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zeenajaber/Zeena Doc's/FS/Academic/Semester 3/Managerial Accounting/Business Game/"/>
    </mc:Choice>
  </mc:AlternateContent>
  <xr:revisionPtr revIDLastSave="0" documentId="13_ncr:1_{0A5F422C-C907-3B42-804C-B489940016F2}" xr6:coauthVersionLast="47" xr6:coauthVersionMax="47" xr10:uidLastSave="{00000000-0000-0000-0000-000000000000}"/>
  <bookViews>
    <workbookView xWindow="12580" yWindow="0" windowWidth="16220" windowHeight="18000" firstSheet="7" activeTab="9" xr2:uid="{A89E68D8-7B16-A941-A363-72D6A739BFB7}"/>
  </bookViews>
  <sheets>
    <sheet name="4 Products" sheetId="3" r:id="rId1"/>
    <sheet name="Info - Job &amp; Objectives" sheetId="4" r:id="rId2"/>
    <sheet name="Master Data - Resources" sheetId="1" r:id="rId3"/>
    <sheet name="Master Data - Fixed Costs" sheetId="2" r:id="rId4"/>
    <sheet name="Spokesman Perspective" sheetId="5" r:id="rId5"/>
    <sheet name="Performance &amp; Costing" sheetId="6" r:id="rId6"/>
    <sheet name="Incoming Orders &amp; Forecasting" sheetId="7" r:id="rId7"/>
    <sheet name="Demand &amp; Service Quality" sheetId="11" r:id="rId8"/>
    <sheet name="Supply" sheetId="12" r:id="rId9"/>
    <sheet name="Capacity Data" sheetId="9" r:id="rId10"/>
    <sheet name="Sheet10" sheetId="10" r:id="rId11"/>
  </sheets>
  <externalReferences>
    <externalReference r:id="rId12"/>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40" i="6" l="1"/>
  <c r="C39" i="6"/>
  <c r="C38" i="6"/>
  <c r="C37" i="6"/>
  <c r="C36" i="6"/>
  <c r="U44" i="7"/>
  <c r="V43" i="7"/>
  <c r="W43" i="7"/>
  <c r="X43" i="7"/>
  <c r="Y43" i="7"/>
  <c r="Z43" i="7"/>
  <c r="AA43" i="7"/>
  <c r="AB43" i="7"/>
  <c r="AC43" i="7"/>
  <c r="AD43" i="7"/>
  <c r="AE43" i="7"/>
  <c r="AF43" i="7"/>
  <c r="U43" i="7"/>
  <c r="V42" i="7"/>
  <c r="W42" i="7"/>
  <c r="X42" i="7"/>
  <c r="Y42" i="7"/>
  <c r="Z42" i="7"/>
  <c r="AA42" i="7"/>
  <c r="AB42" i="7"/>
  <c r="AC42" i="7"/>
  <c r="AD42" i="7"/>
  <c r="AE42" i="7"/>
  <c r="AF42" i="7"/>
  <c r="U42" i="7"/>
  <c r="U39" i="7"/>
  <c r="V38" i="7"/>
  <c r="W38" i="7"/>
  <c r="X38" i="7"/>
  <c r="Y38" i="7"/>
  <c r="Z38" i="7"/>
  <c r="AA38" i="7"/>
  <c r="AB38" i="7"/>
  <c r="AC38" i="7"/>
  <c r="AD38" i="7"/>
  <c r="AE38" i="7"/>
  <c r="AF38" i="7"/>
  <c r="U38" i="7"/>
  <c r="V33" i="7"/>
  <c r="W33" i="7"/>
  <c r="X33" i="7"/>
  <c r="Y33" i="7"/>
  <c r="Z33" i="7"/>
  <c r="AA33" i="7"/>
  <c r="AB33" i="7"/>
  <c r="AC33" i="7"/>
  <c r="AD33" i="7"/>
  <c r="AE33" i="7"/>
  <c r="AF33" i="7"/>
  <c r="U33" i="7"/>
  <c r="V32" i="7"/>
  <c r="W32" i="7"/>
  <c r="X32" i="7"/>
  <c r="Y32" i="7"/>
  <c r="Z32" i="7"/>
  <c r="AA32" i="7"/>
  <c r="AB32" i="7"/>
  <c r="AC32" i="7"/>
  <c r="AD32" i="7"/>
  <c r="AE32" i="7"/>
  <c r="AF32" i="7"/>
  <c r="U32" i="7"/>
  <c r="U29" i="7"/>
  <c r="V28" i="7"/>
  <c r="W28" i="7"/>
  <c r="X28" i="7"/>
  <c r="Y28" i="7"/>
  <c r="Z28" i="7"/>
  <c r="AA28" i="7"/>
  <c r="AB28" i="7"/>
  <c r="AC28" i="7"/>
  <c r="AD28" i="7"/>
  <c r="AE28" i="7"/>
  <c r="AF28" i="7"/>
  <c r="U28" i="7"/>
  <c r="V37" i="7"/>
  <c r="AD37" i="7"/>
  <c r="AA37" i="7"/>
  <c r="W37" i="7"/>
  <c r="AE37" i="7"/>
  <c r="AC37" i="7"/>
  <c r="X37" i="7"/>
  <c r="AF37" i="7"/>
  <c r="AB37" i="7"/>
  <c r="Y37" i="7"/>
  <c r="Z37" i="7"/>
  <c r="U37" i="7"/>
  <c r="V27" i="7"/>
  <c r="AD27" i="7"/>
  <c r="AE27" i="7"/>
  <c r="X27" i="7"/>
  <c r="AF27" i="7"/>
  <c r="Y27" i="7"/>
  <c r="W27" i="7"/>
  <c r="Z27" i="7"/>
  <c r="AC27" i="7"/>
  <c r="AA27" i="7"/>
  <c r="AB27" i="7"/>
  <c r="U27" i="7"/>
  <c r="U34" i="7" l="1"/>
  <c r="C48" i="9" l="1"/>
  <c r="D48" i="9" s="1"/>
  <c r="E48" i="9" s="1"/>
  <c r="F48" i="9" s="1"/>
  <c r="G48" i="9" s="1"/>
  <c r="H48" i="9" s="1"/>
  <c r="I48" i="9" s="1"/>
  <c r="J48" i="9" s="1"/>
  <c r="K48" i="9" s="1"/>
  <c r="L48" i="9" s="1"/>
  <c r="M48" i="9" s="1"/>
  <c r="N48" i="9" s="1"/>
  <c r="O48" i="9" s="1"/>
  <c r="P48" i="9" s="1"/>
  <c r="Q48" i="9" s="1"/>
  <c r="R48" i="9" s="1"/>
  <c r="S48" i="9" s="1"/>
  <c r="T48" i="9" s="1"/>
  <c r="U48" i="9" s="1"/>
  <c r="V48" i="9" s="1"/>
  <c r="W48" i="9" s="1"/>
  <c r="X48" i="9" s="1"/>
  <c r="Y48" i="9" s="1"/>
  <c r="Z48" i="9" s="1"/>
  <c r="AA48" i="9" s="1"/>
  <c r="AB48" i="9" s="1"/>
  <c r="AC48" i="9" s="1"/>
  <c r="AD48" i="9" s="1"/>
  <c r="AE48" i="9" s="1"/>
  <c r="C37" i="9"/>
  <c r="D37" i="9" s="1"/>
  <c r="E37" i="9" s="1"/>
  <c r="F37" i="9" s="1"/>
  <c r="G37" i="9" s="1"/>
  <c r="H37" i="9" s="1"/>
  <c r="I37" i="9" s="1"/>
  <c r="J37" i="9" s="1"/>
  <c r="K37" i="9" s="1"/>
  <c r="L37" i="9" s="1"/>
  <c r="M37" i="9" s="1"/>
  <c r="N37" i="9" s="1"/>
  <c r="O37" i="9" s="1"/>
  <c r="P37" i="9" s="1"/>
  <c r="Q37" i="9" s="1"/>
  <c r="R37" i="9" s="1"/>
  <c r="S37" i="9" s="1"/>
  <c r="T37" i="9" s="1"/>
  <c r="U37" i="9" s="1"/>
  <c r="V37" i="9" s="1"/>
  <c r="W37" i="9" s="1"/>
  <c r="X37" i="9" s="1"/>
  <c r="Y37" i="9" s="1"/>
  <c r="Z37" i="9" s="1"/>
  <c r="AA37" i="9" s="1"/>
  <c r="AB37" i="9" s="1"/>
  <c r="AC37" i="9" s="1"/>
  <c r="AD37" i="9" s="1"/>
  <c r="AE37" i="9" s="1"/>
  <c r="C25" i="9"/>
  <c r="D25" i="9" s="1"/>
  <c r="E25" i="9" s="1"/>
  <c r="F25" i="9" s="1"/>
  <c r="G25" i="9" s="1"/>
  <c r="H25" i="9" s="1"/>
  <c r="I25" i="9" s="1"/>
  <c r="J25" i="9" s="1"/>
  <c r="K25" i="9" s="1"/>
  <c r="L25" i="9" s="1"/>
  <c r="M25" i="9" s="1"/>
  <c r="N25" i="9" s="1"/>
  <c r="O25" i="9" s="1"/>
  <c r="P25" i="9" s="1"/>
  <c r="Q25" i="9" s="1"/>
  <c r="R25" i="9" s="1"/>
  <c r="S25" i="9" s="1"/>
  <c r="T25" i="9" s="1"/>
  <c r="U25" i="9" s="1"/>
  <c r="V25" i="9" s="1"/>
  <c r="W25" i="9" s="1"/>
  <c r="X25" i="9" s="1"/>
  <c r="Y25" i="9" s="1"/>
  <c r="Z25" i="9" s="1"/>
  <c r="AA25" i="9" s="1"/>
  <c r="AB25" i="9" s="1"/>
  <c r="AC25" i="9" s="1"/>
  <c r="AD25" i="9" s="1"/>
  <c r="AE25" i="9" s="1"/>
  <c r="C15" i="9"/>
  <c r="D15" i="9" s="1"/>
  <c r="E15" i="9" s="1"/>
  <c r="F15" i="9" s="1"/>
  <c r="G15" i="9" s="1"/>
  <c r="H15" i="9" s="1"/>
  <c r="I15" i="9" s="1"/>
  <c r="J15" i="9" s="1"/>
  <c r="K15" i="9" s="1"/>
  <c r="L15" i="9" s="1"/>
  <c r="M15" i="9" s="1"/>
  <c r="N15" i="9" s="1"/>
  <c r="O15" i="9" s="1"/>
  <c r="P15" i="9" s="1"/>
  <c r="Q15" i="9" s="1"/>
  <c r="R15" i="9" s="1"/>
  <c r="S15" i="9" s="1"/>
  <c r="T15" i="9" s="1"/>
  <c r="U15" i="9" s="1"/>
  <c r="V15" i="9" s="1"/>
  <c r="W15" i="9" s="1"/>
  <c r="X15" i="9" s="1"/>
  <c r="Y15" i="9" s="1"/>
  <c r="Z15" i="9" s="1"/>
  <c r="AA15" i="9" s="1"/>
  <c r="AB15" i="9" s="1"/>
  <c r="AC15" i="9" s="1"/>
  <c r="AD15" i="9" s="1"/>
  <c r="AE15" i="9" s="1"/>
  <c r="AG10" i="7"/>
  <c r="AG9" i="7"/>
  <c r="AG8" i="7"/>
  <c r="AG7" i="7"/>
  <c r="C34" i="6"/>
  <c r="C33" i="6"/>
  <c r="E21" i="6"/>
  <c r="F21" i="6"/>
  <c r="F26" i="6" s="1"/>
  <c r="F29" i="6" s="1"/>
  <c r="G21" i="6"/>
  <c r="D21" i="6"/>
  <c r="D20" i="6"/>
  <c r="F20" i="6"/>
  <c r="G20" i="6"/>
  <c r="G26" i="6" s="1"/>
  <c r="G29" i="6" s="1"/>
  <c r="E20" i="6"/>
  <c r="E26" i="6" s="1"/>
  <c r="E29" i="6" s="1"/>
  <c r="B8" i="6"/>
  <c r="B10" i="6" s="1"/>
  <c r="E7" i="6"/>
  <c r="E8" i="6" s="1"/>
  <c r="E10" i="6" s="1"/>
  <c r="D7" i="6"/>
  <c r="D8" i="6" s="1"/>
  <c r="D10" i="6" s="1"/>
  <c r="C7" i="6"/>
  <c r="C8" i="6" s="1"/>
  <c r="C10" i="6" s="1"/>
  <c r="B7" i="6"/>
  <c r="AG17" i="7"/>
  <c r="AG16" i="7"/>
  <c r="AG15" i="7"/>
  <c r="AG14" i="7"/>
  <c r="AH17" i="7"/>
  <c r="AI17" i="7"/>
  <c r="AJ17" i="7"/>
  <c r="AK17" i="7"/>
  <c r="AH16" i="7"/>
  <c r="AI16" i="7"/>
  <c r="AJ16" i="7"/>
  <c r="AK16" i="7"/>
  <c r="AH15" i="7"/>
  <c r="AI15" i="7"/>
  <c r="AJ15" i="7"/>
  <c r="AK15" i="7"/>
  <c r="AH14" i="7"/>
  <c r="AI14" i="7"/>
  <c r="AJ14" i="7"/>
  <c r="AK14" i="7"/>
  <c r="AL17" i="7"/>
  <c r="AM17" i="7"/>
  <c r="AN17" i="7"/>
  <c r="AL16" i="7"/>
  <c r="AM16" i="7"/>
  <c r="AN16" i="7"/>
  <c r="AL15" i="7"/>
  <c r="AL14" i="7"/>
  <c r="AM14" i="7"/>
  <c r="AN14" i="7"/>
  <c r="AO17" i="7"/>
  <c r="AO16" i="7"/>
  <c r="AM15" i="7"/>
  <c r="AO14" i="7"/>
  <c r="AP17" i="7"/>
  <c r="AP16" i="7"/>
  <c r="AN15" i="7"/>
  <c r="AP14" i="7"/>
  <c r="AQ17" i="7"/>
  <c r="AR17" i="7"/>
  <c r="AS17" i="7"/>
  <c r="AQ16" i="7"/>
  <c r="AR16" i="7"/>
  <c r="AS16" i="7"/>
  <c r="AO15" i="7"/>
  <c r="AQ14" i="7"/>
  <c r="AR14" i="7"/>
  <c r="AS14" i="7"/>
  <c r="AT17" i="7"/>
  <c r="AU17" i="7"/>
  <c r="AT16" i="7"/>
  <c r="AU16" i="7"/>
  <c r="AP15" i="7"/>
  <c r="AT14" i="7"/>
  <c r="AU14" i="7"/>
  <c r="AV17" i="7"/>
  <c r="AW17" i="7"/>
  <c r="AV16" i="7"/>
  <c r="AW16" i="7"/>
  <c r="AQ15" i="7"/>
  <c r="AV14" i="7"/>
  <c r="AW14" i="7"/>
  <c r="AX17" i="7"/>
  <c r="AX16" i="7"/>
  <c r="AR15" i="7"/>
  <c r="AX14" i="7"/>
  <c r="AY17" i="7"/>
  <c r="AY16" i="7"/>
  <c r="AS15" i="7"/>
  <c r="AT15" i="7"/>
  <c r="AY14" i="7"/>
  <c r="AZ17" i="7"/>
  <c r="AZ16" i="7"/>
  <c r="AU15" i="7"/>
  <c r="AZ14" i="7"/>
  <c r="BA17" i="7"/>
  <c r="BA16" i="7"/>
  <c r="AV15" i="7"/>
  <c r="AW15" i="7"/>
  <c r="BA14" i="7"/>
  <c r="BB17" i="7"/>
  <c r="BB16" i="7"/>
  <c r="AX15" i="7"/>
  <c r="BB14" i="7"/>
  <c r="BC17" i="7"/>
  <c r="BD17" i="7"/>
  <c r="BC16" i="7"/>
  <c r="BD16" i="7"/>
  <c r="AY15" i="7"/>
  <c r="BC14" i="7"/>
  <c r="BD14" i="7"/>
  <c r="AZ15" i="7"/>
  <c r="BA15" i="7"/>
  <c r="BB15" i="7"/>
  <c r="BC15" i="7"/>
  <c r="BD15" i="7" s="1"/>
  <c r="AH7" i="7" l="1"/>
  <c r="AH8" i="7"/>
  <c r="AH9" i="7"/>
  <c r="AH10" i="7"/>
  <c r="D26" i="6"/>
  <c r="D29" i="6" s="1"/>
  <c r="AI8" i="7" l="1"/>
  <c r="AJ8" i="7" s="1"/>
  <c r="AI10" i="7"/>
  <c r="AJ10" i="7" s="1"/>
  <c r="AI7" i="7"/>
  <c r="AJ7" i="7" s="1"/>
  <c r="AK7" i="7" s="1"/>
  <c r="AI9" i="7"/>
  <c r="AL7" i="7" l="1"/>
  <c r="AM7" i="7" s="1"/>
  <c r="AK8" i="7"/>
  <c r="AJ9" i="7"/>
  <c r="AK10" i="7"/>
  <c r="AL10" i="7" l="1"/>
  <c r="AN7" i="7"/>
  <c r="AO7" i="7" s="1"/>
  <c r="AM10" i="7"/>
  <c r="AN10" i="7" s="1"/>
  <c r="AL8" i="7"/>
  <c r="AK9" i="7"/>
  <c r="AL9" i="7" s="1"/>
  <c r="AO10" i="7" l="1"/>
  <c r="AM9" i="7"/>
  <c r="AN9" i="7" s="1"/>
  <c r="AO9" i="7" s="1"/>
  <c r="AP9" i="7" s="1"/>
  <c r="AQ9" i="7" s="1"/>
  <c r="AP7" i="7"/>
  <c r="AQ7" i="7" s="1"/>
  <c r="AM8" i="7"/>
  <c r="AN8" i="7" l="1"/>
  <c r="AO8" i="7" s="1"/>
  <c r="AP8" i="7" s="1"/>
  <c r="AR9" i="7"/>
  <c r="AS9" i="7" s="1"/>
  <c r="AR7" i="7"/>
  <c r="AP10" i="7"/>
  <c r="AT9" i="7" l="1"/>
  <c r="AU9" i="7" s="1"/>
  <c r="AV9" i="7" s="1"/>
  <c r="AW9" i="7" s="1"/>
  <c r="AX9" i="7" s="1"/>
  <c r="AY9" i="7" s="1"/>
  <c r="AZ9" i="7" s="1"/>
  <c r="BA9" i="7" s="1"/>
  <c r="BB9" i="7" s="1"/>
  <c r="BC9" i="7" s="1"/>
  <c r="BD9" i="7" s="1"/>
  <c r="AQ10" i="7"/>
  <c r="AS7" i="7"/>
  <c r="AT7" i="7" s="1"/>
  <c r="AU7" i="7" s="1"/>
  <c r="AV7" i="7" s="1"/>
  <c r="AW7" i="7" s="1"/>
  <c r="AX7" i="7" s="1"/>
  <c r="AY7" i="7" s="1"/>
  <c r="AZ7" i="7" s="1"/>
  <c r="BA7" i="7" s="1"/>
  <c r="BB7" i="7" s="1"/>
  <c r="BC7" i="7" s="1"/>
  <c r="BD7" i="7" s="1"/>
  <c r="AQ8" i="7"/>
  <c r="AR8" i="7" s="1"/>
  <c r="AS8" i="7" s="1"/>
  <c r="AT8" i="7" s="1"/>
  <c r="AU8" i="7" s="1"/>
  <c r="AV8" i="7" s="1"/>
  <c r="AW8" i="7" s="1"/>
  <c r="AX8" i="7" s="1"/>
  <c r="AY8" i="7" s="1"/>
  <c r="AZ8" i="7" s="1"/>
  <c r="BA8" i="7" s="1"/>
  <c r="BB8" i="7" s="1"/>
  <c r="BC8" i="7" s="1"/>
  <c r="BD8" i="7" s="1"/>
  <c r="AR10" i="7" l="1"/>
  <c r="AS10" i="7" l="1"/>
  <c r="AT10" i="7" s="1"/>
  <c r="AU10" i="7" s="1"/>
  <c r="AV10" i="7" s="1"/>
  <c r="AW10" i="7" s="1"/>
  <c r="AX10" i="7" s="1"/>
  <c r="AY10" i="7" s="1"/>
  <c r="AZ10" i="7" s="1"/>
  <c r="BA10" i="7" s="1"/>
  <c r="BB10" i="7" s="1"/>
  <c r="BC10" i="7" s="1"/>
  <c r="BD10" i="7" s="1"/>
  <c r="C65" i="5" l="1"/>
  <c r="D65" i="5"/>
  <c r="E65" i="5"/>
  <c r="F65" i="5"/>
  <c r="G65" i="5"/>
  <c r="B65" i="5"/>
  <c r="B30" i="5"/>
  <c r="E6" i="5" l="1"/>
  <c r="E8" i="5" s="1"/>
  <c r="D6" i="5"/>
  <c r="D8" i="5" s="1"/>
  <c r="C6" i="5"/>
  <c r="C8" i="5" s="1"/>
  <c r="B6" i="5"/>
  <c r="B8" i="5" s="1"/>
  <c r="E9" i="5" l="1"/>
  <c r="E1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6" authorId="0" shapeId="0" xr:uid="{16E84E59-C7EE-0A4A-B7C9-E9436A8A0E54}">
      <text>
        <r>
          <rPr>
            <b/>
            <sz val="10"/>
            <color rgb="FF000000"/>
            <rFont val="Tahoma"/>
            <family val="2"/>
          </rPr>
          <t xml:space="preserve">Zeena Jaber:
</t>
        </r>
        <r>
          <rPr>
            <sz val="10"/>
            <color rgb="FF000000"/>
            <rFont val="Tahoma"/>
            <family val="2"/>
          </rPr>
          <t xml:space="preserve">excludes inventory &amp; backlog costs
</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8" authorId="0" shapeId="0" xr:uid="{F1DC1BAE-2590-134B-A4B3-B15FF5E26C45}">
      <text>
        <r>
          <rPr>
            <b/>
            <sz val="10"/>
            <color rgb="FF000000"/>
            <rFont val="Tahoma"/>
            <family val="2"/>
          </rPr>
          <t xml:space="preserve">Zeena Jaber:
</t>
        </r>
        <r>
          <rPr>
            <sz val="10"/>
            <color rgb="FF000000"/>
            <rFont val="Tahoma"/>
            <family val="2"/>
          </rPr>
          <t xml:space="preserve">Numbers differ from those on website
</t>
        </r>
        <r>
          <rPr>
            <sz val="10"/>
            <color rgb="FF000000"/>
            <rFont val="Tahoma"/>
            <family val="2"/>
          </rPr>
          <t xml:space="preserve">
</t>
        </r>
      </text>
    </comment>
    <comment ref="E10" authorId="0" shapeId="0" xr:uid="{7F602714-0BD5-B749-B5B8-98A9E3014743}">
      <text>
        <r>
          <rPr>
            <b/>
            <sz val="10"/>
            <color rgb="FF000000"/>
            <rFont val="Tahoma"/>
            <family val="2"/>
          </rPr>
          <t>Zeena Jaber:</t>
        </r>
        <r>
          <rPr>
            <sz val="10"/>
            <color rgb="FF000000"/>
            <rFont val="Tahoma"/>
            <family val="2"/>
          </rPr>
          <t xml:space="preserve">
</t>
        </r>
        <r>
          <rPr>
            <sz val="10"/>
            <color rgb="FF000000"/>
            <rFont val="Tahoma"/>
            <family val="2"/>
          </rPr>
          <t xml:space="preserve">Where does this number come from?
</t>
        </r>
      </text>
    </comment>
  </commentList>
</comments>
</file>

<file path=xl/sharedStrings.xml><?xml version="1.0" encoding="utf-8"?>
<sst xmlns="http://schemas.openxmlformats.org/spreadsheetml/2006/main" count="341" uniqueCount="210">
  <si>
    <t>Month per year</t>
  </si>
  <si>
    <t>Workdays per month</t>
  </si>
  <si>
    <t>Minutes per hour</t>
  </si>
  <si>
    <t>Production Stage</t>
  </si>
  <si>
    <t>Standard net working hours per shift(h/(shift * resource))</t>
  </si>
  <si>
    <t>Granulation</t>
  </si>
  <si>
    <t xml:space="preserve">Blending </t>
  </si>
  <si>
    <t xml:space="preserve">Tableting </t>
  </si>
  <si>
    <t>Packaging</t>
  </si>
  <si>
    <t>Max net working hours per shift(h/(shift * resource))</t>
  </si>
  <si>
    <t>Max net working hours per day (shifts/day)</t>
  </si>
  <si>
    <t>Max No of Shifts per Workday (shifts/day)</t>
  </si>
  <si>
    <t>Maximum net working
hours per month
[h/month]</t>
  </si>
  <si>
    <t>Fixed Costs in Purchasing</t>
  </si>
  <si>
    <t>Fixed Costs in Material</t>
  </si>
  <si>
    <t>Fixed Costs in Production</t>
  </si>
  <si>
    <t>Fixed Costs in Quality</t>
  </si>
  <si>
    <t>Fixed Costs in Sales</t>
  </si>
  <si>
    <t>Fixed Costs in Administration</t>
  </si>
  <si>
    <t>Fixed Costs in Cost Departments</t>
  </si>
  <si>
    <t>Fixed production capacity costs</t>
  </si>
  <si>
    <t>Fixed Production Capacity Costs per Hour in Granulation</t>
  </si>
  <si>
    <t>Fixed Production Capacity Costs per Hour in Blending</t>
  </si>
  <si>
    <t>Fixed Production Capacity Costs per Hour in Tableting</t>
  </si>
  <si>
    <t>Fixed Production Capacity Costs per Hour in Packaging</t>
  </si>
  <si>
    <t>Backorder Costs per Unit and Month for Product 1</t>
  </si>
  <si>
    <t>Backorder Costs per Unit and Month for Product 2</t>
  </si>
  <si>
    <t>Backorder Costs per Unit and Month for Product 3</t>
  </si>
  <si>
    <t>Backorder Costs per Unit and Month for Product 4</t>
  </si>
  <si>
    <t>Inventory Holding Costs per Unit and Month for Product 1</t>
  </si>
  <si>
    <t>Inventory Holding Costs per Unit and Month for Product 2</t>
  </si>
  <si>
    <t>Inventory Holding Costs per Unit and Month for Product 3</t>
  </si>
  <si>
    <t>Inventory Holding Costs per Unit and Month for Product 4</t>
  </si>
  <si>
    <t>Backorder Costs &amp; Inventory Holding Costs</t>
  </si>
  <si>
    <t>Fixed costs are not necessarily constant over time. This is obvious for the fixed production capacity costs. If production capacity is increased (e.g., by changing the shift model), fixed production capacity costs also increase. Your decision to change production capacity results in changes of fixed production capacity costs. The hourly fixed cost rates per production hour are shown below.
Similarly, inventory holding costs and backlog costs usually vary over time because inventory and backlog levels are not constant.</t>
  </si>
  <si>
    <t>Product 1</t>
  </si>
  <si>
    <t>Product 2</t>
  </si>
  <si>
    <t>Product 3</t>
  </si>
  <si>
    <t>Product 4</t>
  </si>
  <si>
    <t>Tablets</t>
  </si>
  <si>
    <t>Blister</t>
  </si>
  <si>
    <t>Leaflet</t>
  </si>
  <si>
    <t>Folding Box</t>
  </si>
  <si>
    <t>P1</t>
  </si>
  <si>
    <t>P2</t>
  </si>
  <si>
    <t>P3</t>
  </si>
  <si>
    <t>P4</t>
  </si>
  <si>
    <t>Sales Price (€/PU)</t>
  </si>
  <si>
    <t>Sales volume (PU/month)</t>
  </si>
  <si>
    <t>Total Contribution Margin (€/month)</t>
  </si>
  <si>
    <t>Variable Costing Statement for Current Period</t>
  </si>
  <si>
    <t>Cumulated Operating Income End of Month</t>
  </si>
  <si>
    <t>Month</t>
  </si>
  <si>
    <t>Cumulated Operating Income</t>
  </si>
  <si>
    <t>Operating Income</t>
  </si>
  <si>
    <t>(*) Contribution Margin (€/month)</t>
  </si>
  <si>
    <t>(=) Contribution Margin (€/PU)</t>
  </si>
  <si>
    <t>(-) Variable cost (€/PU)</t>
  </si>
  <si>
    <t>(-) Fixed Company Costs  (€/month)</t>
  </si>
  <si>
    <t>(=) Operating Income (€/month)</t>
  </si>
  <si>
    <t>OPERATING INCOME</t>
  </si>
  <si>
    <t>FIXED COST</t>
  </si>
  <si>
    <t>FIXED COST COMPOSITION ANALYSIS</t>
  </si>
  <si>
    <t>Fixed material and purchasing costs in month 36:</t>
  </si>
  <si>
    <t>Fixed production costs in month 36:</t>
  </si>
  <si>
    <t>Fixed quality costs in month 36:</t>
  </si>
  <si>
    <t>Backorder costs in month 36:</t>
  </si>
  <si>
    <t>Inventory holding cost in month 36:</t>
  </si>
  <si>
    <t>Total fixed costs in month 36:</t>
  </si>
  <si>
    <r>
      <t>Fixed sales and administration costs in month 36</t>
    </r>
    <r>
      <rPr>
        <u/>
        <sz val="12"/>
        <color theme="1"/>
        <rFont val="Times New Roman"/>
        <family val="1"/>
      </rPr>
      <t> (including backorder and inventory holding costs):</t>
    </r>
  </si>
  <si>
    <t>Available Production capacity [Hours/Month]</t>
  </si>
  <si>
    <t>Workload Per Month [Hours/Month]</t>
  </si>
  <si>
    <t>Implied Workload Per Month [Hours/Month]</t>
  </si>
  <si>
    <t>Maximum Working Capacity Per Month [Hours/Month]</t>
  </si>
  <si>
    <t>CAPACITY UTILIZATION</t>
  </si>
  <si>
    <t>BOTTLENECK STAGE</t>
  </si>
  <si>
    <t>Bottleneck Stage Capacity Utilization</t>
  </si>
  <si>
    <t>MARKET REPORT</t>
  </si>
  <si>
    <t>Product 1 [PU/Month]</t>
  </si>
  <si>
    <t>Product 2 [PU/Month]</t>
  </si>
  <si>
    <t>Product 3 [PU/Month]</t>
  </si>
  <si>
    <t>Product 4 [PU/Month]</t>
  </si>
  <si>
    <t>Market demand per product</t>
  </si>
  <si>
    <t>Product 1 [€/PU]</t>
  </si>
  <si>
    <t>Product 2 [€/PU]</t>
  </si>
  <si>
    <t>Product 3 [€/PU]</t>
  </si>
  <si>
    <t>Product 4 [€/PU]</t>
  </si>
  <si>
    <t>Weighted average price per unit per product</t>
  </si>
  <si>
    <t>Product 1 [€/Month]</t>
  </si>
  <si>
    <t>Product 2 [€/Month]</t>
  </si>
  <si>
    <t>Product 3 [€/Month]</t>
  </si>
  <si>
    <t>Product 4 [€/Month]</t>
  </si>
  <si>
    <t>Market sales revenue per product</t>
  </si>
  <si>
    <t>Total</t>
  </si>
  <si>
    <t>Market Demand &amp; Supply</t>
  </si>
  <si>
    <t>Import Quantity</t>
  </si>
  <si>
    <t>Market Supply per Product</t>
  </si>
  <si>
    <t>MATCHING SUPPLY &amp; DEMAND</t>
  </si>
  <si>
    <t>CHILD LABOR AGAIN</t>
  </si>
  <si>
    <t>Incoming Orders</t>
  </si>
  <si>
    <t>Maximum Deliveries</t>
  </si>
  <si>
    <t>PERFORMANCE &amp; COSTING</t>
  </si>
  <si>
    <t>Cumulated contribution margin at the end of month 36:</t>
  </si>
  <si>
    <t>No of machines (resources)</t>
  </si>
  <si>
    <t xml:space="preserve">Maximum capacity is set, but we can adjust flexibly within that range </t>
  </si>
  <si>
    <t>Variable Costing Statement month 36</t>
  </si>
  <si>
    <t>(-) Variable Cost (€/PU)</t>
  </si>
  <si>
    <t>(=)Contibution Margin (€/PU)</t>
  </si>
  <si>
    <t>(*) Sales Volume (PU/month)</t>
  </si>
  <si>
    <t>(=) Contribution Margin (€/month)</t>
  </si>
  <si>
    <t>Cumulated Contribution margin month 36</t>
  </si>
  <si>
    <t xml:space="preserve">in € </t>
  </si>
  <si>
    <t>Full Cost Calculation</t>
  </si>
  <si>
    <t>Absorption Rate</t>
  </si>
  <si>
    <t>Variable manufacturing costs</t>
  </si>
  <si>
    <t>add Allocated fixed material and purchasing cost</t>
  </si>
  <si>
    <t>add Allocated fixed quality costs</t>
  </si>
  <si>
    <t>add Allocated fixed production costs</t>
  </si>
  <si>
    <t>Granulation in EUR per hour</t>
  </si>
  <si>
    <t>Blending in EUR per hour</t>
  </si>
  <si>
    <t>Tableting in EUR per hour</t>
  </si>
  <si>
    <t>Packaging in EUR per hour</t>
  </si>
  <si>
    <t>Full manufacturing costs</t>
  </si>
  <si>
    <t>add Variable sales and admin costs</t>
  </si>
  <si>
    <t>add Allocated fixed sales and admin costs</t>
  </si>
  <si>
    <t>Full total costs per PU</t>
  </si>
  <si>
    <t>Absorption rates</t>
  </si>
  <si>
    <t>Fixed quality costs/Variable manufacturing costs</t>
  </si>
  <si>
    <t xml:space="preserve">Granulation </t>
  </si>
  <si>
    <t>Tableting</t>
  </si>
  <si>
    <t>Fixed sales and administration costs/Manufacturing costs</t>
  </si>
  <si>
    <t>On Website</t>
  </si>
  <si>
    <t xml:space="preserve">To allocate fixed material and purchasing costs </t>
  </si>
  <si>
    <t>To allocate fixed quality costs</t>
  </si>
  <si>
    <t>To allocate fixed production costs</t>
  </si>
  <si>
    <t>Fixed material and purchasing costs/Variable manufacturing costs</t>
  </si>
  <si>
    <t>To allocate fixed sales and admin costs</t>
  </si>
  <si>
    <t>Demand Data</t>
  </si>
  <si>
    <t>then decide on production quantity, then calculate order backlog &amp; inventory ==&gt; minimize these values by optimizing capacity</t>
  </si>
  <si>
    <t>Forecast Linear</t>
  </si>
  <si>
    <t xml:space="preserve">Forecast seasonal </t>
  </si>
  <si>
    <t>Actual</t>
  </si>
  <si>
    <t xml:space="preserve">Product 4 [PU/Month] </t>
  </si>
  <si>
    <t>MAD</t>
  </si>
  <si>
    <t>Delivered Orders</t>
  </si>
  <si>
    <t>Forecast tdb</t>
  </si>
  <si>
    <t>use forecasted fill rate to forecast delivered orders</t>
  </si>
  <si>
    <t>Order Backlog</t>
  </si>
  <si>
    <t>Product 1 [PU]</t>
  </si>
  <si>
    <t>use forecasted demand and deliveries to determine order backlog</t>
  </si>
  <si>
    <t>Product 2 [PU]</t>
  </si>
  <si>
    <t>Product 3 [PU]</t>
  </si>
  <si>
    <t>Product 4 [PU] backlog</t>
  </si>
  <si>
    <t>Cancelled Backlogged Orders</t>
  </si>
  <si>
    <t>forecasting method tbd</t>
  </si>
  <si>
    <t>Fill Rate</t>
  </si>
  <si>
    <t>Product 1 %</t>
  </si>
  <si>
    <t xml:space="preserve">forecast fill rate using averages or search alternatives </t>
  </si>
  <si>
    <t>Product 2 %</t>
  </si>
  <si>
    <t>Product 3 %</t>
  </si>
  <si>
    <t>Product 4 %</t>
  </si>
  <si>
    <t>Released Production Quantity</t>
  </si>
  <si>
    <t>Product 4 [PU]</t>
  </si>
  <si>
    <t>Inventory</t>
  </si>
  <si>
    <t>Capacity Data</t>
  </si>
  <si>
    <t>Processing times</t>
  </si>
  <si>
    <t>Processing time in granulation per PU [Hours/PU]</t>
  </si>
  <si>
    <t>Granulation [Hours/PU]</t>
  </si>
  <si>
    <t>Blending [Hours/PU]</t>
  </si>
  <si>
    <t>Tableting [Hours/PU]</t>
  </si>
  <si>
    <t>Packaging [Hours/PU]</t>
  </si>
  <si>
    <t> </t>
  </si>
  <si>
    <t>Intended production quantity: product 1</t>
  </si>
  <si>
    <t>Intended production quantity: product 2</t>
  </si>
  <si>
    <t>Intended production quantity: product 3</t>
  </si>
  <si>
    <t>98.02</t>
  </si>
  <si>
    <t>Intended production quantity: product 4</t>
  </si>
  <si>
    <t xml:space="preserve">Implied workload </t>
  </si>
  <si>
    <t>Implied worload per month per PU {Hours/Month}</t>
  </si>
  <si>
    <t>Implied Workload p/Month in Granulation</t>
  </si>
  <si>
    <t>Implied Workload p/Month in Blending</t>
  </si>
  <si>
    <t>Implied Workload p/Month in Tableting</t>
  </si>
  <si>
    <t>Implied Workload p/Month in Packaging</t>
  </si>
  <si>
    <t>Implied capacity utilization</t>
  </si>
  <si>
    <t xml:space="preserve">Implied capacity Utilication </t>
  </si>
  <si>
    <t>Implied capcity utilization in Granulation</t>
  </si>
  <si>
    <t>Implied capcity utilization in Blending</t>
  </si>
  <si>
    <t>Implied capcity utilization in Tableting</t>
  </si>
  <si>
    <t>Implied capcity utilization in Packaging</t>
  </si>
  <si>
    <t>Available Production Capacity</t>
  </si>
  <si>
    <t>Availabe production capacity (Hours/Month)</t>
  </si>
  <si>
    <t>Available production capacity in Granulation</t>
  </si>
  <si>
    <t>Available production capacity in Blending</t>
  </si>
  <si>
    <t>Available production capacity in Tableting</t>
  </si>
  <si>
    <t>Available production capacity in Packaging</t>
  </si>
  <si>
    <t>Blending</t>
  </si>
  <si>
    <t>Exponential</t>
  </si>
  <si>
    <t>Deviation</t>
  </si>
  <si>
    <t>Linear</t>
  </si>
  <si>
    <t>Stage Costs/ Hours</t>
  </si>
  <si>
    <t>Demand &amp; Service Quality</t>
  </si>
  <si>
    <t>INCOMING ORDERS</t>
  </si>
  <si>
    <t>DELIVERED ORDERS</t>
  </si>
  <si>
    <t>ORDER BACKLOG</t>
  </si>
  <si>
    <t>CANCELLED BACKLOG ORDERS</t>
  </si>
  <si>
    <t>FILL RATE</t>
  </si>
  <si>
    <t>SUPPLY</t>
  </si>
  <si>
    <t>Intended Production Quantity</t>
  </si>
  <si>
    <t>WIP Inventory</t>
  </si>
  <si>
    <t>Intended Production Quantity (Hours/Month)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</si>
</sst>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5" formatCode="_-* #,##0_-;\-* #,##0_-;_-* &quot;-&quot;??_-;_-@_-"/>
    <numFmt numFmtId="169" formatCode="#,##0.00\ &quot;€&quot;"/>
    <numFmt numFmtId="171" formatCode="#,##0\ &quot;€&quot;"/>
    <numFmt numFmtId="172" formatCode="_ * #,##0.00_)\ [$€-1]_ ;_ * \(#,##0.00\)\ [$€-1]_ ;_ * &quot;-&quot;??_)\ [$€-1]_ ;_ @_ "/>
    <numFmt numFmtId="173" formatCode="0.0%"/>
    <numFmt numFmtId="178" formatCode="0.000000"/>
  </numFmts>
  <fonts count="22" x14ac:knownFonts="1">
    <font>
      <sz val="12"/>
      <color theme="1"/>
      <name val="Calibri"/>
      <family val="2"/>
      <scheme val="minor"/>
    </font>
    <font>
      <sz val="12"/>
      <color theme="1"/>
      <name val="Calibri"/>
      <family val="2"/>
      <scheme val="minor"/>
    </font>
    <font>
      <b/>
      <sz val="12"/>
      <color theme="1"/>
      <name val="Calibri"/>
      <family val="2"/>
      <scheme val="minor"/>
    </font>
    <font>
      <b/>
      <sz val="12"/>
      <color theme="1"/>
      <name val="Times New Roman"/>
      <family val="1"/>
    </font>
    <font>
      <sz val="12"/>
      <color theme="1"/>
      <name val="Times New Roman"/>
      <family val="1"/>
    </font>
    <font>
      <sz val="8"/>
      <name val="Calibri"/>
      <family val="2"/>
      <scheme val="minor"/>
    </font>
    <font>
      <sz val="10"/>
      <color rgb="FF000000"/>
      <name val="Tahoma"/>
      <family val="2"/>
    </font>
    <font>
      <b/>
      <sz val="10"/>
      <color rgb="FF000000"/>
      <name val="Tahoma"/>
      <family val="2"/>
    </font>
    <font>
      <u/>
      <sz val="12"/>
      <color theme="1"/>
      <name val="Times New Roman"/>
      <family val="1"/>
    </font>
    <font>
      <sz val="11"/>
      <color rgb="FFFF0000"/>
      <name val="Times New Roman"/>
      <family val="1"/>
    </font>
    <font>
      <sz val="10"/>
      <color theme="1"/>
      <name val="Calibri"/>
      <family val="2"/>
      <scheme val="minor"/>
    </font>
    <font>
      <b/>
      <sz val="10"/>
      <color theme="1"/>
      <name val="Calibri"/>
      <family val="2"/>
      <scheme val="minor"/>
    </font>
    <font>
      <u/>
      <sz val="12"/>
      <color theme="10"/>
      <name val="Calibri"/>
      <family val="2"/>
      <scheme val="minor"/>
    </font>
    <font>
      <b/>
      <sz val="14"/>
      <color theme="1"/>
      <name val="Times New Roman"/>
      <family val="1"/>
    </font>
    <font>
      <sz val="12"/>
      <color rgb="FFFF0000"/>
      <name val="Times New Roman"/>
      <family val="1"/>
    </font>
    <font>
      <sz val="11"/>
      <color theme="1"/>
      <name val="Calibri"/>
      <family val="2"/>
      <scheme val="minor"/>
    </font>
    <font>
      <b/>
      <sz val="16"/>
      <color theme="1"/>
      <name val="Times New Roman"/>
      <family val="1"/>
    </font>
    <font>
      <b/>
      <sz val="16"/>
      <color rgb="FF000000"/>
      <name val="Times New Roman"/>
      <family val="1"/>
    </font>
    <font>
      <sz val="12"/>
      <color rgb="FF000000"/>
      <name val="Times New Roman"/>
      <family val="1"/>
    </font>
    <font>
      <b/>
      <sz val="10"/>
      <color theme="1"/>
      <name val="Calibri (Body)"/>
    </font>
    <font>
      <b/>
      <sz val="10"/>
      <color theme="1"/>
      <name val="Calibri"/>
      <family val="2"/>
    </font>
    <font>
      <sz val="10"/>
      <color theme="1"/>
      <name val="Calibri"/>
      <family val="2"/>
    </font>
  </fonts>
  <fills count="8">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rgb="FFDDEBF7"/>
        <bgColor rgb="FF000000"/>
      </patternFill>
    </fill>
    <fill>
      <patternFill patternType="solid">
        <fgColor rgb="FFA9D08E"/>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12" fillId="0" borderId="0" applyNumberFormat="0" applyFill="0" applyBorder="0" applyAlignment="0" applyProtection="0"/>
    <xf numFmtId="0" fontId="15" fillId="0" borderId="0"/>
  </cellStyleXfs>
  <cellXfs count="185">
    <xf numFmtId="0" fontId="0" fillId="0" borderId="0" xfId="0"/>
    <xf numFmtId="0" fontId="0" fillId="0" borderId="1" xfId="0" applyBorder="1"/>
    <xf numFmtId="0" fontId="3" fillId="2" borderId="1" xfId="0" applyFont="1" applyFill="1" applyBorder="1"/>
    <xf numFmtId="0" fontId="4" fillId="0" borderId="1" xfId="0" applyFont="1" applyBorder="1"/>
    <xf numFmtId="0" fontId="4" fillId="0" borderId="0" xfId="0" applyFont="1"/>
    <xf numFmtId="0" fontId="3" fillId="2" borderId="1" xfId="0" applyFont="1" applyFill="1" applyBorder="1" applyAlignment="1">
      <alignment horizontal="center" vertical="center" wrapText="1"/>
    </xf>
    <xf numFmtId="165" fontId="4" fillId="0" borderId="1" xfId="1" applyNumberFormat="1" applyFont="1" applyBorder="1"/>
    <xf numFmtId="0" fontId="4" fillId="0" borderId="0" xfId="0" applyFont="1" applyAlignment="1">
      <alignment horizontal="center"/>
    </xf>
    <xf numFmtId="169" fontId="4" fillId="0" borderId="0" xfId="0" applyNumberFormat="1" applyFont="1"/>
    <xf numFmtId="0" fontId="3" fillId="0" borderId="1" xfId="0" applyFont="1" applyBorder="1" applyAlignment="1">
      <alignment horizontal="center"/>
    </xf>
    <xf numFmtId="171" fontId="4" fillId="0" borderId="1" xfId="0" applyNumberFormat="1" applyFont="1" applyBorder="1"/>
    <xf numFmtId="0" fontId="4" fillId="0" borderId="1" xfId="0" applyFont="1" applyBorder="1" applyAlignment="1">
      <alignment wrapText="1"/>
    </xf>
    <xf numFmtId="169" fontId="4" fillId="0" borderId="1" xfId="0" applyNumberFormat="1" applyFont="1" applyBorder="1"/>
    <xf numFmtId="0" fontId="4" fillId="0" borderId="0" xfId="0" applyFont="1" applyAlignment="1">
      <alignment horizontal="center" vertical="center" wrapText="1"/>
    </xf>
    <xf numFmtId="0" fontId="3" fillId="0" borderId="0" xfId="0" applyFont="1"/>
    <xf numFmtId="0" fontId="4" fillId="2" borderId="0" xfId="0" applyFont="1" applyFill="1"/>
    <xf numFmtId="0" fontId="3" fillId="3" borderId="0" xfId="0" applyFont="1" applyFill="1"/>
    <xf numFmtId="0" fontId="4" fillId="3" borderId="0" xfId="0" applyFont="1" applyFill="1"/>
    <xf numFmtId="0" fontId="0" fillId="3" borderId="0" xfId="0" applyFill="1"/>
    <xf numFmtId="0" fontId="2" fillId="3" borderId="0" xfId="0" applyFont="1" applyFill="1"/>
    <xf numFmtId="0" fontId="4" fillId="2" borderId="1" xfId="0" applyFont="1" applyFill="1" applyBorder="1"/>
    <xf numFmtId="3" fontId="4" fillId="0" borderId="1" xfId="0" applyNumberFormat="1" applyFont="1" applyBorder="1"/>
    <xf numFmtId="0" fontId="3" fillId="0" borderId="0" xfId="0" applyFont="1" applyFill="1"/>
    <xf numFmtId="0" fontId="3" fillId="0" borderId="1" xfId="0" applyFont="1" applyBorder="1" applyAlignment="1">
      <alignment wrapText="1"/>
    </xf>
    <xf numFmtId="10" fontId="4" fillId="0" borderId="1" xfId="0" applyNumberFormat="1" applyFont="1" applyBorder="1"/>
    <xf numFmtId="0" fontId="3" fillId="0" borderId="4" xfId="0" applyFont="1" applyBorder="1" applyAlignment="1">
      <alignment horizontal="center"/>
    </xf>
    <xf numFmtId="0" fontId="3" fillId="0" borderId="5" xfId="0" applyFont="1" applyBorder="1" applyAlignment="1">
      <alignment horizontal="center"/>
    </xf>
    <xf numFmtId="0" fontId="3" fillId="0" borderId="2" xfId="0" applyFont="1" applyBorder="1" applyAlignment="1">
      <alignment horizontal="center"/>
    </xf>
    <xf numFmtId="0" fontId="4" fillId="0" borderId="7" xfId="0" applyFont="1" applyFill="1" applyBorder="1"/>
    <xf numFmtId="0" fontId="4" fillId="0" borderId="1" xfId="0" applyFont="1" applyFill="1" applyBorder="1"/>
    <xf numFmtId="0" fontId="9" fillId="0" borderId="0" xfId="0" applyFont="1" applyAlignment="1">
      <alignment horizontal="center" vertical="center" wrapText="1"/>
    </xf>
    <xf numFmtId="4" fontId="10" fillId="0" borderId="0" xfId="0" applyNumberFormat="1" applyFont="1"/>
    <xf numFmtId="0" fontId="13" fillId="3" borderId="0" xfId="0" applyFont="1" applyFill="1"/>
    <xf numFmtId="4" fontId="4" fillId="0" borderId="0" xfId="0" applyNumberFormat="1" applyFont="1"/>
    <xf numFmtId="0" fontId="4" fillId="0" borderId="0" xfId="0" applyFont="1" applyFill="1" applyAlignment="1">
      <alignment horizontal="center"/>
    </xf>
    <xf numFmtId="171" fontId="4" fillId="0" borderId="0" xfId="0" applyNumberFormat="1" applyFont="1" applyFill="1"/>
    <xf numFmtId="0" fontId="4" fillId="0" borderId="0" xfId="0" applyFont="1" applyFill="1"/>
    <xf numFmtId="0" fontId="0" fillId="0" borderId="0" xfId="0" applyFill="1"/>
    <xf numFmtId="4" fontId="4" fillId="0" borderId="0" xfId="0" applyNumberFormat="1" applyFont="1" applyFill="1"/>
    <xf numFmtId="4" fontId="10" fillId="0" borderId="0" xfId="0" applyNumberFormat="1" applyFont="1" applyFill="1"/>
    <xf numFmtId="4" fontId="3" fillId="0" borderId="1" xfId="0" applyNumberFormat="1" applyFont="1" applyFill="1" applyBorder="1" applyAlignment="1">
      <alignment wrapText="1"/>
    </xf>
    <xf numFmtId="4" fontId="3" fillId="0" borderId="1" xfId="0" applyNumberFormat="1" applyFont="1" applyFill="1" applyBorder="1"/>
    <xf numFmtId="4" fontId="3" fillId="0" borderId="2" xfId="0" applyNumberFormat="1" applyFont="1" applyFill="1" applyBorder="1"/>
    <xf numFmtId="4" fontId="4" fillId="0" borderId="7" xfId="0" applyNumberFormat="1" applyFont="1" applyFill="1" applyBorder="1"/>
    <xf numFmtId="4" fontId="4" fillId="0" borderId="8" xfId="0" applyNumberFormat="1" applyFont="1" applyFill="1" applyBorder="1"/>
    <xf numFmtId="3" fontId="4" fillId="0" borderId="0" xfId="0" applyNumberFormat="1" applyFont="1" applyFill="1"/>
    <xf numFmtId="3" fontId="4" fillId="0" borderId="8" xfId="0" applyNumberFormat="1" applyFont="1" applyFill="1" applyBorder="1" applyAlignment="1">
      <alignment horizontal="right"/>
    </xf>
    <xf numFmtId="4" fontId="4" fillId="0" borderId="3" xfId="0" applyNumberFormat="1" applyFont="1" applyFill="1" applyBorder="1"/>
    <xf numFmtId="3" fontId="4" fillId="0" borderId="6" xfId="0" applyNumberFormat="1" applyFont="1" applyFill="1" applyBorder="1"/>
    <xf numFmtId="3" fontId="4" fillId="0" borderId="9" xfId="0" applyNumberFormat="1" applyFont="1" applyFill="1" applyBorder="1"/>
    <xf numFmtId="4" fontId="14" fillId="0" borderId="0" xfId="0" applyNumberFormat="1" applyFont="1" applyFill="1" applyAlignment="1">
      <alignment wrapText="1"/>
    </xf>
    <xf numFmtId="4" fontId="4" fillId="0" borderId="1" xfId="0" applyNumberFormat="1" applyFont="1" applyFill="1" applyBorder="1"/>
    <xf numFmtId="4" fontId="4" fillId="0" borderId="1" xfId="0" applyNumberFormat="1" applyFont="1" applyFill="1" applyBorder="1" applyAlignment="1">
      <alignment wrapText="1"/>
    </xf>
    <xf numFmtId="172" fontId="4" fillId="0" borderId="0" xfId="0" applyNumberFormat="1" applyFont="1" applyFill="1"/>
    <xf numFmtId="172" fontId="4" fillId="0" borderId="8" xfId="0" applyNumberFormat="1" applyFont="1" applyFill="1" applyBorder="1"/>
    <xf numFmtId="173" fontId="4" fillId="0" borderId="0" xfId="0" applyNumberFormat="1" applyFont="1" applyFill="1"/>
    <xf numFmtId="4" fontId="4" fillId="0" borderId="10" xfId="0" applyNumberFormat="1" applyFont="1" applyFill="1" applyBorder="1" applyAlignment="1">
      <alignment wrapText="1"/>
    </xf>
    <xf numFmtId="4" fontId="3" fillId="0" borderId="11" xfId="0" applyNumberFormat="1" applyFont="1" applyFill="1" applyBorder="1" applyAlignment="1">
      <alignment wrapText="1"/>
    </xf>
    <xf numFmtId="4" fontId="3" fillId="0" borderId="12" xfId="0" applyNumberFormat="1" applyFont="1" applyFill="1" applyBorder="1"/>
    <xf numFmtId="172" fontId="3" fillId="0" borderId="12" xfId="3" applyNumberFormat="1" applyFont="1" applyFill="1" applyBorder="1"/>
    <xf numFmtId="172" fontId="3" fillId="0" borderId="13" xfId="3" applyNumberFormat="1" applyFont="1" applyFill="1" applyBorder="1"/>
    <xf numFmtId="4" fontId="3" fillId="0" borderId="5" xfId="0" applyNumberFormat="1" applyFont="1" applyFill="1" applyBorder="1"/>
    <xf numFmtId="172" fontId="3" fillId="0" borderId="5" xfId="0" applyNumberFormat="1" applyFont="1" applyFill="1" applyBorder="1"/>
    <xf numFmtId="172" fontId="3" fillId="0" borderId="2" xfId="0" applyNumberFormat="1" applyFont="1" applyFill="1" applyBorder="1"/>
    <xf numFmtId="4" fontId="4" fillId="0" borderId="0" xfId="0" applyNumberFormat="1" applyFont="1" applyFill="1" applyAlignment="1">
      <alignment wrapText="1"/>
    </xf>
    <xf numFmtId="4" fontId="4" fillId="0" borderId="11" xfId="0" applyNumberFormat="1" applyFont="1" applyFill="1" applyBorder="1"/>
    <xf numFmtId="0" fontId="4" fillId="0" borderId="7" xfId="0" applyFont="1" applyFill="1" applyBorder="1" applyAlignment="1">
      <alignment horizontal="right"/>
    </xf>
    <xf numFmtId="0" fontId="4" fillId="0" borderId="3" xfId="0" applyFont="1" applyFill="1" applyBorder="1" applyAlignment="1">
      <alignment horizontal="right"/>
    </xf>
    <xf numFmtId="0" fontId="4" fillId="0" borderId="3" xfId="0" applyFont="1" applyFill="1" applyBorder="1"/>
    <xf numFmtId="10" fontId="14" fillId="0" borderId="0" xfId="2" applyNumberFormat="1" applyFont="1" applyFill="1" applyAlignment="1">
      <alignment wrapText="1"/>
    </xf>
    <xf numFmtId="0" fontId="15" fillId="0" borderId="0" xfId="4"/>
    <xf numFmtId="0" fontId="0" fillId="0" borderId="0" xfId="0" applyFont="1" applyFill="1"/>
    <xf numFmtId="0" fontId="3" fillId="0" borderId="6" xfId="0" applyFont="1" applyFill="1" applyBorder="1"/>
    <xf numFmtId="0" fontId="4" fillId="0" borderId="6" xfId="0" applyFont="1" applyFill="1" applyBorder="1"/>
    <xf numFmtId="0" fontId="4" fillId="0" borderId="0" xfId="0" applyFont="1" applyFill="1" applyAlignment="1">
      <alignment wrapText="1"/>
    </xf>
    <xf numFmtId="0" fontId="3" fillId="0" borderId="1" xfId="0" applyFont="1" applyFill="1" applyBorder="1"/>
    <xf numFmtId="0" fontId="4" fillId="0" borderId="14" xfId="0" applyFont="1" applyFill="1" applyBorder="1"/>
    <xf numFmtId="0" fontId="3" fillId="0" borderId="14" xfId="0" applyFont="1" applyFill="1" applyBorder="1"/>
    <xf numFmtId="0" fontId="4" fillId="0" borderId="15" xfId="0" applyFont="1" applyFill="1" applyBorder="1"/>
    <xf numFmtId="3" fontId="4" fillId="0" borderId="8" xfId="0" applyNumberFormat="1" applyFont="1" applyFill="1" applyBorder="1"/>
    <xf numFmtId="0" fontId="4" fillId="0" borderId="11" xfId="0" applyFont="1" applyFill="1" applyBorder="1"/>
    <xf numFmtId="0" fontId="4" fillId="0" borderId="8" xfId="0" applyFont="1" applyFill="1" applyBorder="1"/>
    <xf numFmtId="0" fontId="4" fillId="0" borderId="9" xfId="0" applyFont="1" applyFill="1" applyBorder="1"/>
    <xf numFmtId="10" fontId="4" fillId="0" borderId="0" xfId="0" applyNumberFormat="1" applyFont="1" applyFill="1"/>
    <xf numFmtId="10" fontId="4" fillId="0" borderId="6" xfId="0" applyNumberFormat="1" applyFont="1" applyFill="1" applyBorder="1"/>
    <xf numFmtId="0" fontId="3" fillId="3" borderId="6" xfId="0" applyFont="1" applyFill="1" applyBorder="1"/>
    <xf numFmtId="0" fontId="4" fillId="3" borderId="6" xfId="0" applyFont="1" applyFill="1" applyBorder="1"/>
    <xf numFmtId="0" fontId="0" fillId="3" borderId="0" xfId="0" applyFont="1" applyFill="1"/>
    <xf numFmtId="0" fontId="3" fillId="3" borderId="1" xfId="0" applyFont="1" applyFill="1" applyBorder="1"/>
    <xf numFmtId="0" fontId="4" fillId="3" borderId="14" xfId="0" applyFont="1" applyFill="1" applyBorder="1"/>
    <xf numFmtId="0" fontId="3" fillId="3" borderId="14" xfId="0" applyFont="1" applyFill="1" applyBorder="1"/>
    <xf numFmtId="0" fontId="4" fillId="3" borderId="15" xfId="0" applyFont="1" applyFill="1" applyBorder="1"/>
    <xf numFmtId="3" fontId="4" fillId="2" borderId="0" xfId="0" applyNumberFormat="1" applyFont="1" applyFill="1"/>
    <xf numFmtId="3" fontId="4" fillId="2" borderId="8" xfId="0" applyNumberFormat="1" applyFont="1" applyFill="1" applyBorder="1"/>
    <xf numFmtId="0" fontId="0" fillId="2" borderId="0" xfId="0" applyFont="1" applyFill="1"/>
    <xf numFmtId="3" fontId="4" fillId="2" borderId="6" xfId="0" applyNumberFormat="1" applyFont="1" applyFill="1" applyBorder="1"/>
    <xf numFmtId="3" fontId="4" fillId="2" borderId="9" xfId="0" applyNumberFormat="1" applyFont="1" applyFill="1" applyBorder="1"/>
    <xf numFmtId="0" fontId="3" fillId="0" borderId="3" xfId="0" applyFont="1" applyFill="1" applyBorder="1"/>
    <xf numFmtId="0" fontId="4" fillId="0" borderId="0" xfId="0" applyFont="1" applyFill="1" applyBorder="1"/>
    <xf numFmtId="0" fontId="3" fillId="0" borderId="0" xfId="0" applyFont="1" applyFill="1" applyBorder="1"/>
    <xf numFmtId="165" fontId="4" fillId="0" borderId="0" xfId="1" applyNumberFormat="1" applyFont="1" applyFill="1"/>
    <xf numFmtId="165" fontId="0" fillId="0" borderId="0" xfId="1" applyNumberFormat="1" applyFont="1" applyFill="1"/>
    <xf numFmtId="165" fontId="3" fillId="0" borderId="0" xfId="1" applyNumberFormat="1" applyFont="1" applyFill="1" applyBorder="1"/>
    <xf numFmtId="165" fontId="3" fillId="0" borderId="3" xfId="1" applyNumberFormat="1" applyFont="1" applyFill="1" applyBorder="1"/>
    <xf numFmtId="165" fontId="4" fillId="0" borderId="0" xfId="1" applyNumberFormat="1" applyFont="1" applyFill="1" applyBorder="1"/>
    <xf numFmtId="165" fontId="4" fillId="0" borderId="6" xfId="1" applyNumberFormat="1" applyFont="1" applyFill="1" applyBorder="1"/>
    <xf numFmtId="3" fontId="4" fillId="0" borderId="0" xfId="0" applyNumberFormat="1" applyFont="1" applyFill="1" applyBorder="1"/>
    <xf numFmtId="0" fontId="4" fillId="0" borderId="0" xfId="0" applyFont="1" applyFill="1" applyBorder="1" applyAlignment="1">
      <alignment wrapText="1"/>
    </xf>
    <xf numFmtId="165" fontId="4" fillId="0" borderId="1" xfId="1" applyNumberFormat="1" applyFont="1" applyFill="1" applyBorder="1"/>
    <xf numFmtId="165" fontId="3" fillId="0" borderId="7" xfId="1" applyNumberFormat="1" applyFont="1" applyFill="1" applyBorder="1"/>
    <xf numFmtId="0" fontId="3" fillId="2" borderId="7" xfId="0" applyFont="1" applyFill="1" applyBorder="1"/>
    <xf numFmtId="0" fontId="3" fillId="0" borderId="7" xfId="0" applyFont="1" applyFill="1" applyBorder="1"/>
    <xf numFmtId="0" fontId="3" fillId="2" borderId="3" xfId="0" applyFont="1" applyFill="1" applyBorder="1"/>
    <xf numFmtId="0" fontId="3" fillId="2" borderId="0" xfId="0" applyFont="1" applyFill="1" applyBorder="1"/>
    <xf numFmtId="0" fontId="3" fillId="2" borderId="6" xfId="0" applyFont="1" applyFill="1" applyBorder="1"/>
    <xf numFmtId="165" fontId="3" fillId="0" borderId="6" xfId="1" applyNumberFormat="1" applyFont="1" applyFill="1" applyBorder="1"/>
    <xf numFmtId="0" fontId="16" fillId="0" borderId="1" xfId="0" applyFont="1" applyFill="1" applyBorder="1" applyAlignment="1">
      <alignment horizontal="center" vertical="center"/>
    </xf>
    <xf numFmtId="3" fontId="4" fillId="2" borderId="1" xfId="0" applyNumberFormat="1" applyFont="1" applyFill="1" applyBorder="1"/>
    <xf numFmtId="0" fontId="4" fillId="5" borderId="1" xfId="0" applyFont="1" applyFill="1" applyBorder="1" applyAlignment="1">
      <alignment horizontal="center"/>
    </xf>
    <xf numFmtId="3" fontId="4" fillId="4" borderId="1" xfId="0" applyNumberFormat="1" applyFont="1" applyFill="1" applyBorder="1" applyAlignment="1">
      <alignment horizontal="center"/>
    </xf>
    <xf numFmtId="0" fontId="17" fillId="0" borderId="1" xfId="0" applyFont="1" applyBorder="1" applyAlignment="1">
      <alignment horizontal="center" vertical="center"/>
    </xf>
    <xf numFmtId="0" fontId="18" fillId="0" borderId="1" xfId="0" applyFont="1" applyBorder="1"/>
    <xf numFmtId="0" fontId="18" fillId="6" borderId="1" xfId="0" applyFont="1" applyFill="1" applyBorder="1" applyAlignment="1">
      <alignment horizontal="center"/>
    </xf>
    <xf numFmtId="165" fontId="18" fillId="0" borderId="1" xfId="0" applyNumberFormat="1" applyFont="1" applyBorder="1"/>
    <xf numFmtId="3" fontId="18" fillId="7" borderId="1" xfId="0" applyNumberFormat="1" applyFont="1" applyFill="1" applyBorder="1" applyAlignment="1">
      <alignment horizontal="center"/>
    </xf>
    <xf numFmtId="3" fontId="4" fillId="2" borderId="3" xfId="0" applyNumberFormat="1" applyFont="1" applyFill="1" applyBorder="1"/>
    <xf numFmtId="0" fontId="0" fillId="0" borderId="1" xfId="0" applyFont="1" applyFill="1" applyBorder="1"/>
    <xf numFmtId="0" fontId="4" fillId="4" borderId="0" xfId="0" applyFont="1" applyFill="1"/>
    <xf numFmtId="165" fontId="3" fillId="3" borderId="1" xfId="1" applyNumberFormat="1" applyFont="1" applyFill="1" applyBorder="1"/>
    <xf numFmtId="165" fontId="3" fillId="3" borderId="14" xfId="1" applyNumberFormat="1" applyFont="1" applyFill="1" applyBorder="1"/>
    <xf numFmtId="165" fontId="4" fillId="3" borderId="14" xfId="1" applyNumberFormat="1" applyFont="1" applyFill="1" applyBorder="1"/>
    <xf numFmtId="165" fontId="3" fillId="3" borderId="0" xfId="1" applyNumberFormat="1" applyFont="1" applyFill="1" applyBorder="1"/>
    <xf numFmtId="165" fontId="4" fillId="3" borderId="0" xfId="1" applyNumberFormat="1" applyFont="1" applyFill="1"/>
    <xf numFmtId="165" fontId="0" fillId="3" borderId="0" xfId="1" applyNumberFormat="1" applyFont="1" applyFill="1"/>
    <xf numFmtId="4" fontId="4" fillId="0" borderId="10" xfId="0" applyNumberFormat="1" applyFont="1" applyFill="1" applyBorder="1" applyAlignment="1">
      <alignment horizontal="center" vertical="center"/>
    </xf>
    <xf numFmtId="4" fontId="14" fillId="0" borderId="0" xfId="0" applyNumberFormat="1" applyFont="1" applyFill="1"/>
    <xf numFmtId="10" fontId="14" fillId="0" borderId="0" xfId="2" applyNumberFormat="1" applyFont="1" applyFill="1"/>
    <xf numFmtId="0" fontId="4" fillId="4" borderId="1" xfId="0" applyFont="1" applyFill="1" applyBorder="1" applyAlignment="1">
      <alignment horizontal="left" vertical="center"/>
    </xf>
    <xf numFmtId="0" fontId="13" fillId="4" borderId="0" xfId="0" applyFont="1" applyFill="1"/>
    <xf numFmtId="0" fontId="4" fillId="0" borderId="0" xfId="0" applyFont="1" applyFill="1" applyBorder="1" applyAlignment="1">
      <alignment vertical="center"/>
    </xf>
    <xf numFmtId="0" fontId="4" fillId="2" borderId="1" xfId="0" applyFont="1" applyFill="1" applyBorder="1" applyAlignment="1">
      <alignment horizontal="center" vertical="center"/>
    </xf>
    <xf numFmtId="0" fontId="10" fillId="0" borderId="0" xfId="0" applyFont="1" applyFill="1"/>
    <xf numFmtId="0" fontId="11" fillId="0" borderId="1" xfId="0" applyFont="1" applyFill="1" applyBorder="1" applyAlignment="1">
      <alignment wrapText="1"/>
    </xf>
    <xf numFmtId="0" fontId="11" fillId="0" borderId="2" xfId="0" applyFont="1" applyFill="1" applyBorder="1" applyAlignment="1">
      <alignment horizontal="left"/>
    </xf>
    <xf numFmtId="4" fontId="11" fillId="0" borderId="1" xfId="0" applyNumberFormat="1" applyFont="1" applyFill="1" applyBorder="1"/>
    <xf numFmtId="4" fontId="11" fillId="0" borderId="2" xfId="0" applyNumberFormat="1" applyFont="1" applyFill="1" applyBorder="1"/>
    <xf numFmtId="0" fontId="10" fillId="0" borderId="7" xfId="0" applyFont="1" applyFill="1" applyBorder="1"/>
    <xf numFmtId="178" fontId="10" fillId="0" borderId="16" xfId="0" applyNumberFormat="1" applyFont="1" applyFill="1" applyBorder="1"/>
    <xf numFmtId="178" fontId="10" fillId="0" borderId="14" xfId="0" applyNumberFormat="1" applyFont="1" applyFill="1" applyBorder="1"/>
    <xf numFmtId="178" fontId="10" fillId="0" borderId="15" xfId="0" applyNumberFormat="1" applyFont="1" applyFill="1" applyBorder="1"/>
    <xf numFmtId="178" fontId="10" fillId="0" borderId="10" xfId="0" applyNumberFormat="1" applyFont="1" applyFill="1" applyBorder="1"/>
    <xf numFmtId="178" fontId="10" fillId="0" borderId="0" xfId="0" applyNumberFormat="1" applyFont="1" applyFill="1"/>
    <xf numFmtId="178" fontId="10" fillId="0" borderId="8" xfId="0" applyNumberFormat="1" applyFont="1" applyFill="1" applyBorder="1"/>
    <xf numFmtId="0" fontId="10" fillId="0" borderId="3" xfId="0" applyFont="1" applyFill="1" applyBorder="1"/>
    <xf numFmtId="178" fontId="10" fillId="0" borderId="17" xfId="0" applyNumberFormat="1" applyFont="1" applyFill="1" applyBorder="1"/>
    <xf numFmtId="178" fontId="10" fillId="0" borderId="6" xfId="0" applyNumberFormat="1" applyFont="1" applyFill="1" applyBorder="1"/>
    <xf numFmtId="178" fontId="10" fillId="0" borderId="9" xfId="0" applyNumberFormat="1" applyFont="1" applyFill="1" applyBorder="1"/>
    <xf numFmtId="0" fontId="10" fillId="0" borderId="15" xfId="0" applyFont="1" applyFill="1" applyBorder="1"/>
    <xf numFmtId="0" fontId="10" fillId="0" borderId="8" xfId="0" applyFont="1" applyFill="1" applyBorder="1"/>
    <xf numFmtId="0" fontId="10" fillId="0" borderId="17" xfId="0" applyFont="1" applyFill="1" applyBorder="1"/>
    <xf numFmtId="0" fontId="10" fillId="0" borderId="6" xfId="0" applyFont="1" applyFill="1" applyBorder="1"/>
    <xf numFmtId="0" fontId="10" fillId="0" borderId="6" xfId="0" applyFont="1" applyFill="1" applyBorder="1" applyAlignment="1">
      <alignment horizontal="right"/>
    </xf>
    <xf numFmtId="0" fontId="10" fillId="0" borderId="9" xfId="0" applyFont="1" applyFill="1" applyBorder="1"/>
    <xf numFmtId="10" fontId="10" fillId="0" borderId="0" xfId="0" applyNumberFormat="1" applyFont="1" applyFill="1"/>
    <xf numFmtId="10" fontId="10" fillId="0" borderId="15" xfId="0" applyNumberFormat="1" applyFont="1" applyFill="1" applyBorder="1"/>
    <xf numFmtId="10" fontId="10" fillId="0" borderId="8" xfId="0" applyNumberFormat="1" applyFont="1" applyFill="1" applyBorder="1"/>
    <xf numFmtId="10" fontId="10" fillId="0" borderId="17" xfId="0" applyNumberFormat="1" applyFont="1" applyFill="1" applyBorder="1"/>
    <xf numFmtId="10" fontId="10" fillId="0" borderId="6" xfId="0" applyNumberFormat="1" applyFont="1" applyFill="1" applyBorder="1"/>
    <xf numFmtId="10" fontId="10" fillId="0" borderId="6" xfId="0" applyNumberFormat="1" applyFont="1" applyFill="1" applyBorder="1" applyAlignment="1">
      <alignment horizontal="right"/>
    </xf>
    <xf numFmtId="10" fontId="10" fillId="0" borderId="9" xfId="0" applyNumberFormat="1" applyFont="1" applyFill="1" applyBorder="1"/>
    <xf numFmtId="0" fontId="19" fillId="0" borderId="6" xfId="0" applyFont="1" applyFill="1" applyBorder="1"/>
    <xf numFmtId="0" fontId="11" fillId="0" borderId="0" xfId="0" applyFont="1" applyFill="1"/>
    <xf numFmtId="0" fontId="20" fillId="0" borderId="0" xfId="0" applyFont="1" applyFill="1"/>
    <xf numFmtId="0" fontId="21" fillId="0" borderId="0" xfId="0" applyFont="1" applyFill="1"/>
    <xf numFmtId="0" fontId="20" fillId="0" borderId="1" xfId="0" applyFont="1" applyFill="1" applyBorder="1" applyAlignment="1">
      <alignment wrapText="1"/>
    </xf>
    <xf numFmtId="0" fontId="20" fillId="0" borderId="2" xfId="0" applyFont="1" applyFill="1" applyBorder="1"/>
    <xf numFmtId="0" fontId="20" fillId="0" borderId="15" xfId="0" applyFont="1" applyFill="1" applyBorder="1"/>
    <xf numFmtId="0" fontId="20" fillId="0" borderId="1" xfId="0" applyFont="1" applyFill="1" applyBorder="1"/>
    <xf numFmtId="3" fontId="10" fillId="0" borderId="0" xfId="0" applyNumberFormat="1" applyFont="1" applyFill="1"/>
    <xf numFmtId="3" fontId="10" fillId="0" borderId="8" xfId="0" applyNumberFormat="1" applyFont="1" applyFill="1" applyBorder="1"/>
    <xf numFmtId="3" fontId="10" fillId="0" borderId="6" xfId="0" applyNumberFormat="1" applyFont="1" applyFill="1" applyBorder="1"/>
    <xf numFmtId="3" fontId="10" fillId="0" borderId="6" xfId="0" applyNumberFormat="1" applyFont="1" applyFill="1" applyBorder="1" applyAlignment="1">
      <alignment horizontal="right"/>
    </xf>
    <xf numFmtId="0" fontId="21" fillId="0" borderId="7" xfId="0" applyFont="1" applyFill="1" applyBorder="1"/>
    <xf numFmtId="0" fontId="21" fillId="0" borderId="3" xfId="0" applyFont="1" applyFill="1" applyBorder="1"/>
    <xf numFmtId="0" fontId="10" fillId="0" borderId="1" xfId="0" applyFont="1" applyFill="1" applyBorder="1"/>
  </cellXfs>
  <cellStyles count="5">
    <cellStyle name="Comma" xfId="1" builtinId="3"/>
    <cellStyle name="Hyperlink" xfId="3" builtinId="8"/>
    <cellStyle name="Normal" xfId="0" builtinId="0"/>
    <cellStyle name="Normal 2" xfId="4" xr:uid="{44A8BC7E-7CD5-AD4A-8F32-DB7252F41687}"/>
    <cellStyle name="Per 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Linear Forcasts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lineChart>
        <c:grouping val="standard"/>
        <c:varyColors val="0"/>
        <c:ser>
          <c:idx val="0"/>
          <c:order val="0"/>
          <c:tx>
            <c:strRef>
              <c:f>'[1] Demand &amp; Service Quality'!$A$7</c:f>
              <c:strCache>
                <c:ptCount val="1"/>
                <c:pt idx="0">
                  <c:v>Product 1 [PU/Month]</c:v>
                </c:pt>
              </c:strCache>
            </c:strRef>
          </c:tx>
          <c:spPr>
            <a:ln w="28575" cap="rnd">
              <a:solidFill>
                <a:schemeClr val="accent1"/>
              </a:solidFill>
              <a:round/>
            </a:ln>
            <a:effectLst/>
          </c:spPr>
          <c:marker>
            <c:symbol val="none"/>
          </c:marker>
          <c:cat>
            <c:numRef>
              <c:f>'[1] Demand &amp; Service Quality'!$B$6:$BC$6</c:f>
              <c:numCache>
                <c:formatCode>General</c:formatCode>
                <c:ptCount val="54"/>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numCache>
            </c:numRef>
          </c:cat>
          <c:val>
            <c:numRef>
              <c:f>'[1] Demand &amp; Service Quality'!$B$7:$BC$7</c:f>
              <c:numCache>
                <c:formatCode>General</c:formatCode>
                <c:ptCount val="54"/>
                <c:pt idx="0">
                  <c:v>163736</c:v>
                </c:pt>
                <c:pt idx="1">
                  <c:v>178412</c:v>
                </c:pt>
                <c:pt idx="2">
                  <c:v>170397</c:v>
                </c:pt>
                <c:pt idx="3">
                  <c:v>176245</c:v>
                </c:pt>
                <c:pt idx="4">
                  <c:v>172112</c:v>
                </c:pt>
                <c:pt idx="5">
                  <c:v>182341</c:v>
                </c:pt>
                <c:pt idx="6">
                  <c:v>195932</c:v>
                </c:pt>
                <c:pt idx="7">
                  <c:v>199356</c:v>
                </c:pt>
                <c:pt idx="8">
                  <c:v>182296</c:v>
                </c:pt>
                <c:pt idx="9">
                  <c:v>190347</c:v>
                </c:pt>
                <c:pt idx="10">
                  <c:v>174161</c:v>
                </c:pt>
                <c:pt idx="11">
                  <c:v>170665</c:v>
                </c:pt>
                <c:pt idx="12">
                  <c:v>161677</c:v>
                </c:pt>
                <c:pt idx="13">
                  <c:v>161408</c:v>
                </c:pt>
                <c:pt idx="14">
                  <c:v>181141</c:v>
                </c:pt>
                <c:pt idx="15">
                  <c:v>179096</c:v>
                </c:pt>
                <c:pt idx="16">
                  <c:v>182659</c:v>
                </c:pt>
                <c:pt idx="17">
                  <c:v>187480</c:v>
                </c:pt>
                <c:pt idx="18">
                  <c:v>187779</c:v>
                </c:pt>
                <c:pt idx="19">
                  <c:v>200973</c:v>
                </c:pt>
                <c:pt idx="20">
                  <c:v>189938</c:v>
                </c:pt>
                <c:pt idx="21">
                  <c:v>180289</c:v>
                </c:pt>
                <c:pt idx="22">
                  <c:v>182034</c:v>
                </c:pt>
                <c:pt idx="23">
                  <c:v>171589</c:v>
                </c:pt>
                <c:pt idx="24">
                  <c:v>181189</c:v>
                </c:pt>
                <c:pt idx="25">
                  <c:v>167840</c:v>
                </c:pt>
                <c:pt idx="26">
                  <c:v>187091</c:v>
                </c:pt>
                <c:pt idx="27">
                  <c:v>166375</c:v>
                </c:pt>
                <c:pt idx="28">
                  <c:v>179338</c:v>
                </c:pt>
                <c:pt idx="29">
                  <c:v>195065</c:v>
                </c:pt>
                <c:pt idx="30">
                  <c:v>182787.53563218392</c:v>
                </c:pt>
                <c:pt idx="31">
                  <c:v>182969.61104931406</c:v>
                </c:pt>
                <c:pt idx="32">
                  <c:v>183151.6864664442</c:v>
                </c:pt>
                <c:pt idx="33">
                  <c:v>183333.76188357433</c:v>
                </c:pt>
                <c:pt idx="34">
                  <c:v>183515.8373007045</c:v>
                </c:pt>
                <c:pt idx="35">
                  <c:v>183697.91271783464</c:v>
                </c:pt>
                <c:pt idx="36">
                  <c:v>183879.98813496478</c:v>
                </c:pt>
                <c:pt idx="37">
                  <c:v>184062.06355209491</c:v>
                </c:pt>
                <c:pt idx="38">
                  <c:v>184244.13896922508</c:v>
                </c:pt>
                <c:pt idx="39">
                  <c:v>184426.21438635522</c:v>
                </c:pt>
                <c:pt idx="40">
                  <c:v>184608.28980348536</c:v>
                </c:pt>
                <c:pt idx="41">
                  <c:v>184790.36522061552</c:v>
                </c:pt>
                <c:pt idx="42">
                  <c:v>184972.44063774563</c:v>
                </c:pt>
                <c:pt idx="43">
                  <c:v>185154.5160548758</c:v>
                </c:pt>
                <c:pt idx="44">
                  <c:v>185336.59147200594</c:v>
                </c:pt>
                <c:pt idx="45">
                  <c:v>185518.66688913613</c:v>
                </c:pt>
                <c:pt idx="46">
                  <c:v>185700.74230626624</c:v>
                </c:pt>
                <c:pt idx="47">
                  <c:v>185882.81772339641</c:v>
                </c:pt>
                <c:pt idx="48">
                  <c:v>186064.89314052658</c:v>
                </c:pt>
                <c:pt idx="49">
                  <c:v>186246.96855765671</c:v>
                </c:pt>
                <c:pt idx="50">
                  <c:v>186429.04397478682</c:v>
                </c:pt>
                <c:pt idx="51">
                  <c:v>186611.11939191699</c:v>
                </c:pt>
                <c:pt idx="52">
                  <c:v>186793.19480904713</c:v>
                </c:pt>
                <c:pt idx="53">
                  <c:v>186975.27022617729</c:v>
                </c:pt>
              </c:numCache>
            </c:numRef>
          </c:val>
          <c:smooth val="0"/>
          <c:extLst>
            <c:ext xmlns:c16="http://schemas.microsoft.com/office/drawing/2014/chart" uri="{C3380CC4-5D6E-409C-BE32-E72D297353CC}">
              <c16:uniqueId val="{00000000-954A-F74C-8F07-E4F1F654B06F}"/>
            </c:ext>
          </c:extLst>
        </c:ser>
        <c:ser>
          <c:idx val="1"/>
          <c:order val="1"/>
          <c:tx>
            <c:strRef>
              <c:f>'[1] Demand &amp; Service Quality'!$A$8</c:f>
              <c:strCache>
                <c:ptCount val="1"/>
                <c:pt idx="0">
                  <c:v>Product 2 [PU/Month]</c:v>
                </c:pt>
              </c:strCache>
            </c:strRef>
          </c:tx>
          <c:spPr>
            <a:ln w="28575" cap="rnd">
              <a:solidFill>
                <a:schemeClr val="accent2"/>
              </a:solidFill>
              <a:round/>
            </a:ln>
            <a:effectLst/>
          </c:spPr>
          <c:marker>
            <c:symbol val="none"/>
          </c:marker>
          <c:cat>
            <c:numRef>
              <c:f>'[1] Demand &amp; Service Quality'!$B$6:$BC$6</c:f>
              <c:numCache>
                <c:formatCode>General</c:formatCode>
                <c:ptCount val="54"/>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numCache>
            </c:numRef>
          </c:cat>
          <c:val>
            <c:numRef>
              <c:f>'[1] Demand &amp; Service Quality'!$B$8:$BC$8</c:f>
              <c:numCache>
                <c:formatCode>General</c:formatCode>
                <c:ptCount val="54"/>
                <c:pt idx="0">
                  <c:v>154121</c:v>
                </c:pt>
                <c:pt idx="1">
                  <c:v>152566</c:v>
                </c:pt>
                <c:pt idx="2">
                  <c:v>157613</c:v>
                </c:pt>
                <c:pt idx="3">
                  <c:v>147898</c:v>
                </c:pt>
                <c:pt idx="4">
                  <c:v>156184</c:v>
                </c:pt>
                <c:pt idx="5">
                  <c:v>151617</c:v>
                </c:pt>
                <c:pt idx="6">
                  <c:v>158364</c:v>
                </c:pt>
                <c:pt idx="7">
                  <c:v>151371</c:v>
                </c:pt>
                <c:pt idx="8">
                  <c:v>155286</c:v>
                </c:pt>
                <c:pt idx="9">
                  <c:v>153507</c:v>
                </c:pt>
                <c:pt idx="10">
                  <c:v>144088</c:v>
                </c:pt>
                <c:pt idx="11">
                  <c:v>148360</c:v>
                </c:pt>
                <c:pt idx="12">
                  <c:v>151487</c:v>
                </c:pt>
                <c:pt idx="13">
                  <c:v>143333</c:v>
                </c:pt>
                <c:pt idx="14">
                  <c:v>142662</c:v>
                </c:pt>
                <c:pt idx="15">
                  <c:v>142874</c:v>
                </c:pt>
                <c:pt idx="16">
                  <c:v>144340</c:v>
                </c:pt>
                <c:pt idx="17">
                  <c:v>144531</c:v>
                </c:pt>
                <c:pt idx="18">
                  <c:v>153423</c:v>
                </c:pt>
                <c:pt idx="19">
                  <c:v>143576</c:v>
                </c:pt>
                <c:pt idx="20">
                  <c:v>144195</c:v>
                </c:pt>
                <c:pt idx="21">
                  <c:v>144909</c:v>
                </c:pt>
                <c:pt idx="22">
                  <c:v>149310</c:v>
                </c:pt>
                <c:pt idx="23">
                  <c:v>148036</c:v>
                </c:pt>
                <c:pt idx="24">
                  <c:v>144901</c:v>
                </c:pt>
                <c:pt idx="25">
                  <c:v>136734</c:v>
                </c:pt>
                <c:pt idx="26">
                  <c:v>137299</c:v>
                </c:pt>
                <c:pt idx="27">
                  <c:v>141565</c:v>
                </c:pt>
                <c:pt idx="28">
                  <c:v>139858</c:v>
                </c:pt>
                <c:pt idx="29">
                  <c:v>135834</c:v>
                </c:pt>
                <c:pt idx="30">
                  <c:v>138710.79770114942</c:v>
                </c:pt>
                <c:pt idx="31">
                  <c:v>138154.84486466442</c:v>
                </c:pt>
                <c:pt idx="32">
                  <c:v>137598.89202817946</c:v>
                </c:pt>
                <c:pt idx="33">
                  <c:v>137042.93919169446</c:v>
                </c:pt>
                <c:pt idx="34">
                  <c:v>136486.98635520949</c:v>
                </c:pt>
                <c:pt idx="35">
                  <c:v>135931.03351872449</c:v>
                </c:pt>
                <c:pt idx="36">
                  <c:v>135375.0806822395</c:v>
                </c:pt>
                <c:pt idx="37">
                  <c:v>134819.12784575453</c:v>
                </c:pt>
                <c:pt idx="38">
                  <c:v>134263.17500926956</c:v>
                </c:pt>
                <c:pt idx="39">
                  <c:v>133707.22217278453</c:v>
                </c:pt>
                <c:pt idx="40">
                  <c:v>133151.26933629956</c:v>
                </c:pt>
                <c:pt idx="41">
                  <c:v>132595.31649981459</c:v>
                </c:pt>
                <c:pt idx="42">
                  <c:v>132039.3636633296</c:v>
                </c:pt>
                <c:pt idx="43">
                  <c:v>131483.41082684463</c:v>
                </c:pt>
                <c:pt idx="44">
                  <c:v>130927.45799035963</c:v>
                </c:pt>
                <c:pt idx="45">
                  <c:v>130371.50515387462</c:v>
                </c:pt>
                <c:pt idx="46">
                  <c:v>129815.55231738965</c:v>
                </c:pt>
                <c:pt idx="47">
                  <c:v>129259.59948090465</c:v>
                </c:pt>
                <c:pt idx="48">
                  <c:v>128703.64664441968</c:v>
                </c:pt>
                <c:pt idx="49">
                  <c:v>128147.6938079347</c:v>
                </c:pt>
                <c:pt idx="50">
                  <c:v>127591.7409714497</c:v>
                </c:pt>
                <c:pt idx="51">
                  <c:v>127035.78813496471</c:v>
                </c:pt>
                <c:pt idx="52">
                  <c:v>126479.83529847974</c:v>
                </c:pt>
                <c:pt idx="53">
                  <c:v>125923.88246199474</c:v>
                </c:pt>
              </c:numCache>
            </c:numRef>
          </c:val>
          <c:smooth val="0"/>
          <c:extLst>
            <c:ext xmlns:c16="http://schemas.microsoft.com/office/drawing/2014/chart" uri="{C3380CC4-5D6E-409C-BE32-E72D297353CC}">
              <c16:uniqueId val="{00000001-954A-F74C-8F07-E4F1F654B06F}"/>
            </c:ext>
          </c:extLst>
        </c:ser>
        <c:ser>
          <c:idx val="2"/>
          <c:order val="2"/>
          <c:tx>
            <c:strRef>
              <c:f>'[1] Demand &amp; Service Quality'!$A$9</c:f>
              <c:strCache>
                <c:ptCount val="1"/>
                <c:pt idx="0">
                  <c:v>Product 3 [PU/Month]</c:v>
                </c:pt>
              </c:strCache>
            </c:strRef>
          </c:tx>
          <c:spPr>
            <a:ln w="28575" cap="rnd">
              <a:solidFill>
                <a:schemeClr val="accent3"/>
              </a:solidFill>
              <a:round/>
            </a:ln>
            <a:effectLst/>
          </c:spPr>
          <c:marker>
            <c:symbol val="none"/>
          </c:marker>
          <c:cat>
            <c:numRef>
              <c:f>'[1] Demand &amp; Service Quality'!$B$6:$BC$6</c:f>
              <c:numCache>
                <c:formatCode>General</c:formatCode>
                <c:ptCount val="54"/>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numCache>
            </c:numRef>
          </c:cat>
          <c:val>
            <c:numRef>
              <c:f>'[1] Demand &amp; Service Quality'!$B$9:$BC$9</c:f>
              <c:numCache>
                <c:formatCode>General</c:formatCode>
                <c:ptCount val="54"/>
                <c:pt idx="0">
                  <c:v>100398</c:v>
                </c:pt>
                <c:pt idx="1">
                  <c:v>96137</c:v>
                </c:pt>
                <c:pt idx="2">
                  <c:v>94491</c:v>
                </c:pt>
                <c:pt idx="3">
                  <c:v>105218</c:v>
                </c:pt>
                <c:pt idx="4">
                  <c:v>104197</c:v>
                </c:pt>
                <c:pt idx="5">
                  <c:v>103991</c:v>
                </c:pt>
                <c:pt idx="6">
                  <c:v>97811</c:v>
                </c:pt>
                <c:pt idx="7">
                  <c:v>84195</c:v>
                </c:pt>
                <c:pt idx="8">
                  <c:v>85131</c:v>
                </c:pt>
                <c:pt idx="9">
                  <c:v>81897</c:v>
                </c:pt>
                <c:pt idx="10">
                  <c:v>91686</c:v>
                </c:pt>
                <c:pt idx="11">
                  <c:v>100344</c:v>
                </c:pt>
                <c:pt idx="12">
                  <c:v>96570</c:v>
                </c:pt>
                <c:pt idx="13">
                  <c:v>96713</c:v>
                </c:pt>
                <c:pt idx="14">
                  <c:v>111717</c:v>
                </c:pt>
                <c:pt idx="15">
                  <c:v>100540</c:v>
                </c:pt>
                <c:pt idx="16">
                  <c:v>98428</c:v>
                </c:pt>
                <c:pt idx="17">
                  <c:v>99410</c:v>
                </c:pt>
                <c:pt idx="18">
                  <c:v>99987</c:v>
                </c:pt>
                <c:pt idx="19">
                  <c:v>91122</c:v>
                </c:pt>
                <c:pt idx="20">
                  <c:v>98405</c:v>
                </c:pt>
                <c:pt idx="21">
                  <c:v>90519</c:v>
                </c:pt>
                <c:pt idx="22">
                  <c:v>90909</c:v>
                </c:pt>
                <c:pt idx="23">
                  <c:v>105772</c:v>
                </c:pt>
                <c:pt idx="24">
                  <c:v>104800</c:v>
                </c:pt>
                <c:pt idx="25">
                  <c:v>107001</c:v>
                </c:pt>
                <c:pt idx="26">
                  <c:v>102308</c:v>
                </c:pt>
                <c:pt idx="27">
                  <c:v>116989</c:v>
                </c:pt>
                <c:pt idx="28">
                  <c:v>121111</c:v>
                </c:pt>
                <c:pt idx="29">
                  <c:v>115461</c:v>
                </c:pt>
                <c:pt idx="30">
                  <c:v>107255.17011494254</c:v>
                </c:pt>
                <c:pt idx="31">
                  <c:v>107737.74453096034</c:v>
                </c:pt>
                <c:pt idx="32">
                  <c:v>108220.31894697812</c:v>
                </c:pt>
                <c:pt idx="33">
                  <c:v>108702.89336299592</c:v>
                </c:pt>
                <c:pt idx="34">
                  <c:v>109185.46777901371</c:v>
                </c:pt>
                <c:pt idx="35">
                  <c:v>109668.04219503151</c:v>
                </c:pt>
                <c:pt idx="36">
                  <c:v>110150.61661104929</c:v>
                </c:pt>
                <c:pt idx="37">
                  <c:v>110633.19102706711</c:v>
                </c:pt>
                <c:pt idx="38">
                  <c:v>111115.76544308491</c:v>
                </c:pt>
                <c:pt idx="39">
                  <c:v>111598.33985910271</c:v>
                </c:pt>
                <c:pt idx="40">
                  <c:v>112080.91427512051</c:v>
                </c:pt>
                <c:pt idx="41">
                  <c:v>112563.48869113829</c:v>
                </c:pt>
                <c:pt idx="42">
                  <c:v>113046.06310715609</c:v>
                </c:pt>
                <c:pt idx="43">
                  <c:v>113528.63752317389</c:v>
                </c:pt>
                <c:pt idx="44">
                  <c:v>114011.21193919168</c:v>
                </c:pt>
                <c:pt idx="45">
                  <c:v>114493.78635520948</c:v>
                </c:pt>
                <c:pt idx="46">
                  <c:v>114976.36077122728</c:v>
                </c:pt>
                <c:pt idx="47">
                  <c:v>115458.93518724509</c:v>
                </c:pt>
                <c:pt idx="48">
                  <c:v>115941.50960326289</c:v>
                </c:pt>
                <c:pt idx="49">
                  <c:v>116424.08401928068</c:v>
                </c:pt>
                <c:pt idx="50">
                  <c:v>116906.65843529848</c:v>
                </c:pt>
                <c:pt idx="51">
                  <c:v>117389.23285131626</c:v>
                </c:pt>
                <c:pt idx="52">
                  <c:v>117871.80726733408</c:v>
                </c:pt>
                <c:pt idx="53">
                  <c:v>118354.38168335186</c:v>
                </c:pt>
              </c:numCache>
            </c:numRef>
          </c:val>
          <c:smooth val="0"/>
          <c:extLst>
            <c:ext xmlns:c16="http://schemas.microsoft.com/office/drawing/2014/chart" uri="{C3380CC4-5D6E-409C-BE32-E72D297353CC}">
              <c16:uniqueId val="{00000002-954A-F74C-8F07-E4F1F654B06F}"/>
            </c:ext>
          </c:extLst>
        </c:ser>
        <c:ser>
          <c:idx val="3"/>
          <c:order val="3"/>
          <c:tx>
            <c:strRef>
              <c:f>'[1] Demand &amp; Service Quality'!$A$10</c:f>
              <c:strCache>
                <c:ptCount val="1"/>
                <c:pt idx="0">
                  <c:v>Product 4 [PU/Month] lin</c:v>
                </c:pt>
              </c:strCache>
            </c:strRef>
          </c:tx>
          <c:spPr>
            <a:ln w="28575" cap="rnd">
              <a:solidFill>
                <a:schemeClr val="accent4"/>
              </a:solidFill>
              <a:round/>
            </a:ln>
            <a:effectLst/>
          </c:spPr>
          <c:marker>
            <c:symbol val="none"/>
          </c:marker>
          <c:cat>
            <c:numRef>
              <c:f>'[1] Demand &amp; Service Quality'!$B$6:$BC$6</c:f>
              <c:numCache>
                <c:formatCode>General</c:formatCode>
                <c:ptCount val="54"/>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numCache>
            </c:numRef>
          </c:cat>
          <c:val>
            <c:numRef>
              <c:f>'[1] Demand &amp; Service Quality'!$B$10:$BC$10</c:f>
              <c:numCache>
                <c:formatCode>General</c:formatCode>
                <c:ptCount val="54"/>
                <c:pt idx="0">
                  <c:v>49617</c:v>
                </c:pt>
                <c:pt idx="1">
                  <c:v>49795</c:v>
                </c:pt>
                <c:pt idx="2">
                  <c:v>54869</c:v>
                </c:pt>
                <c:pt idx="3">
                  <c:v>51886</c:v>
                </c:pt>
                <c:pt idx="4">
                  <c:v>54377</c:v>
                </c:pt>
                <c:pt idx="5">
                  <c:v>49720</c:v>
                </c:pt>
                <c:pt idx="6">
                  <c:v>53142</c:v>
                </c:pt>
                <c:pt idx="7">
                  <c:v>57619</c:v>
                </c:pt>
                <c:pt idx="8">
                  <c:v>50884</c:v>
                </c:pt>
                <c:pt idx="9">
                  <c:v>58592</c:v>
                </c:pt>
                <c:pt idx="10">
                  <c:v>59582</c:v>
                </c:pt>
                <c:pt idx="11">
                  <c:v>60381</c:v>
                </c:pt>
                <c:pt idx="12">
                  <c:v>60334</c:v>
                </c:pt>
                <c:pt idx="13">
                  <c:v>60254</c:v>
                </c:pt>
                <c:pt idx="14">
                  <c:v>65537</c:v>
                </c:pt>
                <c:pt idx="15">
                  <c:v>59009</c:v>
                </c:pt>
                <c:pt idx="16">
                  <c:v>66690</c:v>
                </c:pt>
                <c:pt idx="17">
                  <c:v>69410</c:v>
                </c:pt>
                <c:pt idx="18">
                  <c:v>62771</c:v>
                </c:pt>
                <c:pt idx="19">
                  <c:v>71032</c:v>
                </c:pt>
                <c:pt idx="20">
                  <c:v>68634</c:v>
                </c:pt>
                <c:pt idx="21">
                  <c:v>70302</c:v>
                </c:pt>
                <c:pt idx="22">
                  <c:v>73056</c:v>
                </c:pt>
                <c:pt idx="23">
                  <c:v>72665</c:v>
                </c:pt>
                <c:pt idx="24">
                  <c:v>73297</c:v>
                </c:pt>
                <c:pt idx="25">
                  <c:v>75996</c:v>
                </c:pt>
                <c:pt idx="26">
                  <c:v>81416</c:v>
                </c:pt>
                <c:pt idx="27">
                  <c:v>75108</c:v>
                </c:pt>
                <c:pt idx="28">
                  <c:v>81139</c:v>
                </c:pt>
                <c:pt idx="29">
                  <c:v>86880</c:v>
                </c:pt>
                <c:pt idx="30">
                  <c:v>81782.526436781613</c:v>
                </c:pt>
                <c:pt idx="31">
                  <c:v>82921.196959584719</c:v>
                </c:pt>
                <c:pt idx="32">
                  <c:v>84059.867482387839</c:v>
                </c:pt>
                <c:pt idx="33">
                  <c:v>85198.538005190945</c:v>
                </c:pt>
                <c:pt idx="34">
                  <c:v>86337.208527994066</c:v>
                </c:pt>
                <c:pt idx="35">
                  <c:v>87475.879050797172</c:v>
                </c:pt>
                <c:pt idx="36">
                  <c:v>88614.549573600278</c:v>
                </c:pt>
                <c:pt idx="37">
                  <c:v>89753.220096403398</c:v>
                </c:pt>
                <c:pt idx="38">
                  <c:v>90891.890619206504</c:v>
                </c:pt>
                <c:pt idx="39">
                  <c:v>92030.561142009625</c:v>
                </c:pt>
                <c:pt idx="40">
                  <c:v>93169.231664812745</c:v>
                </c:pt>
                <c:pt idx="41">
                  <c:v>94307.902187615851</c:v>
                </c:pt>
                <c:pt idx="42">
                  <c:v>95446.572710418957</c:v>
                </c:pt>
                <c:pt idx="43">
                  <c:v>96585.243233222107</c:v>
                </c:pt>
                <c:pt idx="44">
                  <c:v>97723.913756025184</c:v>
                </c:pt>
                <c:pt idx="45">
                  <c:v>98862.584278828304</c:v>
                </c:pt>
                <c:pt idx="46">
                  <c:v>100001.25480163142</c:v>
                </c:pt>
                <c:pt idx="47">
                  <c:v>101139.92532443453</c:v>
                </c:pt>
                <c:pt idx="48">
                  <c:v>102278.59584723764</c:v>
                </c:pt>
                <c:pt idx="49">
                  <c:v>103417.26637004077</c:v>
                </c:pt>
                <c:pt idx="50">
                  <c:v>104555.93689284389</c:v>
                </c:pt>
                <c:pt idx="51">
                  <c:v>105694.607415647</c:v>
                </c:pt>
                <c:pt idx="52">
                  <c:v>106833.27793845009</c:v>
                </c:pt>
                <c:pt idx="53">
                  <c:v>107971.94846125323</c:v>
                </c:pt>
              </c:numCache>
            </c:numRef>
          </c:val>
          <c:smooth val="0"/>
          <c:extLst>
            <c:ext xmlns:c16="http://schemas.microsoft.com/office/drawing/2014/chart" uri="{C3380CC4-5D6E-409C-BE32-E72D297353CC}">
              <c16:uniqueId val="{00000003-954A-F74C-8F07-E4F1F654B06F}"/>
            </c:ext>
          </c:extLst>
        </c:ser>
        <c:dLbls>
          <c:showLegendKey val="0"/>
          <c:showVal val="0"/>
          <c:showCatName val="0"/>
          <c:showSerName val="0"/>
          <c:showPercent val="0"/>
          <c:showBubbleSize val="0"/>
        </c:dLbls>
        <c:smooth val="0"/>
        <c:axId val="376778504"/>
        <c:axId val="376774568"/>
      </c:lineChart>
      <c:catAx>
        <c:axId val="376778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76774568"/>
        <c:crosses val="autoZero"/>
        <c:auto val="1"/>
        <c:lblAlgn val="ctr"/>
        <c:lblOffset val="100"/>
        <c:noMultiLvlLbl val="0"/>
      </c:catAx>
      <c:valAx>
        <c:axId val="376774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376778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Seasonal &amp; Exponential Forecast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lineChart>
        <c:grouping val="standard"/>
        <c:varyColors val="0"/>
        <c:ser>
          <c:idx val="0"/>
          <c:order val="0"/>
          <c:tx>
            <c:strRef>
              <c:f>'[1] Demand &amp; Service Quality'!$A$14</c:f>
              <c:strCache>
                <c:ptCount val="1"/>
                <c:pt idx="0">
                  <c:v>Product 1 [PU/Month]</c:v>
                </c:pt>
              </c:strCache>
            </c:strRef>
          </c:tx>
          <c:spPr>
            <a:ln w="28575" cap="rnd">
              <a:solidFill>
                <a:schemeClr val="accent1"/>
              </a:solidFill>
              <a:round/>
            </a:ln>
            <a:effectLst/>
          </c:spPr>
          <c:marker>
            <c:symbol val="none"/>
          </c:marker>
          <c:cat>
            <c:numRef>
              <c:f>'[1] Demand &amp; Service Quality'!$B$13:$BC$13</c:f>
              <c:numCache>
                <c:formatCode>General</c:formatCode>
                <c:ptCount val="54"/>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numCache>
            </c:numRef>
          </c:cat>
          <c:val>
            <c:numRef>
              <c:f>'[1] Demand &amp; Service Quality'!$B$14:$BC$14</c:f>
              <c:numCache>
                <c:formatCode>General</c:formatCode>
                <c:ptCount val="54"/>
                <c:pt idx="0">
                  <c:v>163736</c:v>
                </c:pt>
                <c:pt idx="1">
                  <c:v>178412</c:v>
                </c:pt>
                <c:pt idx="2">
                  <c:v>170397</c:v>
                </c:pt>
                <c:pt idx="3">
                  <c:v>176245</c:v>
                </c:pt>
                <c:pt idx="4">
                  <c:v>172112</c:v>
                </c:pt>
                <c:pt idx="5">
                  <c:v>182341</c:v>
                </c:pt>
                <c:pt idx="6">
                  <c:v>195932</c:v>
                </c:pt>
                <c:pt idx="7">
                  <c:v>199356</c:v>
                </c:pt>
                <c:pt idx="8">
                  <c:v>182296</c:v>
                </c:pt>
                <c:pt idx="9">
                  <c:v>190347</c:v>
                </c:pt>
                <c:pt idx="10">
                  <c:v>174161</c:v>
                </c:pt>
                <c:pt idx="11">
                  <c:v>170665</c:v>
                </c:pt>
                <c:pt idx="12">
                  <c:v>161677</c:v>
                </c:pt>
                <c:pt idx="13">
                  <c:v>161408</c:v>
                </c:pt>
                <c:pt idx="14">
                  <c:v>181141</c:v>
                </c:pt>
                <c:pt idx="15">
                  <c:v>179096</c:v>
                </c:pt>
                <c:pt idx="16">
                  <c:v>182659</c:v>
                </c:pt>
                <c:pt idx="17">
                  <c:v>187480</c:v>
                </c:pt>
                <c:pt idx="18">
                  <c:v>187779</c:v>
                </c:pt>
                <c:pt idx="19">
                  <c:v>200973</c:v>
                </c:pt>
                <c:pt idx="20">
                  <c:v>189938</c:v>
                </c:pt>
                <c:pt idx="21">
                  <c:v>180289</c:v>
                </c:pt>
                <c:pt idx="22">
                  <c:v>182034</c:v>
                </c:pt>
                <c:pt idx="23">
                  <c:v>171589</c:v>
                </c:pt>
                <c:pt idx="24">
                  <c:v>181189</c:v>
                </c:pt>
                <c:pt idx="25">
                  <c:v>167840</c:v>
                </c:pt>
                <c:pt idx="26">
                  <c:v>187091</c:v>
                </c:pt>
                <c:pt idx="27">
                  <c:v>166375</c:v>
                </c:pt>
                <c:pt idx="28">
                  <c:v>179338</c:v>
                </c:pt>
                <c:pt idx="29">
                  <c:v>195065</c:v>
                </c:pt>
                <c:pt idx="30">
                  <c:v>194225.85368626821</c:v>
                </c:pt>
                <c:pt idx="31">
                  <c:v>203418.83617029362</c:v>
                </c:pt>
                <c:pt idx="32">
                  <c:v>189507.13221632646</c:v>
                </c:pt>
                <c:pt idx="33">
                  <c:v>187982.43816321436</c:v>
                </c:pt>
                <c:pt idx="34">
                  <c:v>181936.97680829623</c:v>
                </c:pt>
                <c:pt idx="35">
                  <c:v>174697.61875426988</c:v>
                </c:pt>
                <c:pt idx="36">
                  <c:v>170537.6243509879</c:v>
                </c:pt>
                <c:pt idx="37">
                  <c:v>168674.12907261658</c:v>
                </c:pt>
                <c:pt idx="38">
                  <c:v>183582.08356632033</c:v>
                </c:pt>
                <c:pt idx="39">
                  <c:v>178283.81800176195</c:v>
                </c:pt>
                <c:pt idx="40">
                  <c:v>182952.80918336441</c:v>
                </c:pt>
                <c:pt idx="41">
                  <c:v>190389.6234015185</c:v>
                </c:pt>
                <c:pt idx="42">
                  <c:v>195502.91584618873</c:v>
                </c:pt>
                <c:pt idx="43">
                  <c:v>204628.98217429023</c:v>
                </c:pt>
                <c:pt idx="44">
                  <c:v>190037.51732940675</c:v>
                </c:pt>
                <c:pt idx="45">
                  <c:v>189513.23339399262</c:v>
                </c:pt>
                <c:pt idx="46">
                  <c:v>182194.2353882188</c:v>
                </c:pt>
                <c:pt idx="47">
                  <c:v>175523.75617954161</c:v>
                </c:pt>
                <c:pt idx="48">
                  <c:v>176037.61489614431</c:v>
                </c:pt>
                <c:pt idx="49">
                  <c:v>169122.25938111776</c:v>
                </c:pt>
                <c:pt idx="50">
                  <c:v>188602.51703200146</c:v>
                </c:pt>
                <c:pt idx="51">
                  <c:v>177262.62620649429</c:v>
                </c:pt>
                <c:pt idx="52">
                  <c:v>185491.53326315977</c:v>
                </c:pt>
                <c:pt idx="53">
                  <c:v>193856.86500344044</c:v>
                </c:pt>
              </c:numCache>
            </c:numRef>
          </c:val>
          <c:smooth val="0"/>
          <c:extLst>
            <c:ext xmlns:c16="http://schemas.microsoft.com/office/drawing/2014/chart" uri="{C3380CC4-5D6E-409C-BE32-E72D297353CC}">
              <c16:uniqueId val="{00000000-FBC2-404D-BFD8-904BFE39A725}"/>
            </c:ext>
          </c:extLst>
        </c:ser>
        <c:ser>
          <c:idx val="1"/>
          <c:order val="1"/>
          <c:tx>
            <c:strRef>
              <c:f>'[1] Demand &amp; Service Quality'!$A$15</c:f>
              <c:strCache>
                <c:ptCount val="1"/>
                <c:pt idx="0">
                  <c:v>Product 2 [PU/Month]</c:v>
                </c:pt>
              </c:strCache>
            </c:strRef>
          </c:tx>
          <c:spPr>
            <a:ln w="28575" cap="rnd">
              <a:solidFill>
                <a:schemeClr val="accent2"/>
              </a:solidFill>
              <a:round/>
            </a:ln>
            <a:effectLst/>
          </c:spPr>
          <c:marker>
            <c:symbol val="none"/>
          </c:marker>
          <c:cat>
            <c:numRef>
              <c:f>'[1] Demand &amp; Service Quality'!$B$13:$BC$13</c:f>
              <c:numCache>
                <c:formatCode>General</c:formatCode>
                <c:ptCount val="54"/>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numCache>
            </c:numRef>
          </c:cat>
          <c:val>
            <c:numRef>
              <c:f>'[1] Demand &amp; Service Quality'!$B$15:$BC$15</c:f>
              <c:numCache>
                <c:formatCode>General</c:formatCode>
                <c:ptCount val="54"/>
                <c:pt idx="0">
                  <c:v>154121</c:v>
                </c:pt>
                <c:pt idx="1">
                  <c:v>152566</c:v>
                </c:pt>
                <c:pt idx="2">
                  <c:v>157613</c:v>
                </c:pt>
                <c:pt idx="3">
                  <c:v>147898</c:v>
                </c:pt>
                <c:pt idx="4">
                  <c:v>156184</c:v>
                </c:pt>
                <c:pt idx="5">
                  <c:v>151617</c:v>
                </c:pt>
                <c:pt idx="6">
                  <c:v>158364</c:v>
                </c:pt>
                <c:pt idx="7">
                  <c:v>151371</c:v>
                </c:pt>
                <c:pt idx="8">
                  <c:v>155286</c:v>
                </c:pt>
                <c:pt idx="9">
                  <c:v>153507</c:v>
                </c:pt>
                <c:pt idx="10">
                  <c:v>144088</c:v>
                </c:pt>
                <c:pt idx="11">
                  <c:v>148360</c:v>
                </c:pt>
                <c:pt idx="12">
                  <c:v>151487</c:v>
                </c:pt>
                <c:pt idx="13">
                  <c:v>143333</c:v>
                </c:pt>
                <c:pt idx="14">
                  <c:v>142662</c:v>
                </c:pt>
                <c:pt idx="15">
                  <c:v>142874</c:v>
                </c:pt>
                <c:pt idx="16">
                  <c:v>144340</c:v>
                </c:pt>
                <c:pt idx="17">
                  <c:v>144531</c:v>
                </c:pt>
                <c:pt idx="18">
                  <c:v>153423</c:v>
                </c:pt>
                <c:pt idx="19">
                  <c:v>143576</c:v>
                </c:pt>
                <c:pt idx="20">
                  <c:v>144195</c:v>
                </c:pt>
                <c:pt idx="21">
                  <c:v>144909</c:v>
                </c:pt>
                <c:pt idx="22">
                  <c:v>149310</c:v>
                </c:pt>
                <c:pt idx="23">
                  <c:v>148036</c:v>
                </c:pt>
                <c:pt idx="24">
                  <c:v>144901</c:v>
                </c:pt>
                <c:pt idx="25">
                  <c:v>136734</c:v>
                </c:pt>
                <c:pt idx="26">
                  <c:v>137299</c:v>
                </c:pt>
                <c:pt idx="27">
                  <c:v>141565</c:v>
                </c:pt>
                <c:pt idx="28">
                  <c:v>139858</c:v>
                </c:pt>
                <c:pt idx="29">
                  <c:v>135834</c:v>
                </c:pt>
                <c:pt idx="30">
                  <c:v>138044.69652887314</c:v>
                </c:pt>
                <c:pt idx="31">
                  <c:v>138005.59763150889</c:v>
                </c:pt>
                <c:pt idx="32">
                  <c:v>137452.23035412052</c:v>
                </c:pt>
                <c:pt idx="33">
                  <c:v>136352.74095648795</c:v>
                </c:pt>
                <c:pt idx="34">
                  <c:v>135748.1796441433</c:v>
                </c:pt>
                <c:pt idx="35">
                  <c:v>135148.5684190272</c:v>
                </c:pt>
                <c:pt idx="36">
                  <c:v>134554.0942312922</c:v>
                </c:pt>
                <c:pt idx="37">
                  <c:v>134393.89115131507</c:v>
                </c:pt>
                <c:pt idx="38">
                  <c:v>133431.67643510218</c:v>
                </c:pt>
                <c:pt idx="39">
                  <c:v>133218.02695237676</c:v>
                </c:pt>
                <c:pt idx="40">
                  <c:v>132655.01162495973</c:v>
                </c:pt>
                <c:pt idx="41">
                  <c:v>126620.60508396149</c:v>
                </c:pt>
                <c:pt idx="42">
                  <c:v>125713.80328649459</c:v>
                </c:pt>
                <c:pt idx="43">
                  <c:v>125933.32322069713</c:v>
                </c:pt>
                <c:pt idx="44">
                  <c:v>124278.24123002967</c:v>
                </c:pt>
                <c:pt idx="45">
                  <c:v>124845.40736843437</c:v>
                </c:pt>
                <c:pt idx="46">
                  <c:v>125363.80874391625</c:v>
                </c:pt>
                <c:pt idx="47">
                  <c:v>122521.01581846944</c:v>
                </c:pt>
                <c:pt idx="48">
                  <c:v>123384.91950208136</c:v>
                </c:pt>
                <c:pt idx="49">
                  <c:v>123262.45919822184</c:v>
                </c:pt>
                <c:pt idx="50">
                  <c:v>121941.57361006946</c:v>
                </c:pt>
                <c:pt idx="51">
                  <c:v>121934.48882259548</c:v>
                </c:pt>
                <c:pt idx="52">
                  <c:v>121615.70048192225</c:v>
                </c:pt>
                <c:pt idx="53">
                  <c:v>120631.30071298934</c:v>
                </c:pt>
              </c:numCache>
            </c:numRef>
          </c:val>
          <c:smooth val="0"/>
          <c:extLst>
            <c:ext xmlns:c16="http://schemas.microsoft.com/office/drawing/2014/chart" uri="{C3380CC4-5D6E-409C-BE32-E72D297353CC}">
              <c16:uniqueId val="{00000001-FBC2-404D-BFD8-904BFE39A725}"/>
            </c:ext>
          </c:extLst>
        </c:ser>
        <c:ser>
          <c:idx val="2"/>
          <c:order val="2"/>
          <c:tx>
            <c:strRef>
              <c:f>'[1] Demand &amp; Service Quality'!$A$16</c:f>
              <c:strCache>
                <c:ptCount val="1"/>
                <c:pt idx="0">
                  <c:v>Product 3 [PU/Month]</c:v>
                </c:pt>
              </c:strCache>
            </c:strRef>
          </c:tx>
          <c:spPr>
            <a:ln w="28575" cap="rnd">
              <a:solidFill>
                <a:schemeClr val="accent3"/>
              </a:solidFill>
              <a:round/>
            </a:ln>
            <a:effectLst/>
          </c:spPr>
          <c:marker>
            <c:symbol val="none"/>
          </c:marker>
          <c:cat>
            <c:numRef>
              <c:f>'[1] Demand &amp; Service Quality'!$B$13:$BC$13</c:f>
              <c:numCache>
                <c:formatCode>General</c:formatCode>
                <c:ptCount val="54"/>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numCache>
            </c:numRef>
          </c:cat>
          <c:val>
            <c:numRef>
              <c:f>'[1] Demand &amp; Service Quality'!$B$16:$BC$16</c:f>
              <c:numCache>
                <c:formatCode>General</c:formatCode>
                <c:ptCount val="54"/>
                <c:pt idx="0">
                  <c:v>100398</c:v>
                </c:pt>
                <c:pt idx="1">
                  <c:v>96137</c:v>
                </c:pt>
                <c:pt idx="2">
                  <c:v>94491</c:v>
                </c:pt>
                <c:pt idx="3">
                  <c:v>105218</c:v>
                </c:pt>
                <c:pt idx="4">
                  <c:v>104197</c:v>
                </c:pt>
                <c:pt idx="5">
                  <c:v>103991</c:v>
                </c:pt>
                <c:pt idx="6">
                  <c:v>97811</c:v>
                </c:pt>
                <c:pt idx="7">
                  <c:v>84195</c:v>
                </c:pt>
                <c:pt idx="8">
                  <c:v>85131</c:v>
                </c:pt>
                <c:pt idx="9">
                  <c:v>81897</c:v>
                </c:pt>
                <c:pt idx="10">
                  <c:v>91686</c:v>
                </c:pt>
                <c:pt idx="11">
                  <c:v>100344</c:v>
                </c:pt>
                <c:pt idx="12">
                  <c:v>96570</c:v>
                </c:pt>
                <c:pt idx="13">
                  <c:v>96713</c:v>
                </c:pt>
                <c:pt idx="14">
                  <c:v>111717</c:v>
                </c:pt>
                <c:pt idx="15">
                  <c:v>100540</c:v>
                </c:pt>
                <c:pt idx="16">
                  <c:v>98428</c:v>
                </c:pt>
                <c:pt idx="17">
                  <c:v>99410</c:v>
                </c:pt>
                <c:pt idx="18">
                  <c:v>99987</c:v>
                </c:pt>
                <c:pt idx="19">
                  <c:v>91122</c:v>
                </c:pt>
                <c:pt idx="20">
                  <c:v>98405</c:v>
                </c:pt>
                <c:pt idx="21">
                  <c:v>90519</c:v>
                </c:pt>
                <c:pt idx="22">
                  <c:v>90909</c:v>
                </c:pt>
                <c:pt idx="23">
                  <c:v>105772</c:v>
                </c:pt>
                <c:pt idx="24">
                  <c:v>104800</c:v>
                </c:pt>
                <c:pt idx="25">
                  <c:v>107001</c:v>
                </c:pt>
                <c:pt idx="26">
                  <c:v>102308</c:v>
                </c:pt>
                <c:pt idx="27">
                  <c:v>116989</c:v>
                </c:pt>
                <c:pt idx="28">
                  <c:v>121111</c:v>
                </c:pt>
                <c:pt idx="29">
                  <c:v>115461</c:v>
                </c:pt>
                <c:pt idx="30">
                  <c:v>112664.82913597206</c:v>
                </c:pt>
                <c:pt idx="31">
                  <c:v>113180.1232638106</c:v>
                </c:pt>
                <c:pt idx="32">
                  <c:v>119903.35897877585</c:v>
                </c:pt>
                <c:pt idx="33">
                  <c:v>128315.87115480597</c:v>
                </c:pt>
                <c:pt idx="34">
                  <c:v>124027.04321536119</c:v>
                </c:pt>
                <c:pt idx="35">
                  <c:v>140398.016893002</c:v>
                </c:pt>
                <c:pt idx="36">
                  <c:v>141240.22030227713</c:v>
                </c:pt>
                <c:pt idx="37">
                  <c:v>142176.30626461803</c:v>
                </c:pt>
                <c:pt idx="38">
                  <c:v>147152.65866956001</c:v>
                </c:pt>
                <c:pt idx="39">
                  <c:v>149626.39924437238</c:v>
                </c:pt>
                <c:pt idx="40">
                  <c:v>153760.57538864933</c:v>
                </c:pt>
                <c:pt idx="41">
                  <c:v>158853.45862527424</c:v>
                </c:pt>
                <c:pt idx="42">
                  <c:v>163391.65803316236</c:v>
                </c:pt>
                <c:pt idx="43">
                  <c:v>164800.4294629303</c:v>
                </c:pt>
                <c:pt idx="44">
                  <c:v>168257.64366551774</c:v>
                </c:pt>
                <c:pt idx="45">
                  <c:v>172082.64366646088</c:v>
                </c:pt>
                <c:pt idx="46">
                  <c:v>175276.22907523392</c:v>
                </c:pt>
                <c:pt idx="47">
                  <c:v>178477.46794910246</c:v>
                </c:pt>
                <c:pt idx="48">
                  <c:v>182008.22175408769</c:v>
                </c:pt>
                <c:pt idx="49">
                  <c:v>185411.86376899519</c:v>
                </c:pt>
                <c:pt idx="50">
                  <c:v>188815.5057840076</c:v>
                </c:pt>
                <c:pt idx="51">
                  <c:v>192219.1477990869</c:v>
                </c:pt>
                <c:pt idx="52">
                  <c:v>195622.78981420893</c:v>
                </c:pt>
                <c:pt idx="53">
                  <c:v>198901.67194824622</c:v>
                </c:pt>
              </c:numCache>
            </c:numRef>
          </c:val>
          <c:smooth val="0"/>
          <c:extLst>
            <c:ext xmlns:c16="http://schemas.microsoft.com/office/drawing/2014/chart" uri="{C3380CC4-5D6E-409C-BE32-E72D297353CC}">
              <c16:uniqueId val="{00000002-FBC2-404D-BFD8-904BFE39A725}"/>
            </c:ext>
          </c:extLst>
        </c:ser>
        <c:ser>
          <c:idx val="3"/>
          <c:order val="3"/>
          <c:tx>
            <c:strRef>
              <c:f>'[1] Demand &amp; Service Quality'!$A$17</c:f>
              <c:strCache>
                <c:ptCount val="1"/>
                <c:pt idx="0">
                  <c:v>Product 4 [PU/Month] seas</c:v>
                </c:pt>
              </c:strCache>
            </c:strRef>
          </c:tx>
          <c:spPr>
            <a:ln w="28575" cap="rnd">
              <a:solidFill>
                <a:schemeClr val="accent4"/>
              </a:solidFill>
              <a:round/>
            </a:ln>
            <a:effectLst/>
          </c:spPr>
          <c:marker>
            <c:symbol val="none"/>
          </c:marker>
          <c:cat>
            <c:numRef>
              <c:f>'[1] Demand &amp; Service Quality'!$B$13:$BC$13</c:f>
              <c:numCache>
                <c:formatCode>General</c:formatCode>
                <c:ptCount val="54"/>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numCache>
            </c:numRef>
          </c:cat>
          <c:val>
            <c:numRef>
              <c:f>'[1] Demand &amp; Service Quality'!$B$17:$BC$17</c:f>
              <c:numCache>
                <c:formatCode>General</c:formatCode>
                <c:ptCount val="54"/>
                <c:pt idx="0">
                  <c:v>49617</c:v>
                </c:pt>
                <c:pt idx="1">
                  <c:v>49795</c:v>
                </c:pt>
                <c:pt idx="2">
                  <c:v>54869</c:v>
                </c:pt>
                <c:pt idx="3">
                  <c:v>51886</c:v>
                </c:pt>
                <c:pt idx="4">
                  <c:v>54377</c:v>
                </c:pt>
                <c:pt idx="5">
                  <c:v>49720</c:v>
                </c:pt>
                <c:pt idx="6">
                  <c:v>53142</c:v>
                </c:pt>
                <c:pt idx="7">
                  <c:v>57619</c:v>
                </c:pt>
                <c:pt idx="8">
                  <c:v>50884</c:v>
                </c:pt>
                <c:pt idx="9">
                  <c:v>58592</c:v>
                </c:pt>
                <c:pt idx="10">
                  <c:v>59582</c:v>
                </c:pt>
                <c:pt idx="11">
                  <c:v>60381</c:v>
                </c:pt>
                <c:pt idx="12">
                  <c:v>60334</c:v>
                </c:pt>
                <c:pt idx="13">
                  <c:v>60254</c:v>
                </c:pt>
                <c:pt idx="14">
                  <c:v>65537</c:v>
                </c:pt>
                <c:pt idx="15">
                  <c:v>59009</c:v>
                </c:pt>
                <c:pt idx="16">
                  <c:v>66690</c:v>
                </c:pt>
                <c:pt idx="17">
                  <c:v>69410</c:v>
                </c:pt>
                <c:pt idx="18">
                  <c:v>62771</c:v>
                </c:pt>
                <c:pt idx="19">
                  <c:v>71032</c:v>
                </c:pt>
                <c:pt idx="20">
                  <c:v>68634</c:v>
                </c:pt>
                <c:pt idx="21">
                  <c:v>70302</c:v>
                </c:pt>
                <c:pt idx="22">
                  <c:v>73056</c:v>
                </c:pt>
                <c:pt idx="23">
                  <c:v>72665</c:v>
                </c:pt>
                <c:pt idx="24">
                  <c:v>73297</c:v>
                </c:pt>
                <c:pt idx="25">
                  <c:v>75996</c:v>
                </c:pt>
                <c:pt idx="26">
                  <c:v>81416</c:v>
                </c:pt>
                <c:pt idx="27">
                  <c:v>75108</c:v>
                </c:pt>
                <c:pt idx="28">
                  <c:v>81139</c:v>
                </c:pt>
                <c:pt idx="29">
                  <c:v>86880</c:v>
                </c:pt>
                <c:pt idx="30">
                  <c:v>84003.140745403696</c:v>
                </c:pt>
                <c:pt idx="31">
                  <c:v>85804.791336207039</c:v>
                </c:pt>
                <c:pt idx="32">
                  <c:v>87211.285811792462</c:v>
                </c:pt>
                <c:pt idx="33">
                  <c:v>89305.351752000104</c:v>
                </c:pt>
                <c:pt idx="34">
                  <c:v>91069.781150906143</c:v>
                </c:pt>
                <c:pt idx="35">
                  <c:v>89677.150397241378</c:v>
                </c:pt>
                <c:pt idx="36">
                  <c:v>91144.854320501312</c:v>
                </c:pt>
                <c:pt idx="37">
                  <c:v>94642.662904410157</c:v>
                </c:pt>
                <c:pt idx="38">
                  <c:v>95920.281685676804</c:v>
                </c:pt>
                <c:pt idx="39">
                  <c:v>97198.048217625372</c:v>
                </c:pt>
                <c:pt idx="40">
                  <c:v>97706.58028241081</c:v>
                </c:pt>
                <c:pt idx="41">
                  <c:v>98964.938189703826</c:v>
                </c:pt>
                <c:pt idx="42">
                  <c:v>100225.20233230226</c:v>
                </c:pt>
                <c:pt idx="43">
                  <c:v>101487.14077118899</c:v>
                </c:pt>
                <c:pt idx="44">
                  <c:v>102750.55021545435</c:v>
                </c:pt>
                <c:pt idx="45">
                  <c:v>104015.25225167077</c:v>
                </c:pt>
                <c:pt idx="46">
                  <c:v>105281.0900942033</c:v>
                </c:pt>
                <c:pt idx="47">
                  <c:v>106547.92578347665</c:v>
                </c:pt>
                <c:pt idx="48">
                  <c:v>107815.63776890151</c:v>
                </c:pt>
                <c:pt idx="49">
                  <c:v>109084.11882186189</c:v>
                </c:pt>
                <c:pt idx="50">
                  <c:v>110353.27423184506</c:v>
                </c:pt>
                <c:pt idx="51">
                  <c:v>111623.02024550241</c:v>
                </c:pt>
                <c:pt idx="52">
                  <c:v>112893.28271423529</c:v>
                </c:pt>
                <c:pt idx="53">
                  <c:v>114163.99592089654</c:v>
                </c:pt>
              </c:numCache>
            </c:numRef>
          </c:val>
          <c:smooth val="0"/>
          <c:extLst>
            <c:ext xmlns:c16="http://schemas.microsoft.com/office/drawing/2014/chart" uri="{C3380CC4-5D6E-409C-BE32-E72D297353CC}">
              <c16:uniqueId val="{00000003-FBC2-404D-BFD8-904BFE39A725}"/>
            </c:ext>
          </c:extLst>
        </c:ser>
        <c:dLbls>
          <c:showLegendKey val="0"/>
          <c:showVal val="0"/>
          <c:showCatName val="0"/>
          <c:showSerName val="0"/>
          <c:showPercent val="0"/>
          <c:showBubbleSize val="0"/>
        </c:dLbls>
        <c:smooth val="0"/>
        <c:axId val="463091104"/>
        <c:axId val="463083232"/>
      </c:lineChart>
      <c:catAx>
        <c:axId val="46309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63083232"/>
        <c:crosses val="autoZero"/>
        <c:auto val="1"/>
        <c:lblAlgn val="ctr"/>
        <c:lblOffset val="100"/>
        <c:noMultiLvlLbl val="0"/>
      </c:catAx>
      <c:valAx>
        <c:axId val="46308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63091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Linear vs Seasonal</a:t>
            </a:r>
            <a:r>
              <a:rPr lang="en-US" baseline="0"/>
              <a:t> P4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manualLayout>
          <c:layoutTarget val="inner"/>
          <c:xMode val="edge"/>
          <c:yMode val="edge"/>
          <c:x val="0.1234838145231846"/>
          <c:y val="0.16708333333333336"/>
          <c:w val="0.84229593175853024"/>
          <c:h val="0.61498432487605714"/>
        </c:manualLayout>
      </c:layout>
      <c:lineChart>
        <c:grouping val="standard"/>
        <c:varyColors val="0"/>
        <c:ser>
          <c:idx val="0"/>
          <c:order val="0"/>
          <c:tx>
            <c:strRef>
              <c:f>'[1] Demand &amp; Service Quality'!$A$10</c:f>
              <c:strCache>
                <c:ptCount val="1"/>
                <c:pt idx="0">
                  <c:v>Product 4 [PU/Month] lin</c:v>
                </c:pt>
              </c:strCache>
            </c:strRef>
          </c:tx>
          <c:spPr>
            <a:ln w="28575" cap="rnd">
              <a:solidFill>
                <a:schemeClr val="accent1"/>
              </a:solidFill>
              <a:round/>
            </a:ln>
            <a:effectLst/>
          </c:spPr>
          <c:marker>
            <c:symbol val="none"/>
          </c:marker>
          <c:cat>
            <c:numRef>
              <c:f>'[1] Demand &amp; Service Quality'!$B$6:$BC$6</c:f>
              <c:numCache>
                <c:formatCode>General</c:formatCode>
                <c:ptCount val="54"/>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numCache>
            </c:numRef>
          </c:cat>
          <c:val>
            <c:numRef>
              <c:f>'[1] Demand &amp; Service Quality'!$B$10:$BC$10</c:f>
              <c:numCache>
                <c:formatCode>General</c:formatCode>
                <c:ptCount val="54"/>
                <c:pt idx="0">
                  <c:v>49617</c:v>
                </c:pt>
                <c:pt idx="1">
                  <c:v>49795</c:v>
                </c:pt>
                <c:pt idx="2">
                  <c:v>54869</c:v>
                </c:pt>
                <c:pt idx="3">
                  <c:v>51886</c:v>
                </c:pt>
                <c:pt idx="4">
                  <c:v>54377</c:v>
                </c:pt>
                <c:pt idx="5">
                  <c:v>49720</c:v>
                </c:pt>
                <c:pt idx="6">
                  <c:v>53142</c:v>
                </c:pt>
                <c:pt idx="7">
                  <c:v>57619</c:v>
                </c:pt>
                <c:pt idx="8">
                  <c:v>50884</c:v>
                </c:pt>
                <c:pt idx="9">
                  <c:v>58592</c:v>
                </c:pt>
                <c:pt idx="10">
                  <c:v>59582</c:v>
                </c:pt>
                <c:pt idx="11">
                  <c:v>60381</c:v>
                </c:pt>
                <c:pt idx="12">
                  <c:v>60334</c:v>
                </c:pt>
                <c:pt idx="13">
                  <c:v>60254</c:v>
                </c:pt>
                <c:pt idx="14">
                  <c:v>65537</c:v>
                </c:pt>
                <c:pt idx="15">
                  <c:v>59009</c:v>
                </c:pt>
                <c:pt idx="16">
                  <c:v>66690</c:v>
                </c:pt>
                <c:pt idx="17">
                  <c:v>69410</c:v>
                </c:pt>
                <c:pt idx="18">
                  <c:v>62771</c:v>
                </c:pt>
                <c:pt idx="19">
                  <c:v>71032</c:v>
                </c:pt>
                <c:pt idx="20">
                  <c:v>68634</c:v>
                </c:pt>
                <c:pt idx="21">
                  <c:v>70302</c:v>
                </c:pt>
                <c:pt idx="22">
                  <c:v>73056</c:v>
                </c:pt>
                <c:pt idx="23">
                  <c:v>72665</c:v>
                </c:pt>
                <c:pt idx="24">
                  <c:v>73297</c:v>
                </c:pt>
                <c:pt idx="25">
                  <c:v>75996</c:v>
                </c:pt>
                <c:pt idx="26">
                  <c:v>81416</c:v>
                </c:pt>
                <c:pt idx="27">
                  <c:v>75108</c:v>
                </c:pt>
                <c:pt idx="28">
                  <c:v>81139</c:v>
                </c:pt>
                <c:pt idx="29">
                  <c:v>86880</c:v>
                </c:pt>
                <c:pt idx="30">
                  <c:v>81782.526436781613</c:v>
                </c:pt>
                <c:pt idx="31">
                  <c:v>82921.196959584719</c:v>
                </c:pt>
                <c:pt idx="32">
                  <c:v>84059.867482387839</c:v>
                </c:pt>
                <c:pt idx="33">
                  <c:v>85198.538005190945</c:v>
                </c:pt>
                <c:pt idx="34">
                  <c:v>86337.208527994066</c:v>
                </c:pt>
                <c:pt idx="35">
                  <c:v>87475.879050797172</c:v>
                </c:pt>
                <c:pt idx="36">
                  <c:v>88614.549573600278</c:v>
                </c:pt>
                <c:pt idx="37">
                  <c:v>89753.220096403398</c:v>
                </c:pt>
                <c:pt idx="38">
                  <c:v>90891.890619206504</c:v>
                </c:pt>
                <c:pt idx="39">
                  <c:v>92030.561142009625</c:v>
                </c:pt>
                <c:pt idx="40">
                  <c:v>93169.231664812745</c:v>
                </c:pt>
                <c:pt idx="41">
                  <c:v>94307.902187615851</c:v>
                </c:pt>
                <c:pt idx="42">
                  <c:v>95446.572710418957</c:v>
                </c:pt>
                <c:pt idx="43">
                  <c:v>96585.243233222107</c:v>
                </c:pt>
                <c:pt idx="44">
                  <c:v>97723.913756025184</c:v>
                </c:pt>
                <c:pt idx="45">
                  <c:v>98862.584278828304</c:v>
                </c:pt>
                <c:pt idx="46">
                  <c:v>100001.25480163142</c:v>
                </c:pt>
                <c:pt idx="47">
                  <c:v>101139.92532443453</c:v>
                </c:pt>
                <c:pt idx="48">
                  <c:v>102278.59584723764</c:v>
                </c:pt>
                <c:pt idx="49">
                  <c:v>103417.26637004077</c:v>
                </c:pt>
                <c:pt idx="50">
                  <c:v>104555.93689284389</c:v>
                </c:pt>
                <c:pt idx="51">
                  <c:v>105694.607415647</c:v>
                </c:pt>
                <c:pt idx="52">
                  <c:v>106833.27793845009</c:v>
                </c:pt>
                <c:pt idx="53">
                  <c:v>107971.94846125323</c:v>
                </c:pt>
              </c:numCache>
            </c:numRef>
          </c:val>
          <c:smooth val="0"/>
          <c:extLst>
            <c:ext xmlns:c16="http://schemas.microsoft.com/office/drawing/2014/chart" uri="{C3380CC4-5D6E-409C-BE32-E72D297353CC}">
              <c16:uniqueId val="{00000000-0B3B-1E45-A393-7EE4C8F22694}"/>
            </c:ext>
          </c:extLst>
        </c:ser>
        <c:ser>
          <c:idx val="1"/>
          <c:order val="1"/>
          <c:tx>
            <c:strRef>
              <c:f>'[1] Demand &amp; Service Quality'!$A$17</c:f>
              <c:strCache>
                <c:ptCount val="1"/>
                <c:pt idx="0">
                  <c:v>Product 4 [PU/Month] seas</c:v>
                </c:pt>
              </c:strCache>
            </c:strRef>
          </c:tx>
          <c:spPr>
            <a:ln w="28575" cap="rnd">
              <a:solidFill>
                <a:schemeClr val="accent2"/>
              </a:solidFill>
              <a:round/>
            </a:ln>
            <a:effectLst/>
          </c:spPr>
          <c:marker>
            <c:symbol val="none"/>
          </c:marker>
          <c:cat>
            <c:numRef>
              <c:f>'[1] Demand &amp; Service Quality'!$B$6:$BC$6</c:f>
              <c:numCache>
                <c:formatCode>General</c:formatCode>
                <c:ptCount val="54"/>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numCache>
            </c:numRef>
          </c:cat>
          <c:val>
            <c:numRef>
              <c:f>'[1] Demand &amp; Service Quality'!$B$17:$BC$17</c:f>
              <c:numCache>
                <c:formatCode>General</c:formatCode>
                <c:ptCount val="54"/>
                <c:pt idx="0">
                  <c:v>49617</c:v>
                </c:pt>
                <c:pt idx="1">
                  <c:v>49795</c:v>
                </c:pt>
                <c:pt idx="2">
                  <c:v>54869</c:v>
                </c:pt>
                <c:pt idx="3">
                  <c:v>51886</c:v>
                </c:pt>
                <c:pt idx="4">
                  <c:v>54377</c:v>
                </c:pt>
                <c:pt idx="5">
                  <c:v>49720</c:v>
                </c:pt>
                <c:pt idx="6">
                  <c:v>53142</c:v>
                </c:pt>
                <c:pt idx="7">
                  <c:v>57619</c:v>
                </c:pt>
                <c:pt idx="8">
                  <c:v>50884</c:v>
                </c:pt>
                <c:pt idx="9">
                  <c:v>58592</c:v>
                </c:pt>
                <c:pt idx="10">
                  <c:v>59582</c:v>
                </c:pt>
                <c:pt idx="11">
                  <c:v>60381</c:v>
                </c:pt>
                <c:pt idx="12">
                  <c:v>60334</c:v>
                </c:pt>
                <c:pt idx="13">
                  <c:v>60254</c:v>
                </c:pt>
                <c:pt idx="14">
                  <c:v>65537</c:v>
                </c:pt>
                <c:pt idx="15">
                  <c:v>59009</c:v>
                </c:pt>
                <c:pt idx="16">
                  <c:v>66690</c:v>
                </c:pt>
                <c:pt idx="17">
                  <c:v>69410</c:v>
                </c:pt>
                <c:pt idx="18">
                  <c:v>62771</c:v>
                </c:pt>
                <c:pt idx="19">
                  <c:v>71032</c:v>
                </c:pt>
                <c:pt idx="20">
                  <c:v>68634</c:v>
                </c:pt>
                <c:pt idx="21">
                  <c:v>70302</c:v>
                </c:pt>
                <c:pt idx="22">
                  <c:v>73056</c:v>
                </c:pt>
                <c:pt idx="23">
                  <c:v>72665</c:v>
                </c:pt>
                <c:pt idx="24">
                  <c:v>73297</c:v>
                </c:pt>
                <c:pt idx="25">
                  <c:v>75996</c:v>
                </c:pt>
                <c:pt idx="26">
                  <c:v>81416</c:v>
                </c:pt>
                <c:pt idx="27">
                  <c:v>75108</c:v>
                </c:pt>
                <c:pt idx="28">
                  <c:v>81139</c:v>
                </c:pt>
                <c:pt idx="29">
                  <c:v>86880</c:v>
                </c:pt>
                <c:pt idx="30">
                  <c:v>84003.140745403696</c:v>
                </c:pt>
                <c:pt idx="31">
                  <c:v>85804.791336207039</c:v>
                </c:pt>
                <c:pt idx="32">
                  <c:v>87211.285811792462</c:v>
                </c:pt>
                <c:pt idx="33">
                  <c:v>89305.351752000104</c:v>
                </c:pt>
                <c:pt idx="34">
                  <c:v>91069.781150906143</c:v>
                </c:pt>
                <c:pt idx="35">
                  <c:v>89677.150397241378</c:v>
                </c:pt>
                <c:pt idx="36">
                  <c:v>91144.854320501312</c:v>
                </c:pt>
                <c:pt idx="37">
                  <c:v>94642.662904410157</c:v>
                </c:pt>
                <c:pt idx="38">
                  <c:v>95920.281685676804</c:v>
                </c:pt>
                <c:pt idx="39">
                  <c:v>97198.048217625372</c:v>
                </c:pt>
                <c:pt idx="40">
                  <c:v>97706.58028241081</c:v>
                </c:pt>
                <c:pt idx="41">
                  <c:v>98964.938189703826</c:v>
                </c:pt>
                <c:pt idx="42">
                  <c:v>100225.20233230226</c:v>
                </c:pt>
                <c:pt idx="43">
                  <c:v>101487.14077118899</c:v>
                </c:pt>
                <c:pt idx="44">
                  <c:v>102750.55021545435</c:v>
                </c:pt>
                <c:pt idx="45">
                  <c:v>104015.25225167077</c:v>
                </c:pt>
                <c:pt idx="46">
                  <c:v>105281.0900942033</c:v>
                </c:pt>
                <c:pt idx="47">
                  <c:v>106547.92578347665</c:v>
                </c:pt>
                <c:pt idx="48">
                  <c:v>107815.63776890151</c:v>
                </c:pt>
                <c:pt idx="49">
                  <c:v>109084.11882186189</c:v>
                </c:pt>
                <c:pt idx="50">
                  <c:v>110353.27423184506</c:v>
                </c:pt>
                <c:pt idx="51">
                  <c:v>111623.02024550241</c:v>
                </c:pt>
                <c:pt idx="52">
                  <c:v>112893.28271423529</c:v>
                </c:pt>
                <c:pt idx="53">
                  <c:v>114163.99592089654</c:v>
                </c:pt>
              </c:numCache>
            </c:numRef>
          </c:val>
          <c:smooth val="0"/>
          <c:extLst>
            <c:ext xmlns:c16="http://schemas.microsoft.com/office/drawing/2014/chart" uri="{C3380CC4-5D6E-409C-BE32-E72D297353CC}">
              <c16:uniqueId val="{00000001-0B3B-1E45-A393-7EE4C8F22694}"/>
            </c:ext>
          </c:extLst>
        </c:ser>
        <c:dLbls>
          <c:showLegendKey val="0"/>
          <c:showVal val="0"/>
          <c:showCatName val="0"/>
          <c:showSerName val="0"/>
          <c:showPercent val="0"/>
          <c:showBubbleSize val="0"/>
        </c:dLbls>
        <c:smooth val="0"/>
        <c:axId val="463124232"/>
        <c:axId val="463124888"/>
      </c:lineChart>
      <c:catAx>
        <c:axId val="463124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63124888"/>
        <c:crosses val="autoZero"/>
        <c:auto val="1"/>
        <c:lblAlgn val="ctr"/>
        <c:lblOffset val="100"/>
        <c:noMultiLvlLbl val="0"/>
      </c:catAx>
      <c:valAx>
        <c:axId val="463124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63124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Incoming orders</a:t>
            </a:r>
            <a:r>
              <a:rPr lang="en-US" baseline="0"/>
              <a:t> and backlogs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lineChart>
        <c:grouping val="standard"/>
        <c:varyColors val="0"/>
        <c:ser>
          <c:idx val="0"/>
          <c:order val="0"/>
          <c:tx>
            <c:strRef>
              <c:f>'[1] Demand &amp; Service Quality'!$A$10</c:f>
              <c:strCache>
                <c:ptCount val="1"/>
                <c:pt idx="0">
                  <c:v>Product 4 [PU/Month] lin</c:v>
                </c:pt>
              </c:strCache>
            </c:strRef>
          </c:tx>
          <c:spPr>
            <a:ln w="28575" cap="rnd">
              <a:solidFill>
                <a:schemeClr val="accent1"/>
              </a:solidFill>
              <a:round/>
            </a:ln>
            <a:effectLst/>
          </c:spPr>
          <c:marker>
            <c:symbol val="none"/>
          </c:marker>
          <c:cat>
            <c:numRef>
              <c:f>'[1] Demand &amp; Service Quality'!$B$123:$AE$123</c:f>
              <c:numCache>
                <c:formatCode>General</c:formatCode>
                <c:ptCount val="30"/>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numCache>
            </c:numRef>
          </c:cat>
          <c:val>
            <c:numRef>
              <c:f>'[1] Demand &amp; Service Quality'!$B$10:$AE$10</c:f>
              <c:numCache>
                <c:formatCode>General</c:formatCode>
                <c:ptCount val="30"/>
                <c:pt idx="0">
                  <c:v>49617</c:v>
                </c:pt>
                <c:pt idx="1">
                  <c:v>49795</c:v>
                </c:pt>
                <c:pt idx="2">
                  <c:v>54869</c:v>
                </c:pt>
                <c:pt idx="3">
                  <c:v>51886</c:v>
                </c:pt>
                <c:pt idx="4">
                  <c:v>54377</c:v>
                </c:pt>
                <c:pt idx="5">
                  <c:v>49720</c:v>
                </c:pt>
                <c:pt idx="6">
                  <c:v>53142</c:v>
                </c:pt>
                <c:pt idx="7">
                  <c:v>57619</c:v>
                </c:pt>
                <c:pt idx="8">
                  <c:v>50884</c:v>
                </c:pt>
                <c:pt idx="9">
                  <c:v>58592</c:v>
                </c:pt>
                <c:pt idx="10">
                  <c:v>59582</c:v>
                </c:pt>
                <c:pt idx="11">
                  <c:v>60381</c:v>
                </c:pt>
                <c:pt idx="12">
                  <c:v>60334</c:v>
                </c:pt>
                <c:pt idx="13">
                  <c:v>60254</c:v>
                </c:pt>
                <c:pt idx="14">
                  <c:v>65537</c:v>
                </c:pt>
                <c:pt idx="15">
                  <c:v>59009</c:v>
                </c:pt>
                <c:pt idx="16">
                  <c:v>66690</c:v>
                </c:pt>
                <c:pt idx="17">
                  <c:v>69410</c:v>
                </c:pt>
                <c:pt idx="18">
                  <c:v>62771</c:v>
                </c:pt>
                <c:pt idx="19">
                  <c:v>71032</c:v>
                </c:pt>
                <c:pt idx="20">
                  <c:v>68634</c:v>
                </c:pt>
                <c:pt idx="21">
                  <c:v>70302</c:v>
                </c:pt>
                <c:pt idx="22">
                  <c:v>73056</c:v>
                </c:pt>
                <c:pt idx="23">
                  <c:v>72665</c:v>
                </c:pt>
                <c:pt idx="24">
                  <c:v>73297</c:v>
                </c:pt>
                <c:pt idx="25">
                  <c:v>75996</c:v>
                </c:pt>
                <c:pt idx="26">
                  <c:v>81416</c:v>
                </c:pt>
                <c:pt idx="27">
                  <c:v>75108</c:v>
                </c:pt>
                <c:pt idx="28">
                  <c:v>81139</c:v>
                </c:pt>
                <c:pt idx="29">
                  <c:v>86880</c:v>
                </c:pt>
              </c:numCache>
            </c:numRef>
          </c:val>
          <c:smooth val="0"/>
          <c:extLst>
            <c:ext xmlns:c16="http://schemas.microsoft.com/office/drawing/2014/chart" uri="{C3380CC4-5D6E-409C-BE32-E72D297353CC}">
              <c16:uniqueId val="{00000000-C77E-9946-856C-E79F692B49B8}"/>
            </c:ext>
          </c:extLst>
        </c:ser>
        <c:ser>
          <c:idx val="1"/>
          <c:order val="1"/>
          <c:tx>
            <c:strRef>
              <c:f>'[1] Demand &amp; Service Quality'!$A$109</c:f>
              <c:strCache>
                <c:ptCount val="1"/>
                <c:pt idx="0">
                  <c:v>Product 4 [PU] backlog</c:v>
                </c:pt>
              </c:strCache>
            </c:strRef>
          </c:tx>
          <c:spPr>
            <a:ln w="28575" cap="rnd">
              <a:solidFill>
                <a:schemeClr val="accent2"/>
              </a:solidFill>
              <a:round/>
            </a:ln>
            <a:effectLst/>
          </c:spPr>
          <c:marker>
            <c:symbol val="none"/>
          </c:marker>
          <c:cat>
            <c:numRef>
              <c:f>'[1] Demand &amp; Service Quality'!$B$123:$AE$123</c:f>
              <c:numCache>
                <c:formatCode>General</c:formatCode>
                <c:ptCount val="30"/>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numCache>
            </c:numRef>
          </c:cat>
          <c:val>
            <c:numRef>
              <c:f>'[1] Demand &amp; Service Quality'!$B$109:$AE$109</c:f>
              <c:numCache>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5367</c:v>
                </c:pt>
                <c:pt idx="28">
                  <c:v>12499</c:v>
                </c:pt>
                <c:pt idx="29">
                  <c:v>23973</c:v>
                </c:pt>
              </c:numCache>
            </c:numRef>
          </c:val>
          <c:smooth val="0"/>
          <c:extLst>
            <c:ext xmlns:c16="http://schemas.microsoft.com/office/drawing/2014/chart" uri="{C3380CC4-5D6E-409C-BE32-E72D297353CC}">
              <c16:uniqueId val="{00000001-C77E-9946-856C-E79F692B49B8}"/>
            </c:ext>
          </c:extLst>
        </c:ser>
        <c:dLbls>
          <c:showLegendKey val="0"/>
          <c:showVal val="0"/>
          <c:showCatName val="0"/>
          <c:showSerName val="0"/>
          <c:showPercent val="0"/>
          <c:showBubbleSize val="0"/>
        </c:dLbls>
        <c:smooth val="0"/>
        <c:axId val="452468072"/>
        <c:axId val="452513992"/>
      </c:lineChart>
      <c:catAx>
        <c:axId val="45246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52513992"/>
        <c:crosses val="autoZero"/>
        <c:auto val="1"/>
        <c:lblAlgn val="ctr"/>
        <c:lblOffset val="100"/>
        <c:noMultiLvlLbl val="0"/>
      </c:catAx>
      <c:valAx>
        <c:axId val="452513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52468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t>Available</a:t>
            </a:r>
            <a:r>
              <a:rPr lang="en-DE" baseline="0"/>
              <a:t> production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lotArea>
      <c:layout/>
      <c:lineChart>
        <c:grouping val="standard"/>
        <c:varyColors val="0"/>
        <c:ser>
          <c:idx val="1"/>
          <c:order val="0"/>
          <c:tx>
            <c:strRef>
              <c:f>'[1]Available production capacity'!$B$1</c:f>
              <c:strCache>
                <c:ptCount val="1"/>
                <c:pt idx="0">
                  <c:v>Granulation</c:v>
                </c:pt>
              </c:strCache>
            </c:strRef>
          </c:tx>
          <c:spPr>
            <a:ln w="28575" cap="rnd">
              <a:solidFill>
                <a:schemeClr val="accent2"/>
              </a:solidFill>
              <a:round/>
            </a:ln>
            <a:effectLst/>
          </c:spPr>
          <c:marker>
            <c:symbol val="none"/>
          </c:marker>
          <c:val>
            <c:numRef>
              <c:f>'[1]Available production capacity'!$B$2:$B$31</c:f>
              <c:numCache>
                <c:formatCode>General</c:formatCode>
                <c:ptCount val="30"/>
                <c:pt idx="0">
                  <c:v>1551</c:v>
                </c:pt>
                <c:pt idx="1">
                  <c:v>1518</c:v>
                </c:pt>
                <c:pt idx="2">
                  <c:v>1502</c:v>
                </c:pt>
                <c:pt idx="3">
                  <c:v>1484</c:v>
                </c:pt>
                <c:pt idx="4">
                  <c:v>1475</c:v>
                </c:pt>
                <c:pt idx="5">
                  <c:v>1480</c:v>
                </c:pt>
                <c:pt idx="6">
                  <c:v>1483</c:v>
                </c:pt>
                <c:pt idx="7">
                  <c:v>1494</c:v>
                </c:pt>
                <c:pt idx="8">
                  <c:v>1506</c:v>
                </c:pt>
                <c:pt idx="9">
                  <c:v>1522</c:v>
                </c:pt>
                <c:pt idx="10">
                  <c:v>1523</c:v>
                </c:pt>
                <c:pt idx="11">
                  <c:v>1534</c:v>
                </c:pt>
                <c:pt idx="12">
                  <c:v>1528</c:v>
                </c:pt>
                <c:pt idx="13">
                  <c:v>1498</c:v>
                </c:pt>
                <c:pt idx="14">
                  <c:v>1492</c:v>
                </c:pt>
                <c:pt idx="15">
                  <c:v>1484</c:v>
                </c:pt>
                <c:pt idx="16">
                  <c:v>1492</c:v>
                </c:pt>
                <c:pt idx="17">
                  <c:v>1487</c:v>
                </c:pt>
                <c:pt idx="18">
                  <c:v>1476</c:v>
                </c:pt>
                <c:pt idx="19">
                  <c:v>1512</c:v>
                </c:pt>
                <c:pt idx="20">
                  <c:v>1504</c:v>
                </c:pt>
                <c:pt idx="21">
                  <c:v>1516</c:v>
                </c:pt>
                <c:pt idx="22">
                  <c:v>1535</c:v>
                </c:pt>
                <c:pt idx="23">
                  <c:v>1538</c:v>
                </c:pt>
                <c:pt idx="24">
                  <c:v>1548</c:v>
                </c:pt>
                <c:pt idx="25">
                  <c:v>1552</c:v>
                </c:pt>
                <c:pt idx="26">
                  <c:v>1540</c:v>
                </c:pt>
                <c:pt idx="27">
                  <c:v>1541</c:v>
                </c:pt>
                <c:pt idx="28">
                  <c:v>1551</c:v>
                </c:pt>
                <c:pt idx="29">
                  <c:v>1561</c:v>
                </c:pt>
              </c:numCache>
            </c:numRef>
          </c:val>
          <c:smooth val="0"/>
          <c:extLst>
            <c:ext xmlns:c16="http://schemas.microsoft.com/office/drawing/2014/chart" uri="{C3380CC4-5D6E-409C-BE32-E72D297353CC}">
              <c16:uniqueId val="{00000000-68E5-E340-8FC0-2A5A19405773}"/>
            </c:ext>
          </c:extLst>
        </c:ser>
        <c:ser>
          <c:idx val="2"/>
          <c:order val="1"/>
          <c:tx>
            <c:strRef>
              <c:f>'[1]Available production capacity'!$C$1</c:f>
              <c:strCache>
                <c:ptCount val="1"/>
                <c:pt idx="0">
                  <c:v>Blending</c:v>
                </c:pt>
              </c:strCache>
            </c:strRef>
          </c:tx>
          <c:spPr>
            <a:ln w="28575" cap="rnd">
              <a:solidFill>
                <a:schemeClr val="accent3"/>
              </a:solidFill>
              <a:round/>
            </a:ln>
            <a:effectLst/>
          </c:spPr>
          <c:marker>
            <c:symbol val="none"/>
          </c:marker>
          <c:val>
            <c:numRef>
              <c:f>'[1]Available production capacity'!$C$2:$C$31</c:f>
              <c:numCache>
                <c:formatCode>General</c:formatCode>
                <c:ptCount val="30"/>
                <c:pt idx="0">
                  <c:v>2092</c:v>
                </c:pt>
                <c:pt idx="1">
                  <c:v>2056</c:v>
                </c:pt>
                <c:pt idx="2">
                  <c:v>2041</c:v>
                </c:pt>
                <c:pt idx="3">
                  <c:v>2036</c:v>
                </c:pt>
                <c:pt idx="4">
                  <c:v>2014</c:v>
                </c:pt>
                <c:pt idx="5">
                  <c:v>2000</c:v>
                </c:pt>
                <c:pt idx="6">
                  <c:v>1992</c:v>
                </c:pt>
                <c:pt idx="7">
                  <c:v>1999</c:v>
                </c:pt>
                <c:pt idx="8">
                  <c:v>1991</c:v>
                </c:pt>
                <c:pt idx="9">
                  <c:v>2002</c:v>
                </c:pt>
                <c:pt idx="10">
                  <c:v>1995</c:v>
                </c:pt>
                <c:pt idx="11">
                  <c:v>2015</c:v>
                </c:pt>
                <c:pt idx="12">
                  <c:v>2016</c:v>
                </c:pt>
                <c:pt idx="13">
                  <c:v>1993</c:v>
                </c:pt>
                <c:pt idx="14">
                  <c:v>1993</c:v>
                </c:pt>
                <c:pt idx="15">
                  <c:v>1971</c:v>
                </c:pt>
                <c:pt idx="16">
                  <c:v>1968</c:v>
                </c:pt>
                <c:pt idx="17">
                  <c:v>1960</c:v>
                </c:pt>
                <c:pt idx="18">
                  <c:v>1935</c:v>
                </c:pt>
                <c:pt idx="19">
                  <c:v>1955</c:v>
                </c:pt>
                <c:pt idx="20">
                  <c:v>1941</c:v>
                </c:pt>
                <c:pt idx="21">
                  <c:v>1952</c:v>
                </c:pt>
                <c:pt idx="22">
                  <c:v>1971</c:v>
                </c:pt>
                <c:pt idx="23">
                  <c:v>1984</c:v>
                </c:pt>
                <c:pt idx="24">
                  <c:v>1998</c:v>
                </c:pt>
                <c:pt idx="25">
                  <c:v>2000</c:v>
                </c:pt>
                <c:pt idx="26">
                  <c:v>1991</c:v>
                </c:pt>
                <c:pt idx="27">
                  <c:v>2000</c:v>
                </c:pt>
                <c:pt idx="28">
                  <c:v>2005</c:v>
                </c:pt>
                <c:pt idx="29">
                  <c:v>2009</c:v>
                </c:pt>
              </c:numCache>
            </c:numRef>
          </c:val>
          <c:smooth val="0"/>
          <c:extLst>
            <c:ext xmlns:c16="http://schemas.microsoft.com/office/drawing/2014/chart" uri="{C3380CC4-5D6E-409C-BE32-E72D297353CC}">
              <c16:uniqueId val="{00000001-68E5-E340-8FC0-2A5A19405773}"/>
            </c:ext>
          </c:extLst>
        </c:ser>
        <c:ser>
          <c:idx val="3"/>
          <c:order val="2"/>
          <c:tx>
            <c:strRef>
              <c:f>'[1]Available production capacity'!$D$1</c:f>
              <c:strCache>
                <c:ptCount val="1"/>
                <c:pt idx="0">
                  <c:v>Tableting</c:v>
                </c:pt>
              </c:strCache>
            </c:strRef>
          </c:tx>
          <c:spPr>
            <a:ln w="28575" cap="rnd">
              <a:solidFill>
                <a:schemeClr val="accent4"/>
              </a:solidFill>
              <a:round/>
            </a:ln>
            <a:effectLst/>
          </c:spPr>
          <c:marker>
            <c:symbol val="none"/>
          </c:marker>
          <c:val>
            <c:numRef>
              <c:f>'[1]Available production capacity'!$D$2:$D$31</c:f>
              <c:numCache>
                <c:formatCode>General</c:formatCode>
                <c:ptCount val="30"/>
                <c:pt idx="0">
                  <c:v>3024</c:v>
                </c:pt>
                <c:pt idx="1">
                  <c:v>3024</c:v>
                </c:pt>
                <c:pt idx="2">
                  <c:v>3024</c:v>
                </c:pt>
                <c:pt idx="3">
                  <c:v>3024</c:v>
                </c:pt>
                <c:pt idx="4">
                  <c:v>3024</c:v>
                </c:pt>
                <c:pt idx="5">
                  <c:v>3024</c:v>
                </c:pt>
                <c:pt idx="6">
                  <c:v>3024</c:v>
                </c:pt>
                <c:pt idx="7">
                  <c:v>3024</c:v>
                </c:pt>
                <c:pt idx="8">
                  <c:v>3024</c:v>
                </c:pt>
                <c:pt idx="9">
                  <c:v>3024</c:v>
                </c:pt>
                <c:pt idx="10">
                  <c:v>3024</c:v>
                </c:pt>
                <c:pt idx="11">
                  <c:v>3024</c:v>
                </c:pt>
                <c:pt idx="12">
                  <c:v>3024</c:v>
                </c:pt>
                <c:pt idx="13">
                  <c:v>3024</c:v>
                </c:pt>
                <c:pt idx="14">
                  <c:v>3024</c:v>
                </c:pt>
                <c:pt idx="15">
                  <c:v>3024</c:v>
                </c:pt>
                <c:pt idx="16">
                  <c:v>3024</c:v>
                </c:pt>
                <c:pt idx="17">
                  <c:v>3024</c:v>
                </c:pt>
                <c:pt idx="18">
                  <c:v>3024</c:v>
                </c:pt>
                <c:pt idx="19">
                  <c:v>3024</c:v>
                </c:pt>
                <c:pt idx="20">
                  <c:v>3024</c:v>
                </c:pt>
                <c:pt idx="21">
                  <c:v>3024</c:v>
                </c:pt>
                <c:pt idx="22">
                  <c:v>3024</c:v>
                </c:pt>
                <c:pt idx="23">
                  <c:v>3024</c:v>
                </c:pt>
                <c:pt idx="24">
                  <c:v>3024</c:v>
                </c:pt>
                <c:pt idx="25">
                  <c:v>3024</c:v>
                </c:pt>
                <c:pt idx="26">
                  <c:v>3024</c:v>
                </c:pt>
                <c:pt idx="27">
                  <c:v>3024</c:v>
                </c:pt>
                <c:pt idx="28">
                  <c:v>3024</c:v>
                </c:pt>
                <c:pt idx="29">
                  <c:v>3024</c:v>
                </c:pt>
              </c:numCache>
            </c:numRef>
          </c:val>
          <c:smooth val="0"/>
          <c:extLst>
            <c:ext xmlns:c16="http://schemas.microsoft.com/office/drawing/2014/chart" uri="{C3380CC4-5D6E-409C-BE32-E72D297353CC}">
              <c16:uniqueId val="{00000002-68E5-E340-8FC0-2A5A19405773}"/>
            </c:ext>
          </c:extLst>
        </c:ser>
        <c:ser>
          <c:idx val="4"/>
          <c:order val="3"/>
          <c:tx>
            <c:strRef>
              <c:f>'[1]Available production capacity'!$E$1</c:f>
              <c:strCache>
                <c:ptCount val="1"/>
                <c:pt idx="0">
                  <c:v>Packaging</c:v>
                </c:pt>
              </c:strCache>
            </c:strRef>
          </c:tx>
          <c:spPr>
            <a:ln w="28575" cap="rnd">
              <a:solidFill>
                <a:schemeClr val="accent5"/>
              </a:solidFill>
              <a:round/>
            </a:ln>
            <a:effectLst/>
          </c:spPr>
          <c:marker>
            <c:symbol val="none"/>
          </c:marker>
          <c:val>
            <c:numRef>
              <c:f>'[1]Available production capacity'!$E$2:$E$31</c:f>
              <c:numCache>
                <c:formatCode>General</c:formatCode>
                <c:ptCount val="30"/>
                <c:pt idx="0">
                  <c:v>2522</c:v>
                </c:pt>
                <c:pt idx="1">
                  <c:v>2469</c:v>
                </c:pt>
                <c:pt idx="2">
                  <c:v>2443</c:v>
                </c:pt>
                <c:pt idx="3">
                  <c:v>2422</c:v>
                </c:pt>
                <c:pt idx="4">
                  <c:v>2401</c:v>
                </c:pt>
                <c:pt idx="5">
                  <c:v>2401</c:v>
                </c:pt>
                <c:pt idx="6">
                  <c:v>2400</c:v>
                </c:pt>
                <c:pt idx="7">
                  <c:v>2409</c:v>
                </c:pt>
                <c:pt idx="8">
                  <c:v>2419</c:v>
                </c:pt>
                <c:pt idx="9">
                  <c:v>2439</c:v>
                </c:pt>
                <c:pt idx="10">
                  <c:v>2440</c:v>
                </c:pt>
                <c:pt idx="11">
                  <c:v>2457</c:v>
                </c:pt>
                <c:pt idx="12">
                  <c:v>2442</c:v>
                </c:pt>
                <c:pt idx="13">
                  <c:v>2399</c:v>
                </c:pt>
                <c:pt idx="14">
                  <c:v>2384</c:v>
                </c:pt>
                <c:pt idx="15">
                  <c:v>2362</c:v>
                </c:pt>
                <c:pt idx="16">
                  <c:v>2367</c:v>
                </c:pt>
                <c:pt idx="17">
                  <c:v>2356</c:v>
                </c:pt>
                <c:pt idx="18">
                  <c:v>2331</c:v>
                </c:pt>
                <c:pt idx="19">
                  <c:v>2377</c:v>
                </c:pt>
                <c:pt idx="20">
                  <c:v>2363</c:v>
                </c:pt>
                <c:pt idx="21">
                  <c:v>2376</c:v>
                </c:pt>
                <c:pt idx="22">
                  <c:v>2398</c:v>
                </c:pt>
                <c:pt idx="23">
                  <c:v>2409</c:v>
                </c:pt>
                <c:pt idx="24">
                  <c:v>2418</c:v>
                </c:pt>
                <c:pt idx="25">
                  <c:v>2420</c:v>
                </c:pt>
                <c:pt idx="26">
                  <c:v>2400</c:v>
                </c:pt>
                <c:pt idx="27">
                  <c:v>2399</c:v>
                </c:pt>
                <c:pt idx="28">
                  <c:v>2412</c:v>
                </c:pt>
                <c:pt idx="29">
                  <c:v>2423</c:v>
                </c:pt>
              </c:numCache>
            </c:numRef>
          </c:val>
          <c:smooth val="0"/>
          <c:extLst>
            <c:ext xmlns:c16="http://schemas.microsoft.com/office/drawing/2014/chart" uri="{C3380CC4-5D6E-409C-BE32-E72D297353CC}">
              <c16:uniqueId val="{00000003-68E5-E340-8FC0-2A5A19405773}"/>
            </c:ext>
          </c:extLst>
        </c:ser>
        <c:dLbls>
          <c:showLegendKey val="0"/>
          <c:showVal val="0"/>
          <c:showCatName val="0"/>
          <c:showSerName val="0"/>
          <c:showPercent val="0"/>
          <c:showBubbleSize val="0"/>
        </c:dLbls>
        <c:smooth val="0"/>
        <c:axId val="82856512"/>
        <c:axId val="82851104"/>
      </c:lineChart>
      <c:catAx>
        <c:axId val="828565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2851104"/>
        <c:crosses val="autoZero"/>
        <c:auto val="1"/>
        <c:lblAlgn val="ctr"/>
        <c:lblOffset val="100"/>
        <c:noMultiLvlLbl val="0"/>
      </c:catAx>
      <c:valAx>
        <c:axId val="8285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8285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302559</xdr:colOff>
      <xdr:row>68</xdr:row>
      <xdr:rowOff>152399</xdr:rowOff>
    </xdr:from>
    <xdr:to>
      <xdr:col>10</xdr:col>
      <xdr:colOff>672353</xdr:colOff>
      <xdr:row>93</xdr:row>
      <xdr:rowOff>156881</xdr:rowOff>
    </xdr:to>
    <xdr:graphicFrame macro="">
      <xdr:nvGraphicFramePr>
        <xdr:cNvPr id="2" name="Chart 1">
          <a:extLst>
            <a:ext uri="{FF2B5EF4-FFF2-40B4-BE49-F238E27FC236}">
              <a16:creationId xmlns:a16="http://schemas.microsoft.com/office/drawing/2014/main" id="{FFD91F3E-A004-FE4C-8E00-429336AF7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35859</xdr:colOff>
      <xdr:row>69</xdr:row>
      <xdr:rowOff>8966</xdr:rowOff>
    </xdr:from>
    <xdr:to>
      <xdr:col>23</xdr:col>
      <xdr:colOff>215153</xdr:colOff>
      <xdr:row>94</xdr:row>
      <xdr:rowOff>76200</xdr:rowOff>
    </xdr:to>
    <xdr:graphicFrame macro="">
      <xdr:nvGraphicFramePr>
        <xdr:cNvPr id="3" name="Chart 2">
          <a:extLst>
            <a:ext uri="{FF2B5EF4-FFF2-40B4-BE49-F238E27FC236}">
              <a16:creationId xmlns:a16="http://schemas.microsoft.com/office/drawing/2014/main" id="{8A5FA1D0-DC54-6B4F-8D91-2C8EFE083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675712</xdr:colOff>
      <xdr:row>69</xdr:row>
      <xdr:rowOff>42582</xdr:rowOff>
    </xdr:from>
    <xdr:to>
      <xdr:col>35</xdr:col>
      <xdr:colOff>76200</xdr:colOff>
      <xdr:row>95</xdr:row>
      <xdr:rowOff>38100</xdr:rowOff>
    </xdr:to>
    <xdr:graphicFrame macro="">
      <xdr:nvGraphicFramePr>
        <xdr:cNvPr id="4" name="Chart 3">
          <a:extLst>
            <a:ext uri="{FF2B5EF4-FFF2-40B4-BE49-F238E27FC236}">
              <a16:creationId xmlns:a16="http://schemas.microsoft.com/office/drawing/2014/main" id="{8D3B9973-3CA1-1B43-A33A-0E0F9659E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134470</xdr:colOff>
      <xdr:row>132</xdr:row>
      <xdr:rowOff>73958</xdr:rowOff>
    </xdr:from>
    <xdr:to>
      <xdr:col>8</xdr:col>
      <xdr:colOff>448234</xdr:colOff>
      <xdr:row>156</xdr:row>
      <xdr:rowOff>11205</xdr:rowOff>
    </xdr:to>
    <xdr:graphicFrame macro="">
      <xdr:nvGraphicFramePr>
        <xdr:cNvPr id="6" name="Chart 5">
          <a:extLst>
            <a:ext uri="{FF2B5EF4-FFF2-40B4-BE49-F238E27FC236}">
              <a16:creationId xmlns:a16="http://schemas.microsoft.com/office/drawing/2014/main" id="{94D997AD-CDD8-2A4E-A863-38D150395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388620</xdr:colOff>
      <xdr:row>0</xdr:row>
      <xdr:rowOff>118110</xdr:rowOff>
    </xdr:from>
    <xdr:to>
      <xdr:col>13</xdr:col>
      <xdr:colOff>83820</xdr:colOff>
      <xdr:row>15</xdr:row>
      <xdr:rowOff>118110</xdr:rowOff>
    </xdr:to>
    <xdr:graphicFrame macro="">
      <xdr:nvGraphicFramePr>
        <xdr:cNvPr id="2" name="Chart 1">
          <a:extLst>
            <a:ext uri="{FF2B5EF4-FFF2-40B4-BE49-F238E27FC236}">
              <a16:creationId xmlns:a16="http://schemas.microsoft.com/office/drawing/2014/main" id="{973C27E9-CA5B-3D42-8952-A02E728A8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ycada_BG_Product4_%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
      <sheetName val="Master Data"/>
      <sheetName val="Spokesman perspective data"/>
      <sheetName val="Performance &amp; Costing"/>
      <sheetName val=" Demand &amp; Service Quality"/>
      <sheetName val="Supply"/>
      <sheetName val="Capacity"/>
      <sheetName val="Available production capacity"/>
      <sheetName val="Implied workload per month"/>
      <sheetName val="Implied workload month, stage"/>
      <sheetName val="Workload product-month, stage"/>
      <sheetName val="Implied capacity utilization"/>
      <sheetName val="Capacity utilization"/>
      <sheetName val="Decisions"/>
    </sheetNames>
    <sheetDataSet>
      <sheetData sheetId="0" refreshError="1"/>
      <sheetData sheetId="1" refreshError="1"/>
      <sheetData sheetId="2" refreshError="1"/>
      <sheetData sheetId="3" refreshError="1"/>
      <sheetData sheetId="4">
        <row r="6">
          <cell r="B6">
            <v>7</v>
          </cell>
          <cell r="C6">
            <v>8</v>
          </cell>
          <cell r="D6">
            <v>9</v>
          </cell>
          <cell r="E6">
            <v>10</v>
          </cell>
          <cell r="F6">
            <v>11</v>
          </cell>
          <cell r="G6">
            <v>12</v>
          </cell>
          <cell r="H6">
            <v>13</v>
          </cell>
          <cell r="I6">
            <v>14</v>
          </cell>
          <cell r="J6">
            <v>15</v>
          </cell>
          <cell r="K6">
            <v>16</v>
          </cell>
          <cell r="L6">
            <v>17</v>
          </cell>
          <cell r="M6">
            <v>18</v>
          </cell>
          <cell r="N6">
            <v>19</v>
          </cell>
          <cell r="O6">
            <v>20</v>
          </cell>
          <cell r="P6">
            <v>21</v>
          </cell>
          <cell r="Q6">
            <v>22</v>
          </cell>
          <cell r="R6">
            <v>23</v>
          </cell>
          <cell r="S6">
            <v>24</v>
          </cell>
          <cell r="T6">
            <v>25</v>
          </cell>
          <cell r="U6">
            <v>26</v>
          </cell>
          <cell r="V6">
            <v>27</v>
          </cell>
          <cell r="W6">
            <v>28</v>
          </cell>
          <cell r="X6">
            <v>29</v>
          </cell>
          <cell r="Y6">
            <v>30</v>
          </cell>
          <cell r="Z6">
            <v>31</v>
          </cell>
          <cell r="AA6">
            <v>32</v>
          </cell>
          <cell r="AB6">
            <v>33</v>
          </cell>
          <cell r="AC6">
            <v>34</v>
          </cell>
          <cell r="AD6">
            <v>35</v>
          </cell>
          <cell r="AE6">
            <v>36</v>
          </cell>
          <cell r="AF6">
            <v>37</v>
          </cell>
          <cell r="AG6">
            <v>38</v>
          </cell>
          <cell r="AH6">
            <v>39</v>
          </cell>
          <cell r="AI6">
            <v>40</v>
          </cell>
          <cell r="AJ6">
            <v>41</v>
          </cell>
          <cell r="AK6">
            <v>42</v>
          </cell>
          <cell r="AL6">
            <v>43</v>
          </cell>
          <cell r="AM6">
            <v>44</v>
          </cell>
          <cell r="AN6">
            <v>45</v>
          </cell>
          <cell r="AO6">
            <v>46</v>
          </cell>
          <cell r="AP6">
            <v>47</v>
          </cell>
          <cell r="AQ6">
            <v>48</v>
          </cell>
          <cell r="AR6">
            <v>49</v>
          </cell>
          <cell r="AS6">
            <v>50</v>
          </cell>
          <cell r="AT6">
            <v>51</v>
          </cell>
          <cell r="AU6">
            <v>52</v>
          </cell>
          <cell r="AV6">
            <v>53</v>
          </cell>
          <cell r="AW6">
            <v>54</v>
          </cell>
          <cell r="AX6">
            <v>55</v>
          </cell>
          <cell r="AY6">
            <v>56</v>
          </cell>
          <cell r="AZ6">
            <v>57</v>
          </cell>
          <cell r="BA6">
            <v>58</v>
          </cell>
          <cell r="BB6">
            <v>59</v>
          </cell>
          <cell r="BC6">
            <v>60</v>
          </cell>
        </row>
        <row r="7">
          <cell r="A7" t="str">
            <v>Product 1 [PU/Month]</v>
          </cell>
          <cell r="B7">
            <v>163736</v>
          </cell>
          <cell r="C7">
            <v>178412</v>
          </cell>
          <cell r="D7">
            <v>170397</v>
          </cell>
          <cell r="E7">
            <v>176245</v>
          </cell>
          <cell r="F7">
            <v>172112</v>
          </cell>
          <cell r="G7">
            <v>182341</v>
          </cell>
          <cell r="H7">
            <v>195932</v>
          </cell>
          <cell r="I7">
            <v>199356</v>
          </cell>
          <cell r="J7">
            <v>182296</v>
          </cell>
          <cell r="K7">
            <v>190347</v>
          </cell>
          <cell r="L7">
            <v>174161</v>
          </cell>
          <cell r="M7">
            <v>170665</v>
          </cell>
          <cell r="N7">
            <v>161677</v>
          </cell>
          <cell r="O7">
            <v>161408</v>
          </cell>
          <cell r="P7">
            <v>181141</v>
          </cell>
          <cell r="Q7">
            <v>179096</v>
          </cell>
          <cell r="R7">
            <v>182659</v>
          </cell>
          <cell r="S7">
            <v>187480</v>
          </cell>
          <cell r="T7">
            <v>187779</v>
          </cell>
          <cell r="U7">
            <v>200973</v>
          </cell>
          <cell r="V7">
            <v>189938</v>
          </cell>
          <cell r="W7">
            <v>180289</v>
          </cell>
          <cell r="X7">
            <v>182034</v>
          </cell>
          <cell r="Y7">
            <v>171589</v>
          </cell>
          <cell r="Z7">
            <v>181189</v>
          </cell>
          <cell r="AA7">
            <v>167840</v>
          </cell>
          <cell r="AB7">
            <v>187091</v>
          </cell>
          <cell r="AC7">
            <v>166375</v>
          </cell>
          <cell r="AD7">
            <v>179338</v>
          </cell>
          <cell r="AE7">
            <v>195065</v>
          </cell>
          <cell r="AF7">
            <v>182787.53563218392</v>
          </cell>
          <cell r="AG7">
            <v>182969.61104931406</v>
          </cell>
          <cell r="AH7">
            <v>183151.6864664442</v>
          </cell>
          <cell r="AI7">
            <v>183333.76188357433</v>
          </cell>
          <cell r="AJ7">
            <v>183515.8373007045</v>
          </cell>
          <cell r="AK7">
            <v>183697.91271783464</v>
          </cell>
          <cell r="AL7">
            <v>183879.98813496478</v>
          </cell>
          <cell r="AM7">
            <v>184062.06355209491</v>
          </cell>
          <cell r="AN7">
            <v>184244.13896922508</v>
          </cell>
          <cell r="AO7">
            <v>184426.21438635522</v>
          </cell>
          <cell r="AP7">
            <v>184608.28980348536</v>
          </cell>
          <cell r="AQ7">
            <v>184790.36522061552</v>
          </cell>
          <cell r="AR7">
            <v>184972.44063774563</v>
          </cell>
          <cell r="AS7">
            <v>185154.5160548758</v>
          </cell>
          <cell r="AT7">
            <v>185336.59147200594</v>
          </cell>
          <cell r="AU7">
            <v>185518.66688913613</v>
          </cell>
          <cell r="AV7">
            <v>185700.74230626624</v>
          </cell>
          <cell r="AW7">
            <v>185882.81772339641</v>
          </cell>
          <cell r="AX7">
            <v>186064.89314052658</v>
          </cell>
          <cell r="AY7">
            <v>186246.96855765671</v>
          </cell>
          <cell r="AZ7">
            <v>186429.04397478682</v>
          </cell>
          <cell r="BA7">
            <v>186611.11939191699</v>
          </cell>
          <cell r="BB7">
            <v>186793.19480904713</v>
          </cell>
          <cell r="BC7">
            <v>186975.27022617729</v>
          </cell>
        </row>
        <row r="8">
          <cell r="A8" t="str">
            <v>Product 2 [PU/Month]</v>
          </cell>
          <cell r="B8">
            <v>154121</v>
          </cell>
          <cell r="C8">
            <v>152566</v>
          </cell>
          <cell r="D8">
            <v>157613</v>
          </cell>
          <cell r="E8">
            <v>147898</v>
          </cell>
          <cell r="F8">
            <v>156184</v>
          </cell>
          <cell r="G8">
            <v>151617</v>
          </cell>
          <cell r="H8">
            <v>158364</v>
          </cell>
          <cell r="I8">
            <v>151371</v>
          </cell>
          <cell r="J8">
            <v>155286</v>
          </cell>
          <cell r="K8">
            <v>153507</v>
          </cell>
          <cell r="L8">
            <v>144088</v>
          </cell>
          <cell r="M8">
            <v>148360</v>
          </cell>
          <cell r="N8">
            <v>151487</v>
          </cell>
          <cell r="O8">
            <v>143333</v>
          </cell>
          <cell r="P8">
            <v>142662</v>
          </cell>
          <cell r="Q8">
            <v>142874</v>
          </cell>
          <cell r="R8">
            <v>144340</v>
          </cell>
          <cell r="S8">
            <v>144531</v>
          </cell>
          <cell r="T8">
            <v>153423</v>
          </cell>
          <cell r="U8">
            <v>143576</v>
          </cell>
          <cell r="V8">
            <v>144195</v>
          </cell>
          <cell r="W8">
            <v>144909</v>
          </cell>
          <cell r="X8">
            <v>149310</v>
          </cell>
          <cell r="Y8">
            <v>148036</v>
          </cell>
          <cell r="Z8">
            <v>144901</v>
          </cell>
          <cell r="AA8">
            <v>136734</v>
          </cell>
          <cell r="AB8">
            <v>137299</v>
          </cell>
          <cell r="AC8">
            <v>141565</v>
          </cell>
          <cell r="AD8">
            <v>139858</v>
          </cell>
          <cell r="AE8">
            <v>135834</v>
          </cell>
          <cell r="AF8">
            <v>138710.79770114942</v>
          </cell>
          <cell r="AG8">
            <v>138154.84486466442</v>
          </cell>
          <cell r="AH8">
            <v>137598.89202817946</v>
          </cell>
          <cell r="AI8">
            <v>137042.93919169446</v>
          </cell>
          <cell r="AJ8">
            <v>136486.98635520949</v>
          </cell>
          <cell r="AK8">
            <v>135931.03351872449</v>
          </cell>
          <cell r="AL8">
            <v>135375.0806822395</v>
          </cell>
          <cell r="AM8">
            <v>134819.12784575453</v>
          </cell>
          <cell r="AN8">
            <v>134263.17500926956</v>
          </cell>
          <cell r="AO8">
            <v>133707.22217278453</v>
          </cell>
          <cell r="AP8">
            <v>133151.26933629956</v>
          </cell>
          <cell r="AQ8">
            <v>132595.31649981459</v>
          </cell>
          <cell r="AR8">
            <v>132039.3636633296</v>
          </cell>
          <cell r="AS8">
            <v>131483.41082684463</v>
          </cell>
          <cell r="AT8">
            <v>130927.45799035963</v>
          </cell>
          <cell r="AU8">
            <v>130371.50515387462</v>
          </cell>
          <cell r="AV8">
            <v>129815.55231738965</v>
          </cell>
          <cell r="AW8">
            <v>129259.59948090465</v>
          </cell>
          <cell r="AX8">
            <v>128703.64664441968</v>
          </cell>
          <cell r="AY8">
            <v>128147.6938079347</v>
          </cell>
          <cell r="AZ8">
            <v>127591.7409714497</v>
          </cell>
          <cell r="BA8">
            <v>127035.78813496471</v>
          </cell>
          <cell r="BB8">
            <v>126479.83529847974</v>
          </cell>
          <cell r="BC8">
            <v>125923.88246199474</v>
          </cell>
        </row>
        <row r="9">
          <cell r="A9" t="str">
            <v>Product 3 [PU/Month]</v>
          </cell>
          <cell r="B9">
            <v>100398</v>
          </cell>
          <cell r="C9">
            <v>96137</v>
          </cell>
          <cell r="D9">
            <v>94491</v>
          </cell>
          <cell r="E9">
            <v>105218</v>
          </cell>
          <cell r="F9">
            <v>104197</v>
          </cell>
          <cell r="G9">
            <v>103991</v>
          </cell>
          <cell r="H9">
            <v>97811</v>
          </cell>
          <cell r="I9">
            <v>84195</v>
          </cell>
          <cell r="J9">
            <v>85131</v>
          </cell>
          <cell r="K9">
            <v>81897</v>
          </cell>
          <cell r="L9">
            <v>91686</v>
          </cell>
          <cell r="M9">
            <v>100344</v>
          </cell>
          <cell r="N9">
            <v>96570</v>
          </cell>
          <cell r="O9">
            <v>96713</v>
          </cell>
          <cell r="P9">
            <v>111717</v>
          </cell>
          <cell r="Q9">
            <v>100540</v>
          </cell>
          <cell r="R9">
            <v>98428</v>
          </cell>
          <cell r="S9">
            <v>99410</v>
          </cell>
          <cell r="T9">
            <v>99987</v>
          </cell>
          <cell r="U9">
            <v>91122</v>
          </cell>
          <cell r="V9">
            <v>98405</v>
          </cell>
          <cell r="W9">
            <v>90519</v>
          </cell>
          <cell r="X9">
            <v>90909</v>
          </cell>
          <cell r="Y9">
            <v>105772</v>
          </cell>
          <cell r="Z9">
            <v>104800</v>
          </cell>
          <cell r="AA9">
            <v>107001</v>
          </cell>
          <cell r="AB9">
            <v>102308</v>
          </cell>
          <cell r="AC9">
            <v>116989</v>
          </cell>
          <cell r="AD9">
            <v>121111</v>
          </cell>
          <cell r="AE9">
            <v>115461</v>
          </cell>
          <cell r="AF9">
            <v>107255.17011494254</v>
          </cell>
          <cell r="AG9">
            <v>107737.74453096034</v>
          </cell>
          <cell r="AH9">
            <v>108220.31894697812</v>
          </cell>
          <cell r="AI9">
            <v>108702.89336299592</v>
          </cell>
          <cell r="AJ9">
            <v>109185.46777901371</v>
          </cell>
          <cell r="AK9">
            <v>109668.04219503151</v>
          </cell>
          <cell r="AL9">
            <v>110150.61661104929</v>
          </cell>
          <cell r="AM9">
            <v>110633.19102706711</v>
          </cell>
          <cell r="AN9">
            <v>111115.76544308491</v>
          </cell>
          <cell r="AO9">
            <v>111598.33985910271</v>
          </cell>
          <cell r="AP9">
            <v>112080.91427512051</v>
          </cell>
          <cell r="AQ9">
            <v>112563.48869113829</v>
          </cell>
          <cell r="AR9">
            <v>113046.06310715609</v>
          </cell>
          <cell r="AS9">
            <v>113528.63752317389</v>
          </cell>
          <cell r="AT9">
            <v>114011.21193919168</v>
          </cell>
          <cell r="AU9">
            <v>114493.78635520948</v>
          </cell>
          <cell r="AV9">
            <v>114976.36077122728</v>
          </cell>
          <cell r="AW9">
            <v>115458.93518724509</v>
          </cell>
          <cell r="AX9">
            <v>115941.50960326289</v>
          </cell>
          <cell r="AY9">
            <v>116424.08401928068</v>
          </cell>
          <cell r="AZ9">
            <v>116906.65843529848</v>
          </cell>
          <cell r="BA9">
            <v>117389.23285131626</v>
          </cell>
          <cell r="BB9">
            <v>117871.80726733408</v>
          </cell>
          <cell r="BC9">
            <v>118354.38168335186</v>
          </cell>
        </row>
        <row r="10">
          <cell r="A10" t="str">
            <v>Product 4 [PU/Month] lin</v>
          </cell>
          <cell r="B10">
            <v>49617</v>
          </cell>
          <cell r="C10">
            <v>49795</v>
          </cell>
          <cell r="D10">
            <v>54869</v>
          </cell>
          <cell r="E10">
            <v>51886</v>
          </cell>
          <cell r="F10">
            <v>54377</v>
          </cell>
          <cell r="G10">
            <v>49720</v>
          </cell>
          <cell r="H10">
            <v>53142</v>
          </cell>
          <cell r="I10">
            <v>57619</v>
          </cell>
          <cell r="J10">
            <v>50884</v>
          </cell>
          <cell r="K10">
            <v>58592</v>
          </cell>
          <cell r="L10">
            <v>59582</v>
          </cell>
          <cell r="M10">
            <v>60381</v>
          </cell>
          <cell r="N10">
            <v>60334</v>
          </cell>
          <cell r="O10">
            <v>60254</v>
          </cell>
          <cell r="P10">
            <v>65537</v>
          </cell>
          <cell r="Q10">
            <v>59009</v>
          </cell>
          <cell r="R10">
            <v>66690</v>
          </cell>
          <cell r="S10">
            <v>69410</v>
          </cell>
          <cell r="T10">
            <v>62771</v>
          </cell>
          <cell r="U10">
            <v>71032</v>
          </cell>
          <cell r="V10">
            <v>68634</v>
          </cell>
          <cell r="W10">
            <v>70302</v>
          </cell>
          <cell r="X10">
            <v>73056</v>
          </cell>
          <cell r="Y10">
            <v>72665</v>
          </cell>
          <cell r="Z10">
            <v>73297</v>
          </cell>
          <cell r="AA10">
            <v>75996</v>
          </cell>
          <cell r="AB10">
            <v>81416</v>
          </cell>
          <cell r="AC10">
            <v>75108</v>
          </cell>
          <cell r="AD10">
            <v>81139</v>
          </cell>
          <cell r="AE10">
            <v>86880</v>
          </cell>
          <cell r="AF10">
            <v>81782.526436781613</v>
          </cell>
          <cell r="AG10">
            <v>82921.196959584719</v>
          </cell>
          <cell r="AH10">
            <v>84059.867482387839</v>
          </cell>
          <cell r="AI10">
            <v>85198.538005190945</v>
          </cell>
          <cell r="AJ10">
            <v>86337.208527994066</v>
          </cell>
          <cell r="AK10">
            <v>87475.879050797172</v>
          </cell>
          <cell r="AL10">
            <v>88614.549573600278</v>
          </cell>
          <cell r="AM10">
            <v>89753.220096403398</v>
          </cell>
          <cell r="AN10">
            <v>90891.890619206504</v>
          </cell>
          <cell r="AO10">
            <v>92030.561142009625</v>
          </cell>
          <cell r="AP10">
            <v>93169.231664812745</v>
          </cell>
          <cell r="AQ10">
            <v>94307.902187615851</v>
          </cell>
          <cell r="AR10">
            <v>95446.572710418957</v>
          </cell>
          <cell r="AS10">
            <v>96585.243233222107</v>
          </cell>
          <cell r="AT10">
            <v>97723.913756025184</v>
          </cell>
          <cell r="AU10">
            <v>98862.584278828304</v>
          </cell>
          <cell r="AV10">
            <v>100001.25480163142</v>
          </cell>
          <cell r="AW10">
            <v>101139.92532443453</v>
          </cell>
          <cell r="AX10">
            <v>102278.59584723764</v>
          </cell>
          <cell r="AY10">
            <v>103417.26637004077</v>
          </cell>
          <cell r="AZ10">
            <v>104555.93689284389</v>
          </cell>
          <cell r="BA10">
            <v>105694.607415647</v>
          </cell>
          <cell r="BB10">
            <v>106833.27793845009</v>
          </cell>
          <cell r="BC10">
            <v>107971.94846125323</v>
          </cell>
        </row>
        <row r="13">
          <cell r="B13">
            <v>7</v>
          </cell>
          <cell r="C13">
            <v>8</v>
          </cell>
          <cell r="D13">
            <v>9</v>
          </cell>
          <cell r="E13">
            <v>10</v>
          </cell>
          <cell r="F13">
            <v>11</v>
          </cell>
          <cell r="G13">
            <v>12</v>
          </cell>
          <cell r="H13">
            <v>13</v>
          </cell>
          <cell r="I13">
            <v>14</v>
          </cell>
          <cell r="J13">
            <v>15</v>
          </cell>
          <cell r="K13">
            <v>16</v>
          </cell>
          <cell r="L13">
            <v>17</v>
          </cell>
          <cell r="M13">
            <v>18</v>
          </cell>
          <cell r="N13">
            <v>19</v>
          </cell>
          <cell r="O13">
            <v>20</v>
          </cell>
          <cell r="P13">
            <v>21</v>
          </cell>
          <cell r="Q13">
            <v>22</v>
          </cell>
          <cell r="R13">
            <v>23</v>
          </cell>
          <cell r="S13">
            <v>24</v>
          </cell>
          <cell r="T13">
            <v>25</v>
          </cell>
          <cell r="U13">
            <v>26</v>
          </cell>
          <cell r="V13">
            <v>27</v>
          </cell>
          <cell r="W13">
            <v>28</v>
          </cell>
          <cell r="X13">
            <v>29</v>
          </cell>
          <cell r="Y13">
            <v>30</v>
          </cell>
          <cell r="Z13">
            <v>31</v>
          </cell>
          <cell r="AA13">
            <v>32</v>
          </cell>
          <cell r="AB13">
            <v>33</v>
          </cell>
          <cell r="AC13">
            <v>34</v>
          </cell>
          <cell r="AD13">
            <v>35</v>
          </cell>
          <cell r="AE13">
            <v>36</v>
          </cell>
          <cell r="AF13">
            <v>37</v>
          </cell>
          <cell r="AG13">
            <v>38</v>
          </cell>
          <cell r="AH13">
            <v>39</v>
          </cell>
          <cell r="AI13">
            <v>40</v>
          </cell>
          <cell r="AJ13">
            <v>41</v>
          </cell>
          <cell r="AK13">
            <v>42</v>
          </cell>
          <cell r="AL13">
            <v>43</v>
          </cell>
          <cell r="AM13">
            <v>44</v>
          </cell>
          <cell r="AN13">
            <v>45</v>
          </cell>
          <cell r="AO13">
            <v>46</v>
          </cell>
          <cell r="AP13">
            <v>47</v>
          </cell>
          <cell r="AQ13">
            <v>48</v>
          </cell>
          <cell r="AR13">
            <v>49</v>
          </cell>
          <cell r="AS13">
            <v>50</v>
          </cell>
          <cell r="AT13">
            <v>51</v>
          </cell>
          <cell r="AU13">
            <v>52</v>
          </cell>
          <cell r="AV13">
            <v>53</v>
          </cell>
          <cell r="AW13">
            <v>54</v>
          </cell>
          <cell r="AX13">
            <v>55</v>
          </cell>
          <cell r="AY13">
            <v>56</v>
          </cell>
          <cell r="AZ13">
            <v>57</v>
          </cell>
          <cell r="BA13">
            <v>58</v>
          </cell>
          <cell r="BB13">
            <v>59</v>
          </cell>
          <cell r="BC13">
            <v>60</v>
          </cell>
        </row>
        <row r="14">
          <cell r="A14" t="str">
            <v>Product 1 [PU/Month]</v>
          </cell>
          <cell r="B14">
            <v>163736</v>
          </cell>
          <cell r="C14">
            <v>178412</v>
          </cell>
          <cell r="D14">
            <v>170397</v>
          </cell>
          <cell r="E14">
            <v>176245</v>
          </cell>
          <cell r="F14">
            <v>172112</v>
          </cell>
          <cell r="G14">
            <v>182341</v>
          </cell>
          <cell r="H14">
            <v>195932</v>
          </cell>
          <cell r="I14">
            <v>199356</v>
          </cell>
          <cell r="J14">
            <v>182296</v>
          </cell>
          <cell r="K14">
            <v>190347</v>
          </cell>
          <cell r="L14">
            <v>174161</v>
          </cell>
          <cell r="M14">
            <v>170665</v>
          </cell>
          <cell r="N14">
            <v>161677</v>
          </cell>
          <cell r="O14">
            <v>161408</v>
          </cell>
          <cell r="P14">
            <v>181141</v>
          </cell>
          <cell r="Q14">
            <v>179096</v>
          </cell>
          <cell r="R14">
            <v>182659</v>
          </cell>
          <cell r="S14">
            <v>187480</v>
          </cell>
          <cell r="T14">
            <v>187779</v>
          </cell>
          <cell r="U14">
            <v>200973</v>
          </cell>
          <cell r="V14">
            <v>189938</v>
          </cell>
          <cell r="W14">
            <v>180289</v>
          </cell>
          <cell r="X14">
            <v>182034</v>
          </cell>
          <cell r="Y14">
            <v>171589</v>
          </cell>
          <cell r="Z14">
            <v>181189</v>
          </cell>
          <cell r="AA14">
            <v>167840</v>
          </cell>
          <cell r="AB14">
            <v>187091</v>
          </cell>
          <cell r="AC14">
            <v>166375</v>
          </cell>
          <cell r="AD14">
            <v>179338</v>
          </cell>
          <cell r="AE14">
            <v>195065</v>
          </cell>
          <cell r="AF14">
            <v>194225.85368626821</v>
          </cell>
          <cell r="AG14">
            <v>203418.83617029362</v>
          </cell>
          <cell r="AH14">
            <v>189507.13221632646</v>
          </cell>
          <cell r="AI14">
            <v>187982.43816321436</v>
          </cell>
          <cell r="AJ14">
            <v>181936.97680829623</v>
          </cell>
          <cell r="AK14">
            <v>174697.61875426988</v>
          </cell>
          <cell r="AL14">
            <v>170537.6243509879</v>
          </cell>
          <cell r="AM14">
            <v>168674.12907261658</v>
          </cell>
          <cell r="AN14">
            <v>183582.08356632033</v>
          </cell>
          <cell r="AO14">
            <v>178283.81800176195</v>
          </cell>
          <cell r="AP14">
            <v>182952.80918336441</v>
          </cell>
          <cell r="AQ14">
            <v>190389.6234015185</v>
          </cell>
          <cell r="AR14">
            <v>195502.91584618873</v>
          </cell>
          <cell r="AS14">
            <v>204628.98217429023</v>
          </cell>
          <cell r="AT14">
            <v>190037.51732940675</v>
          </cell>
          <cell r="AU14">
            <v>189513.23339399262</v>
          </cell>
          <cell r="AV14">
            <v>182194.2353882188</v>
          </cell>
          <cell r="AW14">
            <v>175523.75617954161</v>
          </cell>
          <cell r="AX14">
            <v>176037.61489614431</v>
          </cell>
          <cell r="AY14">
            <v>169122.25938111776</v>
          </cell>
          <cell r="AZ14">
            <v>188602.51703200146</v>
          </cell>
          <cell r="BA14">
            <v>177262.62620649429</v>
          </cell>
          <cell r="BB14">
            <v>185491.53326315977</v>
          </cell>
          <cell r="BC14">
            <v>193856.86500344044</v>
          </cell>
        </row>
        <row r="15">
          <cell r="A15" t="str">
            <v>Product 2 [PU/Month]</v>
          </cell>
          <cell r="B15">
            <v>154121</v>
          </cell>
          <cell r="C15">
            <v>152566</v>
          </cell>
          <cell r="D15">
            <v>157613</v>
          </cell>
          <cell r="E15">
            <v>147898</v>
          </cell>
          <cell r="F15">
            <v>156184</v>
          </cell>
          <cell r="G15">
            <v>151617</v>
          </cell>
          <cell r="H15">
            <v>158364</v>
          </cell>
          <cell r="I15">
            <v>151371</v>
          </cell>
          <cell r="J15">
            <v>155286</v>
          </cell>
          <cell r="K15">
            <v>153507</v>
          </cell>
          <cell r="L15">
            <v>144088</v>
          </cell>
          <cell r="M15">
            <v>148360</v>
          </cell>
          <cell r="N15">
            <v>151487</v>
          </cell>
          <cell r="O15">
            <v>143333</v>
          </cell>
          <cell r="P15">
            <v>142662</v>
          </cell>
          <cell r="Q15">
            <v>142874</v>
          </cell>
          <cell r="R15">
            <v>144340</v>
          </cell>
          <cell r="S15">
            <v>144531</v>
          </cell>
          <cell r="T15">
            <v>153423</v>
          </cell>
          <cell r="U15">
            <v>143576</v>
          </cell>
          <cell r="V15">
            <v>144195</v>
          </cell>
          <cell r="W15">
            <v>144909</v>
          </cell>
          <cell r="X15">
            <v>149310</v>
          </cell>
          <cell r="Y15">
            <v>148036</v>
          </cell>
          <cell r="Z15">
            <v>144901</v>
          </cell>
          <cell r="AA15">
            <v>136734</v>
          </cell>
          <cell r="AB15">
            <v>137299</v>
          </cell>
          <cell r="AC15">
            <v>141565</v>
          </cell>
          <cell r="AD15">
            <v>139858</v>
          </cell>
          <cell r="AE15">
            <v>135834</v>
          </cell>
          <cell r="AF15">
            <v>138044.69652887314</v>
          </cell>
          <cell r="AG15">
            <v>138005.59763150889</v>
          </cell>
          <cell r="AH15">
            <v>137452.23035412052</v>
          </cell>
          <cell r="AI15">
            <v>136352.74095648795</v>
          </cell>
          <cell r="AJ15">
            <v>135748.1796441433</v>
          </cell>
          <cell r="AK15">
            <v>135148.5684190272</v>
          </cell>
          <cell r="AL15">
            <v>134554.0942312922</v>
          </cell>
          <cell r="AM15">
            <v>134393.89115131507</v>
          </cell>
          <cell r="AN15">
            <v>133431.67643510218</v>
          </cell>
          <cell r="AO15">
            <v>133218.02695237676</v>
          </cell>
          <cell r="AP15">
            <v>132655.01162495973</v>
          </cell>
          <cell r="AQ15">
            <v>126620.60508396149</v>
          </cell>
          <cell r="AR15">
            <v>125713.80328649459</v>
          </cell>
          <cell r="AS15">
            <v>125933.32322069713</v>
          </cell>
          <cell r="AT15">
            <v>124278.24123002967</v>
          </cell>
          <cell r="AU15">
            <v>124845.40736843437</v>
          </cell>
          <cell r="AV15">
            <v>125363.80874391625</v>
          </cell>
          <cell r="AW15">
            <v>122521.01581846944</v>
          </cell>
          <cell r="AX15">
            <v>123384.91950208136</v>
          </cell>
          <cell r="AY15">
            <v>123262.45919822184</v>
          </cell>
          <cell r="AZ15">
            <v>121941.57361006946</v>
          </cell>
          <cell r="BA15">
            <v>121934.48882259548</v>
          </cell>
          <cell r="BB15">
            <v>121615.70048192225</v>
          </cell>
          <cell r="BC15">
            <v>120631.30071298934</v>
          </cell>
        </row>
        <row r="16">
          <cell r="A16" t="str">
            <v>Product 3 [PU/Month]</v>
          </cell>
          <cell r="B16">
            <v>100398</v>
          </cell>
          <cell r="C16">
            <v>96137</v>
          </cell>
          <cell r="D16">
            <v>94491</v>
          </cell>
          <cell r="E16">
            <v>105218</v>
          </cell>
          <cell r="F16">
            <v>104197</v>
          </cell>
          <cell r="G16">
            <v>103991</v>
          </cell>
          <cell r="H16">
            <v>97811</v>
          </cell>
          <cell r="I16">
            <v>84195</v>
          </cell>
          <cell r="J16">
            <v>85131</v>
          </cell>
          <cell r="K16">
            <v>81897</v>
          </cell>
          <cell r="L16">
            <v>91686</v>
          </cell>
          <cell r="M16">
            <v>100344</v>
          </cell>
          <cell r="N16">
            <v>96570</v>
          </cell>
          <cell r="O16">
            <v>96713</v>
          </cell>
          <cell r="P16">
            <v>111717</v>
          </cell>
          <cell r="Q16">
            <v>100540</v>
          </cell>
          <cell r="R16">
            <v>98428</v>
          </cell>
          <cell r="S16">
            <v>99410</v>
          </cell>
          <cell r="T16">
            <v>99987</v>
          </cell>
          <cell r="U16">
            <v>91122</v>
          </cell>
          <cell r="V16">
            <v>98405</v>
          </cell>
          <cell r="W16">
            <v>90519</v>
          </cell>
          <cell r="X16">
            <v>90909</v>
          </cell>
          <cell r="Y16">
            <v>105772</v>
          </cell>
          <cell r="Z16">
            <v>104800</v>
          </cell>
          <cell r="AA16">
            <v>107001</v>
          </cell>
          <cell r="AB16">
            <v>102308</v>
          </cell>
          <cell r="AC16">
            <v>116989</v>
          </cell>
          <cell r="AD16">
            <v>121111</v>
          </cell>
          <cell r="AE16">
            <v>115461</v>
          </cell>
          <cell r="AF16">
            <v>112664.82913597206</v>
          </cell>
          <cell r="AG16">
            <v>113180.1232638106</v>
          </cell>
          <cell r="AH16">
            <v>119903.35897877585</v>
          </cell>
          <cell r="AI16">
            <v>128315.87115480597</v>
          </cell>
          <cell r="AJ16">
            <v>124027.04321536119</v>
          </cell>
          <cell r="AK16">
            <v>140398.016893002</v>
          </cell>
          <cell r="AL16">
            <v>141240.22030227713</v>
          </cell>
          <cell r="AM16">
            <v>142176.30626461803</v>
          </cell>
          <cell r="AN16">
            <v>147152.65866956001</v>
          </cell>
          <cell r="AO16">
            <v>149626.39924437238</v>
          </cell>
          <cell r="AP16">
            <v>153760.57538864933</v>
          </cell>
          <cell r="AQ16">
            <v>158853.45862527424</v>
          </cell>
          <cell r="AR16">
            <v>163391.65803316236</v>
          </cell>
          <cell r="AS16">
            <v>164800.4294629303</v>
          </cell>
          <cell r="AT16">
            <v>168257.64366551774</v>
          </cell>
          <cell r="AU16">
            <v>172082.64366646088</v>
          </cell>
          <cell r="AV16">
            <v>175276.22907523392</v>
          </cell>
          <cell r="AW16">
            <v>178477.46794910246</v>
          </cell>
          <cell r="AX16">
            <v>182008.22175408769</v>
          </cell>
          <cell r="AY16">
            <v>185411.86376899519</v>
          </cell>
          <cell r="AZ16">
            <v>188815.5057840076</v>
          </cell>
          <cell r="BA16">
            <v>192219.1477990869</v>
          </cell>
          <cell r="BB16">
            <v>195622.78981420893</v>
          </cell>
          <cell r="BC16">
            <v>198901.67194824622</v>
          </cell>
        </row>
        <row r="17">
          <cell r="A17" t="str">
            <v>Product 4 [PU/Month] seas</v>
          </cell>
          <cell r="B17">
            <v>49617</v>
          </cell>
          <cell r="C17">
            <v>49795</v>
          </cell>
          <cell r="D17">
            <v>54869</v>
          </cell>
          <cell r="E17">
            <v>51886</v>
          </cell>
          <cell r="F17">
            <v>54377</v>
          </cell>
          <cell r="G17">
            <v>49720</v>
          </cell>
          <cell r="H17">
            <v>53142</v>
          </cell>
          <cell r="I17">
            <v>57619</v>
          </cell>
          <cell r="J17">
            <v>50884</v>
          </cell>
          <cell r="K17">
            <v>58592</v>
          </cell>
          <cell r="L17">
            <v>59582</v>
          </cell>
          <cell r="M17">
            <v>60381</v>
          </cell>
          <cell r="N17">
            <v>60334</v>
          </cell>
          <cell r="O17">
            <v>60254</v>
          </cell>
          <cell r="P17">
            <v>65537</v>
          </cell>
          <cell r="Q17">
            <v>59009</v>
          </cell>
          <cell r="R17">
            <v>66690</v>
          </cell>
          <cell r="S17">
            <v>69410</v>
          </cell>
          <cell r="T17">
            <v>62771</v>
          </cell>
          <cell r="U17">
            <v>71032</v>
          </cell>
          <cell r="V17">
            <v>68634</v>
          </cell>
          <cell r="W17">
            <v>70302</v>
          </cell>
          <cell r="X17">
            <v>73056</v>
          </cell>
          <cell r="Y17">
            <v>72665</v>
          </cell>
          <cell r="Z17">
            <v>73297</v>
          </cell>
          <cell r="AA17">
            <v>75996</v>
          </cell>
          <cell r="AB17">
            <v>81416</v>
          </cell>
          <cell r="AC17">
            <v>75108</v>
          </cell>
          <cell r="AD17">
            <v>81139</v>
          </cell>
          <cell r="AE17">
            <v>86880</v>
          </cell>
          <cell r="AF17">
            <v>84003.140745403696</v>
          </cell>
          <cell r="AG17">
            <v>85804.791336207039</v>
          </cell>
          <cell r="AH17">
            <v>87211.285811792462</v>
          </cell>
          <cell r="AI17">
            <v>89305.351752000104</v>
          </cell>
          <cell r="AJ17">
            <v>91069.781150906143</v>
          </cell>
          <cell r="AK17">
            <v>89677.150397241378</v>
          </cell>
          <cell r="AL17">
            <v>91144.854320501312</v>
          </cell>
          <cell r="AM17">
            <v>94642.662904410157</v>
          </cell>
          <cell r="AN17">
            <v>95920.281685676804</v>
          </cell>
          <cell r="AO17">
            <v>97198.048217625372</v>
          </cell>
          <cell r="AP17">
            <v>97706.58028241081</v>
          </cell>
          <cell r="AQ17">
            <v>98964.938189703826</v>
          </cell>
          <cell r="AR17">
            <v>100225.20233230226</v>
          </cell>
          <cell r="AS17">
            <v>101487.14077118899</v>
          </cell>
          <cell r="AT17">
            <v>102750.55021545435</v>
          </cell>
          <cell r="AU17">
            <v>104015.25225167077</v>
          </cell>
          <cell r="AV17">
            <v>105281.0900942033</v>
          </cell>
          <cell r="AW17">
            <v>106547.92578347665</v>
          </cell>
          <cell r="AX17">
            <v>107815.63776890151</v>
          </cell>
          <cell r="AY17">
            <v>109084.11882186189</v>
          </cell>
          <cell r="AZ17">
            <v>110353.27423184506</v>
          </cell>
          <cell r="BA17">
            <v>111623.02024550241</v>
          </cell>
          <cell r="BB17">
            <v>112893.28271423529</v>
          </cell>
          <cell r="BC17">
            <v>114163.99592089654</v>
          </cell>
        </row>
        <row r="19">
          <cell r="B19">
            <v>7</v>
          </cell>
          <cell r="C19">
            <v>8</v>
          </cell>
          <cell r="D19">
            <v>9</v>
          </cell>
          <cell r="E19">
            <v>10</v>
          </cell>
          <cell r="F19">
            <v>11</v>
          </cell>
          <cell r="G19">
            <v>12</v>
          </cell>
          <cell r="H19">
            <v>13</v>
          </cell>
          <cell r="I19">
            <v>14</v>
          </cell>
          <cell r="J19">
            <v>15</v>
          </cell>
          <cell r="K19">
            <v>16</v>
          </cell>
          <cell r="L19">
            <v>17</v>
          </cell>
          <cell r="M19">
            <v>18</v>
          </cell>
          <cell r="N19">
            <v>19</v>
          </cell>
          <cell r="O19">
            <v>20</v>
          </cell>
          <cell r="P19">
            <v>21</v>
          </cell>
          <cell r="Q19">
            <v>22</v>
          </cell>
          <cell r="R19">
            <v>23</v>
          </cell>
          <cell r="S19">
            <v>24</v>
          </cell>
          <cell r="T19">
            <v>25</v>
          </cell>
          <cell r="U19">
            <v>26</v>
          </cell>
          <cell r="V19">
            <v>27</v>
          </cell>
          <cell r="W19">
            <v>28</v>
          </cell>
          <cell r="X19">
            <v>29</v>
          </cell>
          <cell r="Y19">
            <v>30</v>
          </cell>
          <cell r="Z19">
            <v>31</v>
          </cell>
          <cell r="AA19">
            <v>32</v>
          </cell>
          <cell r="AB19">
            <v>33</v>
          </cell>
          <cell r="AC19">
            <v>34</v>
          </cell>
          <cell r="AD19">
            <v>35</v>
          </cell>
          <cell r="AE19">
            <v>36</v>
          </cell>
        </row>
        <row r="20">
          <cell r="A20" t="str">
            <v xml:space="preserve">Product 4 [PU/Month] </v>
          </cell>
          <cell r="B20">
            <v>49617</v>
          </cell>
          <cell r="C20">
            <v>49795</v>
          </cell>
          <cell r="D20">
            <v>54869</v>
          </cell>
          <cell r="E20">
            <v>51886</v>
          </cell>
          <cell r="F20">
            <v>54377</v>
          </cell>
          <cell r="G20">
            <v>49720</v>
          </cell>
          <cell r="H20">
            <v>53142</v>
          </cell>
          <cell r="I20">
            <v>57619</v>
          </cell>
          <cell r="J20">
            <v>50884</v>
          </cell>
          <cell r="K20">
            <v>58592</v>
          </cell>
          <cell r="L20">
            <v>59582</v>
          </cell>
          <cell r="M20">
            <v>60381</v>
          </cell>
          <cell r="N20">
            <v>60334</v>
          </cell>
          <cell r="O20">
            <v>60254</v>
          </cell>
          <cell r="P20">
            <v>65537</v>
          </cell>
          <cell r="Q20">
            <v>59009</v>
          </cell>
          <cell r="R20">
            <v>66690</v>
          </cell>
          <cell r="S20">
            <v>69410</v>
          </cell>
          <cell r="T20">
            <v>62771</v>
          </cell>
          <cell r="U20">
            <v>71032</v>
          </cell>
          <cell r="V20">
            <v>68634</v>
          </cell>
          <cell r="W20">
            <v>70302</v>
          </cell>
          <cell r="X20">
            <v>73056</v>
          </cell>
          <cell r="Y20">
            <v>72665</v>
          </cell>
          <cell r="Z20">
            <v>73297</v>
          </cell>
          <cell r="AA20">
            <v>75996</v>
          </cell>
          <cell r="AB20">
            <v>81416</v>
          </cell>
          <cell r="AC20">
            <v>75108</v>
          </cell>
          <cell r="AD20">
            <v>81139</v>
          </cell>
          <cell r="AE20">
            <v>86880</v>
          </cell>
        </row>
        <row r="23">
          <cell r="A23" t="str">
            <v>Product 4 [PU/Month] linear forecast</v>
          </cell>
          <cell r="B23">
            <v>49617</v>
          </cell>
          <cell r="C23">
            <v>49795</v>
          </cell>
          <cell r="D23">
            <v>54869</v>
          </cell>
          <cell r="E23">
            <v>51886</v>
          </cell>
          <cell r="F23">
            <v>54377</v>
          </cell>
          <cell r="G23">
            <v>49720</v>
          </cell>
          <cell r="H23">
            <v>53142</v>
          </cell>
          <cell r="I23">
            <v>57619</v>
          </cell>
          <cell r="J23">
            <v>50884</v>
          </cell>
          <cell r="K23">
            <v>58592</v>
          </cell>
          <cell r="L23">
            <v>59582</v>
          </cell>
          <cell r="M23">
            <v>60381</v>
          </cell>
          <cell r="N23">
            <v>60334</v>
          </cell>
          <cell r="O23">
            <v>60254</v>
          </cell>
          <cell r="P23">
            <v>65537</v>
          </cell>
          <cell r="Q23">
            <v>59009</v>
          </cell>
          <cell r="R23">
            <v>66690</v>
          </cell>
          <cell r="S23">
            <v>69410</v>
          </cell>
          <cell r="T23">
            <v>66834.888888888891</v>
          </cell>
          <cell r="U23">
            <v>67836.818713450295</v>
          </cell>
          <cell r="V23">
            <v>68838.7485380117</v>
          </cell>
          <cell r="W23">
            <v>69840.678362573119</v>
          </cell>
          <cell r="X23">
            <v>70842.608187134509</v>
          </cell>
          <cell r="Y23">
            <v>71844.538011695913</v>
          </cell>
          <cell r="Z23">
            <v>72846.467836257332</v>
          </cell>
          <cell r="AA23">
            <v>73848.397660818737</v>
          </cell>
          <cell r="AB23">
            <v>74850.327485380141</v>
          </cell>
          <cell r="AC23">
            <v>75852.257309941546</v>
          </cell>
          <cell r="AD23">
            <v>76854.18713450295</v>
          </cell>
          <cell r="AE23">
            <v>77856.116959064355</v>
          </cell>
        </row>
        <row r="26">
          <cell r="A26" t="str">
            <v>Product 4 [PU/Month] seasonal forecast</v>
          </cell>
          <cell r="B26">
            <v>49617</v>
          </cell>
          <cell r="C26">
            <v>49795</v>
          </cell>
          <cell r="D26">
            <v>54869</v>
          </cell>
          <cell r="E26">
            <v>51886</v>
          </cell>
          <cell r="F26">
            <v>54377</v>
          </cell>
          <cell r="G26">
            <v>49720</v>
          </cell>
          <cell r="H26">
            <v>53142</v>
          </cell>
          <cell r="I26">
            <v>57619</v>
          </cell>
          <cell r="J26">
            <v>50884</v>
          </cell>
          <cell r="K26">
            <v>58592</v>
          </cell>
          <cell r="L26">
            <v>59582</v>
          </cell>
          <cell r="M26">
            <v>60381</v>
          </cell>
          <cell r="N26">
            <v>60334</v>
          </cell>
          <cell r="O26">
            <v>60254</v>
          </cell>
          <cell r="P26">
            <v>65537</v>
          </cell>
          <cell r="Q26">
            <v>59009</v>
          </cell>
          <cell r="R26">
            <v>66690</v>
          </cell>
          <cell r="S26">
            <v>69410</v>
          </cell>
          <cell r="T26">
            <v>67003.676819627988</v>
          </cell>
          <cell r="U26">
            <v>67166.758233693414</v>
          </cell>
          <cell r="V26">
            <v>68851.300495477975</v>
          </cell>
          <cell r="W26">
            <v>69852.655045143809</v>
          </cell>
          <cell r="X26">
            <v>70852.82004720949</v>
          </cell>
          <cell r="Y26">
            <v>71851.955456915879</v>
          </cell>
          <cell r="Z26">
            <v>72850.199055171761</v>
          </cell>
          <cell r="AA26">
            <v>73847.66895392412</v>
          </cell>
          <cell r="AB26">
            <v>75309.613182197791</v>
          </cell>
          <cell r="AC26">
            <v>76384.082414536475</v>
          </cell>
          <cell r="AD26">
            <v>76994.23358555352</v>
          </cell>
          <cell r="AE26">
            <v>77997.380325266349</v>
          </cell>
        </row>
        <row r="109">
          <cell r="A109" t="str">
            <v>Product 4 [PU] backlog</v>
          </cell>
          <cell r="B109">
            <v>0</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5367</v>
          </cell>
          <cell r="AD109">
            <v>12499</v>
          </cell>
          <cell r="AE109">
            <v>23973</v>
          </cell>
        </row>
        <row r="123">
          <cell r="B123">
            <v>7</v>
          </cell>
          <cell r="C123">
            <v>8</v>
          </cell>
          <cell r="D123">
            <v>9</v>
          </cell>
          <cell r="E123">
            <v>10</v>
          </cell>
          <cell r="F123">
            <v>11</v>
          </cell>
          <cell r="G123">
            <v>12</v>
          </cell>
          <cell r="H123">
            <v>13</v>
          </cell>
          <cell r="I123">
            <v>14</v>
          </cell>
          <cell r="J123">
            <v>15</v>
          </cell>
          <cell r="K123">
            <v>16</v>
          </cell>
          <cell r="L123">
            <v>17</v>
          </cell>
          <cell r="M123">
            <v>18</v>
          </cell>
          <cell r="N123">
            <v>19</v>
          </cell>
          <cell r="O123">
            <v>20</v>
          </cell>
          <cell r="P123">
            <v>21</v>
          </cell>
          <cell r="Q123">
            <v>22</v>
          </cell>
          <cell r="R123">
            <v>23</v>
          </cell>
          <cell r="S123">
            <v>24</v>
          </cell>
          <cell r="T123">
            <v>25</v>
          </cell>
          <cell r="U123">
            <v>26</v>
          </cell>
          <cell r="V123">
            <v>27</v>
          </cell>
          <cell r="W123">
            <v>28</v>
          </cell>
          <cell r="X123">
            <v>29</v>
          </cell>
          <cell r="Y123">
            <v>30</v>
          </cell>
          <cell r="Z123">
            <v>31</v>
          </cell>
          <cell r="AA123">
            <v>32</v>
          </cell>
          <cell r="AB123">
            <v>33</v>
          </cell>
          <cell r="AC123">
            <v>34</v>
          </cell>
          <cell r="AD123">
            <v>35</v>
          </cell>
          <cell r="AE123">
            <v>36</v>
          </cell>
        </row>
      </sheetData>
      <sheetData sheetId="5" refreshError="1"/>
      <sheetData sheetId="6" refreshError="1"/>
      <sheetData sheetId="7">
        <row r="1">
          <cell r="B1" t="str">
            <v>Granulation</v>
          </cell>
          <cell r="C1" t="str">
            <v>Blending</v>
          </cell>
          <cell r="D1" t="str">
            <v>Tableting</v>
          </cell>
          <cell r="E1" t="str">
            <v>Packaging</v>
          </cell>
        </row>
        <row r="2">
          <cell r="B2">
            <v>1551</v>
          </cell>
          <cell r="C2">
            <v>2092</v>
          </cell>
          <cell r="D2">
            <v>3024</v>
          </cell>
          <cell r="E2">
            <v>2522</v>
          </cell>
        </row>
        <row r="3">
          <cell r="B3">
            <v>1518</v>
          </cell>
          <cell r="C3">
            <v>2056</v>
          </cell>
          <cell r="D3">
            <v>3024</v>
          </cell>
          <cell r="E3">
            <v>2469</v>
          </cell>
        </row>
        <row r="4">
          <cell r="B4">
            <v>1502</v>
          </cell>
          <cell r="C4">
            <v>2041</v>
          </cell>
          <cell r="D4">
            <v>3024</v>
          </cell>
          <cell r="E4">
            <v>2443</v>
          </cell>
        </row>
        <row r="5">
          <cell r="B5">
            <v>1484</v>
          </cell>
          <cell r="C5">
            <v>2036</v>
          </cell>
          <cell r="D5">
            <v>3024</v>
          </cell>
          <cell r="E5">
            <v>2422</v>
          </cell>
        </row>
        <row r="6">
          <cell r="B6">
            <v>1475</v>
          </cell>
          <cell r="C6">
            <v>2014</v>
          </cell>
          <cell r="D6">
            <v>3024</v>
          </cell>
          <cell r="E6">
            <v>2401</v>
          </cell>
        </row>
        <row r="7">
          <cell r="B7">
            <v>1480</v>
          </cell>
          <cell r="C7">
            <v>2000</v>
          </cell>
          <cell r="D7">
            <v>3024</v>
          </cell>
          <cell r="E7">
            <v>2401</v>
          </cell>
        </row>
        <row r="8">
          <cell r="B8">
            <v>1483</v>
          </cell>
          <cell r="C8">
            <v>1992</v>
          </cell>
          <cell r="D8">
            <v>3024</v>
          </cell>
          <cell r="E8">
            <v>2400</v>
          </cell>
        </row>
        <row r="9">
          <cell r="B9">
            <v>1494</v>
          </cell>
          <cell r="C9">
            <v>1999</v>
          </cell>
          <cell r="D9">
            <v>3024</v>
          </cell>
          <cell r="E9">
            <v>2409</v>
          </cell>
        </row>
        <row r="10">
          <cell r="B10">
            <v>1506</v>
          </cell>
          <cell r="C10">
            <v>1991</v>
          </cell>
          <cell r="D10">
            <v>3024</v>
          </cell>
          <cell r="E10">
            <v>2419</v>
          </cell>
        </row>
        <row r="11">
          <cell r="B11">
            <v>1522</v>
          </cell>
          <cell r="C11">
            <v>2002</v>
          </cell>
          <cell r="D11">
            <v>3024</v>
          </cell>
          <cell r="E11">
            <v>2439</v>
          </cell>
        </row>
        <row r="12">
          <cell r="B12">
            <v>1523</v>
          </cell>
          <cell r="C12">
            <v>1995</v>
          </cell>
          <cell r="D12">
            <v>3024</v>
          </cell>
          <cell r="E12">
            <v>2440</v>
          </cell>
        </row>
        <row r="13">
          <cell r="B13">
            <v>1534</v>
          </cell>
          <cell r="C13">
            <v>2015</v>
          </cell>
          <cell r="D13">
            <v>3024</v>
          </cell>
          <cell r="E13">
            <v>2457</v>
          </cell>
        </row>
        <row r="14">
          <cell r="B14">
            <v>1528</v>
          </cell>
          <cell r="C14">
            <v>2016</v>
          </cell>
          <cell r="D14">
            <v>3024</v>
          </cell>
          <cell r="E14">
            <v>2442</v>
          </cell>
        </row>
        <row r="15">
          <cell r="B15">
            <v>1498</v>
          </cell>
          <cell r="C15">
            <v>1993</v>
          </cell>
          <cell r="D15">
            <v>3024</v>
          </cell>
          <cell r="E15">
            <v>2399</v>
          </cell>
        </row>
        <row r="16">
          <cell r="B16">
            <v>1492</v>
          </cell>
          <cell r="C16">
            <v>1993</v>
          </cell>
          <cell r="D16">
            <v>3024</v>
          </cell>
          <cell r="E16">
            <v>2384</v>
          </cell>
        </row>
        <row r="17">
          <cell r="B17">
            <v>1484</v>
          </cell>
          <cell r="C17">
            <v>1971</v>
          </cell>
          <cell r="D17">
            <v>3024</v>
          </cell>
          <cell r="E17">
            <v>2362</v>
          </cell>
        </row>
        <row r="18">
          <cell r="B18">
            <v>1492</v>
          </cell>
          <cell r="C18">
            <v>1968</v>
          </cell>
          <cell r="D18">
            <v>3024</v>
          </cell>
          <cell r="E18">
            <v>2367</v>
          </cell>
        </row>
        <row r="19">
          <cell r="B19">
            <v>1487</v>
          </cell>
          <cell r="C19">
            <v>1960</v>
          </cell>
          <cell r="D19">
            <v>3024</v>
          </cell>
          <cell r="E19">
            <v>2356</v>
          </cell>
        </row>
        <row r="20">
          <cell r="B20">
            <v>1476</v>
          </cell>
          <cell r="C20">
            <v>1935</v>
          </cell>
          <cell r="D20">
            <v>3024</v>
          </cell>
          <cell r="E20">
            <v>2331</v>
          </cell>
        </row>
        <row r="21">
          <cell r="B21">
            <v>1512</v>
          </cell>
          <cell r="C21">
            <v>1955</v>
          </cell>
          <cell r="D21">
            <v>3024</v>
          </cell>
          <cell r="E21">
            <v>2377</v>
          </cell>
        </row>
        <row r="22">
          <cell r="B22">
            <v>1504</v>
          </cell>
          <cell r="C22">
            <v>1941</v>
          </cell>
          <cell r="D22">
            <v>3024</v>
          </cell>
          <cell r="E22">
            <v>2363</v>
          </cell>
        </row>
        <row r="23">
          <cell r="B23">
            <v>1516</v>
          </cell>
          <cell r="C23">
            <v>1952</v>
          </cell>
          <cell r="D23">
            <v>3024</v>
          </cell>
          <cell r="E23">
            <v>2376</v>
          </cell>
        </row>
        <row r="24">
          <cell r="B24">
            <v>1535</v>
          </cell>
          <cell r="C24">
            <v>1971</v>
          </cell>
          <cell r="D24">
            <v>3024</v>
          </cell>
          <cell r="E24">
            <v>2398</v>
          </cell>
        </row>
        <row r="25">
          <cell r="B25">
            <v>1538</v>
          </cell>
          <cell r="C25">
            <v>1984</v>
          </cell>
          <cell r="D25">
            <v>3024</v>
          </cell>
          <cell r="E25">
            <v>2409</v>
          </cell>
        </row>
        <row r="26">
          <cell r="B26">
            <v>1548</v>
          </cell>
          <cell r="C26">
            <v>1998</v>
          </cell>
          <cell r="D26">
            <v>3024</v>
          </cell>
          <cell r="E26">
            <v>2418</v>
          </cell>
        </row>
        <row r="27">
          <cell r="B27">
            <v>1552</v>
          </cell>
          <cell r="C27">
            <v>2000</v>
          </cell>
          <cell r="D27">
            <v>3024</v>
          </cell>
          <cell r="E27">
            <v>2420</v>
          </cell>
        </row>
        <row r="28">
          <cell r="B28">
            <v>1540</v>
          </cell>
          <cell r="C28">
            <v>1991</v>
          </cell>
          <cell r="D28">
            <v>3024</v>
          </cell>
          <cell r="E28">
            <v>2400</v>
          </cell>
        </row>
        <row r="29">
          <cell r="B29">
            <v>1541</v>
          </cell>
          <cell r="C29">
            <v>2000</v>
          </cell>
          <cell r="D29">
            <v>3024</v>
          </cell>
          <cell r="E29">
            <v>2399</v>
          </cell>
        </row>
        <row r="30">
          <cell r="B30">
            <v>1551</v>
          </cell>
          <cell r="C30">
            <v>2005</v>
          </cell>
          <cell r="D30">
            <v>3024</v>
          </cell>
          <cell r="E30">
            <v>2412</v>
          </cell>
        </row>
        <row r="31">
          <cell r="B31">
            <v>1561</v>
          </cell>
          <cell r="C31">
            <v>2009</v>
          </cell>
          <cell r="D31">
            <v>3024</v>
          </cell>
          <cell r="E31">
            <v>2423</v>
          </cell>
        </row>
      </sheetData>
      <sheetData sheetId="8" refreshError="1"/>
      <sheetData sheetId="9" refreshError="1"/>
      <sheetData sheetId="10" refreshError="1"/>
      <sheetData sheetId="11" refreshError="1"/>
      <sheetData sheetId="12" refreshError="1"/>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F5275D-80A5-D24E-B85B-3ABB70B6F7DF}" name="Table51014" displayName="Table51014" ref="A1:E31" totalsRowShown="0">
  <autoFilter ref="A1:E31" xr:uid="{6FF5275D-80A5-D24E-B85B-3ABB70B6F7DF}"/>
  <tableColumns count="5">
    <tableColumn id="1" xr3:uid="{EE214AA9-B78F-CF41-AE30-75644E89845A}" name="Month"/>
    <tableColumn id="2" xr3:uid="{75394FF4-BC53-2D48-9BB6-7F9870F23B7F}" name="Granulation"/>
    <tableColumn id="3" xr3:uid="{81A12C2A-0097-E04B-9E10-F848F764D0CC}" name="Blending"/>
    <tableColumn id="4" xr3:uid="{195DD205-A0D1-3D47-8ACE-62A7CCB43EB0}" name="Tableting"/>
    <tableColumn id="5" xr3:uid="{EC89EC27-1326-6047-89A8-A3481927640C}" name="Packag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8A176-BBB2-C34B-8570-3A1002A107EA}">
  <dimension ref="A1:E5"/>
  <sheetViews>
    <sheetView workbookViewId="0">
      <selection activeCell="A5" sqref="A2:A5"/>
    </sheetView>
  </sheetViews>
  <sheetFormatPr baseColWidth="10" defaultRowHeight="16" x14ac:dyDescent="0.2"/>
  <sheetData>
    <row r="1" spans="1:5" x14ac:dyDescent="0.2">
      <c r="A1" s="4"/>
      <c r="B1" s="14" t="s">
        <v>35</v>
      </c>
      <c r="C1" s="14" t="s">
        <v>36</v>
      </c>
      <c r="D1" s="14" t="s">
        <v>37</v>
      </c>
      <c r="E1" s="14" t="s">
        <v>38</v>
      </c>
    </row>
    <row r="2" spans="1:5" x14ac:dyDescent="0.2">
      <c r="A2" s="14" t="s">
        <v>39</v>
      </c>
      <c r="B2" s="4">
        <v>20</v>
      </c>
      <c r="C2" s="4">
        <v>7</v>
      </c>
      <c r="D2" s="4">
        <v>20</v>
      </c>
      <c r="E2" s="4">
        <v>10</v>
      </c>
    </row>
    <row r="3" spans="1:5" x14ac:dyDescent="0.2">
      <c r="A3" s="14" t="s">
        <v>40</v>
      </c>
      <c r="B3" s="4">
        <v>2</v>
      </c>
      <c r="C3" s="4">
        <v>1</v>
      </c>
      <c r="D3" s="4">
        <v>2</v>
      </c>
      <c r="E3" s="4">
        <v>1</v>
      </c>
    </row>
    <row r="4" spans="1:5" x14ac:dyDescent="0.2">
      <c r="A4" s="14" t="s">
        <v>41</v>
      </c>
      <c r="B4" s="4">
        <v>1</v>
      </c>
      <c r="C4" s="4">
        <v>1</v>
      </c>
      <c r="D4" s="4">
        <v>1</v>
      </c>
      <c r="E4" s="4">
        <v>1</v>
      </c>
    </row>
    <row r="5" spans="1:5" x14ac:dyDescent="0.2">
      <c r="A5" s="14" t="s">
        <v>42</v>
      </c>
      <c r="B5" s="4">
        <v>1</v>
      </c>
      <c r="C5" s="4">
        <v>1</v>
      </c>
      <c r="D5" s="4">
        <v>1</v>
      </c>
      <c r="E5" s="4">
        <v>1</v>
      </c>
    </row>
  </sheetData>
  <phoneticPr fontId="5"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0E329-6758-0942-88E6-6E40D619A972}">
  <dimension ref="A1:AE56"/>
  <sheetViews>
    <sheetView tabSelected="1" zoomScale="75" workbookViewId="0">
      <selection activeCell="A11" sqref="A11"/>
    </sheetView>
  </sheetViews>
  <sheetFormatPr baseColWidth="10" defaultRowHeight="16" x14ac:dyDescent="0.2"/>
  <cols>
    <col min="1" max="1" width="30.5" style="71" bestFit="1" customWidth="1"/>
    <col min="2" max="16384" width="10.83203125" style="71"/>
  </cols>
  <sheetData>
    <row r="1" spans="1:31" x14ac:dyDescent="0.2">
      <c r="A1" s="170" t="s">
        <v>164</v>
      </c>
      <c r="B1" s="160"/>
      <c r="C1" s="160"/>
      <c r="D1" s="160"/>
      <c r="E1" s="160"/>
      <c r="F1" s="160"/>
      <c r="G1" s="160"/>
      <c r="H1" s="160"/>
      <c r="I1" s="160"/>
      <c r="J1" s="160"/>
      <c r="K1" s="160"/>
      <c r="L1" s="160"/>
      <c r="M1" s="160"/>
      <c r="N1" s="160"/>
      <c r="O1" s="160"/>
      <c r="P1" s="160"/>
      <c r="Q1" s="160"/>
      <c r="R1" s="160"/>
      <c r="S1" s="160"/>
      <c r="T1" s="160"/>
      <c r="U1" s="160"/>
      <c r="V1" s="160"/>
      <c r="W1" s="160"/>
      <c r="X1" s="160"/>
      <c r="Y1" s="160"/>
      <c r="Z1" s="160"/>
      <c r="AA1" s="160"/>
      <c r="AB1" s="160"/>
      <c r="AC1" s="160"/>
      <c r="AD1" s="160"/>
      <c r="AE1" s="160"/>
    </row>
    <row r="2" spans="1:31" x14ac:dyDescent="0.2">
      <c r="A2" s="141"/>
      <c r="B2" s="141"/>
      <c r="C2" s="141"/>
      <c r="D2" s="141"/>
      <c r="E2" s="141"/>
      <c r="F2" s="141"/>
      <c r="G2" s="141"/>
      <c r="H2" s="141"/>
      <c r="I2" s="141"/>
      <c r="J2" s="141"/>
      <c r="K2" s="141"/>
      <c r="L2" s="141"/>
      <c r="M2" s="141"/>
      <c r="N2" s="141"/>
      <c r="O2" s="141"/>
      <c r="P2" s="141"/>
      <c r="Q2" s="141"/>
      <c r="R2" s="141"/>
      <c r="S2" s="141"/>
      <c r="T2" s="141"/>
      <c r="U2" s="141"/>
      <c r="V2" s="141"/>
      <c r="W2" s="141"/>
      <c r="X2" s="141"/>
      <c r="Y2" s="141"/>
      <c r="Z2" s="141"/>
      <c r="AA2" s="141"/>
      <c r="AB2" s="141"/>
      <c r="AC2" s="141"/>
      <c r="AD2" s="141"/>
      <c r="AE2" s="141"/>
    </row>
    <row r="3" spans="1:31" x14ac:dyDescent="0.2">
      <c r="A3" s="171" t="s">
        <v>165</v>
      </c>
      <c r="B3" s="141"/>
      <c r="C3" s="141"/>
      <c r="D3" s="141"/>
      <c r="E3" s="141"/>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row>
    <row r="4" spans="1:31" x14ac:dyDescent="0.2">
      <c r="A4" s="171"/>
      <c r="B4" s="141"/>
      <c r="C4" s="141"/>
      <c r="D4" s="141"/>
      <c r="E4" s="141"/>
      <c r="F4" s="141"/>
      <c r="G4" s="141"/>
      <c r="H4" s="141"/>
      <c r="I4" s="141"/>
      <c r="J4" s="141"/>
      <c r="K4" s="141"/>
      <c r="L4" s="141"/>
      <c r="M4" s="141"/>
      <c r="N4" s="141"/>
      <c r="O4" s="141"/>
      <c r="P4" s="141"/>
      <c r="Q4" s="141"/>
      <c r="R4" s="141"/>
      <c r="S4" s="141"/>
      <c r="T4" s="141"/>
      <c r="U4" s="141"/>
      <c r="V4" s="141"/>
      <c r="W4" s="141"/>
      <c r="X4" s="141"/>
      <c r="Y4" s="141"/>
      <c r="Z4" s="141"/>
      <c r="AA4" s="141"/>
      <c r="AB4" s="141"/>
      <c r="AC4" s="141"/>
      <c r="AD4" s="141"/>
      <c r="AE4" s="141"/>
    </row>
    <row r="5" spans="1:31" ht="30" x14ac:dyDescent="0.2">
      <c r="A5" s="142" t="s">
        <v>166</v>
      </c>
      <c r="B5" s="143" t="s">
        <v>43</v>
      </c>
      <c r="C5" s="144" t="s">
        <v>44</v>
      </c>
      <c r="D5" s="144" t="s">
        <v>45</v>
      </c>
      <c r="E5" s="145" t="s">
        <v>46</v>
      </c>
      <c r="F5" s="141"/>
      <c r="G5" s="141"/>
      <c r="H5" s="141"/>
      <c r="I5" s="141"/>
      <c r="J5" s="141"/>
      <c r="K5" s="141"/>
      <c r="L5" s="141"/>
      <c r="M5" s="141"/>
      <c r="N5" s="141"/>
      <c r="O5" s="141"/>
      <c r="P5" s="141"/>
      <c r="Q5" s="141"/>
      <c r="R5" s="141"/>
      <c r="S5" s="141"/>
      <c r="T5" s="141"/>
      <c r="U5" s="141"/>
      <c r="V5" s="141"/>
      <c r="W5" s="141"/>
      <c r="X5" s="141"/>
      <c r="Y5" s="141"/>
      <c r="Z5" s="141"/>
      <c r="AA5" s="141"/>
      <c r="AB5" s="141"/>
      <c r="AC5" s="141"/>
      <c r="AD5" s="141"/>
      <c r="AE5" s="141"/>
    </row>
    <row r="6" spans="1:31" x14ac:dyDescent="0.2">
      <c r="A6" s="146" t="s">
        <v>167</v>
      </c>
      <c r="B6" s="147">
        <v>1.2930000000000001E-3</v>
      </c>
      <c r="C6" s="148">
        <v>1.653E-3</v>
      </c>
      <c r="D6" s="148">
        <v>2.7079999999999999E-3</v>
      </c>
      <c r="E6" s="149">
        <v>4.7869999999999996E-3</v>
      </c>
      <c r="F6" s="141"/>
      <c r="G6" s="141"/>
      <c r="H6" s="141"/>
      <c r="I6" s="141"/>
      <c r="J6" s="141"/>
      <c r="K6" s="141"/>
      <c r="L6" s="141"/>
      <c r="M6" s="141"/>
      <c r="N6" s="141"/>
      <c r="O6" s="141"/>
      <c r="P6" s="141"/>
      <c r="Q6" s="141"/>
      <c r="R6" s="141"/>
      <c r="S6" s="141"/>
      <c r="T6" s="141"/>
      <c r="U6" s="141"/>
      <c r="V6" s="141"/>
      <c r="W6" s="141"/>
      <c r="X6" s="141"/>
      <c r="Y6" s="141"/>
      <c r="Z6" s="141"/>
      <c r="AA6" s="141"/>
      <c r="AB6" s="141"/>
      <c r="AC6" s="141"/>
      <c r="AD6" s="141"/>
      <c r="AE6" s="141"/>
    </row>
    <row r="7" spans="1:31" x14ac:dyDescent="0.2">
      <c r="A7" s="146" t="s">
        <v>168</v>
      </c>
      <c r="B7" s="150">
        <v>1.671E-3</v>
      </c>
      <c r="C7" s="151">
        <v>4.5820000000000001E-3</v>
      </c>
      <c r="D7" s="151">
        <v>1.82E-3</v>
      </c>
      <c r="E7" s="152">
        <v>5.2199999999999998E-3</v>
      </c>
      <c r="F7" s="141"/>
      <c r="G7" s="141"/>
      <c r="H7" s="141"/>
      <c r="I7" s="141"/>
      <c r="J7" s="141"/>
      <c r="K7" s="141"/>
      <c r="L7" s="141"/>
      <c r="M7" s="141"/>
      <c r="N7" s="141"/>
      <c r="O7" s="141"/>
      <c r="P7" s="141"/>
      <c r="Q7" s="141"/>
      <c r="R7" s="141"/>
      <c r="S7" s="141"/>
      <c r="T7" s="141"/>
      <c r="U7" s="141"/>
      <c r="V7" s="141"/>
      <c r="W7" s="141"/>
      <c r="X7" s="141"/>
      <c r="Y7" s="141"/>
      <c r="Z7" s="141"/>
      <c r="AA7" s="141"/>
      <c r="AB7" s="141"/>
      <c r="AC7" s="141"/>
      <c r="AD7" s="141"/>
      <c r="AE7" s="141"/>
    </row>
    <row r="8" spans="1:31" x14ac:dyDescent="0.2">
      <c r="A8" s="146" t="s">
        <v>169</v>
      </c>
      <c r="B8" s="150">
        <v>3.895E-3</v>
      </c>
      <c r="C8" s="151">
        <v>2.7330000000000002E-3</v>
      </c>
      <c r="D8" s="151">
        <v>4.2240000000000003E-3</v>
      </c>
      <c r="E8" s="152">
        <v>5.8149999999999999E-3</v>
      </c>
      <c r="F8" s="141"/>
      <c r="G8" s="141"/>
      <c r="H8" s="141"/>
      <c r="I8" s="141"/>
      <c r="J8" s="141"/>
      <c r="K8" s="141"/>
      <c r="L8" s="141"/>
      <c r="M8" s="141"/>
      <c r="N8" s="141"/>
      <c r="O8" s="141"/>
      <c r="P8" s="141"/>
      <c r="Q8" s="141"/>
      <c r="R8" s="141"/>
      <c r="S8" s="141"/>
      <c r="T8" s="141"/>
      <c r="U8" s="141"/>
      <c r="V8" s="141"/>
      <c r="W8" s="141"/>
      <c r="X8" s="141"/>
      <c r="Y8" s="141"/>
      <c r="Z8" s="141"/>
      <c r="AA8" s="141"/>
      <c r="AB8" s="141"/>
      <c r="AC8" s="141"/>
      <c r="AD8" s="141"/>
      <c r="AE8" s="141"/>
    </row>
    <row r="9" spans="1:31" x14ac:dyDescent="0.2">
      <c r="A9" s="153" t="s">
        <v>170</v>
      </c>
      <c r="B9" s="154">
        <v>2.5370000000000002E-3</v>
      </c>
      <c r="C9" s="155">
        <v>4.4320000000000002E-3</v>
      </c>
      <c r="D9" s="155">
        <v>5.0090000000000004E-3</v>
      </c>
      <c r="E9" s="156">
        <v>7.0549999999999996E-3</v>
      </c>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row>
    <row r="10" spans="1:31" x14ac:dyDescent="0.2">
      <c r="A10" s="141"/>
      <c r="B10" s="141"/>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row>
    <row r="11" spans="1:31" x14ac:dyDescent="0.2">
      <c r="A11" s="141"/>
      <c r="B11" s="141"/>
      <c r="C11" s="141"/>
      <c r="D11" s="141"/>
      <c r="E11" s="141"/>
      <c r="F11" s="141"/>
      <c r="G11" s="141"/>
      <c r="H11" s="141"/>
      <c r="I11" s="141"/>
      <c r="J11" s="141"/>
      <c r="K11" s="141"/>
      <c r="L11" s="141"/>
      <c r="M11" s="141"/>
      <c r="N11" s="141"/>
      <c r="O11" s="141"/>
      <c r="P11" s="141"/>
      <c r="Q11" s="141"/>
      <c r="R11" s="141"/>
      <c r="S11" s="141"/>
      <c r="T11" s="141"/>
      <c r="U11" s="141"/>
      <c r="V11" s="141"/>
      <c r="W11" s="141"/>
      <c r="X11" s="141"/>
      <c r="Y11" s="141"/>
      <c r="Z11" s="141"/>
      <c r="AA11" s="141"/>
      <c r="AB11" s="141"/>
      <c r="AC11" s="141"/>
      <c r="AD11" s="141"/>
      <c r="AE11" s="141"/>
    </row>
    <row r="12" spans="1:31" x14ac:dyDescent="0.2">
      <c r="A12" s="172"/>
      <c r="B12" s="173"/>
      <c r="C12" s="173"/>
      <c r="D12" s="173"/>
      <c r="E12" s="173"/>
      <c r="F12" s="141"/>
      <c r="G12" s="141"/>
      <c r="H12" s="141"/>
      <c r="I12" s="141"/>
      <c r="J12" s="141"/>
      <c r="K12" s="141"/>
      <c r="L12" s="141"/>
      <c r="M12" s="141"/>
      <c r="N12" s="141"/>
      <c r="O12" s="141"/>
      <c r="P12" s="141"/>
      <c r="Q12" s="141"/>
      <c r="R12" s="141"/>
      <c r="S12" s="141"/>
      <c r="T12" s="141"/>
      <c r="U12" s="141"/>
      <c r="V12" s="141"/>
      <c r="W12" s="141"/>
      <c r="X12" s="141"/>
      <c r="Y12" s="141"/>
      <c r="Z12" s="141"/>
      <c r="AA12" s="141"/>
      <c r="AB12" s="141"/>
      <c r="AC12" s="141"/>
      <c r="AD12" s="141"/>
      <c r="AE12" s="141"/>
    </row>
    <row r="13" spans="1:31" x14ac:dyDescent="0.2">
      <c r="A13" s="172" t="s">
        <v>207</v>
      </c>
      <c r="B13" s="173" t="s">
        <v>171</v>
      </c>
      <c r="C13" s="173" t="s">
        <v>171</v>
      </c>
      <c r="D13" s="173" t="s">
        <v>171</v>
      </c>
      <c r="E13" s="173" t="s">
        <v>171</v>
      </c>
      <c r="F13" s="141"/>
      <c r="G13" s="141"/>
      <c r="H13" s="141"/>
      <c r="I13" s="141"/>
      <c r="J13" s="141"/>
      <c r="K13" s="141"/>
      <c r="L13" s="141"/>
      <c r="M13" s="141"/>
      <c r="N13" s="141"/>
      <c r="O13" s="141"/>
      <c r="P13" s="141"/>
      <c r="Q13" s="141"/>
      <c r="R13" s="141"/>
      <c r="S13" s="141"/>
      <c r="T13" s="141"/>
      <c r="U13" s="141"/>
      <c r="V13" s="141"/>
      <c r="W13" s="141"/>
      <c r="X13" s="141"/>
      <c r="Y13" s="141"/>
      <c r="Z13" s="141"/>
      <c r="AA13" s="141"/>
      <c r="AB13" s="141"/>
      <c r="AC13" s="141"/>
      <c r="AD13" s="141"/>
      <c r="AE13" s="141"/>
    </row>
    <row r="14" spans="1:31" x14ac:dyDescent="0.2">
      <c r="A14" s="173"/>
      <c r="B14" s="173"/>
      <c r="C14" s="173"/>
      <c r="D14" s="173"/>
      <c r="E14" s="173"/>
      <c r="F14" s="141"/>
      <c r="G14" s="141"/>
      <c r="H14" s="141"/>
      <c r="I14" s="141"/>
      <c r="J14" s="141"/>
      <c r="K14" s="141"/>
      <c r="L14" s="141"/>
      <c r="M14" s="141"/>
      <c r="N14" s="141"/>
      <c r="O14" s="141"/>
      <c r="P14" s="141"/>
      <c r="Q14" s="141"/>
      <c r="R14" s="141"/>
      <c r="S14" s="141"/>
      <c r="T14" s="141"/>
      <c r="U14" s="141"/>
      <c r="V14" s="141"/>
      <c r="W14" s="141"/>
      <c r="X14" s="141"/>
      <c r="Y14" s="141"/>
      <c r="Z14" s="141"/>
      <c r="AA14" s="141"/>
      <c r="AB14" s="141"/>
      <c r="AC14" s="141"/>
      <c r="AD14" s="141"/>
      <c r="AE14" s="141"/>
    </row>
    <row r="15" spans="1:31" ht="30" x14ac:dyDescent="0.2">
      <c r="A15" s="174" t="s">
        <v>209</v>
      </c>
      <c r="B15" s="175">
        <v>7</v>
      </c>
      <c r="C15" s="175">
        <f t="shared" ref="C15:AE15" si="0">B15+1</f>
        <v>8</v>
      </c>
      <c r="D15" s="175">
        <f t="shared" si="0"/>
        <v>9</v>
      </c>
      <c r="E15" s="175">
        <f t="shared" si="0"/>
        <v>10</v>
      </c>
      <c r="F15" s="175">
        <f t="shared" si="0"/>
        <v>11</v>
      </c>
      <c r="G15" s="175">
        <f t="shared" si="0"/>
        <v>12</v>
      </c>
      <c r="H15" s="175">
        <f t="shared" si="0"/>
        <v>13</v>
      </c>
      <c r="I15" s="175">
        <f t="shared" si="0"/>
        <v>14</v>
      </c>
      <c r="J15" s="175">
        <f t="shared" si="0"/>
        <v>15</v>
      </c>
      <c r="K15" s="175">
        <f t="shared" si="0"/>
        <v>16</v>
      </c>
      <c r="L15" s="175">
        <f t="shared" si="0"/>
        <v>17</v>
      </c>
      <c r="M15" s="175">
        <f t="shared" si="0"/>
        <v>18</v>
      </c>
      <c r="N15" s="175">
        <f t="shared" si="0"/>
        <v>19</v>
      </c>
      <c r="O15" s="175">
        <f t="shared" si="0"/>
        <v>20</v>
      </c>
      <c r="P15" s="175">
        <f t="shared" si="0"/>
        <v>21</v>
      </c>
      <c r="Q15" s="175">
        <f t="shared" si="0"/>
        <v>22</v>
      </c>
      <c r="R15" s="175">
        <f t="shared" si="0"/>
        <v>23</v>
      </c>
      <c r="S15" s="176">
        <f t="shared" si="0"/>
        <v>24</v>
      </c>
      <c r="T15" s="175">
        <f t="shared" si="0"/>
        <v>25</v>
      </c>
      <c r="U15" s="175">
        <f t="shared" si="0"/>
        <v>26</v>
      </c>
      <c r="V15" s="175">
        <f t="shared" si="0"/>
        <v>27</v>
      </c>
      <c r="W15" s="175">
        <f t="shared" si="0"/>
        <v>28</v>
      </c>
      <c r="X15" s="175">
        <f t="shared" si="0"/>
        <v>29</v>
      </c>
      <c r="Y15" s="175">
        <f t="shared" si="0"/>
        <v>30</v>
      </c>
      <c r="Z15" s="175">
        <f t="shared" si="0"/>
        <v>31</v>
      </c>
      <c r="AA15" s="175">
        <f t="shared" si="0"/>
        <v>32</v>
      </c>
      <c r="AB15" s="175">
        <f t="shared" si="0"/>
        <v>33</v>
      </c>
      <c r="AC15" s="175">
        <f t="shared" si="0"/>
        <v>34</v>
      </c>
      <c r="AD15" s="175">
        <f t="shared" si="0"/>
        <v>35</v>
      </c>
      <c r="AE15" s="177">
        <f t="shared" si="0"/>
        <v>36</v>
      </c>
    </row>
    <row r="16" spans="1:31" x14ac:dyDescent="0.2">
      <c r="A16" s="184" t="s">
        <v>172</v>
      </c>
      <c r="B16" s="178">
        <v>185973</v>
      </c>
      <c r="C16" s="178">
        <v>181836</v>
      </c>
      <c r="D16" s="178">
        <v>178821</v>
      </c>
      <c r="E16" s="141">
        <v>178.75299999999999</v>
      </c>
      <c r="F16" s="141">
        <v>177.36</v>
      </c>
      <c r="G16" s="141">
        <v>177.17400000000001</v>
      </c>
      <c r="H16" s="141">
        <v>176.33</v>
      </c>
      <c r="I16" s="141">
        <v>177.33199999999999</v>
      </c>
      <c r="J16" s="141">
        <v>180.43199999999999</v>
      </c>
      <c r="K16" s="141">
        <v>183.58600000000001</v>
      </c>
      <c r="L16" s="141">
        <v>183.37100000000001</v>
      </c>
      <c r="M16" s="141">
        <v>184.53299999999999</v>
      </c>
      <c r="N16" s="141">
        <v>182.905</v>
      </c>
      <c r="O16" s="141">
        <v>180.78100000000001</v>
      </c>
      <c r="P16" s="141">
        <v>177.59700000000001</v>
      </c>
      <c r="Q16" s="141">
        <v>174.899</v>
      </c>
      <c r="R16" s="141">
        <v>175.93899999999999</v>
      </c>
      <c r="S16" s="141">
        <v>176.465</v>
      </c>
      <c r="T16" s="141">
        <v>177.49700000000001</v>
      </c>
      <c r="U16" s="141">
        <v>179.161</v>
      </c>
      <c r="V16" s="141">
        <v>180.59700000000001</v>
      </c>
      <c r="W16" s="141">
        <v>183.99299999999999</v>
      </c>
      <c r="X16" s="141">
        <v>184.98400000000001</v>
      </c>
      <c r="Y16" s="141">
        <v>184.20099999999999</v>
      </c>
      <c r="Z16" s="141">
        <v>183.84</v>
      </c>
      <c r="AA16" s="141">
        <v>181.798</v>
      </c>
      <c r="AB16" s="141">
        <v>181.697</v>
      </c>
      <c r="AC16" s="141">
        <v>179.387</v>
      </c>
      <c r="AD16" s="141">
        <v>180671</v>
      </c>
      <c r="AE16" s="157">
        <v>178.28800000000001</v>
      </c>
    </row>
    <row r="17" spans="1:31" x14ac:dyDescent="0.2">
      <c r="A17" s="184" t="s">
        <v>173</v>
      </c>
      <c r="B17" s="178">
        <v>160635</v>
      </c>
      <c r="C17" s="141">
        <v>160.15799999999999</v>
      </c>
      <c r="D17" s="141">
        <v>159.15199999999999</v>
      </c>
      <c r="E17" s="141">
        <v>158.054</v>
      </c>
      <c r="F17" s="141">
        <v>157.97999999999999</v>
      </c>
      <c r="G17" s="141">
        <v>156.30000000000001</v>
      </c>
      <c r="H17" s="141">
        <v>156.28</v>
      </c>
      <c r="I17" s="141">
        <v>155.50299999999999</v>
      </c>
      <c r="J17" s="141">
        <v>155.97999999999999</v>
      </c>
      <c r="K17" s="141">
        <v>155.21199999999999</v>
      </c>
      <c r="L17" s="141">
        <v>155.22399999999999</v>
      </c>
      <c r="M17" s="141">
        <v>154.93799999999999</v>
      </c>
      <c r="N17" s="141">
        <v>153.12899999999999</v>
      </c>
      <c r="O17" s="141">
        <v>152.334</v>
      </c>
      <c r="P17" s="141">
        <v>152.19300000000001</v>
      </c>
      <c r="Q17" s="141">
        <v>150.71600000000001</v>
      </c>
      <c r="R17" s="141">
        <v>149.374</v>
      </c>
      <c r="S17" s="141">
        <v>148.29</v>
      </c>
      <c r="T17" s="141">
        <v>147.63200000000001</v>
      </c>
      <c r="U17" s="141">
        <v>147.11500000000001</v>
      </c>
      <c r="V17" s="141">
        <v>148.166</v>
      </c>
      <c r="W17" s="178">
        <v>147401</v>
      </c>
      <c r="X17" s="178">
        <v>146867</v>
      </c>
      <c r="Y17" s="178">
        <v>146540</v>
      </c>
      <c r="Z17" s="178">
        <v>147002</v>
      </c>
      <c r="AA17" s="178">
        <v>147174</v>
      </c>
      <c r="AB17" s="178">
        <v>146795</v>
      </c>
      <c r="AC17" s="178">
        <v>145118</v>
      </c>
      <c r="AD17" s="178">
        <v>143815</v>
      </c>
      <c r="AE17" s="179">
        <v>143440</v>
      </c>
    </row>
    <row r="18" spans="1:31" x14ac:dyDescent="0.2">
      <c r="A18" s="184" t="s">
        <v>174</v>
      </c>
      <c r="B18" s="178">
        <v>86952</v>
      </c>
      <c r="C18" s="178">
        <v>87929</v>
      </c>
      <c r="D18" s="178">
        <v>90007</v>
      </c>
      <c r="E18" s="178">
        <v>91029</v>
      </c>
      <c r="F18" s="178">
        <v>91606</v>
      </c>
      <c r="G18" s="178">
        <v>93874</v>
      </c>
      <c r="H18" s="178">
        <v>95595</v>
      </c>
      <c r="I18" s="178">
        <v>96994</v>
      </c>
      <c r="J18" s="178">
        <v>97130</v>
      </c>
      <c r="K18" s="178">
        <v>94974</v>
      </c>
      <c r="L18" s="178">
        <v>93330</v>
      </c>
      <c r="M18" s="178">
        <v>91427</v>
      </c>
      <c r="N18" s="178">
        <v>92470</v>
      </c>
      <c r="O18" s="178">
        <v>92949</v>
      </c>
      <c r="P18" s="178">
        <v>93553</v>
      </c>
      <c r="Q18" s="178">
        <v>94079</v>
      </c>
      <c r="R18" s="178">
        <v>97019</v>
      </c>
      <c r="S18" s="178">
        <v>97606</v>
      </c>
      <c r="T18" s="178">
        <v>97743</v>
      </c>
      <c r="U18" s="141" t="s">
        <v>175</v>
      </c>
      <c r="V18" s="178">
        <v>98348</v>
      </c>
      <c r="W18" s="178">
        <v>97144</v>
      </c>
      <c r="X18" s="178">
        <v>97354</v>
      </c>
      <c r="Y18" s="178">
        <v>96215</v>
      </c>
      <c r="Z18" s="178">
        <v>95330</v>
      </c>
      <c r="AA18" s="178">
        <v>97070</v>
      </c>
      <c r="AB18" s="178">
        <v>98339</v>
      </c>
      <c r="AC18" s="178">
        <v>99799</v>
      </c>
      <c r="AD18" s="178">
        <v>100217</v>
      </c>
      <c r="AE18" s="178">
        <v>103012</v>
      </c>
    </row>
    <row r="19" spans="1:31" x14ac:dyDescent="0.2">
      <c r="A19" s="184" t="s">
        <v>176</v>
      </c>
      <c r="B19" s="180">
        <v>45300</v>
      </c>
      <c r="C19" s="180">
        <v>45842</v>
      </c>
      <c r="D19" s="180">
        <v>46471</v>
      </c>
      <c r="E19" s="180">
        <v>47025</v>
      </c>
      <c r="F19" s="180">
        <v>48332</v>
      </c>
      <c r="G19" s="180">
        <v>48924</v>
      </c>
      <c r="H19" s="180">
        <v>49833</v>
      </c>
      <c r="I19" s="180">
        <v>49814</v>
      </c>
      <c r="J19" s="180">
        <v>50369</v>
      </c>
      <c r="K19" s="180">
        <v>51577</v>
      </c>
      <c r="L19" s="180">
        <v>51461</v>
      </c>
      <c r="M19" s="180">
        <v>52650</v>
      </c>
      <c r="N19" s="180">
        <v>53805</v>
      </c>
      <c r="O19" s="180">
        <v>54901</v>
      </c>
      <c r="P19" s="181">
        <v>55806</v>
      </c>
      <c r="Q19" s="180">
        <v>56548</v>
      </c>
      <c r="R19" s="180">
        <v>58046</v>
      </c>
      <c r="S19" s="180">
        <v>58206</v>
      </c>
      <c r="T19" s="180">
        <v>59620</v>
      </c>
      <c r="U19" s="180">
        <v>61252</v>
      </c>
      <c r="V19" s="180">
        <v>61505</v>
      </c>
      <c r="W19" s="180">
        <v>63093</v>
      </c>
      <c r="X19" s="180">
        <v>64016</v>
      </c>
      <c r="Y19" s="180">
        <v>65064</v>
      </c>
      <c r="Z19" s="180">
        <v>66396</v>
      </c>
      <c r="AA19" s="180">
        <v>67440</v>
      </c>
      <c r="AB19" s="180">
        <v>68416</v>
      </c>
      <c r="AC19" s="180">
        <v>69680</v>
      </c>
      <c r="AD19" s="180">
        <v>71636</v>
      </c>
      <c r="AE19" s="180">
        <v>72214</v>
      </c>
    </row>
    <row r="20" spans="1:31" x14ac:dyDescent="0.2">
      <c r="A20" s="141"/>
      <c r="B20" s="141"/>
      <c r="C20" s="141"/>
      <c r="D20" s="141"/>
      <c r="E20" s="141"/>
      <c r="F20" s="141"/>
      <c r="G20" s="141"/>
      <c r="H20" s="141"/>
      <c r="I20" s="141"/>
      <c r="J20" s="141"/>
      <c r="K20" s="141"/>
      <c r="L20" s="141"/>
      <c r="M20" s="141"/>
      <c r="N20" s="141"/>
      <c r="O20" s="141"/>
      <c r="P20" s="141"/>
      <c r="Q20" s="141"/>
      <c r="R20" s="141"/>
      <c r="S20" s="141"/>
      <c r="T20" s="141"/>
      <c r="U20" s="141"/>
      <c r="V20" s="141"/>
      <c r="W20" s="141"/>
      <c r="X20" s="141"/>
      <c r="Y20" s="141"/>
      <c r="Z20" s="141"/>
      <c r="AA20" s="141"/>
      <c r="AB20" s="141"/>
      <c r="AC20" s="141"/>
      <c r="AD20" s="141"/>
      <c r="AE20" s="141"/>
    </row>
    <row r="21" spans="1:31" x14ac:dyDescent="0.2">
      <c r="A21" s="141"/>
      <c r="B21" s="141"/>
      <c r="C21" s="141"/>
      <c r="D21" s="141"/>
      <c r="E21" s="141"/>
      <c r="F21" s="141"/>
      <c r="G21" s="141"/>
      <c r="H21" s="141"/>
      <c r="I21" s="141"/>
      <c r="J21" s="141"/>
      <c r="K21" s="141"/>
      <c r="L21" s="141"/>
      <c r="M21" s="141"/>
      <c r="N21" s="141"/>
      <c r="O21" s="141"/>
      <c r="P21" s="141"/>
      <c r="Q21" s="141"/>
      <c r="R21" s="141"/>
      <c r="S21" s="141"/>
      <c r="T21" s="141"/>
      <c r="U21" s="141"/>
      <c r="V21" s="141"/>
      <c r="W21" s="141"/>
      <c r="X21" s="141"/>
      <c r="Y21" s="141"/>
      <c r="Z21" s="141"/>
      <c r="AA21" s="141"/>
      <c r="AB21" s="141"/>
      <c r="AC21" s="141"/>
      <c r="AD21" s="141"/>
      <c r="AE21" s="141"/>
    </row>
    <row r="22" spans="1:31" x14ac:dyDescent="0.2">
      <c r="A22" s="141"/>
      <c r="B22" s="141"/>
      <c r="C22" s="141"/>
      <c r="D22" s="141"/>
      <c r="E22" s="141"/>
      <c r="F22" s="141"/>
      <c r="G22" s="141"/>
      <c r="H22" s="141"/>
      <c r="I22" s="141"/>
      <c r="J22" s="141"/>
      <c r="K22" s="141"/>
      <c r="L22" s="141"/>
      <c r="M22" s="141"/>
      <c r="N22" s="141"/>
      <c r="O22" s="141"/>
      <c r="P22" s="141"/>
      <c r="Q22" s="141"/>
      <c r="R22" s="141"/>
      <c r="S22" s="141"/>
      <c r="T22" s="141"/>
      <c r="U22" s="141"/>
      <c r="V22" s="141"/>
      <c r="W22" s="141"/>
      <c r="X22" s="141"/>
      <c r="Y22" s="141"/>
      <c r="Z22" s="141"/>
      <c r="AA22" s="141"/>
      <c r="AB22" s="141"/>
      <c r="AC22" s="141"/>
      <c r="AD22" s="141"/>
      <c r="AE22" s="141"/>
    </row>
    <row r="23" spans="1:31" x14ac:dyDescent="0.2">
      <c r="A23" s="172" t="s">
        <v>177</v>
      </c>
      <c r="B23" s="173" t="s">
        <v>171</v>
      </c>
      <c r="C23" s="173" t="s">
        <v>171</v>
      </c>
      <c r="D23" s="173" t="s">
        <v>171</v>
      </c>
      <c r="E23" s="173" t="s">
        <v>171</v>
      </c>
      <c r="F23" s="141"/>
      <c r="G23" s="141"/>
      <c r="H23" s="141"/>
      <c r="I23" s="141"/>
      <c r="J23" s="141"/>
      <c r="K23" s="141"/>
      <c r="L23" s="141"/>
      <c r="M23" s="141"/>
      <c r="N23" s="141"/>
      <c r="O23" s="141"/>
      <c r="P23" s="141"/>
      <c r="Q23" s="141"/>
      <c r="R23" s="141"/>
      <c r="S23" s="141"/>
      <c r="T23" s="141"/>
      <c r="U23" s="141"/>
      <c r="V23" s="141"/>
      <c r="W23" s="141"/>
      <c r="X23" s="141"/>
      <c r="Y23" s="141"/>
      <c r="Z23" s="141"/>
      <c r="AA23" s="141"/>
      <c r="AB23" s="141"/>
      <c r="AC23" s="141"/>
      <c r="AD23" s="141"/>
      <c r="AE23" s="141"/>
    </row>
    <row r="24" spans="1:31" x14ac:dyDescent="0.2">
      <c r="A24" s="173"/>
      <c r="B24" s="173"/>
      <c r="C24" s="173"/>
      <c r="D24" s="173"/>
      <c r="E24" s="173"/>
      <c r="F24" s="141"/>
      <c r="G24" s="141"/>
      <c r="H24" s="141"/>
      <c r="I24" s="141"/>
      <c r="J24" s="141"/>
      <c r="K24" s="141"/>
      <c r="L24" s="141"/>
      <c r="M24" s="141"/>
      <c r="N24" s="141"/>
      <c r="O24" s="141"/>
      <c r="P24" s="141"/>
      <c r="Q24" s="141"/>
      <c r="R24" s="141"/>
      <c r="S24" s="141"/>
      <c r="T24" s="141"/>
      <c r="U24" s="141"/>
      <c r="V24" s="141"/>
      <c r="W24" s="141"/>
      <c r="X24" s="141"/>
      <c r="Y24" s="141"/>
      <c r="Z24" s="141"/>
      <c r="AA24" s="141"/>
      <c r="AB24" s="141"/>
      <c r="AC24" s="141"/>
      <c r="AD24" s="141"/>
      <c r="AE24" s="141"/>
    </row>
    <row r="25" spans="1:31" ht="30" x14ac:dyDescent="0.2">
      <c r="A25" s="174" t="s">
        <v>178</v>
      </c>
      <c r="B25" s="175">
        <v>7</v>
      </c>
      <c r="C25" s="175">
        <f t="shared" ref="C25:AE25" si="1">B25+1</f>
        <v>8</v>
      </c>
      <c r="D25" s="175">
        <f t="shared" si="1"/>
        <v>9</v>
      </c>
      <c r="E25" s="175">
        <f t="shared" si="1"/>
        <v>10</v>
      </c>
      <c r="F25" s="175">
        <f t="shared" si="1"/>
        <v>11</v>
      </c>
      <c r="G25" s="175">
        <f t="shared" si="1"/>
        <v>12</v>
      </c>
      <c r="H25" s="175">
        <f t="shared" si="1"/>
        <v>13</v>
      </c>
      <c r="I25" s="175">
        <f t="shared" si="1"/>
        <v>14</v>
      </c>
      <c r="J25" s="175">
        <f t="shared" si="1"/>
        <v>15</v>
      </c>
      <c r="K25" s="175">
        <f t="shared" si="1"/>
        <v>16</v>
      </c>
      <c r="L25" s="175">
        <f t="shared" si="1"/>
        <v>17</v>
      </c>
      <c r="M25" s="175">
        <f t="shared" si="1"/>
        <v>18</v>
      </c>
      <c r="N25" s="175">
        <f t="shared" si="1"/>
        <v>19</v>
      </c>
      <c r="O25" s="175">
        <f t="shared" si="1"/>
        <v>20</v>
      </c>
      <c r="P25" s="175">
        <f t="shared" si="1"/>
        <v>21</v>
      </c>
      <c r="Q25" s="175">
        <f t="shared" si="1"/>
        <v>22</v>
      </c>
      <c r="R25" s="175">
        <f t="shared" si="1"/>
        <v>23</v>
      </c>
      <c r="S25" s="176">
        <f t="shared" si="1"/>
        <v>24</v>
      </c>
      <c r="T25" s="175">
        <f t="shared" si="1"/>
        <v>25</v>
      </c>
      <c r="U25" s="175">
        <f t="shared" si="1"/>
        <v>26</v>
      </c>
      <c r="V25" s="175">
        <f t="shared" si="1"/>
        <v>27</v>
      </c>
      <c r="W25" s="175">
        <f t="shared" si="1"/>
        <v>28</v>
      </c>
      <c r="X25" s="175">
        <f t="shared" si="1"/>
        <v>29</v>
      </c>
      <c r="Y25" s="175">
        <f t="shared" si="1"/>
        <v>30</v>
      </c>
      <c r="Z25" s="175">
        <f t="shared" si="1"/>
        <v>31</v>
      </c>
      <c r="AA25" s="175">
        <f t="shared" si="1"/>
        <v>32</v>
      </c>
      <c r="AB25" s="175">
        <f t="shared" si="1"/>
        <v>33</v>
      </c>
      <c r="AC25" s="175">
        <f t="shared" si="1"/>
        <v>34</v>
      </c>
      <c r="AD25" s="175">
        <f t="shared" si="1"/>
        <v>35</v>
      </c>
      <c r="AE25" s="177">
        <f t="shared" si="1"/>
        <v>36</v>
      </c>
    </row>
    <row r="26" spans="1:31" x14ac:dyDescent="0.2">
      <c r="A26" s="182" t="s">
        <v>179</v>
      </c>
      <c r="B26" s="141">
        <v>1.0860000000000001</v>
      </c>
      <c r="C26" s="141">
        <v>1.0780000000000001</v>
      </c>
      <c r="D26" s="141">
        <v>1.0760000000000001</v>
      </c>
      <c r="E26" s="141">
        <v>1.0740000000000001</v>
      </c>
      <c r="F26" s="141">
        <v>1.075</v>
      </c>
      <c r="G26" s="141">
        <v>1.0760000000000001</v>
      </c>
      <c r="H26" s="141">
        <v>1.079</v>
      </c>
      <c r="I26" s="141">
        <v>1.0780000000000001</v>
      </c>
      <c r="J26" s="141">
        <v>1.081</v>
      </c>
      <c r="K26" s="141">
        <v>1.079</v>
      </c>
      <c r="L26" s="141">
        <v>1.0680000000000001</v>
      </c>
      <c r="M26" s="141">
        <v>1.0649999999999999</v>
      </c>
      <c r="N26" s="141">
        <v>1.06</v>
      </c>
      <c r="O26" s="141">
        <v>1.0620000000000001</v>
      </c>
      <c r="P26" s="141">
        <v>1.0589999999999999</v>
      </c>
      <c r="Q26" s="141">
        <v>1.0529999999999999</v>
      </c>
      <c r="R26" s="141">
        <v>1.0640000000000001</v>
      </c>
      <c r="S26" s="141">
        <v>1.0609999999999999</v>
      </c>
      <c r="T26" s="141">
        <v>1.0649999999999999</v>
      </c>
      <c r="U26" s="141">
        <v>1.071</v>
      </c>
      <c r="V26" s="141">
        <v>1.073</v>
      </c>
      <c r="W26" s="141">
        <v>1.0760000000000001</v>
      </c>
      <c r="X26" s="141">
        <v>1.0780000000000001</v>
      </c>
      <c r="Y26" s="141">
        <v>1.0740000000000001</v>
      </c>
      <c r="Z26" s="141">
        <v>1.075</v>
      </c>
      <c r="AA26" s="141">
        <v>1.079</v>
      </c>
      <c r="AB26" s="141">
        <v>1.0820000000000001</v>
      </c>
      <c r="AC26" s="141">
        <v>1.083</v>
      </c>
      <c r="AD26" s="141">
        <v>1.089</v>
      </c>
      <c r="AE26" s="157">
        <v>1.0920000000000001</v>
      </c>
    </row>
    <row r="27" spans="1:31" x14ac:dyDescent="0.2">
      <c r="A27" s="182" t="s">
        <v>180</v>
      </c>
      <c r="B27" s="141">
        <v>1.601</v>
      </c>
      <c r="C27" s="141">
        <v>1.5880000000000001</v>
      </c>
      <c r="D27" s="141">
        <v>1.577</v>
      </c>
      <c r="E27" s="141">
        <v>1.57</v>
      </c>
      <c r="F27" s="141">
        <v>1.569</v>
      </c>
      <c r="G27" s="141">
        <v>1.5609999999999999</v>
      </c>
      <c r="H27" s="141">
        <v>1.5620000000000001</v>
      </c>
      <c r="I27" s="141">
        <v>1.556</v>
      </c>
      <c r="J27" s="141">
        <v>1.5609999999999999</v>
      </c>
      <c r="K27" s="141">
        <v>1.56</v>
      </c>
      <c r="L27" s="141">
        <v>1.5489999999999999</v>
      </c>
      <c r="M27" s="141">
        <v>1.5469999999999999</v>
      </c>
      <c r="N27" s="141">
        <v>1.536</v>
      </c>
      <c r="O27" s="141">
        <v>1.532</v>
      </c>
      <c r="P27" s="141">
        <v>1.526</v>
      </c>
      <c r="Q27" s="141">
        <v>1.512</v>
      </c>
      <c r="R27" s="141">
        <v>1.518</v>
      </c>
      <c r="S27" s="141">
        <v>1.5109999999999999</v>
      </c>
      <c r="T27" s="141">
        <v>1.512</v>
      </c>
      <c r="U27" s="141">
        <v>1.5169999999999999</v>
      </c>
      <c r="V27" s="141">
        <v>1.522</v>
      </c>
      <c r="W27" s="141">
        <v>1.5249999999999999</v>
      </c>
      <c r="X27" s="141">
        <v>1.5249999999999999</v>
      </c>
      <c r="Y27" s="141">
        <v>1.5209999999999999</v>
      </c>
      <c r="Z27" s="141">
        <v>1.5229999999999999</v>
      </c>
      <c r="AA27" s="141">
        <v>1.5249999999999999</v>
      </c>
      <c r="AB27" s="141">
        <v>1.526</v>
      </c>
      <c r="AC27" s="141">
        <v>1.5189999999999999</v>
      </c>
      <c r="AD27" s="141">
        <v>1.522</v>
      </c>
      <c r="AE27" s="158">
        <v>1.52</v>
      </c>
    </row>
    <row r="28" spans="1:31" x14ac:dyDescent="0.2">
      <c r="A28" s="182" t="s">
        <v>181</v>
      </c>
      <c r="B28" s="141">
        <v>2.0539999999999998</v>
      </c>
      <c r="C28" s="141">
        <v>2.028</v>
      </c>
      <c r="D28" s="141">
        <v>2.0129999999999999</v>
      </c>
      <c r="E28" s="141">
        <v>2.0059999999999998</v>
      </c>
      <c r="F28" s="141">
        <v>1.9990000000000001</v>
      </c>
      <c r="G28" s="141">
        <v>1.996</v>
      </c>
      <c r="H28" s="141">
        <v>1.9950000000000001</v>
      </c>
      <c r="I28" s="141">
        <v>1.9930000000000001</v>
      </c>
      <c r="J28" s="141">
        <v>2.0019999999999998</v>
      </c>
      <c r="K28" s="141">
        <v>2</v>
      </c>
      <c r="L28" s="141">
        <v>1.9810000000000001</v>
      </c>
      <c r="M28" s="141">
        <v>1.974</v>
      </c>
      <c r="N28" s="141">
        <v>1.9590000000000001</v>
      </c>
      <c r="O28" s="141">
        <v>1.952</v>
      </c>
      <c r="P28" s="141">
        <v>1.9379999999999999</v>
      </c>
      <c r="Q28" s="141">
        <v>1.921</v>
      </c>
      <c r="R28" s="141">
        <v>1.9359999999999999</v>
      </c>
      <c r="S28" s="141">
        <v>1.93</v>
      </c>
      <c r="T28" s="141">
        <v>1.9339999999999999</v>
      </c>
      <c r="U28" s="141">
        <v>1.9419999999999999</v>
      </c>
      <c r="V28" s="141">
        <v>1.946</v>
      </c>
      <c r="W28" s="141">
        <v>1.954</v>
      </c>
      <c r="X28" s="141">
        <v>1.9550000000000001</v>
      </c>
      <c r="Y28" s="141">
        <v>1.9450000000000001</v>
      </c>
      <c r="Z28" s="141">
        <v>1.9410000000000001</v>
      </c>
      <c r="AA28" s="141">
        <v>1.94</v>
      </c>
      <c r="AB28" s="141">
        <v>1.9430000000000001</v>
      </c>
      <c r="AC28" s="141">
        <v>1.9359999999999999</v>
      </c>
      <c r="AD28" s="141">
        <v>1.9430000000000001</v>
      </c>
      <c r="AE28" s="158">
        <v>1.9419999999999999</v>
      </c>
    </row>
    <row r="29" spans="1:31" x14ac:dyDescent="0.2">
      <c r="A29" s="183" t="s">
        <v>182</v>
      </c>
      <c r="B29" s="159">
        <v>2.1880000000000002</v>
      </c>
      <c r="C29" s="160">
        <v>2.17</v>
      </c>
      <c r="D29" s="160">
        <v>2.1619999999999999</v>
      </c>
      <c r="E29" s="160">
        <v>2.1549999999999998</v>
      </c>
      <c r="F29" s="160">
        <v>2.153</v>
      </c>
      <c r="G29" s="160">
        <v>2.1509999999999998</v>
      </c>
      <c r="H29" s="160">
        <v>2.1549999999999998</v>
      </c>
      <c r="I29" s="160">
        <v>2.1520000000000001</v>
      </c>
      <c r="J29" s="160">
        <v>2.157</v>
      </c>
      <c r="K29" s="160">
        <v>2.15</v>
      </c>
      <c r="L29" s="160">
        <v>2.129</v>
      </c>
      <c r="M29" s="160">
        <v>2.12</v>
      </c>
      <c r="N29" s="160">
        <v>2.1070000000000002</v>
      </c>
      <c r="O29" s="160">
        <v>2.105</v>
      </c>
      <c r="P29" s="161">
        <v>2.097</v>
      </c>
      <c r="Q29" s="160">
        <v>2.0830000000000002</v>
      </c>
      <c r="R29" s="160">
        <v>2.0979999999999999</v>
      </c>
      <c r="S29" s="160">
        <v>2.0910000000000002</v>
      </c>
      <c r="T29" s="160">
        <v>2.0939999999999999</v>
      </c>
      <c r="U29" s="160">
        <v>2.101</v>
      </c>
      <c r="V29" s="160">
        <v>2.105</v>
      </c>
      <c r="W29" s="160">
        <v>2.1080000000000001</v>
      </c>
      <c r="X29" s="160">
        <v>2.109</v>
      </c>
      <c r="Y29" s="160">
        <v>2.1</v>
      </c>
      <c r="Z29" s="160">
        <v>2.0979999999999999</v>
      </c>
      <c r="AA29" s="160">
        <v>2.1030000000000002</v>
      </c>
      <c r="AB29" s="160">
        <v>2.1070000000000002</v>
      </c>
      <c r="AC29" s="160">
        <v>2.1030000000000002</v>
      </c>
      <c r="AD29" s="160">
        <v>2.11</v>
      </c>
      <c r="AE29" s="162">
        <v>2.113</v>
      </c>
    </row>
    <row r="30" spans="1:31" x14ac:dyDescent="0.2">
      <c r="A30" s="173"/>
      <c r="B30" s="173"/>
      <c r="C30" s="173"/>
      <c r="D30" s="173"/>
      <c r="E30" s="173"/>
      <c r="F30" s="141"/>
      <c r="G30" s="141"/>
      <c r="H30" s="141"/>
      <c r="I30" s="141"/>
      <c r="J30" s="141"/>
      <c r="K30" s="141"/>
      <c r="L30" s="141"/>
      <c r="M30" s="141"/>
      <c r="N30" s="141"/>
      <c r="O30" s="141"/>
      <c r="P30" s="141"/>
      <c r="Q30" s="141"/>
      <c r="R30" s="141"/>
      <c r="S30" s="141"/>
      <c r="T30" s="141"/>
      <c r="U30" s="141"/>
      <c r="V30" s="141"/>
      <c r="W30" s="141"/>
      <c r="X30" s="141"/>
      <c r="Y30" s="141"/>
      <c r="Z30" s="141"/>
      <c r="AA30" s="141"/>
      <c r="AB30" s="141"/>
      <c r="AC30" s="141"/>
      <c r="AD30" s="141"/>
      <c r="AE30" s="141"/>
    </row>
    <row r="31" spans="1:31" x14ac:dyDescent="0.2">
      <c r="A31" s="173"/>
      <c r="B31" s="173"/>
      <c r="C31" s="173"/>
      <c r="D31" s="173"/>
      <c r="E31" s="173"/>
      <c r="F31" s="141"/>
      <c r="G31" s="141"/>
      <c r="H31" s="141"/>
      <c r="I31" s="141"/>
      <c r="J31" s="141"/>
      <c r="K31" s="141"/>
      <c r="L31" s="141"/>
      <c r="M31" s="141"/>
      <c r="N31" s="141"/>
      <c r="O31" s="141"/>
      <c r="P31" s="141"/>
      <c r="Q31" s="141"/>
      <c r="R31" s="141"/>
      <c r="S31" s="141"/>
      <c r="T31" s="141"/>
      <c r="U31" s="141"/>
      <c r="V31" s="141"/>
      <c r="W31" s="141"/>
      <c r="X31" s="141"/>
      <c r="Y31" s="141"/>
      <c r="Z31" s="141"/>
      <c r="AA31" s="141"/>
      <c r="AB31" s="141"/>
      <c r="AC31" s="141"/>
      <c r="AD31" s="141"/>
      <c r="AE31" s="141"/>
    </row>
    <row r="32" spans="1:31" x14ac:dyDescent="0.2">
      <c r="A32" s="173"/>
      <c r="B32" s="173"/>
      <c r="C32" s="173"/>
      <c r="D32" s="173"/>
      <c r="E32" s="173"/>
      <c r="F32" s="141"/>
      <c r="G32" s="141"/>
      <c r="H32" s="141"/>
      <c r="I32" s="141"/>
      <c r="J32" s="141"/>
      <c r="K32" s="141"/>
      <c r="L32" s="141"/>
      <c r="M32" s="141"/>
      <c r="N32" s="141"/>
      <c r="O32" s="141"/>
      <c r="P32" s="141"/>
      <c r="Q32" s="141"/>
      <c r="R32" s="141"/>
      <c r="S32" s="141"/>
      <c r="T32" s="141"/>
      <c r="U32" s="141"/>
      <c r="V32" s="141"/>
      <c r="W32" s="141"/>
      <c r="X32" s="141"/>
      <c r="Y32" s="141"/>
      <c r="Z32" s="141"/>
      <c r="AA32" s="141"/>
      <c r="AB32" s="141"/>
      <c r="AC32" s="141"/>
      <c r="AD32" s="141"/>
      <c r="AE32" s="141"/>
    </row>
    <row r="33" spans="1:31" x14ac:dyDescent="0.2">
      <c r="A33" s="173"/>
      <c r="B33" s="173"/>
      <c r="C33" s="173"/>
      <c r="D33" s="173"/>
      <c r="E33" s="173"/>
      <c r="F33" s="141"/>
      <c r="G33" s="141"/>
      <c r="H33" s="141"/>
      <c r="I33" s="141"/>
      <c r="J33" s="141"/>
      <c r="K33" s="141"/>
      <c r="L33" s="141"/>
      <c r="M33" s="141"/>
      <c r="N33" s="141"/>
      <c r="O33" s="141"/>
      <c r="P33" s="141"/>
      <c r="Q33" s="141"/>
      <c r="R33" s="141"/>
      <c r="S33" s="141"/>
      <c r="T33" s="141"/>
      <c r="U33" s="141"/>
      <c r="V33" s="141"/>
      <c r="W33" s="141"/>
      <c r="X33" s="141"/>
      <c r="Y33" s="141"/>
      <c r="Z33" s="141"/>
      <c r="AA33" s="141"/>
      <c r="AB33" s="141"/>
      <c r="AC33" s="141"/>
      <c r="AD33" s="141"/>
      <c r="AE33" s="141"/>
    </row>
    <row r="34" spans="1:31" x14ac:dyDescent="0.2">
      <c r="A34" s="173"/>
      <c r="B34" s="173"/>
      <c r="C34" s="173"/>
      <c r="D34" s="173"/>
      <c r="E34" s="173"/>
      <c r="F34" s="141"/>
      <c r="G34" s="141"/>
      <c r="H34" s="141"/>
      <c r="I34" s="141"/>
      <c r="J34" s="141"/>
      <c r="K34" s="141"/>
      <c r="L34" s="141"/>
      <c r="M34" s="141"/>
      <c r="N34" s="141"/>
      <c r="O34" s="141"/>
      <c r="P34" s="141"/>
      <c r="Q34" s="141"/>
      <c r="R34" s="141"/>
      <c r="S34" s="141"/>
      <c r="T34" s="141"/>
      <c r="U34" s="141"/>
      <c r="V34" s="141"/>
      <c r="W34" s="141"/>
      <c r="X34" s="141"/>
      <c r="Y34" s="141"/>
      <c r="Z34" s="141"/>
      <c r="AA34" s="141"/>
      <c r="AB34" s="141"/>
      <c r="AC34" s="141"/>
      <c r="AD34" s="141"/>
      <c r="AE34" s="141"/>
    </row>
    <row r="35" spans="1:31" x14ac:dyDescent="0.2">
      <c r="A35" s="172" t="s">
        <v>183</v>
      </c>
      <c r="B35" s="173" t="s">
        <v>171</v>
      </c>
      <c r="C35" s="173" t="s">
        <v>171</v>
      </c>
      <c r="D35" s="173" t="s">
        <v>171</v>
      </c>
      <c r="E35" s="173" t="s">
        <v>171</v>
      </c>
      <c r="F35" s="141"/>
      <c r="G35" s="141"/>
      <c r="H35" s="141"/>
      <c r="I35" s="141"/>
      <c r="J35" s="141"/>
      <c r="K35" s="141"/>
      <c r="L35" s="141"/>
      <c r="M35" s="141"/>
      <c r="N35" s="141"/>
      <c r="O35" s="141"/>
      <c r="P35" s="141"/>
      <c r="Q35" s="141"/>
      <c r="R35" s="141"/>
      <c r="S35" s="141"/>
      <c r="T35" s="141"/>
      <c r="U35" s="141"/>
      <c r="V35" s="141"/>
      <c r="W35" s="141"/>
      <c r="X35" s="141"/>
      <c r="Y35" s="141"/>
      <c r="Z35" s="141"/>
      <c r="AA35" s="141"/>
      <c r="AB35" s="141"/>
      <c r="AC35" s="141"/>
      <c r="AD35" s="141"/>
      <c r="AE35" s="141"/>
    </row>
    <row r="36" spans="1:31" x14ac:dyDescent="0.2">
      <c r="A36" s="173"/>
      <c r="B36" s="173"/>
      <c r="C36" s="173"/>
      <c r="D36" s="173"/>
      <c r="E36" s="173"/>
      <c r="F36" s="141"/>
      <c r="G36" s="141"/>
      <c r="H36" s="141"/>
      <c r="I36" s="141"/>
      <c r="J36" s="141"/>
      <c r="K36" s="141"/>
      <c r="L36" s="141"/>
      <c r="M36" s="141"/>
      <c r="N36" s="141"/>
      <c r="O36" s="141"/>
      <c r="P36" s="141"/>
      <c r="Q36" s="141"/>
      <c r="R36" s="141"/>
      <c r="S36" s="141"/>
      <c r="T36" s="141"/>
      <c r="U36" s="141"/>
      <c r="V36" s="141"/>
      <c r="W36" s="141"/>
      <c r="X36" s="141"/>
      <c r="Y36" s="141"/>
      <c r="Z36" s="141"/>
      <c r="AA36" s="141"/>
      <c r="AB36" s="141"/>
      <c r="AC36" s="141"/>
      <c r="AD36" s="141"/>
      <c r="AE36" s="141"/>
    </row>
    <row r="37" spans="1:31" x14ac:dyDescent="0.2">
      <c r="A37" s="174" t="s">
        <v>184</v>
      </c>
      <c r="B37" s="175">
        <v>7</v>
      </c>
      <c r="C37" s="175">
        <f t="shared" ref="C37:AE37" si="2">B37+1</f>
        <v>8</v>
      </c>
      <c r="D37" s="175">
        <f t="shared" si="2"/>
        <v>9</v>
      </c>
      <c r="E37" s="175">
        <f t="shared" si="2"/>
        <v>10</v>
      </c>
      <c r="F37" s="175">
        <f t="shared" si="2"/>
        <v>11</v>
      </c>
      <c r="G37" s="175">
        <f t="shared" si="2"/>
        <v>12</v>
      </c>
      <c r="H37" s="175">
        <f t="shared" si="2"/>
        <v>13</v>
      </c>
      <c r="I37" s="175">
        <f t="shared" si="2"/>
        <v>14</v>
      </c>
      <c r="J37" s="175">
        <f t="shared" si="2"/>
        <v>15</v>
      </c>
      <c r="K37" s="175">
        <f t="shared" si="2"/>
        <v>16</v>
      </c>
      <c r="L37" s="175">
        <f t="shared" si="2"/>
        <v>17</v>
      </c>
      <c r="M37" s="175">
        <f t="shared" si="2"/>
        <v>18</v>
      </c>
      <c r="N37" s="175">
        <f t="shared" si="2"/>
        <v>19</v>
      </c>
      <c r="O37" s="175">
        <f t="shared" si="2"/>
        <v>20</v>
      </c>
      <c r="P37" s="175">
        <f t="shared" si="2"/>
        <v>21</v>
      </c>
      <c r="Q37" s="175">
        <f t="shared" si="2"/>
        <v>22</v>
      </c>
      <c r="R37" s="175">
        <f t="shared" si="2"/>
        <v>23</v>
      </c>
      <c r="S37" s="176">
        <f t="shared" si="2"/>
        <v>24</v>
      </c>
      <c r="T37" s="175">
        <f t="shared" si="2"/>
        <v>25</v>
      </c>
      <c r="U37" s="175">
        <f t="shared" si="2"/>
        <v>26</v>
      </c>
      <c r="V37" s="175">
        <f t="shared" si="2"/>
        <v>27</v>
      </c>
      <c r="W37" s="175">
        <f t="shared" si="2"/>
        <v>28</v>
      </c>
      <c r="X37" s="175">
        <f t="shared" si="2"/>
        <v>29</v>
      </c>
      <c r="Y37" s="175">
        <f t="shared" si="2"/>
        <v>30</v>
      </c>
      <c r="Z37" s="175">
        <f t="shared" si="2"/>
        <v>31</v>
      </c>
      <c r="AA37" s="175">
        <f t="shared" si="2"/>
        <v>32</v>
      </c>
      <c r="AB37" s="175">
        <f t="shared" si="2"/>
        <v>33</v>
      </c>
      <c r="AC37" s="175">
        <f t="shared" si="2"/>
        <v>34</v>
      </c>
      <c r="AD37" s="175">
        <f t="shared" si="2"/>
        <v>35</v>
      </c>
      <c r="AE37" s="177">
        <f t="shared" si="2"/>
        <v>36</v>
      </c>
    </row>
    <row r="38" spans="1:31" x14ac:dyDescent="0.2">
      <c r="A38" s="182" t="s">
        <v>185</v>
      </c>
      <c r="B38" s="163">
        <v>0.7</v>
      </c>
      <c r="C38" s="163">
        <v>0.71</v>
      </c>
      <c r="D38" s="163">
        <v>0.71599999999999997</v>
      </c>
      <c r="E38" s="163">
        <v>0.72399999999999998</v>
      </c>
      <c r="F38" s="163">
        <v>0.72899999999999998</v>
      </c>
      <c r="G38" s="163">
        <v>0.72699999999999998</v>
      </c>
      <c r="H38" s="163">
        <v>0.72799999999999998</v>
      </c>
      <c r="I38" s="163">
        <v>0.72199999999999998</v>
      </c>
      <c r="J38" s="163">
        <v>0.71799999999999997</v>
      </c>
      <c r="K38" s="163">
        <v>0.70899999999999996</v>
      </c>
      <c r="L38" s="163">
        <v>0.70099999999999996</v>
      </c>
      <c r="M38" s="163">
        <v>0.69399999999999995</v>
      </c>
      <c r="N38" s="163">
        <v>0.69399999999999995</v>
      </c>
      <c r="O38" s="163">
        <v>0.70899999999999996</v>
      </c>
      <c r="P38" s="163">
        <v>0.71</v>
      </c>
      <c r="Q38" s="163">
        <v>0.71</v>
      </c>
      <c r="R38" s="163">
        <v>0.71299999999999997</v>
      </c>
      <c r="S38" s="163">
        <v>0.71399999999999997</v>
      </c>
      <c r="T38" s="163">
        <v>0.72099999999999997</v>
      </c>
      <c r="U38" s="163">
        <v>0.70799999999999996</v>
      </c>
      <c r="V38" s="163">
        <v>0.71299999999999997</v>
      </c>
      <c r="W38" s="163">
        <v>0.71</v>
      </c>
      <c r="X38" s="163">
        <v>0.70199999999999996</v>
      </c>
      <c r="Y38" s="163">
        <v>0.69899999999999995</v>
      </c>
      <c r="Z38" s="163">
        <v>0.69399999999999995</v>
      </c>
      <c r="AA38" s="163">
        <v>0.69499999999999995</v>
      </c>
      <c r="AB38" s="163">
        <v>0.70299999999999996</v>
      </c>
      <c r="AC38" s="163">
        <v>0.70299999999999996</v>
      </c>
      <c r="AD38" s="163">
        <v>0.70199999999999996</v>
      </c>
      <c r="AE38" s="164">
        <v>0.7</v>
      </c>
    </row>
    <row r="39" spans="1:31" x14ac:dyDescent="0.2">
      <c r="A39" s="182" t="s">
        <v>186</v>
      </c>
      <c r="B39" s="163">
        <v>0.76500000000000001</v>
      </c>
      <c r="C39" s="163">
        <v>0.72199999999999998</v>
      </c>
      <c r="D39" s="163">
        <v>0.77300000000000002</v>
      </c>
      <c r="E39" s="163">
        <v>0.77100000000000002</v>
      </c>
      <c r="F39" s="163">
        <v>0.77900000000000003</v>
      </c>
      <c r="G39" s="163">
        <v>0.78100000000000003</v>
      </c>
      <c r="H39" s="163">
        <v>0.78400000000000003</v>
      </c>
      <c r="I39" s="163">
        <v>0.77900000000000003</v>
      </c>
      <c r="J39" s="163">
        <v>0.78400000000000003</v>
      </c>
      <c r="K39" s="163">
        <v>0.77900000000000003</v>
      </c>
      <c r="L39" s="163">
        <v>0.77700000000000002</v>
      </c>
      <c r="M39" s="163">
        <v>0.76800000000000002</v>
      </c>
      <c r="N39" s="163">
        <v>0.76200000000000001</v>
      </c>
      <c r="O39" s="163">
        <v>0.76800000000000002</v>
      </c>
      <c r="P39" s="163">
        <v>0.76600000000000001</v>
      </c>
      <c r="Q39" s="163">
        <v>0.76800000000000002</v>
      </c>
      <c r="R39" s="163">
        <v>0.77100000000000002</v>
      </c>
      <c r="S39" s="163">
        <v>0.77100000000000002</v>
      </c>
      <c r="T39" s="163">
        <v>0.78200000000000003</v>
      </c>
      <c r="U39" s="163">
        <v>0.77600000000000002</v>
      </c>
      <c r="V39" s="163">
        <v>0.78400000000000003</v>
      </c>
      <c r="W39" s="163">
        <v>0.78100000000000003</v>
      </c>
      <c r="X39" s="163">
        <v>0.77400000000000002</v>
      </c>
      <c r="Y39" s="163">
        <v>0.76700000000000002</v>
      </c>
      <c r="Z39" s="163">
        <v>0.76200000000000001</v>
      </c>
      <c r="AA39" s="163">
        <v>0.76200000000000001</v>
      </c>
      <c r="AB39" s="163">
        <v>0.76600000000000001</v>
      </c>
      <c r="AC39" s="163">
        <v>0.75900000000000001</v>
      </c>
      <c r="AD39" s="163">
        <v>0.75900000000000001</v>
      </c>
      <c r="AE39" s="165">
        <v>0.75600000000000001</v>
      </c>
    </row>
    <row r="40" spans="1:31" x14ac:dyDescent="0.2">
      <c r="A40" s="182" t="s">
        <v>187</v>
      </c>
      <c r="B40" s="163">
        <v>0.67900000000000005</v>
      </c>
      <c r="C40" s="163">
        <v>0.67100000000000004</v>
      </c>
      <c r="D40" s="163">
        <v>0.66600000000000004</v>
      </c>
      <c r="E40" s="163">
        <v>0.66300000000000003</v>
      </c>
      <c r="F40" s="163">
        <v>0.66100000000000003</v>
      </c>
      <c r="G40" s="163">
        <v>0.66</v>
      </c>
      <c r="H40" s="163">
        <v>0.66</v>
      </c>
      <c r="I40" s="163">
        <v>0.65900000000000003</v>
      </c>
      <c r="J40" s="163">
        <v>0.66200000000000003</v>
      </c>
      <c r="K40" s="163">
        <v>0.66100000000000003</v>
      </c>
      <c r="L40" s="163">
        <v>0.65500000000000003</v>
      </c>
      <c r="M40" s="163">
        <v>0.65300000000000002</v>
      </c>
      <c r="N40" s="163">
        <v>0.64800000000000002</v>
      </c>
      <c r="O40" s="163">
        <v>0.64600000000000002</v>
      </c>
      <c r="P40" s="163">
        <v>0.64100000000000001</v>
      </c>
      <c r="Q40" s="163">
        <v>0.63500000000000001</v>
      </c>
      <c r="R40" s="163">
        <v>0.64</v>
      </c>
      <c r="S40" s="163">
        <v>0.63800000000000001</v>
      </c>
      <c r="T40" s="163">
        <v>0.63900000000000001</v>
      </c>
      <c r="U40" s="163">
        <v>0.64200000000000002</v>
      </c>
      <c r="V40" s="163">
        <v>0.64300000000000002</v>
      </c>
      <c r="W40" s="163">
        <v>0.64600000000000002</v>
      </c>
      <c r="X40" s="163">
        <v>0.64700000000000002</v>
      </c>
      <c r="Y40" s="163">
        <v>0.64300000000000002</v>
      </c>
      <c r="Z40" s="163">
        <v>0.64200000000000002</v>
      </c>
      <c r="AA40" s="163">
        <v>0.64200000000000002</v>
      </c>
      <c r="AB40" s="163">
        <v>0.64200000000000002</v>
      </c>
      <c r="AC40" s="163">
        <v>0.64</v>
      </c>
      <c r="AD40" s="163">
        <v>0.64300000000000002</v>
      </c>
      <c r="AE40" s="165">
        <v>0.64200000000000002</v>
      </c>
    </row>
    <row r="41" spans="1:31" x14ac:dyDescent="0.2">
      <c r="A41" s="183" t="s">
        <v>188</v>
      </c>
      <c r="B41" s="166">
        <v>0.86699999999999999</v>
      </c>
      <c r="C41" s="167">
        <v>0.879</v>
      </c>
      <c r="D41" s="167">
        <v>0.88500000000000001</v>
      </c>
      <c r="E41" s="167">
        <v>0.89</v>
      </c>
      <c r="F41" s="167">
        <v>0.89700000000000002</v>
      </c>
      <c r="G41" s="167">
        <v>0.89600000000000002</v>
      </c>
      <c r="H41" s="167">
        <v>0.89800000000000002</v>
      </c>
      <c r="I41" s="167">
        <v>0.89300000000000002</v>
      </c>
      <c r="J41" s="167">
        <v>0.89200000000000002</v>
      </c>
      <c r="K41" s="167">
        <v>0.88100000000000001</v>
      </c>
      <c r="L41" s="167">
        <v>0.873</v>
      </c>
      <c r="M41" s="167">
        <v>0.86299999999999999</v>
      </c>
      <c r="N41" s="167">
        <v>0.86299999999999999</v>
      </c>
      <c r="O41" s="167">
        <v>0.877</v>
      </c>
      <c r="P41" s="168">
        <v>0.88</v>
      </c>
      <c r="Q41" s="167">
        <v>0.88200000000000001</v>
      </c>
      <c r="R41" s="167">
        <v>0.88600000000000001</v>
      </c>
      <c r="S41" s="167">
        <v>0.88700000000000001</v>
      </c>
      <c r="T41" s="167">
        <v>0.89800000000000002</v>
      </c>
      <c r="U41" s="167">
        <v>0.88400000000000001</v>
      </c>
      <c r="V41" s="167">
        <v>0.89100000000000001</v>
      </c>
      <c r="W41" s="167">
        <v>0.88700000000000001</v>
      </c>
      <c r="X41" s="167">
        <v>0.879</v>
      </c>
      <c r="Y41" s="167">
        <v>0.872</v>
      </c>
      <c r="Z41" s="167">
        <v>0.86799999999999999</v>
      </c>
      <c r="AA41" s="167">
        <v>0.86899999999999999</v>
      </c>
      <c r="AB41" s="167">
        <v>0.878</v>
      </c>
      <c r="AC41" s="167">
        <v>0.877</v>
      </c>
      <c r="AD41" s="167">
        <v>0.875</v>
      </c>
      <c r="AE41" s="169">
        <v>0.872</v>
      </c>
    </row>
    <row r="42" spans="1:31" x14ac:dyDescent="0.2">
      <c r="A42" s="141"/>
      <c r="B42" s="141"/>
      <c r="C42" s="141"/>
      <c r="D42" s="141"/>
      <c r="E42" s="141"/>
      <c r="F42" s="141"/>
      <c r="G42" s="141"/>
      <c r="H42" s="141"/>
      <c r="I42" s="141"/>
      <c r="J42" s="141"/>
      <c r="K42" s="141"/>
      <c r="L42" s="141"/>
      <c r="M42" s="141"/>
      <c r="N42" s="141"/>
      <c r="O42" s="141"/>
      <c r="P42" s="141"/>
      <c r="Q42" s="141"/>
      <c r="R42" s="141"/>
      <c r="S42" s="141"/>
      <c r="T42" s="141"/>
      <c r="U42" s="141"/>
      <c r="V42" s="141"/>
      <c r="W42" s="141"/>
      <c r="X42" s="141"/>
      <c r="Y42" s="141"/>
      <c r="Z42" s="141"/>
      <c r="AA42" s="141"/>
      <c r="AB42" s="141"/>
      <c r="AC42" s="141"/>
      <c r="AD42" s="141"/>
      <c r="AE42" s="141"/>
    </row>
    <row r="43" spans="1:31" x14ac:dyDescent="0.2">
      <c r="A43" s="141"/>
      <c r="B43" s="141"/>
      <c r="C43" s="141"/>
      <c r="D43" s="141"/>
      <c r="E43" s="141"/>
      <c r="F43" s="141"/>
      <c r="G43" s="141"/>
      <c r="H43" s="141"/>
      <c r="I43" s="141"/>
      <c r="J43" s="141"/>
      <c r="K43" s="141"/>
      <c r="L43" s="141"/>
      <c r="M43" s="141"/>
      <c r="N43" s="141"/>
      <c r="O43" s="141"/>
      <c r="P43" s="141"/>
      <c r="Q43" s="141"/>
      <c r="R43" s="141"/>
      <c r="S43" s="141"/>
      <c r="T43" s="141"/>
      <c r="U43" s="141"/>
      <c r="V43" s="141"/>
      <c r="W43" s="141"/>
      <c r="X43" s="141"/>
      <c r="Y43" s="141"/>
      <c r="Z43" s="141"/>
      <c r="AA43" s="141"/>
      <c r="AB43" s="141"/>
      <c r="AC43" s="141"/>
      <c r="AD43" s="141"/>
      <c r="AE43" s="141"/>
    </row>
    <row r="44" spans="1:31" x14ac:dyDescent="0.2">
      <c r="A44" s="141"/>
      <c r="B44" s="141"/>
      <c r="C44" s="141"/>
      <c r="D44" s="141"/>
      <c r="E44" s="141"/>
      <c r="F44" s="141"/>
      <c r="G44" s="141"/>
      <c r="H44" s="141"/>
      <c r="I44" s="141"/>
      <c r="J44" s="141"/>
      <c r="K44" s="141"/>
      <c r="L44" s="141"/>
      <c r="M44" s="141"/>
      <c r="N44" s="141"/>
      <c r="O44" s="141"/>
      <c r="P44" s="141"/>
      <c r="Q44" s="141"/>
      <c r="R44" s="141"/>
      <c r="S44" s="141"/>
      <c r="T44" s="141"/>
      <c r="U44" s="141"/>
      <c r="V44" s="141"/>
      <c r="W44" s="141"/>
      <c r="X44" s="141"/>
      <c r="Y44" s="141"/>
      <c r="Z44" s="141"/>
      <c r="AA44" s="141"/>
      <c r="AB44" s="141"/>
      <c r="AC44" s="141"/>
      <c r="AD44" s="141"/>
      <c r="AE44" s="141"/>
    </row>
    <row r="45" spans="1:31" x14ac:dyDescent="0.2">
      <c r="A45" s="141"/>
      <c r="B45" s="141"/>
      <c r="C45" s="141"/>
      <c r="D45" s="141"/>
      <c r="E45" s="141"/>
      <c r="F45" s="141"/>
      <c r="G45" s="141"/>
      <c r="H45" s="141"/>
      <c r="I45" s="141"/>
      <c r="J45" s="141"/>
      <c r="K45" s="141"/>
      <c r="L45" s="141"/>
      <c r="M45" s="141"/>
      <c r="N45" s="141"/>
      <c r="O45" s="141"/>
      <c r="P45" s="141"/>
      <c r="Q45" s="141"/>
      <c r="R45" s="141"/>
      <c r="S45" s="141"/>
      <c r="T45" s="141"/>
      <c r="U45" s="141"/>
      <c r="V45" s="141"/>
      <c r="W45" s="141"/>
      <c r="X45" s="141"/>
      <c r="Y45" s="141"/>
      <c r="Z45" s="141"/>
      <c r="AA45" s="141"/>
      <c r="AB45" s="141"/>
      <c r="AC45" s="141"/>
      <c r="AD45" s="141"/>
      <c r="AE45" s="141"/>
    </row>
    <row r="46" spans="1:31" x14ac:dyDescent="0.2">
      <c r="A46" s="172" t="s">
        <v>189</v>
      </c>
      <c r="B46" s="173" t="s">
        <v>171</v>
      </c>
      <c r="C46" s="173" t="s">
        <v>171</v>
      </c>
      <c r="D46" s="173" t="s">
        <v>171</v>
      </c>
      <c r="E46" s="173" t="s">
        <v>171</v>
      </c>
      <c r="F46" s="141"/>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row>
    <row r="47" spans="1:31" x14ac:dyDescent="0.2">
      <c r="A47" s="173"/>
      <c r="B47" s="173"/>
      <c r="C47" s="173"/>
      <c r="D47" s="173"/>
      <c r="E47" s="173"/>
      <c r="F47" s="141"/>
      <c r="G47" s="141"/>
      <c r="H47" s="141"/>
      <c r="I47" s="141"/>
      <c r="J47" s="141"/>
      <c r="K47" s="141"/>
      <c r="L47" s="141"/>
      <c r="M47" s="141"/>
      <c r="N47" s="141"/>
      <c r="O47" s="141"/>
      <c r="P47" s="141"/>
      <c r="Q47" s="141"/>
      <c r="R47" s="141"/>
      <c r="S47" s="141"/>
      <c r="T47" s="141"/>
      <c r="U47" s="141"/>
      <c r="V47" s="141"/>
      <c r="W47" s="141"/>
      <c r="X47" s="141"/>
      <c r="Y47" s="141"/>
      <c r="Z47" s="141"/>
      <c r="AA47" s="141"/>
      <c r="AB47" s="141"/>
      <c r="AC47" s="141"/>
      <c r="AD47" s="141"/>
      <c r="AE47" s="141"/>
    </row>
    <row r="48" spans="1:31" ht="30" x14ac:dyDescent="0.2">
      <c r="A48" s="174" t="s">
        <v>190</v>
      </c>
      <c r="B48" s="175">
        <v>7</v>
      </c>
      <c r="C48" s="175">
        <f t="shared" ref="C48:AE48" si="3">B48+1</f>
        <v>8</v>
      </c>
      <c r="D48" s="175">
        <f t="shared" si="3"/>
        <v>9</v>
      </c>
      <c r="E48" s="175">
        <f t="shared" si="3"/>
        <v>10</v>
      </c>
      <c r="F48" s="175">
        <f t="shared" si="3"/>
        <v>11</v>
      </c>
      <c r="G48" s="175">
        <f t="shared" si="3"/>
        <v>12</v>
      </c>
      <c r="H48" s="175">
        <f t="shared" si="3"/>
        <v>13</v>
      </c>
      <c r="I48" s="175">
        <f t="shared" si="3"/>
        <v>14</v>
      </c>
      <c r="J48" s="175">
        <f t="shared" si="3"/>
        <v>15</v>
      </c>
      <c r="K48" s="175">
        <f t="shared" si="3"/>
        <v>16</v>
      </c>
      <c r="L48" s="175">
        <f t="shared" si="3"/>
        <v>17</v>
      </c>
      <c r="M48" s="175">
        <f t="shared" si="3"/>
        <v>18</v>
      </c>
      <c r="N48" s="175">
        <f t="shared" si="3"/>
        <v>19</v>
      </c>
      <c r="O48" s="175">
        <f t="shared" si="3"/>
        <v>20</v>
      </c>
      <c r="P48" s="175">
        <f t="shared" si="3"/>
        <v>21</v>
      </c>
      <c r="Q48" s="175">
        <f t="shared" si="3"/>
        <v>22</v>
      </c>
      <c r="R48" s="175">
        <f t="shared" si="3"/>
        <v>23</v>
      </c>
      <c r="S48" s="176">
        <f t="shared" si="3"/>
        <v>24</v>
      </c>
      <c r="T48" s="175">
        <f t="shared" si="3"/>
        <v>25</v>
      </c>
      <c r="U48" s="175">
        <f t="shared" si="3"/>
        <v>26</v>
      </c>
      <c r="V48" s="175">
        <f t="shared" si="3"/>
        <v>27</v>
      </c>
      <c r="W48" s="175">
        <f t="shared" si="3"/>
        <v>28</v>
      </c>
      <c r="X48" s="175">
        <f t="shared" si="3"/>
        <v>29</v>
      </c>
      <c r="Y48" s="175">
        <f t="shared" si="3"/>
        <v>30</v>
      </c>
      <c r="Z48" s="175">
        <f t="shared" si="3"/>
        <v>31</v>
      </c>
      <c r="AA48" s="175">
        <f t="shared" si="3"/>
        <v>32</v>
      </c>
      <c r="AB48" s="175">
        <f t="shared" si="3"/>
        <v>33</v>
      </c>
      <c r="AC48" s="175">
        <f t="shared" si="3"/>
        <v>34</v>
      </c>
      <c r="AD48" s="175">
        <f t="shared" si="3"/>
        <v>35</v>
      </c>
      <c r="AE48" s="177">
        <f t="shared" si="3"/>
        <v>36</v>
      </c>
    </row>
    <row r="49" spans="1:31" x14ac:dyDescent="0.2">
      <c r="A49" s="182" t="s">
        <v>191</v>
      </c>
      <c r="B49" s="141">
        <v>1551</v>
      </c>
      <c r="C49" s="141">
        <v>1.518</v>
      </c>
      <c r="D49" s="141">
        <v>1.502</v>
      </c>
      <c r="E49" s="141">
        <v>1.484</v>
      </c>
      <c r="F49" s="141">
        <v>1.4750000000000001</v>
      </c>
      <c r="G49" s="141">
        <v>1.48</v>
      </c>
      <c r="H49" s="141">
        <v>1.4830000000000001</v>
      </c>
      <c r="I49" s="141">
        <v>1.494</v>
      </c>
      <c r="J49" s="141">
        <v>1.506</v>
      </c>
      <c r="K49" s="141">
        <v>1.522</v>
      </c>
      <c r="L49" s="141">
        <v>1.5229999999999999</v>
      </c>
      <c r="M49" s="141">
        <v>1.534</v>
      </c>
      <c r="N49" s="141">
        <v>1.528</v>
      </c>
      <c r="O49" s="141">
        <v>1.498</v>
      </c>
      <c r="P49" s="141">
        <v>1.492</v>
      </c>
      <c r="Q49" s="141">
        <v>1.484</v>
      </c>
      <c r="R49" s="141">
        <v>1.492</v>
      </c>
      <c r="S49" s="141">
        <v>1.4870000000000001</v>
      </c>
      <c r="T49" s="141">
        <v>1.476</v>
      </c>
      <c r="U49" s="141">
        <v>1.512</v>
      </c>
      <c r="V49" s="141">
        <v>1.504</v>
      </c>
      <c r="W49" s="141">
        <v>1.516</v>
      </c>
      <c r="X49" s="141">
        <v>1.5349999999999999</v>
      </c>
      <c r="Y49" s="141">
        <v>1.538</v>
      </c>
      <c r="Z49" s="141">
        <v>1.548</v>
      </c>
      <c r="AA49" s="141">
        <v>1.552</v>
      </c>
      <c r="AB49" s="141">
        <v>1.54</v>
      </c>
      <c r="AC49" s="141">
        <v>1.5409999999999999</v>
      </c>
      <c r="AD49" s="141">
        <v>1.5509999999999999</v>
      </c>
      <c r="AE49" s="157">
        <v>1.5609999999999999</v>
      </c>
    </row>
    <row r="50" spans="1:31" x14ac:dyDescent="0.2">
      <c r="A50" s="182" t="s">
        <v>192</v>
      </c>
      <c r="B50" s="141">
        <v>2.0920000000000001</v>
      </c>
      <c r="C50" s="141">
        <v>2.056</v>
      </c>
      <c r="D50" s="141">
        <v>2.0409999999999999</v>
      </c>
      <c r="E50" s="141">
        <v>2.036</v>
      </c>
      <c r="F50" s="141">
        <v>2.0139999999999998</v>
      </c>
      <c r="G50" s="141">
        <v>2</v>
      </c>
      <c r="H50" s="141">
        <v>1.992</v>
      </c>
      <c r="I50" s="141">
        <v>1.9990000000000001</v>
      </c>
      <c r="J50" s="141">
        <v>1.9910000000000001</v>
      </c>
      <c r="K50" s="141">
        <v>2.0019999999999998</v>
      </c>
      <c r="L50" s="141">
        <v>1.9950000000000001</v>
      </c>
      <c r="M50" s="141">
        <v>2.0150000000000001</v>
      </c>
      <c r="N50" s="141">
        <v>2.016</v>
      </c>
      <c r="O50" s="141">
        <v>1.9930000000000001</v>
      </c>
      <c r="P50" s="141">
        <v>1.9930000000000001</v>
      </c>
      <c r="Q50" s="141">
        <v>1.9710000000000001</v>
      </c>
      <c r="R50" s="141">
        <v>1.968</v>
      </c>
      <c r="S50" s="141">
        <v>1.96</v>
      </c>
      <c r="T50" s="141">
        <v>1.9350000000000001</v>
      </c>
      <c r="U50" s="141">
        <v>1.9550000000000001</v>
      </c>
      <c r="V50" s="141">
        <v>1.9410000000000001</v>
      </c>
      <c r="W50" s="141">
        <v>1.952</v>
      </c>
      <c r="X50" s="141">
        <v>1.9710000000000001</v>
      </c>
      <c r="Y50" s="141">
        <v>1.984</v>
      </c>
      <c r="Z50" s="141">
        <v>1.998</v>
      </c>
      <c r="AA50" s="141">
        <v>2</v>
      </c>
      <c r="AB50" s="141">
        <v>1.9910000000000001</v>
      </c>
      <c r="AC50" s="141">
        <v>2</v>
      </c>
      <c r="AD50" s="141">
        <v>2.0049999999999999</v>
      </c>
      <c r="AE50" s="158">
        <v>2.0089999999999999</v>
      </c>
    </row>
    <row r="51" spans="1:31" x14ac:dyDescent="0.2">
      <c r="A51" s="182" t="s">
        <v>193</v>
      </c>
      <c r="B51" s="141">
        <v>3.024</v>
      </c>
      <c r="C51" s="141">
        <v>3.024</v>
      </c>
      <c r="D51" s="141">
        <v>3.024</v>
      </c>
      <c r="E51" s="141">
        <v>3.024</v>
      </c>
      <c r="F51" s="141">
        <v>3.024</v>
      </c>
      <c r="G51" s="141">
        <v>3.024</v>
      </c>
      <c r="H51" s="141">
        <v>3.024</v>
      </c>
      <c r="I51" s="141">
        <v>3.024</v>
      </c>
      <c r="J51" s="141">
        <v>3.024</v>
      </c>
      <c r="K51" s="141">
        <v>3.024</v>
      </c>
      <c r="L51" s="141">
        <v>3.024</v>
      </c>
      <c r="M51" s="141">
        <v>3.024</v>
      </c>
      <c r="N51" s="141">
        <v>3.024</v>
      </c>
      <c r="O51" s="141">
        <v>3.024</v>
      </c>
      <c r="P51" s="141">
        <v>3.024</v>
      </c>
      <c r="Q51" s="141">
        <v>3.024</v>
      </c>
      <c r="R51" s="141">
        <v>3.024</v>
      </c>
      <c r="S51" s="141">
        <v>3.024</v>
      </c>
      <c r="T51" s="141">
        <v>3.024</v>
      </c>
      <c r="U51" s="141">
        <v>3.024</v>
      </c>
      <c r="V51" s="141">
        <v>3.024</v>
      </c>
      <c r="W51" s="141">
        <v>3.024</v>
      </c>
      <c r="X51" s="141">
        <v>3.024</v>
      </c>
      <c r="Y51" s="141">
        <v>3.024</v>
      </c>
      <c r="Z51" s="141">
        <v>3.024</v>
      </c>
      <c r="AA51" s="141">
        <v>3.024</v>
      </c>
      <c r="AB51" s="141">
        <v>3.024</v>
      </c>
      <c r="AC51" s="141">
        <v>3.024</v>
      </c>
      <c r="AD51" s="141">
        <v>3.024</v>
      </c>
      <c r="AE51" s="141">
        <v>3.024</v>
      </c>
    </row>
    <row r="52" spans="1:31" x14ac:dyDescent="0.2">
      <c r="A52" s="183" t="s">
        <v>194</v>
      </c>
      <c r="B52" s="159">
        <v>1.522</v>
      </c>
      <c r="C52" s="160">
        <v>1.4690000000000001</v>
      </c>
      <c r="D52" s="160">
        <v>1.4430000000000001</v>
      </c>
      <c r="E52" s="160">
        <v>1.4219999999999999</v>
      </c>
      <c r="F52" s="160">
        <v>1.401</v>
      </c>
      <c r="G52" s="160">
        <v>1.401</v>
      </c>
      <c r="H52" s="160">
        <v>1.4</v>
      </c>
      <c r="I52" s="160">
        <v>1.409</v>
      </c>
      <c r="J52" s="160">
        <v>1.419</v>
      </c>
      <c r="K52" s="160">
        <v>1.4390000000000001</v>
      </c>
      <c r="L52" s="160">
        <v>1.44</v>
      </c>
      <c r="M52" s="160">
        <v>1.4570000000000001</v>
      </c>
      <c r="N52" s="160">
        <v>1.4419999999999999</v>
      </c>
      <c r="O52" s="160">
        <v>1.399</v>
      </c>
      <c r="P52" s="161">
        <v>1.3839999999999999</v>
      </c>
      <c r="Q52" s="160">
        <v>1.3620000000000001</v>
      </c>
      <c r="R52" s="160">
        <v>1.367</v>
      </c>
      <c r="S52" s="160">
        <v>1.3560000000000001</v>
      </c>
      <c r="T52" s="160">
        <v>1.331</v>
      </c>
      <c r="U52" s="160">
        <v>1.377</v>
      </c>
      <c r="V52" s="160">
        <v>1.363</v>
      </c>
      <c r="W52" s="160">
        <v>1.76</v>
      </c>
      <c r="X52" s="160">
        <v>1.3979999999999999</v>
      </c>
      <c r="Y52" s="160">
        <v>1.409</v>
      </c>
      <c r="Z52" s="160">
        <v>1.4179999999999999</v>
      </c>
      <c r="AA52" s="160">
        <v>1.42</v>
      </c>
      <c r="AB52" s="160">
        <v>1.4</v>
      </c>
      <c r="AC52" s="160">
        <v>1.399</v>
      </c>
      <c r="AD52" s="160">
        <v>1.4119999999999999</v>
      </c>
      <c r="AE52" s="162">
        <v>1.423</v>
      </c>
    </row>
    <row r="53" spans="1:31" x14ac:dyDescent="0.2">
      <c r="A53" s="141"/>
      <c r="B53" s="141"/>
      <c r="C53" s="141"/>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c r="AE53" s="141"/>
    </row>
    <row r="54" spans="1:31" x14ac:dyDescent="0.2">
      <c r="A54" s="141"/>
      <c r="B54" s="141"/>
      <c r="C54" s="141"/>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c r="AE54" s="141"/>
    </row>
    <row r="55" spans="1:31" x14ac:dyDescent="0.2">
      <c r="A55" s="141"/>
      <c r="B55" s="141"/>
      <c r="C55" s="141"/>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c r="AE55" s="141"/>
    </row>
    <row r="56" spans="1:31" x14ac:dyDescent="0.2">
      <c r="A56" s="141"/>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98EF5-716A-6544-8836-FA5BBB92FA4E}">
  <dimension ref="A1:S35"/>
  <sheetViews>
    <sheetView workbookViewId="0">
      <selection activeCell="G24" sqref="G24"/>
    </sheetView>
  </sheetViews>
  <sheetFormatPr baseColWidth="10" defaultRowHeight="16" x14ac:dyDescent="0.2"/>
  <sheetData>
    <row r="1" spans="1:19" x14ac:dyDescent="0.2">
      <c r="A1" s="70" t="s">
        <v>52</v>
      </c>
      <c r="B1" s="70" t="s">
        <v>5</v>
      </c>
      <c r="C1" s="70" t="s">
        <v>195</v>
      </c>
      <c r="D1" s="70" t="s">
        <v>129</v>
      </c>
      <c r="E1" s="70" t="s">
        <v>8</v>
      </c>
      <c r="F1" s="70"/>
      <c r="G1" s="70"/>
      <c r="H1" s="70"/>
      <c r="I1" s="70"/>
      <c r="J1" s="70"/>
      <c r="K1" s="70"/>
      <c r="L1" s="70"/>
      <c r="M1" s="70"/>
      <c r="N1" s="70"/>
      <c r="O1" s="70"/>
      <c r="P1" s="70"/>
      <c r="Q1" s="70"/>
      <c r="R1" s="70"/>
      <c r="S1" s="70"/>
    </row>
    <row r="2" spans="1:19" x14ac:dyDescent="0.2">
      <c r="A2" s="70">
        <v>7</v>
      </c>
      <c r="B2" s="70">
        <v>1551</v>
      </c>
      <c r="C2" s="70">
        <v>2092</v>
      </c>
      <c r="D2" s="70">
        <v>3024</v>
      </c>
      <c r="E2" s="70">
        <v>2522</v>
      </c>
      <c r="F2" s="70"/>
      <c r="G2" s="70"/>
      <c r="H2" s="70"/>
      <c r="I2" s="70"/>
      <c r="J2" s="70"/>
      <c r="K2" s="70"/>
      <c r="L2" s="70"/>
      <c r="M2" s="70"/>
      <c r="N2" s="70"/>
      <c r="O2" s="70"/>
      <c r="P2" s="70"/>
      <c r="Q2" s="70"/>
      <c r="R2" s="70"/>
      <c r="S2" s="70"/>
    </row>
    <row r="3" spans="1:19" x14ac:dyDescent="0.2">
      <c r="A3" s="70">
        <v>8</v>
      </c>
      <c r="B3" s="70">
        <v>1518</v>
      </c>
      <c r="C3" s="70">
        <v>2056</v>
      </c>
      <c r="D3" s="70">
        <v>3024</v>
      </c>
      <c r="E3" s="70">
        <v>2469</v>
      </c>
      <c r="F3" s="70"/>
      <c r="G3" s="70"/>
      <c r="H3" s="70"/>
      <c r="I3" s="70"/>
      <c r="J3" s="70"/>
      <c r="K3" s="70"/>
      <c r="L3" s="70"/>
      <c r="M3" s="70"/>
      <c r="N3" s="70"/>
      <c r="O3" s="70"/>
      <c r="P3" s="70"/>
      <c r="Q3" s="70"/>
      <c r="R3" s="70"/>
      <c r="S3" s="70"/>
    </row>
    <row r="4" spans="1:19" x14ac:dyDescent="0.2">
      <c r="A4" s="70">
        <v>9</v>
      </c>
      <c r="B4" s="70">
        <v>1502</v>
      </c>
      <c r="C4" s="70">
        <v>2041</v>
      </c>
      <c r="D4" s="70">
        <v>3024</v>
      </c>
      <c r="E4" s="70">
        <v>2443</v>
      </c>
      <c r="F4" s="70"/>
      <c r="G4" s="70"/>
      <c r="H4" s="70"/>
      <c r="I4" s="70"/>
      <c r="J4" s="70"/>
      <c r="K4" s="70"/>
      <c r="L4" s="70"/>
      <c r="M4" s="70"/>
      <c r="N4" s="70"/>
      <c r="O4" s="70"/>
      <c r="P4" s="70"/>
      <c r="Q4" s="70"/>
      <c r="R4" s="70"/>
      <c r="S4" s="70"/>
    </row>
    <row r="5" spans="1:19" x14ac:dyDescent="0.2">
      <c r="A5" s="70">
        <v>10</v>
      </c>
      <c r="B5" s="70">
        <v>1484</v>
      </c>
      <c r="C5" s="70">
        <v>2036</v>
      </c>
      <c r="D5" s="70">
        <v>3024</v>
      </c>
      <c r="E5" s="70">
        <v>2422</v>
      </c>
      <c r="F5" s="70"/>
      <c r="G5" s="70"/>
      <c r="H5" s="70"/>
      <c r="I5" s="70"/>
      <c r="J5" s="70"/>
      <c r="K5" s="70"/>
      <c r="L5" s="70"/>
      <c r="M5" s="70"/>
      <c r="N5" s="70"/>
      <c r="O5" s="70"/>
      <c r="P5" s="70"/>
      <c r="Q5" s="70"/>
      <c r="R5" s="70"/>
      <c r="S5" s="70"/>
    </row>
    <row r="6" spans="1:19" x14ac:dyDescent="0.2">
      <c r="A6" s="70">
        <v>11</v>
      </c>
      <c r="B6" s="70">
        <v>1475</v>
      </c>
      <c r="C6" s="70">
        <v>2014</v>
      </c>
      <c r="D6" s="70">
        <v>3024</v>
      </c>
      <c r="E6" s="70">
        <v>2401</v>
      </c>
      <c r="F6" s="70"/>
      <c r="G6" s="70"/>
      <c r="H6" s="70"/>
      <c r="I6" s="70"/>
      <c r="J6" s="70"/>
      <c r="K6" s="70"/>
      <c r="L6" s="70"/>
      <c r="M6" s="70"/>
      <c r="N6" s="70"/>
      <c r="O6" s="70"/>
      <c r="P6" s="70"/>
      <c r="Q6" s="70"/>
      <c r="R6" s="70"/>
      <c r="S6" s="70"/>
    </row>
    <row r="7" spans="1:19" x14ac:dyDescent="0.2">
      <c r="A7" s="70">
        <v>12</v>
      </c>
      <c r="B7" s="70">
        <v>1480</v>
      </c>
      <c r="C7" s="70">
        <v>2000</v>
      </c>
      <c r="D7" s="70">
        <v>3024</v>
      </c>
      <c r="E7" s="70">
        <v>2401</v>
      </c>
      <c r="F7" s="70"/>
      <c r="G7" s="70"/>
      <c r="H7" s="70"/>
      <c r="I7" s="70"/>
      <c r="J7" s="70"/>
      <c r="K7" s="70"/>
      <c r="L7" s="70"/>
      <c r="M7" s="70"/>
      <c r="N7" s="70"/>
      <c r="O7" s="70"/>
      <c r="P7" s="70"/>
      <c r="Q7" s="70"/>
      <c r="R7" s="70"/>
      <c r="S7" s="70"/>
    </row>
    <row r="8" spans="1:19" x14ac:dyDescent="0.2">
      <c r="A8" s="70">
        <v>13</v>
      </c>
      <c r="B8" s="70">
        <v>1483</v>
      </c>
      <c r="C8" s="70">
        <v>1992</v>
      </c>
      <c r="D8" s="70">
        <v>3024</v>
      </c>
      <c r="E8" s="70">
        <v>2400</v>
      </c>
      <c r="F8" s="70"/>
      <c r="G8" s="70"/>
      <c r="H8" s="70"/>
      <c r="I8" s="70"/>
      <c r="J8" s="70"/>
      <c r="K8" s="70"/>
      <c r="L8" s="70"/>
      <c r="M8" s="70"/>
      <c r="N8" s="70"/>
      <c r="O8" s="70"/>
      <c r="P8" s="70"/>
      <c r="Q8" s="70"/>
      <c r="R8" s="70"/>
      <c r="S8" s="70"/>
    </row>
    <row r="9" spans="1:19" x14ac:dyDescent="0.2">
      <c r="A9" s="70">
        <v>14</v>
      </c>
      <c r="B9" s="70">
        <v>1494</v>
      </c>
      <c r="C9" s="70">
        <v>1999</v>
      </c>
      <c r="D9" s="70">
        <v>3024</v>
      </c>
      <c r="E9" s="70">
        <v>2409</v>
      </c>
      <c r="F9" s="70"/>
      <c r="G9" s="70"/>
      <c r="H9" s="70"/>
      <c r="I9" s="70"/>
      <c r="J9" s="70"/>
      <c r="K9" s="70"/>
      <c r="L9" s="70"/>
      <c r="M9" s="70"/>
      <c r="N9" s="70"/>
      <c r="O9" s="70"/>
      <c r="P9" s="70"/>
      <c r="Q9" s="70"/>
      <c r="R9" s="70"/>
      <c r="S9" s="70"/>
    </row>
    <row r="10" spans="1:19" x14ac:dyDescent="0.2">
      <c r="A10" s="70">
        <v>15</v>
      </c>
      <c r="B10" s="70">
        <v>1506</v>
      </c>
      <c r="C10" s="70">
        <v>1991</v>
      </c>
      <c r="D10" s="70">
        <v>3024</v>
      </c>
      <c r="E10" s="70">
        <v>2419</v>
      </c>
      <c r="F10" s="70"/>
      <c r="G10" s="70"/>
      <c r="H10" s="70"/>
      <c r="I10" s="70"/>
      <c r="J10" s="70"/>
      <c r="K10" s="70"/>
      <c r="L10" s="70"/>
      <c r="M10" s="70"/>
      <c r="N10" s="70"/>
      <c r="O10" s="70"/>
      <c r="P10" s="70"/>
      <c r="Q10" s="70"/>
      <c r="R10" s="70"/>
      <c r="S10" s="70"/>
    </row>
    <row r="11" spans="1:19" x14ac:dyDescent="0.2">
      <c r="A11" s="70">
        <v>16</v>
      </c>
      <c r="B11" s="70">
        <v>1522</v>
      </c>
      <c r="C11" s="70">
        <v>2002</v>
      </c>
      <c r="D11" s="70">
        <v>3024</v>
      </c>
      <c r="E11" s="70">
        <v>2439</v>
      </c>
      <c r="F11" s="70"/>
      <c r="G11" s="70"/>
      <c r="H11" s="70"/>
      <c r="I11" s="70"/>
      <c r="J11" s="70"/>
      <c r="K11" s="70"/>
      <c r="L11" s="70"/>
      <c r="M11" s="70"/>
      <c r="N11" s="70"/>
      <c r="O11" s="70"/>
      <c r="P11" s="70"/>
      <c r="Q11" s="70"/>
      <c r="R11" s="70"/>
      <c r="S11" s="70"/>
    </row>
    <row r="12" spans="1:19" x14ac:dyDescent="0.2">
      <c r="A12" s="70">
        <v>17</v>
      </c>
      <c r="B12" s="70">
        <v>1523</v>
      </c>
      <c r="C12" s="70">
        <v>1995</v>
      </c>
      <c r="D12" s="70">
        <v>3024</v>
      </c>
      <c r="E12" s="70">
        <v>2440</v>
      </c>
      <c r="F12" s="70"/>
      <c r="G12" s="70"/>
      <c r="H12" s="70"/>
      <c r="I12" s="70"/>
      <c r="J12" s="70"/>
      <c r="K12" s="70"/>
      <c r="L12" s="70"/>
      <c r="M12" s="70"/>
      <c r="N12" s="70"/>
      <c r="O12" s="70"/>
      <c r="P12" s="70"/>
      <c r="Q12" s="70"/>
      <c r="R12" s="70"/>
      <c r="S12" s="70"/>
    </row>
    <row r="13" spans="1:19" x14ac:dyDescent="0.2">
      <c r="A13" s="70">
        <v>18</v>
      </c>
      <c r="B13" s="70">
        <v>1534</v>
      </c>
      <c r="C13" s="70">
        <v>2015</v>
      </c>
      <c r="D13" s="70">
        <v>3024</v>
      </c>
      <c r="E13" s="70">
        <v>2457</v>
      </c>
      <c r="F13" s="70"/>
      <c r="G13" s="70"/>
      <c r="H13" s="70"/>
      <c r="I13" s="70"/>
      <c r="J13" s="70"/>
      <c r="K13" s="70"/>
      <c r="L13" s="70"/>
      <c r="M13" s="70"/>
      <c r="N13" s="70"/>
      <c r="O13" s="70"/>
      <c r="P13" s="70"/>
      <c r="Q13" s="70"/>
      <c r="R13" s="70"/>
      <c r="S13" s="70"/>
    </row>
    <row r="14" spans="1:19" x14ac:dyDescent="0.2">
      <c r="A14" s="70">
        <v>19</v>
      </c>
      <c r="B14" s="70">
        <v>1528</v>
      </c>
      <c r="C14" s="70">
        <v>2016</v>
      </c>
      <c r="D14" s="70">
        <v>3024</v>
      </c>
      <c r="E14" s="70">
        <v>2442</v>
      </c>
      <c r="F14" s="70"/>
      <c r="G14" s="70"/>
      <c r="H14" s="70"/>
      <c r="I14" s="70"/>
      <c r="J14" s="70"/>
      <c r="K14" s="70"/>
      <c r="L14" s="70"/>
      <c r="M14" s="70"/>
      <c r="N14" s="70"/>
      <c r="O14" s="70"/>
      <c r="P14" s="70"/>
      <c r="Q14" s="70"/>
      <c r="R14" s="70"/>
      <c r="S14" s="70"/>
    </row>
    <row r="15" spans="1:19" x14ac:dyDescent="0.2">
      <c r="A15" s="70">
        <v>20</v>
      </c>
      <c r="B15" s="70">
        <v>1498</v>
      </c>
      <c r="C15" s="70">
        <v>1993</v>
      </c>
      <c r="D15" s="70">
        <v>3024</v>
      </c>
      <c r="E15" s="70">
        <v>2399</v>
      </c>
      <c r="F15" s="70"/>
      <c r="G15" s="70"/>
      <c r="H15" s="70"/>
      <c r="I15" s="70"/>
      <c r="J15" s="70"/>
      <c r="K15" s="70"/>
      <c r="L15" s="70"/>
      <c r="M15" s="70"/>
      <c r="N15" s="70"/>
      <c r="O15" s="70"/>
      <c r="P15" s="70"/>
      <c r="Q15" s="70"/>
      <c r="R15" s="70"/>
      <c r="S15" s="70"/>
    </row>
    <row r="16" spans="1:19" x14ac:dyDescent="0.2">
      <c r="A16" s="70">
        <v>21</v>
      </c>
      <c r="B16" s="70">
        <v>1492</v>
      </c>
      <c r="C16" s="70">
        <v>1993</v>
      </c>
      <c r="D16" s="70">
        <v>3024</v>
      </c>
      <c r="E16" s="70">
        <v>2384</v>
      </c>
      <c r="F16" s="70"/>
      <c r="G16" s="70"/>
      <c r="H16" s="70"/>
      <c r="I16" s="70"/>
      <c r="J16" s="70"/>
      <c r="K16" s="70"/>
      <c r="L16" s="70"/>
      <c r="M16" s="70"/>
      <c r="N16" s="70"/>
      <c r="O16" s="70"/>
      <c r="P16" s="70"/>
      <c r="Q16" s="70"/>
      <c r="R16" s="70"/>
      <c r="S16" s="70"/>
    </row>
    <row r="17" spans="1:19" x14ac:dyDescent="0.2">
      <c r="A17" s="70">
        <v>22</v>
      </c>
      <c r="B17" s="70">
        <v>1484</v>
      </c>
      <c r="C17" s="70">
        <v>1971</v>
      </c>
      <c r="D17" s="70">
        <v>3024</v>
      </c>
      <c r="E17" s="70">
        <v>2362</v>
      </c>
      <c r="F17" s="70"/>
      <c r="G17" s="70"/>
      <c r="H17" s="70"/>
      <c r="I17" s="70"/>
      <c r="J17" s="70"/>
      <c r="K17" s="70"/>
      <c r="L17" s="70"/>
      <c r="M17" s="70"/>
      <c r="N17" s="70"/>
      <c r="O17" s="70"/>
      <c r="P17" s="70"/>
      <c r="Q17" s="70"/>
      <c r="R17" s="70"/>
      <c r="S17" s="70"/>
    </row>
    <row r="18" spans="1:19" x14ac:dyDescent="0.2">
      <c r="A18" s="70">
        <v>23</v>
      </c>
      <c r="B18" s="70">
        <v>1492</v>
      </c>
      <c r="C18" s="70">
        <v>1968</v>
      </c>
      <c r="D18" s="70">
        <v>3024</v>
      </c>
      <c r="E18" s="70">
        <v>2367</v>
      </c>
      <c r="F18" s="70"/>
      <c r="G18" s="70"/>
      <c r="H18" s="70"/>
      <c r="I18" s="70"/>
      <c r="J18" s="70"/>
      <c r="K18" s="70"/>
      <c r="L18" s="70"/>
      <c r="M18" s="70"/>
      <c r="N18" s="70"/>
      <c r="O18" s="70"/>
      <c r="P18" s="70"/>
      <c r="Q18" s="70"/>
      <c r="R18" s="70"/>
      <c r="S18" s="70"/>
    </row>
    <row r="19" spans="1:19" x14ac:dyDescent="0.2">
      <c r="A19" s="70">
        <v>24</v>
      </c>
      <c r="B19" s="70">
        <v>1487</v>
      </c>
      <c r="C19" s="70">
        <v>1960</v>
      </c>
      <c r="D19" s="70">
        <v>3024</v>
      </c>
      <c r="E19" s="70">
        <v>2356</v>
      </c>
      <c r="F19" s="70"/>
      <c r="G19" s="70"/>
      <c r="H19" s="70"/>
      <c r="I19" s="70"/>
      <c r="J19" s="70"/>
      <c r="K19" s="70"/>
      <c r="L19" s="70"/>
      <c r="M19" s="70"/>
      <c r="N19" s="70"/>
      <c r="O19" s="70"/>
      <c r="P19" s="70"/>
      <c r="Q19" s="70"/>
      <c r="R19" s="70"/>
      <c r="S19" s="70"/>
    </row>
    <row r="20" spans="1:19" x14ac:dyDescent="0.2">
      <c r="A20" s="70">
        <v>25</v>
      </c>
      <c r="B20" s="70">
        <v>1476</v>
      </c>
      <c r="C20" s="70">
        <v>1935</v>
      </c>
      <c r="D20" s="70">
        <v>3024</v>
      </c>
      <c r="E20" s="70">
        <v>2331</v>
      </c>
      <c r="F20" s="70"/>
      <c r="G20" s="70"/>
      <c r="H20" s="70"/>
      <c r="I20" s="70"/>
      <c r="J20" s="70"/>
      <c r="K20" s="70"/>
      <c r="L20" s="70"/>
      <c r="M20" s="70"/>
      <c r="N20" s="70"/>
      <c r="O20" s="70"/>
      <c r="P20" s="70"/>
      <c r="Q20" s="70"/>
      <c r="R20" s="70"/>
      <c r="S20" s="70"/>
    </row>
    <row r="21" spans="1:19" x14ac:dyDescent="0.2">
      <c r="A21" s="70">
        <v>26</v>
      </c>
      <c r="B21" s="70">
        <v>1512</v>
      </c>
      <c r="C21" s="70">
        <v>1955</v>
      </c>
      <c r="D21" s="70">
        <v>3024</v>
      </c>
      <c r="E21" s="70">
        <v>2377</v>
      </c>
      <c r="F21" s="70"/>
      <c r="G21" s="70"/>
      <c r="H21" s="70"/>
      <c r="I21" s="70"/>
      <c r="J21" s="70"/>
      <c r="K21" s="70"/>
      <c r="L21" s="70"/>
      <c r="M21" s="70"/>
      <c r="N21" s="70"/>
      <c r="O21" s="70"/>
      <c r="P21" s="70"/>
      <c r="Q21" s="70"/>
      <c r="R21" s="70"/>
      <c r="S21" s="70"/>
    </row>
    <row r="22" spans="1:19" x14ac:dyDescent="0.2">
      <c r="A22" s="70">
        <v>27</v>
      </c>
      <c r="B22" s="70">
        <v>1504</v>
      </c>
      <c r="C22" s="70">
        <v>1941</v>
      </c>
      <c r="D22" s="70">
        <v>3024</v>
      </c>
      <c r="E22" s="70">
        <v>2363</v>
      </c>
      <c r="F22" s="70"/>
      <c r="G22" s="70"/>
      <c r="H22" s="70"/>
      <c r="I22" s="70"/>
      <c r="J22" s="70"/>
      <c r="K22" s="70"/>
      <c r="L22" s="70"/>
      <c r="M22" s="70"/>
      <c r="N22" s="70"/>
      <c r="O22" s="70"/>
      <c r="P22" s="70"/>
      <c r="Q22" s="70"/>
      <c r="R22" s="70"/>
      <c r="S22" s="70"/>
    </row>
    <row r="23" spans="1:19" x14ac:dyDescent="0.2">
      <c r="A23" s="70">
        <v>28</v>
      </c>
      <c r="B23" s="70">
        <v>1516</v>
      </c>
      <c r="C23" s="70">
        <v>1952</v>
      </c>
      <c r="D23" s="70">
        <v>3024</v>
      </c>
      <c r="E23" s="70">
        <v>2376</v>
      </c>
      <c r="F23" s="70"/>
      <c r="G23" s="70"/>
      <c r="H23" s="70"/>
      <c r="I23" s="70"/>
      <c r="J23" s="70"/>
      <c r="K23" s="70"/>
      <c r="L23" s="70"/>
      <c r="M23" s="70"/>
      <c r="N23" s="70"/>
      <c r="O23" s="70"/>
      <c r="P23" s="70"/>
      <c r="Q23" s="70"/>
      <c r="R23" s="70"/>
      <c r="S23" s="70"/>
    </row>
    <row r="24" spans="1:19" x14ac:dyDescent="0.2">
      <c r="A24" s="70">
        <v>29</v>
      </c>
      <c r="B24" s="70">
        <v>1535</v>
      </c>
      <c r="C24" s="70">
        <v>1971</v>
      </c>
      <c r="D24" s="70">
        <v>3024</v>
      </c>
      <c r="E24" s="70">
        <v>2398</v>
      </c>
      <c r="F24" s="70"/>
      <c r="G24" s="70"/>
      <c r="H24" s="70"/>
      <c r="I24" s="70"/>
      <c r="J24" s="70"/>
      <c r="K24" s="70"/>
      <c r="L24" s="70"/>
      <c r="M24" s="70"/>
      <c r="N24" s="70"/>
      <c r="O24" s="70"/>
      <c r="P24" s="70"/>
      <c r="Q24" s="70"/>
      <c r="R24" s="70"/>
      <c r="S24" s="70"/>
    </row>
    <row r="25" spans="1:19" x14ac:dyDescent="0.2">
      <c r="A25" s="70">
        <v>30</v>
      </c>
      <c r="B25" s="70">
        <v>1538</v>
      </c>
      <c r="C25" s="70">
        <v>1984</v>
      </c>
      <c r="D25" s="70">
        <v>3024</v>
      </c>
      <c r="E25" s="70">
        <v>2409</v>
      </c>
      <c r="F25" s="70"/>
      <c r="G25" s="70"/>
      <c r="H25" s="70"/>
      <c r="I25" s="70"/>
      <c r="J25" s="70"/>
      <c r="K25" s="70"/>
      <c r="L25" s="70"/>
      <c r="M25" s="70"/>
      <c r="N25" s="70"/>
      <c r="O25" s="70"/>
      <c r="P25" s="70"/>
      <c r="Q25" s="70"/>
      <c r="R25" s="70"/>
      <c r="S25" s="70"/>
    </row>
    <row r="26" spans="1:19" x14ac:dyDescent="0.2">
      <c r="A26" s="70">
        <v>31</v>
      </c>
      <c r="B26" s="70">
        <v>1548</v>
      </c>
      <c r="C26" s="70">
        <v>1998</v>
      </c>
      <c r="D26" s="70">
        <v>3024</v>
      </c>
      <c r="E26" s="70">
        <v>2418</v>
      </c>
      <c r="F26" s="70"/>
      <c r="G26" s="70"/>
      <c r="H26" s="70"/>
      <c r="I26" s="70"/>
      <c r="J26" s="70"/>
      <c r="K26" s="70"/>
      <c r="L26" s="70"/>
      <c r="M26" s="70"/>
      <c r="N26" s="70"/>
      <c r="O26" s="70"/>
      <c r="P26" s="70"/>
      <c r="Q26" s="70"/>
      <c r="R26" s="70"/>
      <c r="S26" s="70"/>
    </row>
    <row r="27" spans="1:19" x14ac:dyDescent="0.2">
      <c r="A27" s="70">
        <v>32</v>
      </c>
      <c r="B27" s="70">
        <v>1552</v>
      </c>
      <c r="C27" s="70">
        <v>2000</v>
      </c>
      <c r="D27" s="70">
        <v>3024</v>
      </c>
      <c r="E27" s="70">
        <v>2420</v>
      </c>
      <c r="F27" s="70"/>
      <c r="G27" s="70"/>
      <c r="H27" s="70"/>
      <c r="I27" s="70"/>
      <c r="J27" s="70"/>
      <c r="K27" s="70"/>
      <c r="L27" s="70"/>
      <c r="M27" s="70"/>
      <c r="N27" s="70"/>
      <c r="O27" s="70"/>
      <c r="P27" s="70"/>
      <c r="Q27" s="70"/>
      <c r="R27" s="70"/>
      <c r="S27" s="70"/>
    </row>
    <row r="28" spans="1:19" x14ac:dyDescent="0.2">
      <c r="A28" s="70">
        <v>33</v>
      </c>
      <c r="B28" s="70">
        <v>1540</v>
      </c>
      <c r="C28" s="70">
        <v>1991</v>
      </c>
      <c r="D28" s="70">
        <v>3024</v>
      </c>
      <c r="E28" s="70">
        <v>2400</v>
      </c>
      <c r="F28" s="70"/>
      <c r="G28" s="70"/>
      <c r="H28" s="70"/>
      <c r="I28" s="70"/>
      <c r="J28" s="70"/>
      <c r="K28" s="70"/>
      <c r="L28" s="70"/>
      <c r="M28" s="70"/>
      <c r="N28" s="70"/>
      <c r="O28" s="70"/>
      <c r="P28" s="70"/>
      <c r="Q28" s="70"/>
      <c r="R28" s="70"/>
      <c r="S28" s="70"/>
    </row>
    <row r="29" spans="1:19" x14ac:dyDescent="0.2">
      <c r="A29" s="70">
        <v>34</v>
      </c>
      <c r="B29" s="70">
        <v>1541</v>
      </c>
      <c r="C29" s="70">
        <v>2000</v>
      </c>
      <c r="D29" s="70">
        <v>3024</v>
      </c>
      <c r="E29" s="70">
        <v>2399</v>
      </c>
      <c r="F29" s="70"/>
      <c r="G29" s="70"/>
      <c r="H29" s="70"/>
      <c r="I29" s="70"/>
      <c r="J29" s="70"/>
      <c r="K29" s="70"/>
      <c r="L29" s="70"/>
      <c r="M29" s="70"/>
      <c r="N29" s="70"/>
      <c r="O29" s="70"/>
      <c r="P29" s="70"/>
      <c r="Q29" s="70"/>
      <c r="R29" s="70"/>
      <c r="S29" s="70"/>
    </row>
    <row r="30" spans="1:19" x14ac:dyDescent="0.2">
      <c r="A30" s="70">
        <v>35</v>
      </c>
      <c r="B30" s="70">
        <v>1551</v>
      </c>
      <c r="C30" s="70">
        <v>2005</v>
      </c>
      <c r="D30" s="70">
        <v>3024</v>
      </c>
      <c r="E30" s="70">
        <v>2412</v>
      </c>
      <c r="F30" s="70"/>
      <c r="G30" s="70"/>
      <c r="H30" s="70"/>
      <c r="I30" s="70"/>
      <c r="J30" s="70"/>
      <c r="K30" s="70"/>
      <c r="L30" s="70"/>
      <c r="M30" s="70"/>
      <c r="N30" s="70"/>
      <c r="O30" s="70"/>
      <c r="P30" s="70"/>
      <c r="Q30" s="70"/>
      <c r="R30" s="70"/>
      <c r="S30" s="70"/>
    </row>
    <row r="31" spans="1:19" x14ac:dyDescent="0.2">
      <c r="A31" s="70">
        <v>36</v>
      </c>
      <c r="B31" s="70">
        <v>1561</v>
      </c>
      <c r="C31" s="70">
        <v>2009</v>
      </c>
      <c r="D31" s="70">
        <v>3024</v>
      </c>
      <c r="E31" s="70">
        <v>2423</v>
      </c>
      <c r="F31" s="70"/>
      <c r="G31" s="70"/>
      <c r="H31" s="70"/>
      <c r="I31" s="70"/>
      <c r="J31" s="70"/>
      <c r="K31" s="70"/>
      <c r="L31" s="70"/>
      <c r="M31" s="70"/>
      <c r="N31" s="70"/>
      <c r="O31" s="70"/>
      <c r="P31" s="70"/>
      <c r="Q31" s="70"/>
      <c r="R31" s="70"/>
      <c r="S31" s="70"/>
    </row>
    <row r="32" spans="1:19" x14ac:dyDescent="0.2">
      <c r="A32" s="70"/>
      <c r="B32" s="70"/>
      <c r="C32" s="70"/>
      <c r="D32" s="70"/>
      <c r="E32" s="70"/>
      <c r="F32" s="70"/>
      <c r="G32" s="70"/>
      <c r="H32" s="70"/>
      <c r="I32" s="70"/>
      <c r="J32" s="70"/>
      <c r="K32" s="70"/>
      <c r="L32" s="70"/>
      <c r="M32" s="70"/>
      <c r="N32" s="70"/>
      <c r="O32" s="70"/>
      <c r="P32" s="70"/>
      <c r="Q32" s="70"/>
      <c r="R32" s="70"/>
      <c r="S32" s="70"/>
    </row>
    <row r="33" spans="1:19" x14ac:dyDescent="0.2">
      <c r="A33" s="70"/>
      <c r="B33" s="70"/>
      <c r="C33" s="70"/>
      <c r="D33" s="70"/>
      <c r="E33" s="70"/>
      <c r="F33" s="70"/>
      <c r="G33" s="70"/>
      <c r="H33" s="70"/>
      <c r="I33" s="70"/>
      <c r="J33" s="70"/>
      <c r="K33" s="70"/>
      <c r="L33" s="70"/>
      <c r="M33" s="70"/>
      <c r="N33" s="70"/>
      <c r="O33" s="70"/>
      <c r="P33" s="70"/>
      <c r="Q33" s="70"/>
      <c r="R33" s="70"/>
      <c r="S33" s="70"/>
    </row>
    <row r="34" spans="1:19" x14ac:dyDescent="0.2">
      <c r="A34" s="70"/>
      <c r="B34" s="70"/>
      <c r="C34" s="70"/>
      <c r="D34" s="70"/>
      <c r="E34" s="70"/>
      <c r="F34" s="70"/>
      <c r="G34" s="70"/>
      <c r="H34" s="70"/>
      <c r="I34" s="70"/>
      <c r="J34" s="70"/>
      <c r="K34" s="70"/>
      <c r="L34" s="70"/>
      <c r="M34" s="70"/>
      <c r="N34" s="70"/>
      <c r="O34" s="70"/>
      <c r="P34" s="70"/>
      <c r="Q34" s="70"/>
      <c r="R34" s="70"/>
      <c r="S34" s="70"/>
    </row>
    <row r="35" spans="1:19" x14ac:dyDescent="0.2">
      <c r="A35" s="70"/>
      <c r="B35" s="70"/>
      <c r="C35" s="70"/>
      <c r="D35" s="70"/>
      <c r="E35" s="70"/>
      <c r="F35" s="70"/>
      <c r="G35" s="70"/>
      <c r="H35" s="70"/>
      <c r="I35" s="70"/>
      <c r="J35" s="70"/>
      <c r="K35" s="70"/>
      <c r="L35" s="70"/>
      <c r="M35" s="70"/>
      <c r="N35" s="70"/>
      <c r="O35" s="70"/>
      <c r="P35" s="70"/>
      <c r="Q35" s="70"/>
      <c r="R35" s="70"/>
      <c r="S35" s="70"/>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8424B-7D93-0645-9B0A-6082E234D6A5}">
  <dimension ref="A1"/>
  <sheetViews>
    <sheetView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AE77-B36D-034C-A3F6-FA7859D3A9C4}">
  <dimension ref="A1:G10"/>
  <sheetViews>
    <sheetView workbookViewId="0">
      <selection activeCell="D21" sqref="D21"/>
    </sheetView>
  </sheetViews>
  <sheetFormatPr baseColWidth="10" defaultRowHeight="16" x14ac:dyDescent="0.2"/>
  <cols>
    <col min="1" max="1" width="19.1640625" customWidth="1"/>
    <col min="2" max="2" width="18" customWidth="1"/>
  </cols>
  <sheetData>
    <row r="1" spans="1:7" x14ac:dyDescent="0.2">
      <c r="A1" s="2" t="s">
        <v>0</v>
      </c>
      <c r="B1" s="3">
        <v>12</v>
      </c>
      <c r="C1" s="4"/>
      <c r="D1" s="4"/>
    </row>
    <row r="2" spans="1:7" x14ac:dyDescent="0.2">
      <c r="A2" s="2" t="s">
        <v>1</v>
      </c>
      <c r="B2" s="3">
        <v>21</v>
      </c>
      <c r="C2" s="4"/>
      <c r="D2" s="4"/>
    </row>
    <row r="3" spans="1:7" x14ac:dyDescent="0.2">
      <c r="A3" s="2" t="s">
        <v>2</v>
      </c>
      <c r="B3" s="3">
        <v>60</v>
      </c>
      <c r="C3" s="4"/>
      <c r="D3" s="4"/>
    </row>
    <row r="4" spans="1:7" x14ac:dyDescent="0.2">
      <c r="A4" s="4"/>
      <c r="B4" s="4"/>
      <c r="C4" s="4"/>
      <c r="D4" s="4"/>
    </row>
    <row r="5" spans="1:7" ht="106" customHeight="1" x14ac:dyDescent="0.2">
      <c r="A5" s="5" t="s">
        <v>3</v>
      </c>
      <c r="B5" s="5" t="s">
        <v>4</v>
      </c>
      <c r="C5" s="5" t="s">
        <v>11</v>
      </c>
      <c r="D5" s="5" t="s">
        <v>103</v>
      </c>
      <c r="E5" s="5" t="s">
        <v>9</v>
      </c>
      <c r="F5" s="5" t="s">
        <v>10</v>
      </c>
      <c r="G5" s="5" t="s">
        <v>12</v>
      </c>
    </row>
    <row r="6" spans="1:7" x14ac:dyDescent="0.2">
      <c r="A6" s="3" t="s">
        <v>5</v>
      </c>
      <c r="B6" s="3">
        <v>6</v>
      </c>
      <c r="C6" s="3">
        <v>3</v>
      </c>
      <c r="D6" s="3">
        <v>6</v>
      </c>
      <c r="E6" s="3">
        <v>18</v>
      </c>
      <c r="F6" s="3">
        <v>108</v>
      </c>
      <c r="G6" s="6">
        <v>2268</v>
      </c>
    </row>
    <row r="7" spans="1:7" x14ac:dyDescent="0.2">
      <c r="A7" s="3" t="s">
        <v>6</v>
      </c>
      <c r="B7" s="3">
        <v>6</v>
      </c>
      <c r="C7" s="3">
        <v>3</v>
      </c>
      <c r="D7" s="3">
        <v>6</v>
      </c>
      <c r="E7" s="3">
        <v>18</v>
      </c>
      <c r="F7" s="3">
        <v>108</v>
      </c>
      <c r="G7" s="6">
        <v>2268</v>
      </c>
    </row>
    <row r="8" spans="1:7" x14ac:dyDescent="0.2">
      <c r="A8" s="3" t="s">
        <v>7</v>
      </c>
      <c r="B8" s="3">
        <v>6</v>
      </c>
      <c r="C8" s="3">
        <v>3</v>
      </c>
      <c r="D8" s="3">
        <v>8</v>
      </c>
      <c r="E8" s="3">
        <v>18</v>
      </c>
      <c r="F8" s="3">
        <v>144</v>
      </c>
      <c r="G8" s="6">
        <v>3024</v>
      </c>
    </row>
    <row r="9" spans="1:7" x14ac:dyDescent="0.2">
      <c r="A9" s="3" t="s">
        <v>8</v>
      </c>
      <c r="B9" s="3">
        <v>6</v>
      </c>
      <c r="C9" s="3">
        <v>3</v>
      </c>
      <c r="D9" s="3">
        <v>8</v>
      </c>
      <c r="E9" s="3">
        <v>18</v>
      </c>
      <c r="F9" s="3">
        <v>144</v>
      </c>
      <c r="G9" s="6">
        <v>3024</v>
      </c>
    </row>
    <row r="10" spans="1:7" x14ac:dyDescent="0.2">
      <c r="A10" s="4"/>
      <c r="B10" s="4"/>
      <c r="C10" s="4"/>
      <c r="D1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6F9FF-B92E-A84D-9BA6-D867DD913F1D}">
  <dimension ref="A1:J37"/>
  <sheetViews>
    <sheetView workbookViewId="0">
      <selection activeCell="F19" sqref="F19"/>
    </sheetView>
  </sheetViews>
  <sheetFormatPr baseColWidth="10" defaultRowHeight="16" x14ac:dyDescent="0.2"/>
  <cols>
    <col min="1" max="1" width="25.33203125" customWidth="1"/>
    <col min="2" max="2" width="18" customWidth="1"/>
    <col min="6" max="6" width="22.83203125" customWidth="1"/>
  </cols>
  <sheetData>
    <row r="1" spans="1:10" ht="16" customHeight="1" x14ac:dyDescent="0.2">
      <c r="A1" s="9" t="s">
        <v>19</v>
      </c>
      <c r="B1" s="9"/>
      <c r="C1" s="4"/>
      <c r="D1" s="13" t="s">
        <v>34</v>
      </c>
      <c r="E1" s="13"/>
      <c r="F1" s="13"/>
      <c r="G1" s="13"/>
      <c r="H1" s="4"/>
      <c r="I1" s="4"/>
      <c r="J1" s="4"/>
    </row>
    <row r="2" spans="1:10" x14ac:dyDescent="0.2">
      <c r="A2" s="3" t="s">
        <v>13</v>
      </c>
      <c r="B2" s="10">
        <v>21510</v>
      </c>
      <c r="C2" s="4"/>
      <c r="D2" s="13"/>
      <c r="E2" s="13"/>
      <c r="F2" s="13"/>
      <c r="G2" s="13"/>
      <c r="H2" s="4"/>
      <c r="I2" s="4"/>
      <c r="J2" s="4"/>
    </row>
    <row r="3" spans="1:10" x14ac:dyDescent="0.2">
      <c r="A3" s="3" t="s">
        <v>14</v>
      </c>
      <c r="B3" s="10">
        <v>90200</v>
      </c>
      <c r="C3" s="4"/>
      <c r="D3" s="13"/>
      <c r="E3" s="13"/>
      <c r="F3" s="13"/>
      <c r="G3" s="13"/>
      <c r="H3" s="4"/>
      <c r="I3" s="4"/>
      <c r="J3" s="4"/>
    </row>
    <row r="4" spans="1:10" x14ac:dyDescent="0.2">
      <c r="A4" s="3" t="s">
        <v>15</v>
      </c>
      <c r="B4" s="10">
        <v>0</v>
      </c>
      <c r="C4" s="4"/>
      <c r="D4" s="13"/>
      <c r="E4" s="13"/>
      <c r="F4" s="13"/>
      <c r="G4" s="13"/>
      <c r="H4" s="4"/>
      <c r="I4" s="4"/>
      <c r="J4" s="4"/>
    </row>
    <row r="5" spans="1:10" x14ac:dyDescent="0.2">
      <c r="A5" s="3" t="s">
        <v>16</v>
      </c>
      <c r="B5" s="10">
        <v>73100</v>
      </c>
      <c r="C5" s="4"/>
      <c r="D5" s="13"/>
      <c r="E5" s="13"/>
      <c r="F5" s="13"/>
      <c r="G5" s="13"/>
      <c r="H5" s="4"/>
      <c r="I5" s="4"/>
      <c r="J5" s="4"/>
    </row>
    <row r="6" spans="1:10" x14ac:dyDescent="0.2">
      <c r="A6" s="3" t="s">
        <v>17</v>
      </c>
      <c r="B6" s="10">
        <v>300200</v>
      </c>
      <c r="C6" s="4"/>
      <c r="D6" s="13"/>
      <c r="E6" s="13"/>
      <c r="F6" s="13"/>
      <c r="G6" s="13"/>
      <c r="H6" s="4"/>
      <c r="I6" s="4"/>
      <c r="J6" s="4"/>
    </row>
    <row r="7" spans="1:10" x14ac:dyDescent="0.2">
      <c r="A7" s="3" t="s">
        <v>18</v>
      </c>
      <c r="B7" s="10">
        <v>310000</v>
      </c>
      <c r="C7" s="4"/>
      <c r="D7" s="13"/>
      <c r="E7" s="13"/>
      <c r="F7" s="13"/>
      <c r="G7" s="13"/>
      <c r="H7" s="4"/>
      <c r="I7" s="4"/>
      <c r="J7" s="4"/>
    </row>
    <row r="8" spans="1:10" x14ac:dyDescent="0.2">
      <c r="A8" s="4"/>
      <c r="B8" s="4"/>
      <c r="C8" s="4"/>
      <c r="D8" s="13"/>
      <c r="E8" s="13"/>
      <c r="F8" s="13"/>
      <c r="G8" s="13"/>
      <c r="H8" s="4"/>
      <c r="I8" s="4"/>
      <c r="J8" s="4"/>
    </row>
    <row r="9" spans="1:10" x14ac:dyDescent="0.2">
      <c r="A9" s="9" t="s">
        <v>20</v>
      </c>
      <c r="B9" s="9"/>
      <c r="C9" s="4"/>
      <c r="D9" s="13"/>
      <c r="E9" s="13"/>
      <c r="F9" s="13"/>
      <c r="G9" s="13"/>
      <c r="H9" s="4"/>
      <c r="I9" s="4"/>
      <c r="J9" s="4"/>
    </row>
    <row r="10" spans="1:10" ht="51" x14ac:dyDescent="0.2">
      <c r="A10" s="11" t="s">
        <v>21</v>
      </c>
      <c r="B10" s="12">
        <v>230.82</v>
      </c>
      <c r="C10" s="4"/>
      <c r="D10" s="13"/>
      <c r="E10" s="13"/>
      <c r="F10" s="13"/>
      <c r="G10" s="13"/>
      <c r="H10" s="4"/>
      <c r="I10" s="4"/>
      <c r="J10" s="4"/>
    </row>
    <row r="11" spans="1:10" ht="34" x14ac:dyDescent="0.2">
      <c r="A11" s="11" t="s">
        <v>22</v>
      </c>
      <c r="B11" s="12">
        <v>225.46</v>
      </c>
      <c r="C11" s="4"/>
      <c r="D11" s="13"/>
      <c r="E11" s="13"/>
      <c r="F11" s="13"/>
      <c r="G11" s="13"/>
      <c r="H11" s="4"/>
      <c r="I11" s="4"/>
      <c r="J11" s="4"/>
    </row>
    <row r="12" spans="1:10" ht="61" customHeight="1" x14ac:dyDescent="0.2">
      <c r="A12" s="11" t="s">
        <v>23</v>
      </c>
      <c r="B12" s="12">
        <v>250.05</v>
      </c>
      <c r="C12" s="4"/>
      <c r="D12" s="30" t="s">
        <v>104</v>
      </c>
      <c r="E12" s="30"/>
      <c r="F12" s="30"/>
      <c r="G12" s="30"/>
      <c r="H12" s="4"/>
      <c r="I12" s="4"/>
      <c r="J12" s="4"/>
    </row>
    <row r="13" spans="1:10" ht="34" x14ac:dyDescent="0.2">
      <c r="A13" s="11" t="s">
        <v>24</v>
      </c>
      <c r="B13" s="12">
        <v>120</v>
      </c>
      <c r="C13" s="4"/>
      <c r="D13" s="4"/>
      <c r="E13" s="4"/>
      <c r="F13" s="4"/>
      <c r="G13" s="4"/>
      <c r="H13" s="4"/>
      <c r="I13" s="4"/>
      <c r="J13" s="4"/>
    </row>
    <row r="14" spans="1:10" x14ac:dyDescent="0.2">
      <c r="A14" s="4"/>
      <c r="B14" s="4"/>
      <c r="C14" s="4"/>
      <c r="D14" s="4"/>
      <c r="E14" s="4"/>
      <c r="F14" s="4"/>
      <c r="G14" s="4"/>
      <c r="H14" s="4"/>
      <c r="I14" s="4"/>
      <c r="J14" s="4"/>
    </row>
    <row r="15" spans="1:10" x14ac:dyDescent="0.2">
      <c r="A15" s="9" t="s">
        <v>33</v>
      </c>
      <c r="B15" s="9"/>
      <c r="C15" s="4"/>
      <c r="D15" s="4"/>
      <c r="E15" s="4"/>
      <c r="F15" s="4"/>
      <c r="G15" s="4"/>
      <c r="H15" s="4"/>
      <c r="I15" s="4"/>
      <c r="J15" s="4"/>
    </row>
    <row r="16" spans="1:10" ht="34" x14ac:dyDescent="0.2">
      <c r="A16" s="11" t="s">
        <v>25</v>
      </c>
      <c r="B16" s="12">
        <v>0.28000000000000003</v>
      </c>
      <c r="C16" s="4"/>
      <c r="D16" s="4"/>
      <c r="E16" s="4"/>
      <c r="F16" s="4"/>
      <c r="G16" s="4"/>
      <c r="H16" s="4"/>
      <c r="I16" s="4"/>
      <c r="J16" s="4"/>
    </row>
    <row r="17" spans="1:10" ht="34" x14ac:dyDescent="0.2">
      <c r="A17" s="11" t="s">
        <v>26</v>
      </c>
      <c r="B17" s="12">
        <v>0.87</v>
      </c>
      <c r="C17" s="4"/>
      <c r="D17" s="4"/>
      <c r="E17" s="4"/>
      <c r="F17" s="4"/>
      <c r="G17" s="4"/>
      <c r="H17" s="4"/>
      <c r="I17" s="4"/>
      <c r="J17" s="4"/>
    </row>
    <row r="18" spans="1:10" ht="34" x14ac:dyDescent="0.2">
      <c r="A18" s="11" t="s">
        <v>27</v>
      </c>
      <c r="B18" s="12">
        <v>1.1100000000000001</v>
      </c>
      <c r="C18" s="4"/>
      <c r="D18" s="4"/>
      <c r="E18" s="4"/>
      <c r="F18" s="4"/>
      <c r="G18" s="4"/>
      <c r="H18" s="4"/>
      <c r="I18" s="4"/>
      <c r="J18" s="4"/>
    </row>
    <row r="19" spans="1:10" ht="34" x14ac:dyDescent="0.2">
      <c r="A19" s="11" t="s">
        <v>28</v>
      </c>
      <c r="B19" s="12">
        <v>2.09</v>
      </c>
      <c r="C19" s="4"/>
      <c r="D19" s="4"/>
      <c r="E19" s="4"/>
      <c r="F19" s="4"/>
      <c r="G19" s="4"/>
      <c r="H19" s="4"/>
      <c r="I19" s="4"/>
      <c r="J19" s="4"/>
    </row>
    <row r="20" spans="1:10" ht="51" x14ac:dyDescent="0.2">
      <c r="A20" s="11" t="s">
        <v>29</v>
      </c>
      <c r="B20" s="12">
        <v>0.15</v>
      </c>
      <c r="C20" s="4"/>
      <c r="D20" s="4"/>
      <c r="E20" s="4"/>
      <c r="F20" s="4"/>
      <c r="G20" s="4"/>
      <c r="H20" s="4"/>
      <c r="I20" s="4"/>
      <c r="J20" s="4"/>
    </row>
    <row r="21" spans="1:10" ht="51" x14ac:dyDescent="0.2">
      <c r="A21" s="11" t="s">
        <v>30</v>
      </c>
      <c r="B21" s="12">
        <v>0.57999999999999996</v>
      </c>
      <c r="C21" s="4"/>
      <c r="D21" s="4"/>
      <c r="E21" s="4"/>
      <c r="F21" s="4"/>
      <c r="G21" s="4"/>
      <c r="H21" s="4"/>
      <c r="I21" s="4"/>
      <c r="J21" s="4"/>
    </row>
    <row r="22" spans="1:10" ht="51" x14ac:dyDescent="0.2">
      <c r="A22" s="11" t="s">
        <v>31</v>
      </c>
      <c r="B22" s="12">
        <v>2.21</v>
      </c>
      <c r="C22" s="4"/>
      <c r="D22" s="4"/>
      <c r="E22" s="4"/>
      <c r="F22" s="4"/>
      <c r="G22" s="4"/>
      <c r="H22" s="4"/>
      <c r="I22" s="4"/>
      <c r="J22" s="4"/>
    </row>
    <row r="23" spans="1:10" ht="51" x14ac:dyDescent="0.2">
      <c r="A23" s="11" t="s">
        <v>32</v>
      </c>
      <c r="B23" s="12">
        <v>3.28</v>
      </c>
      <c r="C23" s="4"/>
      <c r="D23" s="4"/>
      <c r="E23" s="4"/>
      <c r="F23" s="4"/>
      <c r="G23" s="4"/>
      <c r="H23" s="4"/>
      <c r="I23" s="4"/>
      <c r="J23" s="4"/>
    </row>
    <row r="24" spans="1:10" x14ac:dyDescent="0.2">
      <c r="A24" s="4"/>
      <c r="B24" s="4"/>
      <c r="C24" s="4"/>
      <c r="D24" s="4"/>
      <c r="E24" s="4"/>
      <c r="F24" s="4"/>
      <c r="G24" s="4"/>
      <c r="H24" s="4"/>
      <c r="I24" s="4"/>
      <c r="J24" s="4"/>
    </row>
    <row r="25" spans="1:10" x14ac:dyDescent="0.2">
      <c r="A25" s="4"/>
      <c r="B25" s="4"/>
      <c r="C25" s="4"/>
      <c r="D25" s="4"/>
      <c r="E25" s="4"/>
      <c r="F25" s="4"/>
      <c r="G25" s="4"/>
      <c r="H25" s="4"/>
      <c r="I25" s="4"/>
      <c r="J25" s="4"/>
    </row>
    <row r="26" spans="1:10" x14ac:dyDescent="0.2">
      <c r="A26" s="4"/>
      <c r="B26" s="4"/>
      <c r="C26" s="4"/>
      <c r="D26" s="4"/>
      <c r="E26" s="4"/>
      <c r="F26" s="4"/>
      <c r="G26" s="4"/>
      <c r="H26" s="4"/>
      <c r="I26" s="4"/>
      <c r="J26" s="4"/>
    </row>
    <row r="27" spans="1:10" x14ac:dyDescent="0.2">
      <c r="A27" s="4"/>
      <c r="B27" s="4"/>
      <c r="C27" s="4"/>
      <c r="D27" s="4"/>
      <c r="E27" s="4"/>
      <c r="F27" s="4"/>
      <c r="G27" s="4"/>
      <c r="H27" s="4"/>
      <c r="I27" s="4"/>
      <c r="J27" s="4"/>
    </row>
    <row r="28" spans="1:10" x14ac:dyDescent="0.2">
      <c r="A28" s="4"/>
      <c r="B28" s="4"/>
      <c r="C28" s="4"/>
      <c r="D28" s="4"/>
      <c r="E28" s="4"/>
      <c r="F28" s="4"/>
      <c r="G28" s="4"/>
      <c r="H28" s="4"/>
      <c r="I28" s="4"/>
      <c r="J28" s="4"/>
    </row>
    <row r="29" spans="1:10" x14ac:dyDescent="0.2">
      <c r="A29" s="4"/>
      <c r="B29" s="4"/>
      <c r="C29" s="4"/>
      <c r="D29" s="4"/>
      <c r="E29" s="4"/>
      <c r="F29" s="4"/>
      <c r="G29" s="4"/>
      <c r="H29" s="4"/>
      <c r="I29" s="4"/>
      <c r="J29" s="4"/>
    </row>
    <row r="30" spans="1:10" x14ac:dyDescent="0.2">
      <c r="A30" s="4"/>
      <c r="B30" s="4"/>
      <c r="C30" s="4"/>
      <c r="D30" s="4"/>
      <c r="E30" s="4"/>
      <c r="F30" s="4"/>
      <c r="G30" s="4"/>
      <c r="H30" s="4"/>
      <c r="I30" s="4"/>
      <c r="J30" s="4"/>
    </row>
    <row r="31" spans="1:10" x14ac:dyDescent="0.2">
      <c r="A31" s="4"/>
      <c r="B31" s="4"/>
      <c r="C31" s="4"/>
      <c r="D31" s="4"/>
      <c r="E31" s="4"/>
      <c r="F31" s="4"/>
      <c r="G31" s="4"/>
      <c r="H31" s="4"/>
      <c r="I31" s="4"/>
      <c r="J31" s="4"/>
    </row>
    <row r="32" spans="1:10" x14ac:dyDescent="0.2">
      <c r="A32" s="4"/>
      <c r="B32" s="4"/>
      <c r="C32" s="4"/>
      <c r="D32" s="4"/>
      <c r="E32" s="4"/>
      <c r="F32" s="4"/>
      <c r="G32" s="4"/>
      <c r="H32" s="4"/>
      <c r="I32" s="4"/>
      <c r="J32" s="4"/>
    </row>
    <row r="33" spans="1:10" x14ac:dyDescent="0.2">
      <c r="A33" s="4"/>
      <c r="B33" s="4"/>
      <c r="C33" s="4"/>
      <c r="D33" s="4"/>
      <c r="E33" s="4"/>
      <c r="F33" s="4"/>
      <c r="G33" s="4"/>
      <c r="H33" s="4"/>
      <c r="I33" s="4"/>
      <c r="J33" s="4"/>
    </row>
    <row r="34" spans="1:10" x14ac:dyDescent="0.2">
      <c r="A34" s="4"/>
      <c r="B34" s="4"/>
      <c r="C34" s="4"/>
      <c r="D34" s="4"/>
      <c r="E34" s="4"/>
      <c r="F34" s="4"/>
      <c r="G34" s="4"/>
      <c r="H34" s="4"/>
      <c r="I34" s="4"/>
      <c r="J34" s="4"/>
    </row>
    <row r="35" spans="1:10" x14ac:dyDescent="0.2">
      <c r="A35" s="4"/>
      <c r="B35" s="4"/>
      <c r="C35" s="4"/>
      <c r="D35" s="4"/>
      <c r="E35" s="4"/>
      <c r="F35" s="4"/>
      <c r="G35" s="4"/>
      <c r="H35" s="4"/>
      <c r="I35" s="4"/>
      <c r="J35" s="4"/>
    </row>
    <row r="36" spans="1:10" x14ac:dyDescent="0.2">
      <c r="A36" s="4"/>
      <c r="B36" s="4"/>
      <c r="C36" s="4"/>
      <c r="D36" s="4"/>
      <c r="E36" s="4"/>
      <c r="F36" s="4"/>
      <c r="G36" s="4"/>
      <c r="H36" s="4"/>
      <c r="I36" s="4"/>
      <c r="J36" s="4"/>
    </row>
    <row r="37" spans="1:10" x14ac:dyDescent="0.2">
      <c r="A37" s="4"/>
      <c r="B37" s="4"/>
      <c r="C37" s="4"/>
      <c r="D37" s="4"/>
      <c r="E37" s="4"/>
      <c r="F37" s="4"/>
      <c r="G37" s="4"/>
      <c r="H37" s="4"/>
      <c r="I37" s="4"/>
      <c r="J37" s="4"/>
    </row>
  </sheetData>
  <mergeCells count="5">
    <mergeCell ref="A1:B1"/>
    <mergeCell ref="A9:B9"/>
    <mergeCell ref="A15:B15"/>
    <mergeCell ref="D1:G11"/>
    <mergeCell ref="D12:G1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C64FD-B4D4-924E-9F17-8D7D5B2CDF79}">
  <dimension ref="A1:BC121"/>
  <sheetViews>
    <sheetView topLeftCell="A86" zoomScale="75" workbookViewId="0">
      <selection activeCell="A119" sqref="A119"/>
    </sheetView>
  </sheetViews>
  <sheetFormatPr baseColWidth="10" defaultColWidth="15.6640625" defaultRowHeight="16" x14ac:dyDescent="0.2"/>
  <cols>
    <col min="1" max="1" width="33.83203125" style="4" customWidth="1"/>
    <col min="2" max="31" width="15.6640625" style="4"/>
  </cols>
  <sheetData>
    <row r="1" spans="1:55" s="16" customFormat="1" x14ac:dyDescent="0.2">
      <c r="A1" s="16" t="s">
        <v>60</v>
      </c>
    </row>
    <row r="2" spans="1:55" x14ac:dyDescent="0.2">
      <c r="A2" s="9" t="s">
        <v>50</v>
      </c>
      <c r="B2" s="9"/>
      <c r="C2" s="9"/>
      <c r="D2" s="9"/>
      <c r="E2" s="9"/>
    </row>
    <row r="3" spans="1:55" x14ac:dyDescent="0.2">
      <c r="A3" s="3"/>
      <c r="B3" s="3" t="s">
        <v>43</v>
      </c>
      <c r="C3" s="3" t="s">
        <v>44</v>
      </c>
      <c r="D3" s="3" t="s">
        <v>45</v>
      </c>
      <c r="E3" s="3" t="s">
        <v>46</v>
      </c>
    </row>
    <row r="4" spans="1:55" x14ac:dyDescent="0.2">
      <c r="A4" s="3" t="s">
        <v>47</v>
      </c>
      <c r="B4" s="3">
        <v>6.08</v>
      </c>
      <c r="C4" s="3">
        <v>8.73</v>
      </c>
      <c r="D4" s="3">
        <v>15.35</v>
      </c>
      <c r="E4" s="3">
        <v>22.99</v>
      </c>
    </row>
    <row r="5" spans="1:55" x14ac:dyDescent="0.2">
      <c r="A5" s="3" t="s">
        <v>57</v>
      </c>
      <c r="B5" s="3">
        <v>0.94</v>
      </c>
      <c r="C5" s="3">
        <v>1.39</v>
      </c>
      <c r="D5" s="3">
        <v>5.8</v>
      </c>
      <c r="E5" s="3">
        <v>6.47</v>
      </c>
    </row>
    <row r="6" spans="1:55" x14ac:dyDescent="0.2">
      <c r="A6" s="3" t="s">
        <v>56</v>
      </c>
      <c r="B6" s="20">
        <f>B4-B5</f>
        <v>5.1400000000000006</v>
      </c>
      <c r="C6" s="20">
        <f>C4-C5</f>
        <v>7.3400000000000007</v>
      </c>
      <c r="D6" s="20">
        <f>D4-D5</f>
        <v>9.5500000000000007</v>
      </c>
      <c r="E6" s="20">
        <f>E4-E5</f>
        <v>16.52</v>
      </c>
    </row>
    <row r="7" spans="1:55" x14ac:dyDescent="0.2">
      <c r="A7" s="3" t="s">
        <v>48</v>
      </c>
      <c r="B7" s="21">
        <v>195065</v>
      </c>
      <c r="C7" s="21">
        <v>135834</v>
      </c>
      <c r="D7" s="21">
        <v>99799</v>
      </c>
      <c r="E7" s="21">
        <v>69680</v>
      </c>
    </row>
    <row r="8" spans="1:55" x14ac:dyDescent="0.2">
      <c r="A8" s="3" t="s">
        <v>55</v>
      </c>
      <c r="B8" s="20">
        <f>B6*B7</f>
        <v>1002634.1000000001</v>
      </c>
      <c r="C8" s="20">
        <f>C6*C7</f>
        <v>997021.56</v>
      </c>
      <c r="D8" s="20">
        <f>D6*D7</f>
        <v>953080.45000000007</v>
      </c>
      <c r="E8" s="20">
        <f t="shared" ref="D8:E8" si="0">E7*E6</f>
        <v>1151113.5999999999</v>
      </c>
    </row>
    <row r="9" spans="1:55" x14ac:dyDescent="0.2">
      <c r="A9" s="3" t="s">
        <v>49</v>
      </c>
      <c r="B9" s="3"/>
      <c r="C9" s="3"/>
      <c r="D9" s="3"/>
      <c r="E9" s="20">
        <f>SUM(B8:E8)</f>
        <v>4103849.71</v>
      </c>
    </row>
    <row r="10" spans="1:55" x14ac:dyDescent="0.2">
      <c r="A10" s="3" t="s">
        <v>58</v>
      </c>
      <c r="B10" s="3"/>
      <c r="C10" s="3"/>
      <c r="D10" s="3"/>
      <c r="E10" s="20">
        <v>3133542</v>
      </c>
    </row>
    <row r="11" spans="1:55" x14ac:dyDescent="0.2">
      <c r="A11" s="3" t="s">
        <v>59</v>
      </c>
      <c r="B11" s="3"/>
      <c r="C11" s="3"/>
      <c r="D11" s="3"/>
      <c r="E11" s="20">
        <f>E9-E10</f>
        <v>970307.71</v>
      </c>
    </row>
    <row r="13" spans="1:55" x14ac:dyDescent="0.2">
      <c r="A13" s="9" t="s">
        <v>51</v>
      </c>
      <c r="B13" s="9"/>
      <c r="C13" s="9"/>
      <c r="D13" s="9"/>
      <c r="E13" s="9"/>
      <c r="F13" s="3"/>
      <c r="G13" s="3"/>
      <c r="H13" s="3"/>
      <c r="I13" s="3"/>
      <c r="J13" s="3"/>
      <c r="K13" s="3"/>
      <c r="L13" s="3"/>
      <c r="M13" s="3"/>
      <c r="N13" s="3"/>
      <c r="O13" s="3"/>
      <c r="P13" s="3"/>
      <c r="Q13" s="3"/>
      <c r="R13" s="3"/>
      <c r="S13" s="3"/>
      <c r="T13" s="3"/>
      <c r="U13" s="3"/>
      <c r="V13" s="3"/>
      <c r="W13" s="3"/>
      <c r="X13" s="3"/>
      <c r="Y13" s="3"/>
      <c r="Z13" s="3"/>
      <c r="AA13" s="3"/>
      <c r="AB13" s="3"/>
      <c r="AC13" s="3"/>
      <c r="AD13" s="3"/>
      <c r="AE13" s="3"/>
      <c r="AF13" s="1"/>
      <c r="AG13" s="1"/>
      <c r="AH13" s="1"/>
      <c r="AI13" s="1"/>
      <c r="AJ13" s="1"/>
      <c r="AK13" s="1"/>
      <c r="AL13" s="1"/>
      <c r="AM13" s="1"/>
      <c r="AN13" s="1"/>
      <c r="AO13" s="1"/>
      <c r="AP13" s="1"/>
      <c r="AQ13" s="1"/>
      <c r="AR13" s="1"/>
      <c r="AS13" s="1"/>
      <c r="AT13" s="1"/>
      <c r="AU13" s="1"/>
      <c r="AV13" s="1"/>
      <c r="AW13" s="1"/>
      <c r="AX13" s="1"/>
      <c r="AY13" s="1"/>
      <c r="AZ13" s="1"/>
      <c r="BA13" s="1"/>
      <c r="BB13" s="1"/>
      <c r="BC13" s="1"/>
    </row>
    <row r="14" spans="1:55" x14ac:dyDescent="0.2">
      <c r="A14" s="3" t="s">
        <v>52</v>
      </c>
      <c r="B14" s="3">
        <v>7</v>
      </c>
      <c r="C14" s="3">
        <v>8</v>
      </c>
      <c r="D14" s="3">
        <v>9</v>
      </c>
      <c r="E14" s="3">
        <v>10</v>
      </c>
      <c r="F14" s="3">
        <v>11</v>
      </c>
      <c r="G14" s="3">
        <v>12</v>
      </c>
      <c r="H14" s="3">
        <v>13</v>
      </c>
      <c r="I14" s="3">
        <v>14</v>
      </c>
      <c r="J14" s="3">
        <v>15</v>
      </c>
      <c r="K14" s="3">
        <v>16</v>
      </c>
      <c r="L14" s="3">
        <v>17</v>
      </c>
      <c r="M14" s="3">
        <v>18</v>
      </c>
      <c r="N14" s="3">
        <v>19</v>
      </c>
      <c r="O14" s="3">
        <v>20</v>
      </c>
      <c r="P14" s="3">
        <v>21</v>
      </c>
      <c r="Q14" s="3">
        <v>22</v>
      </c>
      <c r="R14" s="3">
        <v>23</v>
      </c>
      <c r="S14" s="3">
        <v>24</v>
      </c>
      <c r="T14" s="3">
        <v>25</v>
      </c>
      <c r="U14" s="3">
        <v>26</v>
      </c>
      <c r="V14" s="3">
        <v>27</v>
      </c>
      <c r="W14" s="3">
        <v>28</v>
      </c>
      <c r="X14" s="3">
        <v>29</v>
      </c>
      <c r="Y14" s="3">
        <v>30</v>
      </c>
      <c r="Z14" s="3">
        <v>31</v>
      </c>
      <c r="AA14" s="3">
        <v>32</v>
      </c>
      <c r="AB14" s="3">
        <v>33</v>
      </c>
      <c r="AC14" s="3">
        <v>34</v>
      </c>
      <c r="AD14" s="3">
        <v>35</v>
      </c>
      <c r="AE14" s="3">
        <v>36</v>
      </c>
      <c r="AF14" s="3">
        <v>37</v>
      </c>
      <c r="AG14" s="3">
        <v>38</v>
      </c>
      <c r="AH14" s="3">
        <v>39</v>
      </c>
      <c r="AI14" s="3">
        <v>40</v>
      </c>
      <c r="AJ14" s="3">
        <v>41</v>
      </c>
      <c r="AK14" s="3">
        <v>42</v>
      </c>
      <c r="AL14" s="3">
        <v>43</v>
      </c>
      <c r="AM14" s="3">
        <v>44</v>
      </c>
      <c r="AN14" s="3">
        <v>45</v>
      </c>
      <c r="AO14" s="3">
        <v>46</v>
      </c>
      <c r="AP14" s="3">
        <v>47</v>
      </c>
      <c r="AQ14" s="3">
        <v>48</v>
      </c>
      <c r="AR14" s="3">
        <v>49</v>
      </c>
      <c r="AS14" s="3">
        <v>50</v>
      </c>
      <c r="AT14" s="3">
        <v>51</v>
      </c>
      <c r="AU14" s="3">
        <v>52</v>
      </c>
      <c r="AV14" s="3">
        <v>53</v>
      </c>
      <c r="AW14" s="3">
        <v>54</v>
      </c>
      <c r="AX14" s="3">
        <v>55</v>
      </c>
      <c r="AY14" s="3">
        <v>56</v>
      </c>
      <c r="AZ14" s="3">
        <v>57</v>
      </c>
      <c r="BA14" s="3">
        <v>58</v>
      </c>
      <c r="BB14" s="3">
        <v>59</v>
      </c>
      <c r="BC14" s="3">
        <v>60</v>
      </c>
    </row>
    <row r="15" spans="1:55" s="4" customFormat="1" x14ac:dyDescent="0.2">
      <c r="A15" s="3" t="s">
        <v>53</v>
      </c>
      <c r="B15" s="12">
        <v>-2241186</v>
      </c>
      <c r="C15" s="12">
        <v>-2412839</v>
      </c>
      <c r="D15" s="12">
        <v>-2467749</v>
      </c>
      <c r="E15" s="12">
        <v>-2545656</v>
      </c>
      <c r="F15" s="12">
        <v>-2305735</v>
      </c>
      <c r="G15" s="12">
        <v>-2160031</v>
      </c>
      <c r="H15" s="12">
        <v>-1854686</v>
      </c>
      <c r="I15" s="12">
        <v>-1610478</v>
      </c>
      <c r="J15" s="12">
        <v>-1526674</v>
      </c>
      <c r="K15" s="12">
        <v>-1333841</v>
      </c>
      <c r="L15" s="12">
        <v>-1177492</v>
      </c>
      <c r="M15" s="12">
        <v>-897190</v>
      </c>
      <c r="N15" s="12">
        <v>-633133</v>
      </c>
      <c r="O15" s="12">
        <v>-378688</v>
      </c>
      <c r="P15" s="12">
        <v>254577</v>
      </c>
      <c r="Q15" s="12">
        <v>735942</v>
      </c>
      <c r="R15" s="12">
        <v>1389019</v>
      </c>
      <c r="S15" s="12">
        <v>2178487</v>
      </c>
      <c r="T15" s="12">
        <v>2956526</v>
      </c>
      <c r="U15" s="12">
        <v>3844942</v>
      </c>
      <c r="V15" s="12">
        <v>4733086</v>
      </c>
      <c r="W15" s="12">
        <v>5550209</v>
      </c>
      <c r="X15" s="12">
        <v>6467831</v>
      </c>
      <c r="Y15" s="12">
        <v>7491319</v>
      </c>
      <c r="Z15" s="12">
        <v>8587645</v>
      </c>
      <c r="AA15" s="12">
        <v>9580032</v>
      </c>
      <c r="AB15" s="12">
        <v>10679815</v>
      </c>
      <c r="AC15" s="12">
        <v>11573745</v>
      </c>
      <c r="AD15" s="12">
        <v>12509015</v>
      </c>
      <c r="AE15" s="12">
        <v>13480889</v>
      </c>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row>
    <row r="17" spans="1:55" x14ac:dyDescent="0.2">
      <c r="A17" s="9" t="s">
        <v>54</v>
      </c>
      <c r="B17" s="9"/>
      <c r="C17" s="9"/>
      <c r="D17" s="9"/>
      <c r="E17" s="9"/>
      <c r="F17" s="3"/>
      <c r="G17" s="3"/>
      <c r="H17" s="3"/>
      <c r="I17" s="3"/>
      <c r="J17" s="3"/>
      <c r="K17" s="3"/>
      <c r="L17" s="3"/>
      <c r="M17" s="3"/>
      <c r="N17" s="3"/>
      <c r="O17" s="3"/>
      <c r="P17" s="3"/>
      <c r="Q17" s="3"/>
      <c r="R17" s="3"/>
      <c r="S17" s="3"/>
      <c r="T17" s="3"/>
      <c r="U17" s="3"/>
      <c r="V17" s="3"/>
      <c r="W17" s="3"/>
      <c r="X17" s="3"/>
      <c r="Y17" s="3"/>
      <c r="Z17" s="3"/>
      <c r="AA17" s="3"/>
      <c r="AB17" s="3"/>
      <c r="AC17" s="3"/>
      <c r="AD17" s="3"/>
      <c r="AE17" s="3"/>
      <c r="AF17" s="1"/>
      <c r="AG17" s="1"/>
      <c r="AH17" s="1"/>
      <c r="AI17" s="1"/>
      <c r="AJ17" s="1"/>
      <c r="AK17" s="1"/>
      <c r="AL17" s="1"/>
      <c r="AM17" s="1"/>
      <c r="AN17" s="1"/>
      <c r="AO17" s="1"/>
      <c r="AP17" s="1"/>
      <c r="AQ17" s="1"/>
      <c r="AR17" s="1"/>
      <c r="AS17" s="1"/>
      <c r="AT17" s="1"/>
      <c r="AU17" s="1"/>
      <c r="AV17" s="1"/>
      <c r="AW17" s="1"/>
      <c r="AX17" s="1"/>
      <c r="AY17" s="1"/>
      <c r="AZ17" s="1"/>
      <c r="BA17" s="1"/>
      <c r="BB17" s="1"/>
      <c r="BC17" s="1"/>
    </row>
    <row r="18" spans="1:55" x14ac:dyDescent="0.2">
      <c r="A18" s="3" t="s">
        <v>52</v>
      </c>
      <c r="B18" s="3">
        <v>7</v>
      </c>
      <c r="C18" s="3">
        <v>8</v>
      </c>
      <c r="D18" s="3">
        <v>9</v>
      </c>
      <c r="E18" s="3">
        <v>10</v>
      </c>
      <c r="F18" s="3">
        <v>11</v>
      </c>
      <c r="G18" s="3">
        <v>12</v>
      </c>
      <c r="H18" s="3">
        <v>13</v>
      </c>
      <c r="I18" s="3">
        <v>14</v>
      </c>
      <c r="J18" s="3">
        <v>15</v>
      </c>
      <c r="K18" s="3">
        <v>16</v>
      </c>
      <c r="L18" s="3">
        <v>17</v>
      </c>
      <c r="M18" s="3">
        <v>18</v>
      </c>
      <c r="N18" s="3">
        <v>19</v>
      </c>
      <c r="O18" s="3">
        <v>20</v>
      </c>
      <c r="P18" s="3">
        <v>21</v>
      </c>
      <c r="Q18" s="3">
        <v>22</v>
      </c>
      <c r="R18" s="3">
        <v>23</v>
      </c>
      <c r="S18" s="3">
        <v>24</v>
      </c>
      <c r="T18" s="3">
        <v>25</v>
      </c>
      <c r="U18" s="3">
        <v>26</v>
      </c>
      <c r="V18" s="3">
        <v>27</v>
      </c>
      <c r="W18" s="3">
        <v>28</v>
      </c>
      <c r="X18" s="3">
        <v>29</v>
      </c>
      <c r="Y18" s="3">
        <v>30</v>
      </c>
      <c r="Z18" s="3">
        <v>31</v>
      </c>
      <c r="AA18" s="3">
        <v>32</v>
      </c>
      <c r="AB18" s="3">
        <v>33</v>
      </c>
      <c r="AC18" s="3">
        <v>34</v>
      </c>
      <c r="AD18" s="3">
        <v>35</v>
      </c>
      <c r="AE18" s="3">
        <v>36</v>
      </c>
      <c r="AF18" s="3">
        <v>37</v>
      </c>
      <c r="AG18" s="3">
        <v>38</v>
      </c>
      <c r="AH18" s="3">
        <v>39</v>
      </c>
      <c r="AI18" s="3">
        <v>40</v>
      </c>
      <c r="AJ18" s="3">
        <v>41</v>
      </c>
      <c r="AK18" s="3">
        <v>42</v>
      </c>
      <c r="AL18" s="3">
        <v>43</v>
      </c>
      <c r="AM18" s="3">
        <v>44</v>
      </c>
      <c r="AN18" s="3">
        <v>45</v>
      </c>
      <c r="AO18" s="3">
        <v>46</v>
      </c>
      <c r="AP18" s="3">
        <v>47</v>
      </c>
      <c r="AQ18" s="3">
        <v>48</v>
      </c>
      <c r="AR18" s="3">
        <v>49</v>
      </c>
      <c r="AS18" s="3">
        <v>50</v>
      </c>
      <c r="AT18" s="3">
        <v>51</v>
      </c>
      <c r="AU18" s="3">
        <v>52</v>
      </c>
      <c r="AV18" s="3">
        <v>53</v>
      </c>
      <c r="AW18" s="3">
        <v>54</v>
      </c>
      <c r="AX18" s="3">
        <v>55</v>
      </c>
      <c r="AY18" s="3">
        <v>56</v>
      </c>
      <c r="AZ18" s="3">
        <v>57</v>
      </c>
      <c r="BA18" s="3">
        <v>58</v>
      </c>
      <c r="BB18" s="3">
        <v>59</v>
      </c>
      <c r="BC18" s="3">
        <v>60</v>
      </c>
    </row>
    <row r="19" spans="1:55" x14ac:dyDescent="0.2">
      <c r="A19" s="3" t="s">
        <v>54</v>
      </c>
      <c r="B19" s="12">
        <v>-260384</v>
      </c>
      <c r="C19" s="12">
        <v>-171654</v>
      </c>
      <c r="D19" s="12">
        <v>-54909</v>
      </c>
      <c r="E19" s="12">
        <v>11180</v>
      </c>
      <c r="F19" s="12">
        <v>150834</v>
      </c>
      <c r="G19" s="12">
        <v>145704</v>
      </c>
      <c r="H19" s="12">
        <v>305345</v>
      </c>
      <c r="I19" s="12">
        <v>244208</v>
      </c>
      <c r="J19" s="12">
        <v>83803</v>
      </c>
      <c r="K19" s="12">
        <v>192834</v>
      </c>
      <c r="L19" s="12">
        <v>156348</v>
      </c>
      <c r="M19" s="12">
        <v>280302</v>
      </c>
      <c r="N19" s="12">
        <v>264057</v>
      </c>
      <c r="O19" s="12">
        <v>254446</v>
      </c>
      <c r="P19" s="12">
        <v>633265</v>
      </c>
      <c r="Q19" s="12">
        <v>481365</v>
      </c>
      <c r="R19" s="12">
        <v>653077</v>
      </c>
      <c r="S19" s="12">
        <v>789468</v>
      </c>
      <c r="T19" s="12">
        <v>778039</v>
      </c>
      <c r="U19" s="12">
        <v>888415</v>
      </c>
      <c r="V19" s="12">
        <v>888144</v>
      </c>
      <c r="W19" s="12">
        <v>817123</v>
      </c>
      <c r="X19" s="12">
        <v>917622</v>
      </c>
      <c r="Y19" s="12">
        <v>1023488</v>
      </c>
      <c r="Z19" s="12">
        <v>1096326</v>
      </c>
      <c r="AA19" s="12">
        <v>992387</v>
      </c>
      <c r="AB19" s="12">
        <v>1099784</v>
      </c>
      <c r="AC19" s="12">
        <v>893930</v>
      </c>
      <c r="AD19" s="12">
        <v>935270</v>
      </c>
      <c r="AE19" s="12">
        <v>971873</v>
      </c>
      <c r="AF19" s="1"/>
      <c r="AG19" s="1"/>
      <c r="AH19" s="1"/>
      <c r="AI19" s="1"/>
      <c r="AJ19" s="1"/>
      <c r="AK19" s="1"/>
      <c r="AL19" s="1"/>
      <c r="AM19" s="1"/>
      <c r="AN19" s="1"/>
      <c r="AO19" s="1"/>
      <c r="AP19" s="1"/>
      <c r="AQ19" s="1"/>
      <c r="AR19" s="1"/>
      <c r="AS19" s="1"/>
      <c r="AT19" s="1"/>
      <c r="AU19" s="1"/>
      <c r="AV19" s="1"/>
      <c r="AW19" s="1"/>
      <c r="AX19" s="1"/>
      <c r="AY19" s="1"/>
      <c r="AZ19" s="1"/>
      <c r="BA19" s="1"/>
      <c r="BB19" s="1"/>
      <c r="BC19" s="1"/>
    </row>
    <row r="20" spans="1:55" x14ac:dyDescent="0.2">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row>
    <row r="21" spans="1:55" s="19" customFormat="1" x14ac:dyDescent="0.2">
      <c r="A21" s="16" t="s">
        <v>61</v>
      </c>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row>
    <row r="23" spans="1:55" x14ac:dyDescent="0.2">
      <c r="A23" s="9" t="s">
        <v>62</v>
      </c>
      <c r="B23" s="9"/>
    </row>
    <row r="24" spans="1:55" ht="34" x14ac:dyDescent="0.2">
      <c r="A24" s="11" t="s">
        <v>63</v>
      </c>
      <c r="B24" s="10">
        <v>111710</v>
      </c>
    </row>
    <row r="25" spans="1:55" ht="17" x14ac:dyDescent="0.2">
      <c r="A25" s="11" t="s">
        <v>64</v>
      </c>
      <c r="B25" s="10">
        <v>1860170</v>
      </c>
    </row>
    <row r="26" spans="1:55" ht="17" x14ac:dyDescent="0.2">
      <c r="A26" s="11" t="s">
        <v>65</v>
      </c>
      <c r="B26" s="10">
        <v>73100</v>
      </c>
    </row>
    <row r="27" spans="1:55" ht="51" x14ac:dyDescent="0.2">
      <c r="A27" s="11" t="s">
        <v>69</v>
      </c>
      <c r="B27" s="10">
        <v>1088561</v>
      </c>
    </row>
    <row r="28" spans="1:55" ht="17" x14ac:dyDescent="0.2">
      <c r="A28" s="11" t="s">
        <v>66</v>
      </c>
      <c r="B28" s="10">
        <v>108429</v>
      </c>
    </row>
    <row r="29" spans="1:55" ht="17" x14ac:dyDescent="0.2">
      <c r="A29" s="11" t="s">
        <v>67</v>
      </c>
      <c r="B29" s="10">
        <v>369933</v>
      </c>
    </row>
    <row r="30" spans="1:55" ht="17" x14ac:dyDescent="0.2">
      <c r="A30" s="11" t="s">
        <v>68</v>
      </c>
      <c r="B30" s="10">
        <f>SUM(B24:B27)</f>
        <v>3133541</v>
      </c>
    </row>
    <row r="32" spans="1:55" s="16" customFormat="1" x14ac:dyDescent="0.2">
      <c r="A32" s="16" t="s">
        <v>74</v>
      </c>
    </row>
    <row r="33" spans="1:37" s="22" customFormat="1" x14ac:dyDescent="0.2"/>
    <row r="34" spans="1:37" s="4" customFormat="1" x14ac:dyDescent="0.2">
      <c r="A34" s="3"/>
      <c r="B34" s="3">
        <v>25</v>
      </c>
      <c r="C34" s="3">
        <v>26</v>
      </c>
      <c r="D34" s="3">
        <v>27</v>
      </c>
      <c r="E34" s="3">
        <v>28</v>
      </c>
      <c r="F34" s="3">
        <v>29</v>
      </c>
      <c r="G34" s="3">
        <v>30</v>
      </c>
      <c r="H34" s="3">
        <v>31</v>
      </c>
      <c r="I34" s="3">
        <v>32</v>
      </c>
      <c r="J34" s="3">
        <v>33</v>
      </c>
      <c r="K34" s="3">
        <v>34</v>
      </c>
      <c r="L34" s="3">
        <v>35</v>
      </c>
      <c r="M34" s="3">
        <v>36</v>
      </c>
      <c r="N34" s="3">
        <v>37</v>
      </c>
      <c r="O34" s="3">
        <v>38</v>
      </c>
      <c r="P34" s="3">
        <v>39</v>
      </c>
      <c r="Q34" s="3">
        <v>40</v>
      </c>
      <c r="R34" s="3">
        <v>41</v>
      </c>
      <c r="S34" s="3">
        <v>42</v>
      </c>
      <c r="T34" s="3">
        <v>43</v>
      </c>
      <c r="U34" s="3">
        <v>44</v>
      </c>
      <c r="V34" s="3">
        <v>45</v>
      </c>
      <c r="W34" s="3">
        <v>46</v>
      </c>
      <c r="X34" s="3">
        <v>47</v>
      </c>
      <c r="Y34" s="3">
        <v>48</v>
      </c>
      <c r="Z34" s="3">
        <v>49</v>
      </c>
      <c r="AA34" s="3">
        <v>50</v>
      </c>
      <c r="AB34" s="3">
        <v>51</v>
      </c>
      <c r="AC34" s="3">
        <v>52</v>
      </c>
      <c r="AD34" s="3">
        <v>53</v>
      </c>
      <c r="AE34" s="3">
        <v>54</v>
      </c>
      <c r="AF34" s="3">
        <v>55</v>
      </c>
      <c r="AG34" s="3">
        <v>56</v>
      </c>
      <c r="AH34" s="3">
        <v>57</v>
      </c>
      <c r="AI34" s="3">
        <v>58</v>
      </c>
      <c r="AJ34" s="3">
        <v>59</v>
      </c>
      <c r="AK34" s="3">
        <v>60</v>
      </c>
    </row>
    <row r="35" spans="1:37" s="4" customFormat="1" ht="34" x14ac:dyDescent="0.2">
      <c r="A35" s="23" t="s">
        <v>70</v>
      </c>
      <c r="B35" s="21">
        <v>8766</v>
      </c>
      <c r="C35" s="21">
        <v>8868</v>
      </c>
      <c r="D35" s="21">
        <v>8832</v>
      </c>
      <c r="E35" s="21">
        <v>8868</v>
      </c>
      <c r="F35" s="21">
        <v>8928</v>
      </c>
      <c r="G35" s="21">
        <v>8955</v>
      </c>
      <c r="H35" s="21">
        <v>8988</v>
      </c>
      <c r="I35" s="21">
        <v>8996</v>
      </c>
      <c r="J35" s="21">
        <v>8955</v>
      </c>
      <c r="K35" s="21">
        <v>8964</v>
      </c>
      <c r="L35" s="21">
        <v>8992</v>
      </c>
      <c r="M35" s="21">
        <v>9017</v>
      </c>
      <c r="N35" s="3"/>
      <c r="O35" s="3"/>
      <c r="P35" s="3"/>
      <c r="Q35" s="3"/>
      <c r="R35" s="3"/>
      <c r="S35" s="3"/>
      <c r="T35" s="3"/>
      <c r="U35" s="3"/>
      <c r="V35" s="3"/>
      <c r="W35" s="3"/>
      <c r="X35" s="3"/>
      <c r="Y35" s="3"/>
      <c r="Z35" s="3"/>
      <c r="AA35" s="3"/>
      <c r="AB35" s="3"/>
      <c r="AC35" s="3"/>
      <c r="AD35" s="3"/>
      <c r="AE35" s="3"/>
      <c r="AF35" s="3"/>
      <c r="AG35" s="3"/>
      <c r="AH35" s="3"/>
      <c r="AI35" s="3"/>
      <c r="AJ35" s="3"/>
      <c r="AK35" s="3"/>
    </row>
    <row r="36" spans="1:37" s="4" customFormat="1" ht="17" x14ac:dyDescent="0.2">
      <c r="A36" s="23" t="s">
        <v>71</v>
      </c>
      <c r="B36" s="21">
        <v>6604</v>
      </c>
      <c r="C36" s="21">
        <v>6631</v>
      </c>
      <c r="D36" s="21">
        <v>6646</v>
      </c>
      <c r="E36" s="21">
        <v>6664</v>
      </c>
      <c r="F36" s="21">
        <v>6667</v>
      </c>
      <c r="G36" s="21">
        <v>6640</v>
      </c>
      <c r="H36" s="21">
        <v>6638</v>
      </c>
      <c r="I36" s="21">
        <v>6646</v>
      </c>
      <c r="J36" s="21">
        <v>6658</v>
      </c>
      <c r="K36" s="21">
        <v>6641</v>
      </c>
      <c r="L36" s="21">
        <v>6664</v>
      </c>
      <c r="M36" s="21">
        <v>6667</v>
      </c>
      <c r="N36" s="3"/>
      <c r="O36" s="3"/>
      <c r="P36" s="3"/>
      <c r="Q36" s="3"/>
      <c r="R36" s="3"/>
      <c r="S36" s="3"/>
      <c r="T36" s="3"/>
      <c r="U36" s="3"/>
      <c r="V36" s="3"/>
      <c r="W36" s="3"/>
      <c r="X36" s="3"/>
      <c r="Y36" s="3"/>
      <c r="Z36" s="3"/>
      <c r="AA36" s="3"/>
      <c r="AB36" s="3"/>
      <c r="AC36" s="3"/>
      <c r="AD36" s="3"/>
      <c r="AE36" s="3"/>
      <c r="AF36" s="3"/>
      <c r="AG36" s="3"/>
      <c r="AH36" s="3"/>
      <c r="AI36" s="3"/>
      <c r="AJ36" s="3"/>
      <c r="AK36" s="3"/>
    </row>
    <row r="37" spans="1:37" s="4" customFormat="1" ht="34" x14ac:dyDescent="0.2">
      <c r="A37" s="23" t="s">
        <v>72</v>
      </c>
      <c r="B37" s="21">
        <v>6604</v>
      </c>
      <c r="C37" s="21">
        <v>6631</v>
      </c>
      <c r="D37" s="21">
        <v>6646</v>
      </c>
      <c r="E37" s="21">
        <v>6664</v>
      </c>
      <c r="F37" s="21">
        <v>6667</v>
      </c>
      <c r="G37" s="21">
        <v>6640</v>
      </c>
      <c r="H37" s="21">
        <v>6638</v>
      </c>
      <c r="I37" s="21">
        <v>6646</v>
      </c>
      <c r="J37" s="21">
        <v>6658</v>
      </c>
      <c r="K37" s="21">
        <v>6641</v>
      </c>
      <c r="L37" s="21">
        <v>6664</v>
      </c>
      <c r="M37" s="21">
        <v>6667</v>
      </c>
      <c r="N37" s="3"/>
      <c r="O37" s="3"/>
      <c r="P37" s="3"/>
      <c r="Q37" s="3"/>
      <c r="R37" s="3"/>
      <c r="S37" s="3"/>
      <c r="T37" s="3"/>
      <c r="U37" s="3"/>
      <c r="V37" s="3"/>
      <c r="W37" s="3"/>
      <c r="X37" s="3"/>
      <c r="Y37" s="3"/>
      <c r="Z37" s="3"/>
      <c r="AA37" s="3"/>
      <c r="AB37" s="3"/>
      <c r="AC37" s="3"/>
      <c r="AD37" s="3"/>
      <c r="AE37" s="3"/>
      <c r="AF37" s="3"/>
      <c r="AG37" s="3"/>
      <c r="AH37" s="3"/>
      <c r="AI37" s="3"/>
      <c r="AJ37" s="3"/>
      <c r="AK37" s="3"/>
    </row>
    <row r="38" spans="1:37" s="4" customFormat="1" ht="34" x14ac:dyDescent="0.2">
      <c r="A38" s="23" t="s">
        <v>73</v>
      </c>
      <c r="B38" s="21">
        <v>10584</v>
      </c>
      <c r="C38" s="21">
        <v>10584</v>
      </c>
      <c r="D38" s="21">
        <v>10584</v>
      </c>
      <c r="E38" s="21">
        <v>10584</v>
      </c>
      <c r="F38" s="21">
        <v>10584</v>
      </c>
      <c r="G38" s="21">
        <v>10584</v>
      </c>
      <c r="H38" s="21">
        <v>10584</v>
      </c>
      <c r="I38" s="21">
        <v>10584</v>
      </c>
      <c r="J38" s="21">
        <v>10584</v>
      </c>
      <c r="K38" s="21">
        <v>10584</v>
      </c>
      <c r="L38" s="21">
        <v>10584</v>
      </c>
      <c r="M38" s="21">
        <v>10584</v>
      </c>
      <c r="N38" s="3"/>
      <c r="O38" s="3"/>
      <c r="P38" s="3"/>
      <c r="Q38" s="3"/>
      <c r="R38" s="3"/>
      <c r="S38" s="3"/>
      <c r="T38" s="3"/>
      <c r="U38" s="3"/>
      <c r="V38" s="3"/>
      <c r="W38" s="3"/>
      <c r="X38" s="3"/>
      <c r="Y38" s="3"/>
      <c r="Z38" s="3"/>
      <c r="AA38" s="3"/>
      <c r="AB38" s="3"/>
      <c r="AC38" s="3"/>
      <c r="AD38" s="3"/>
      <c r="AE38" s="3"/>
      <c r="AF38" s="3"/>
      <c r="AG38" s="3"/>
      <c r="AH38" s="3"/>
      <c r="AI38" s="3"/>
      <c r="AJ38" s="3"/>
      <c r="AK38" s="3"/>
    </row>
    <row r="39" spans="1:37" s="4" customFormat="1" x14ac:dyDescent="0.2"/>
    <row r="40" spans="1:37" s="4" customFormat="1" x14ac:dyDescent="0.2">
      <c r="A40" s="3" t="s">
        <v>75</v>
      </c>
      <c r="B40" s="3" t="s">
        <v>8</v>
      </c>
    </row>
    <row r="41" spans="1:37" s="4" customFormat="1" x14ac:dyDescent="0.2">
      <c r="A41" s="3" t="s">
        <v>76</v>
      </c>
      <c r="B41" s="24">
        <v>0.872</v>
      </c>
    </row>
    <row r="42" spans="1:37" s="4" customFormat="1" x14ac:dyDescent="0.2"/>
    <row r="43" spans="1:37" s="16" customFormat="1" x14ac:dyDescent="0.2">
      <c r="A43" s="16" t="s">
        <v>77</v>
      </c>
    </row>
    <row r="44" spans="1:37" s="22" customFormat="1" x14ac:dyDescent="0.2"/>
    <row r="45" spans="1:37" s="4" customFormat="1" x14ac:dyDescent="0.2">
      <c r="A45" s="9" t="s">
        <v>82</v>
      </c>
      <c r="B45" s="9"/>
      <c r="C45" s="9"/>
      <c r="D45" s="9"/>
      <c r="E45" s="9"/>
      <c r="F45" s="9"/>
      <c r="G45" s="9"/>
    </row>
    <row r="46" spans="1:37" s="4" customFormat="1" x14ac:dyDescent="0.2">
      <c r="A46" s="3"/>
      <c r="B46" s="3">
        <v>31</v>
      </c>
      <c r="C46" s="3">
        <v>32</v>
      </c>
      <c r="D46" s="3">
        <v>33</v>
      </c>
      <c r="E46" s="3">
        <v>34</v>
      </c>
      <c r="F46" s="3">
        <v>35</v>
      </c>
      <c r="G46" s="3">
        <v>36</v>
      </c>
    </row>
    <row r="47" spans="1:37" s="4" customFormat="1" x14ac:dyDescent="0.2">
      <c r="A47" s="3" t="s">
        <v>78</v>
      </c>
      <c r="B47" s="21">
        <v>1993079</v>
      </c>
      <c r="C47" s="21">
        <v>1846240</v>
      </c>
      <c r="D47" s="21">
        <v>2058001</v>
      </c>
      <c r="E47" s="21">
        <v>1830125</v>
      </c>
      <c r="F47" s="21">
        <v>1972718</v>
      </c>
      <c r="G47" s="21">
        <v>2145715</v>
      </c>
    </row>
    <row r="48" spans="1:37" s="4" customFormat="1" x14ac:dyDescent="0.2">
      <c r="A48" s="3" t="s">
        <v>79</v>
      </c>
      <c r="B48" s="21">
        <v>1593911</v>
      </c>
      <c r="C48" s="21">
        <v>1504074</v>
      </c>
      <c r="D48" s="21">
        <v>1510289</v>
      </c>
      <c r="E48" s="21">
        <v>1557215</v>
      </c>
      <c r="F48" s="21">
        <v>1538438</v>
      </c>
      <c r="G48" s="21">
        <v>1494174</v>
      </c>
    </row>
    <row r="49" spans="1:7" s="4" customFormat="1" x14ac:dyDescent="0.2">
      <c r="A49" s="3" t="s">
        <v>80</v>
      </c>
      <c r="B49" s="21">
        <v>1152800</v>
      </c>
      <c r="C49" s="21">
        <v>1177011</v>
      </c>
      <c r="D49" s="21">
        <v>1115785</v>
      </c>
      <c r="E49" s="21">
        <v>1270555</v>
      </c>
      <c r="F49" s="21">
        <v>1293875</v>
      </c>
      <c r="G49" s="21">
        <v>1207558</v>
      </c>
    </row>
    <row r="50" spans="1:7" s="4" customFormat="1" x14ac:dyDescent="0.2">
      <c r="A50" s="3" t="s">
        <v>81</v>
      </c>
      <c r="B50" s="21">
        <v>806267</v>
      </c>
      <c r="C50" s="21">
        <v>835956</v>
      </c>
      <c r="D50" s="21">
        <v>895576</v>
      </c>
      <c r="E50" s="21">
        <v>820292</v>
      </c>
      <c r="F50" s="21">
        <v>878790</v>
      </c>
      <c r="G50" s="21">
        <v>927960</v>
      </c>
    </row>
    <row r="51" spans="1:7" s="4" customFormat="1" x14ac:dyDescent="0.2"/>
    <row r="52" spans="1:7" s="4" customFormat="1" x14ac:dyDescent="0.2">
      <c r="A52" s="25" t="s">
        <v>87</v>
      </c>
      <c r="B52" s="26"/>
      <c r="C52" s="26"/>
      <c r="D52" s="26"/>
      <c r="E52" s="26"/>
      <c r="F52" s="26"/>
      <c r="G52" s="27"/>
    </row>
    <row r="53" spans="1:7" s="4" customFormat="1" x14ac:dyDescent="0.2">
      <c r="A53" s="3"/>
      <c r="B53" s="3">
        <v>31</v>
      </c>
      <c r="C53" s="3">
        <v>32</v>
      </c>
      <c r="D53" s="3">
        <v>33</v>
      </c>
      <c r="E53" s="3">
        <v>34</v>
      </c>
      <c r="F53" s="3">
        <v>35</v>
      </c>
      <c r="G53" s="3">
        <v>36</v>
      </c>
    </row>
    <row r="54" spans="1:7" s="4" customFormat="1" x14ac:dyDescent="0.2">
      <c r="A54" s="3" t="s">
        <v>83</v>
      </c>
      <c r="B54" s="3">
        <v>6.08</v>
      </c>
      <c r="C54" s="3">
        <v>6.08</v>
      </c>
      <c r="D54" s="3">
        <v>6.08</v>
      </c>
      <c r="E54" s="3">
        <v>6.08</v>
      </c>
      <c r="F54" s="3">
        <v>6.08</v>
      </c>
      <c r="G54" s="3">
        <v>6.08</v>
      </c>
    </row>
    <row r="55" spans="1:7" s="4" customFormat="1" x14ac:dyDescent="0.2">
      <c r="A55" s="3" t="s">
        <v>84</v>
      </c>
      <c r="B55" s="3">
        <v>8.73</v>
      </c>
      <c r="C55" s="3">
        <v>8.73</v>
      </c>
      <c r="D55" s="3">
        <v>8.73</v>
      </c>
      <c r="E55" s="3">
        <v>8.73</v>
      </c>
      <c r="F55" s="3">
        <v>8.73</v>
      </c>
      <c r="G55" s="3">
        <v>8.73</v>
      </c>
    </row>
    <row r="56" spans="1:7" s="4" customFormat="1" x14ac:dyDescent="0.2">
      <c r="A56" s="3" t="s">
        <v>85</v>
      </c>
      <c r="B56" s="3">
        <v>15.35</v>
      </c>
      <c r="C56" s="3">
        <v>15.35</v>
      </c>
      <c r="D56" s="3">
        <v>15.35</v>
      </c>
      <c r="E56" s="3">
        <v>15.35</v>
      </c>
      <c r="F56" s="3">
        <v>15.35</v>
      </c>
      <c r="G56" s="3">
        <v>15.35</v>
      </c>
    </row>
    <row r="57" spans="1:7" x14ac:dyDescent="0.2">
      <c r="A57" s="3" t="s">
        <v>86</v>
      </c>
      <c r="B57" s="3">
        <v>22.99</v>
      </c>
      <c r="C57" s="3">
        <v>22.99</v>
      </c>
      <c r="D57" s="3">
        <v>22.99</v>
      </c>
      <c r="E57" s="3">
        <v>22.99</v>
      </c>
      <c r="F57" s="3">
        <v>22.99</v>
      </c>
      <c r="G57" s="3">
        <v>22.99</v>
      </c>
    </row>
    <row r="59" spans="1:7" x14ac:dyDescent="0.2">
      <c r="A59" s="9" t="s">
        <v>92</v>
      </c>
      <c r="B59" s="9"/>
      <c r="C59" s="9"/>
      <c r="D59" s="9"/>
      <c r="E59" s="9"/>
      <c r="F59" s="9"/>
      <c r="G59" s="9"/>
    </row>
    <row r="60" spans="1:7" x14ac:dyDescent="0.2">
      <c r="A60" s="3"/>
      <c r="B60" s="3">
        <v>31</v>
      </c>
      <c r="C60" s="3">
        <v>32</v>
      </c>
      <c r="D60" s="3">
        <v>33</v>
      </c>
      <c r="E60" s="3">
        <v>34</v>
      </c>
      <c r="F60" s="3">
        <v>35</v>
      </c>
      <c r="G60" s="3">
        <v>36</v>
      </c>
    </row>
    <row r="61" spans="1:7" x14ac:dyDescent="0.2">
      <c r="A61" s="3" t="s">
        <v>88</v>
      </c>
      <c r="B61" s="21">
        <v>12117920</v>
      </c>
      <c r="C61" s="21">
        <v>11225139</v>
      </c>
      <c r="D61" s="21">
        <v>12512646</v>
      </c>
      <c r="E61" s="21">
        <v>11127160</v>
      </c>
      <c r="F61" s="21">
        <v>11994125</v>
      </c>
      <c r="G61" s="21">
        <v>13045947</v>
      </c>
    </row>
    <row r="62" spans="1:7" x14ac:dyDescent="0.2">
      <c r="A62" s="3" t="s">
        <v>89</v>
      </c>
      <c r="B62" s="21">
        <v>13914843</v>
      </c>
      <c r="C62" s="21">
        <v>13130566</v>
      </c>
      <c r="D62" s="21">
        <v>13184823</v>
      </c>
      <c r="E62" s="21">
        <v>13594487</v>
      </c>
      <c r="F62" s="21">
        <v>13430564</v>
      </c>
      <c r="G62" s="21">
        <v>13044139</v>
      </c>
    </row>
    <row r="63" spans="1:7" x14ac:dyDescent="0.2">
      <c r="A63" s="3" t="s">
        <v>90</v>
      </c>
      <c r="B63" s="21">
        <v>17695480</v>
      </c>
      <c r="C63" s="21">
        <v>18067118</v>
      </c>
      <c r="D63" s="21">
        <v>17127300</v>
      </c>
      <c r="E63" s="21">
        <v>19503020</v>
      </c>
      <c r="F63" s="21">
        <v>19860982</v>
      </c>
      <c r="G63" s="21">
        <v>18265934</v>
      </c>
    </row>
    <row r="64" spans="1:7" x14ac:dyDescent="0.2">
      <c r="A64" s="3" t="s">
        <v>91</v>
      </c>
      <c r="B64" s="21">
        <v>18536078</v>
      </c>
      <c r="C64" s="21">
        <v>19218628</v>
      </c>
      <c r="D64" s="21">
        <v>20589292</v>
      </c>
      <c r="E64" s="21">
        <v>18858514</v>
      </c>
      <c r="F64" s="21">
        <v>20203382</v>
      </c>
      <c r="G64" s="21">
        <v>21333800</v>
      </c>
    </row>
    <row r="65" spans="1:7" x14ac:dyDescent="0.2">
      <c r="A65" s="29" t="s">
        <v>93</v>
      </c>
      <c r="B65" s="21">
        <f>SUM(B61:B64)</f>
        <v>62264321</v>
      </c>
      <c r="C65" s="21">
        <f t="shared" ref="C65:G65" si="1">SUM(C61:C64)</f>
        <v>61641451</v>
      </c>
      <c r="D65" s="21">
        <f t="shared" si="1"/>
        <v>63414061</v>
      </c>
      <c r="E65" s="21">
        <f t="shared" si="1"/>
        <v>63083181</v>
      </c>
      <c r="F65" s="21">
        <f t="shared" si="1"/>
        <v>65489053</v>
      </c>
      <c r="G65" s="21">
        <f t="shared" si="1"/>
        <v>65689820</v>
      </c>
    </row>
    <row r="67" spans="1:7" x14ac:dyDescent="0.2">
      <c r="A67" s="7" t="s">
        <v>94</v>
      </c>
      <c r="B67" s="7"/>
    </row>
    <row r="68" spans="1:7" x14ac:dyDescent="0.2">
      <c r="A68" s="7"/>
      <c r="B68" s="7"/>
    </row>
    <row r="69" spans="1:7" x14ac:dyDescent="0.2">
      <c r="A69" s="7"/>
      <c r="B69" s="7"/>
    </row>
    <row r="70" spans="1:7" x14ac:dyDescent="0.2">
      <c r="A70" s="7"/>
      <c r="B70" s="7"/>
    </row>
    <row r="71" spans="1:7" x14ac:dyDescent="0.2">
      <c r="A71" s="7"/>
      <c r="B71" s="7"/>
    </row>
    <row r="72" spans="1:7" x14ac:dyDescent="0.2">
      <c r="A72" s="7"/>
      <c r="B72" s="7"/>
    </row>
    <row r="74" spans="1:7" x14ac:dyDescent="0.2">
      <c r="A74" s="7" t="s">
        <v>95</v>
      </c>
      <c r="B74" s="7"/>
    </row>
    <row r="75" spans="1:7" x14ac:dyDescent="0.2">
      <c r="A75" s="7"/>
      <c r="B75" s="7"/>
    </row>
    <row r="76" spans="1:7" x14ac:dyDescent="0.2">
      <c r="A76" s="7"/>
      <c r="B76" s="7"/>
    </row>
    <row r="77" spans="1:7" x14ac:dyDescent="0.2">
      <c r="A77" s="7"/>
      <c r="B77" s="7"/>
    </row>
    <row r="78" spans="1:7" x14ac:dyDescent="0.2">
      <c r="A78" s="7"/>
      <c r="B78" s="7"/>
    </row>
    <row r="79" spans="1:7" x14ac:dyDescent="0.2">
      <c r="A79" s="7"/>
      <c r="B79" s="7"/>
    </row>
    <row r="81" spans="1:31" x14ac:dyDescent="0.2">
      <c r="A81" s="7" t="s">
        <v>96</v>
      </c>
      <c r="B81" s="7"/>
    </row>
    <row r="82" spans="1:31" x14ac:dyDescent="0.2">
      <c r="A82" s="7"/>
      <c r="B82" s="7"/>
    </row>
    <row r="83" spans="1:31" x14ac:dyDescent="0.2">
      <c r="A83" s="7"/>
      <c r="B83" s="7"/>
    </row>
    <row r="84" spans="1:31" x14ac:dyDescent="0.2">
      <c r="A84" s="7"/>
      <c r="B84" s="7"/>
    </row>
    <row r="85" spans="1:31" x14ac:dyDescent="0.2">
      <c r="A85" s="7"/>
      <c r="B85" s="7"/>
    </row>
    <row r="86" spans="1:31" x14ac:dyDescent="0.2">
      <c r="A86" s="7"/>
      <c r="B86" s="7"/>
    </row>
    <row r="88" spans="1:31" s="18" customFormat="1" x14ac:dyDescent="0.2">
      <c r="A88" s="16" t="s">
        <v>97</v>
      </c>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row>
    <row r="90" spans="1:31" x14ac:dyDescent="0.2">
      <c r="A90" s="7" t="s">
        <v>98</v>
      </c>
      <c r="B90" s="7"/>
      <c r="C90" s="7"/>
    </row>
    <row r="91" spans="1:31" x14ac:dyDescent="0.2">
      <c r="A91" s="7"/>
      <c r="B91" s="7"/>
      <c r="C91" s="7"/>
    </row>
    <row r="92" spans="1:31" x14ac:dyDescent="0.2">
      <c r="A92" s="7"/>
      <c r="B92" s="7"/>
      <c r="C92" s="7"/>
    </row>
    <row r="93" spans="1:31" x14ac:dyDescent="0.2">
      <c r="A93" s="7"/>
      <c r="B93" s="7"/>
      <c r="C93" s="7"/>
    </row>
    <row r="94" spans="1:31" x14ac:dyDescent="0.2">
      <c r="A94" s="7"/>
      <c r="B94" s="7"/>
      <c r="C94" s="7"/>
    </row>
    <row r="95" spans="1:31" x14ac:dyDescent="0.2">
      <c r="A95" s="7"/>
      <c r="B95" s="7"/>
      <c r="C95" s="7"/>
    </row>
    <row r="96" spans="1:31" x14ac:dyDescent="0.2">
      <c r="A96" s="7"/>
      <c r="B96" s="7"/>
      <c r="C96" s="7"/>
    </row>
    <row r="97" spans="1:49" x14ac:dyDescent="0.2">
      <c r="A97" s="7"/>
      <c r="B97" s="7"/>
      <c r="C97" s="7"/>
    </row>
    <row r="98" spans="1:49" x14ac:dyDescent="0.2">
      <c r="A98" s="7"/>
      <c r="B98" s="7"/>
      <c r="C98" s="7"/>
    </row>
    <row r="99" spans="1:49" x14ac:dyDescent="0.2">
      <c r="A99" s="7"/>
      <c r="B99" s="7"/>
      <c r="C99" s="7"/>
    </row>
    <row r="100" spans="1:49" x14ac:dyDescent="0.2">
      <c r="A100" s="7"/>
      <c r="B100" s="7"/>
      <c r="C100" s="7"/>
    </row>
    <row r="101" spans="1:49" x14ac:dyDescent="0.2">
      <c r="A101" s="7"/>
      <c r="B101" s="7"/>
      <c r="C101" s="7"/>
    </row>
    <row r="103" spans="1:49" x14ac:dyDescent="0.2">
      <c r="A103" s="7" t="s">
        <v>35</v>
      </c>
      <c r="B103" s="7"/>
      <c r="C103" s="7"/>
      <c r="D103" s="7"/>
      <c r="E103" s="7"/>
      <c r="AF103" s="4"/>
      <c r="AG103" s="4"/>
      <c r="AH103" s="4"/>
      <c r="AI103" s="4"/>
      <c r="AJ103" s="4"/>
      <c r="AK103" s="4"/>
      <c r="AL103" s="4">
        <v>43</v>
      </c>
      <c r="AM103" s="4">
        <v>44</v>
      </c>
      <c r="AN103" s="4">
        <v>45</v>
      </c>
      <c r="AO103" s="4">
        <v>46</v>
      </c>
      <c r="AP103" s="4">
        <v>47</v>
      </c>
      <c r="AQ103" s="4">
        <v>48</v>
      </c>
      <c r="AR103" s="4">
        <v>49</v>
      </c>
      <c r="AS103" s="4">
        <v>50</v>
      </c>
      <c r="AT103" s="4">
        <v>51</v>
      </c>
      <c r="AU103" s="4">
        <v>52</v>
      </c>
      <c r="AV103" s="4">
        <v>53</v>
      </c>
      <c r="AW103" s="4">
        <v>54</v>
      </c>
    </row>
    <row r="104" spans="1:49" x14ac:dyDescent="0.2">
      <c r="A104" s="4" t="s">
        <v>52</v>
      </c>
      <c r="B104" s="4">
        <v>7</v>
      </c>
      <c r="C104" s="4">
        <v>8</v>
      </c>
      <c r="D104" s="4">
        <v>9</v>
      </c>
      <c r="E104" s="4">
        <v>10</v>
      </c>
      <c r="F104" s="4">
        <v>11</v>
      </c>
      <c r="G104" s="4">
        <v>12</v>
      </c>
      <c r="H104" s="4">
        <v>13</v>
      </c>
      <c r="I104" s="4">
        <v>14</v>
      </c>
      <c r="J104" s="4">
        <v>15</v>
      </c>
      <c r="K104" s="4">
        <v>16</v>
      </c>
      <c r="L104" s="4">
        <v>17</v>
      </c>
      <c r="M104" s="4">
        <v>18</v>
      </c>
      <c r="N104" s="4">
        <v>19</v>
      </c>
      <c r="O104" s="4">
        <v>20</v>
      </c>
      <c r="P104" s="4">
        <v>21</v>
      </c>
      <c r="Q104" s="4">
        <v>22</v>
      </c>
      <c r="R104" s="4">
        <v>23</v>
      </c>
      <c r="S104" s="4">
        <v>24</v>
      </c>
      <c r="T104" s="4">
        <v>25</v>
      </c>
      <c r="U104" s="4">
        <v>26</v>
      </c>
      <c r="V104" s="4">
        <v>27</v>
      </c>
      <c r="W104" s="4">
        <v>28</v>
      </c>
      <c r="X104" s="4">
        <v>29</v>
      </c>
      <c r="Y104" s="4">
        <v>30</v>
      </c>
      <c r="Z104" s="4">
        <v>31</v>
      </c>
      <c r="AA104" s="4">
        <v>32</v>
      </c>
      <c r="AB104" s="4">
        <v>33</v>
      </c>
      <c r="AC104" s="4">
        <v>34</v>
      </c>
      <c r="AD104" s="4">
        <v>35</v>
      </c>
      <c r="AE104" s="4">
        <v>36</v>
      </c>
    </row>
    <row r="105" spans="1:49" x14ac:dyDescent="0.2">
      <c r="A105" s="4" t="s">
        <v>99</v>
      </c>
    </row>
    <row r="106" spans="1:49" x14ac:dyDescent="0.2">
      <c r="A106" s="4" t="s">
        <v>100</v>
      </c>
    </row>
    <row r="108" spans="1:49" x14ac:dyDescent="0.2">
      <c r="A108" s="7" t="s">
        <v>36</v>
      </c>
      <c r="B108" s="7"/>
      <c r="C108" s="7"/>
      <c r="D108" s="7"/>
      <c r="E108" s="7"/>
      <c r="AF108" s="4"/>
      <c r="AG108" s="4"/>
      <c r="AH108" s="4"/>
      <c r="AI108" s="4"/>
      <c r="AJ108" s="4"/>
      <c r="AK108" s="4"/>
      <c r="AL108" s="4">
        <v>43</v>
      </c>
      <c r="AM108" s="4">
        <v>44</v>
      </c>
      <c r="AN108" s="4">
        <v>45</v>
      </c>
      <c r="AO108" s="4">
        <v>46</v>
      </c>
      <c r="AP108" s="4">
        <v>47</v>
      </c>
      <c r="AQ108" s="4">
        <v>48</v>
      </c>
      <c r="AR108" s="4">
        <v>49</v>
      </c>
      <c r="AS108" s="4">
        <v>50</v>
      </c>
      <c r="AT108" s="4">
        <v>51</v>
      </c>
      <c r="AU108" s="4">
        <v>52</v>
      </c>
      <c r="AV108" s="4">
        <v>53</v>
      </c>
      <c r="AW108" s="4">
        <v>54</v>
      </c>
    </row>
    <row r="109" spans="1:49" x14ac:dyDescent="0.2">
      <c r="A109" s="4" t="s">
        <v>52</v>
      </c>
      <c r="B109" s="4">
        <v>7</v>
      </c>
      <c r="C109" s="4">
        <v>8</v>
      </c>
      <c r="D109" s="4">
        <v>9</v>
      </c>
      <c r="E109" s="4">
        <v>10</v>
      </c>
      <c r="F109" s="4">
        <v>11</v>
      </c>
      <c r="G109" s="4">
        <v>12</v>
      </c>
      <c r="H109" s="4">
        <v>13</v>
      </c>
      <c r="I109" s="4">
        <v>14</v>
      </c>
      <c r="J109" s="4">
        <v>15</v>
      </c>
      <c r="K109" s="4">
        <v>16</v>
      </c>
      <c r="L109" s="4">
        <v>17</v>
      </c>
      <c r="M109" s="4">
        <v>18</v>
      </c>
      <c r="N109" s="4">
        <v>19</v>
      </c>
      <c r="O109" s="4">
        <v>20</v>
      </c>
      <c r="P109" s="4">
        <v>21</v>
      </c>
      <c r="Q109" s="4">
        <v>22</v>
      </c>
      <c r="R109" s="4">
        <v>23</v>
      </c>
      <c r="S109" s="4">
        <v>24</v>
      </c>
      <c r="T109" s="4">
        <v>25</v>
      </c>
      <c r="U109" s="4">
        <v>26</v>
      </c>
      <c r="V109" s="4">
        <v>27</v>
      </c>
      <c r="W109" s="4">
        <v>28</v>
      </c>
      <c r="X109" s="4">
        <v>29</v>
      </c>
      <c r="Y109" s="4">
        <v>30</v>
      </c>
      <c r="Z109" s="4">
        <v>31</v>
      </c>
      <c r="AA109" s="4">
        <v>32</v>
      </c>
      <c r="AB109" s="4">
        <v>33</v>
      </c>
      <c r="AC109" s="4">
        <v>34</v>
      </c>
      <c r="AD109" s="4">
        <v>35</v>
      </c>
      <c r="AE109" s="4">
        <v>36</v>
      </c>
    </row>
    <row r="110" spans="1:49" x14ac:dyDescent="0.2">
      <c r="A110" s="4" t="s">
        <v>99</v>
      </c>
    </row>
    <row r="111" spans="1:49" x14ac:dyDescent="0.2">
      <c r="A111" s="4" t="s">
        <v>100</v>
      </c>
    </row>
    <row r="113" spans="1:49" x14ac:dyDescent="0.2">
      <c r="A113" s="7" t="s">
        <v>37</v>
      </c>
      <c r="B113" s="7"/>
      <c r="C113" s="7"/>
      <c r="D113" s="7"/>
      <c r="E113" s="7"/>
      <c r="AF113" s="4"/>
      <c r="AG113" s="4"/>
      <c r="AH113" s="4"/>
      <c r="AI113" s="4"/>
      <c r="AJ113" s="4"/>
      <c r="AK113" s="4"/>
      <c r="AL113" s="4">
        <v>43</v>
      </c>
      <c r="AM113" s="4">
        <v>44</v>
      </c>
      <c r="AN113" s="4">
        <v>45</v>
      </c>
      <c r="AO113" s="4">
        <v>46</v>
      </c>
      <c r="AP113" s="4">
        <v>47</v>
      </c>
      <c r="AQ113" s="4">
        <v>48</v>
      </c>
      <c r="AR113" s="4">
        <v>49</v>
      </c>
      <c r="AS113" s="4">
        <v>50</v>
      </c>
      <c r="AT113" s="4">
        <v>51</v>
      </c>
      <c r="AU113" s="4">
        <v>52</v>
      </c>
      <c r="AV113" s="4">
        <v>53</v>
      </c>
      <c r="AW113" s="4">
        <v>54</v>
      </c>
    </row>
    <row r="114" spans="1:49" x14ac:dyDescent="0.2">
      <c r="A114" s="4" t="s">
        <v>52</v>
      </c>
      <c r="B114" s="4">
        <v>7</v>
      </c>
      <c r="C114" s="4">
        <v>8</v>
      </c>
      <c r="D114" s="4">
        <v>9</v>
      </c>
      <c r="E114" s="4">
        <v>10</v>
      </c>
      <c r="F114" s="4">
        <v>11</v>
      </c>
      <c r="G114" s="4">
        <v>12</v>
      </c>
      <c r="H114" s="4">
        <v>13</v>
      </c>
      <c r="I114" s="4">
        <v>14</v>
      </c>
      <c r="J114" s="4">
        <v>15</v>
      </c>
      <c r="K114" s="4">
        <v>16</v>
      </c>
      <c r="L114" s="4">
        <v>17</v>
      </c>
      <c r="M114" s="4">
        <v>18</v>
      </c>
      <c r="N114" s="4">
        <v>19</v>
      </c>
      <c r="O114" s="4">
        <v>20</v>
      </c>
      <c r="P114" s="4">
        <v>21</v>
      </c>
      <c r="Q114" s="4">
        <v>22</v>
      </c>
      <c r="R114" s="4">
        <v>23</v>
      </c>
      <c r="S114" s="4">
        <v>24</v>
      </c>
      <c r="T114" s="4">
        <v>25</v>
      </c>
      <c r="U114" s="4">
        <v>26</v>
      </c>
      <c r="V114" s="4">
        <v>27</v>
      </c>
      <c r="W114" s="4">
        <v>28</v>
      </c>
      <c r="X114" s="4">
        <v>29</v>
      </c>
      <c r="Y114" s="4">
        <v>30</v>
      </c>
      <c r="Z114" s="4">
        <v>31</v>
      </c>
      <c r="AA114" s="4">
        <v>32</v>
      </c>
      <c r="AB114" s="4">
        <v>33</v>
      </c>
      <c r="AC114" s="4">
        <v>34</v>
      </c>
      <c r="AD114" s="4">
        <v>35</v>
      </c>
      <c r="AE114" s="4">
        <v>36</v>
      </c>
    </row>
    <row r="115" spans="1:49" x14ac:dyDescent="0.2">
      <c r="A115" s="4" t="s">
        <v>99</v>
      </c>
    </row>
    <row r="116" spans="1:49" x14ac:dyDescent="0.2">
      <c r="A116" s="4" t="s">
        <v>100</v>
      </c>
    </row>
    <row r="118" spans="1:49" x14ac:dyDescent="0.2">
      <c r="A118" s="7" t="s">
        <v>38</v>
      </c>
      <c r="B118" s="7"/>
      <c r="C118" s="7"/>
      <c r="D118" s="7"/>
      <c r="E118" s="7"/>
      <c r="AF118" s="4"/>
      <c r="AG118" s="4"/>
      <c r="AH118" s="4"/>
      <c r="AI118" s="4"/>
      <c r="AJ118" s="4"/>
      <c r="AK118" s="4"/>
      <c r="AL118" s="4">
        <v>43</v>
      </c>
      <c r="AM118" s="4">
        <v>44</v>
      </c>
      <c r="AN118" s="4">
        <v>45</v>
      </c>
      <c r="AO118" s="4">
        <v>46</v>
      </c>
      <c r="AP118" s="4">
        <v>47</v>
      </c>
      <c r="AQ118" s="4">
        <v>48</v>
      </c>
      <c r="AR118" s="4">
        <v>49</v>
      </c>
      <c r="AS118" s="4">
        <v>50</v>
      </c>
      <c r="AT118" s="4">
        <v>51</v>
      </c>
      <c r="AU118" s="4">
        <v>52</v>
      </c>
      <c r="AV118" s="4">
        <v>53</v>
      </c>
      <c r="AW118" s="4">
        <v>54</v>
      </c>
    </row>
    <row r="119" spans="1:49" x14ac:dyDescent="0.2">
      <c r="A119" s="4" t="s">
        <v>52</v>
      </c>
      <c r="B119" s="4">
        <v>7</v>
      </c>
      <c r="C119" s="4">
        <v>8</v>
      </c>
      <c r="D119" s="4">
        <v>9</v>
      </c>
      <c r="E119" s="4">
        <v>10</v>
      </c>
      <c r="F119" s="4">
        <v>11</v>
      </c>
      <c r="G119" s="4">
        <v>12</v>
      </c>
      <c r="H119" s="4">
        <v>13</v>
      </c>
      <c r="I119" s="4">
        <v>14</v>
      </c>
      <c r="J119" s="4">
        <v>15</v>
      </c>
      <c r="K119" s="4">
        <v>16</v>
      </c>
      <c r="L119" s="4">
        <v>17</v>
      </c>
      <c r="M119" s="4">
        <v>18</v>
      </c>
      <c r="N119" s="4">
        <v>19</v>
      </c>
      <c r="O119" s="4">
        <v>20</v>
      </c>
      <c r="P119" s="4">
        <v>21</v>
      </c>
      <c r="Q119" s="4">
        <v>22</v>
      </c>
      <c r="R119" s="4">
        <v>23</v>
      </c>
      <c r="S119" s="4">
        <v>24</v>
      </c>
      <c r="T119" s="4">
        <v>25</v>
      </c>
      <c r="U119" s="4">
        <v>26</v>
      </c>
      <c r="V119" s="4">
        <v>27</v>
      </c>
      <c r="W119" s="4">
        <v>28</v>
      </c>
      <c r="X119" s="4">
        <v>29</v>
      </c>
      <c r="Y119" s="4">
        <v>30</v>
      </c>
      <c r="Z119" s="4">
        <v>31</v>
      </c>
      <c r="AA119" s="4">
        <v>32</v>
      </c>
      <c r="AB119" s="4">
        <v>33</v>
      </c>
      <c r="AC119" s="4">
        <v>34</v>
      </c>
      <c r="AD119" s="4">
        <v>35</v>
      </c>
      <c r="AE119" s="4">
        <v>36</v>
      </c>
    </row>
    <row r="120" spans="1:49" x14ac:dyDescent="0.2">
      <c r="A120" s="4" t="s">
        <v>99</v>
      </c>
    </row>
    <row r="121" spans="1:49" x14ac:dyDescent="0.2">
      <c r="A121" s="4" t="s">
        <v>100</v>
      </c>
    </row>
  </sheetData>
  <mergeCells count="15">
    <mergeCell ref="A108:E108"/>
    <mergeCell ref="A113:E113"/>
    <mergeCell ref="A118:E118"/>
    <mergeCell ref="A59:G59"/>
    <mergeCell ref="A67:B72"/>
    <mergeCell ref="A74:B79"/>
    <mergeCell ref="A81:B86"/>
    <mergeCell ref="A90:C101"/>
    <mergeCell ref="A103:E103"/>
    <mergeCell ref="A2:E2"/>
    <mergeCell ref="A13:E13"/>
    <mergeCell ref="A17:E17"/>
    <mergeCell ref="A23:B23"/>
    <mergeCell ref="A45:G45"/>
    <mergeCell ref="A52:G5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44C88-C7D4-4244-A12E-54D830C99921}">
  <dimension ref="A1:AH158"/>
  <sheetViews>
    <sheetView topLeftCell="A28" workbookViewId="0">
      <selection activeCell="D42" sqref="D42"/>
    </sheetView>
  </sheetViews>
  <sheetFormatPr baseColWidth="10" defaultRowHeight="16" x14ac:dyDescent="0.2"/>
  <cols>
    <col min="1" max="1" width="31.5" style="4" bestFit="1" customWidth="1"/>
    <col min="2" max="2" width="17.5" style="4" customWidth="1"/>
    <col min="3" max="3" width="15.5" style="4" bestFit="1" customWidth="1"/>
    <col min="4" max="4" width="13.33203125" style="4" customWidth="1"/>
    <col min="5" max="5" width="14.33203125" style="4" bestFit="1" customWidth="1"/>
    <col min="6" max="7" width="11" style="4" bestFit="1" customWidth="1"/>
    <col min="8" max="34" width="10.83203125" style="4"/>
  </cols>
  <sheetData>
    <row r="1" spans="1:34" s="18" customFormat="1" x14ac:dyDescent="0.2">
      <c r="A1" s="16" t="s">
        <v>101</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row>
    <row r="3" spans="1:34" s="37" customFormat="1" x14ac:dyDescent="0.2">
      <c r="A3" s="34" t="s">
        <v>102</v>
      </c>
      <c r="B3" s="34"/>
      <c r="C3" s="34"/>
      <c r="D3" s="34"/>
      <c r="E3" s="35">
        <v>32855496</v>
      </c>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G3" s="36"/>
      <c r="AH3" s="36"/>
    </row>
    <row r="4" spans="1:34" s="37" customFormat="1" x14ac:dyDescent="0.2">
      <c r="A4" s="38"/>
      <c r="B4" s="38"/>
      <c r="C4" s="38"/>
      <c r="D4" s="38"/>
      <c r="E4" s="38"/>
      <c r="F4" s="38"/>
      <c r="G4" s="38"/>
      <c r="H4" s="38"/>
      <c r="I4" s="38"/>
      <c r="J4" s="38"/>
      <c r="K4" s="38"/>
      <c r="L4" s="38"/>
      <c r="M4" s="38"/>
      <c r="N4" s="38"/>
      <c r="O4" s="39"/>
      <c r="P4" s="39"/>
      <c r="Q4" s="39"/>
      <c r="R4" s="39"/>
      <c r="S4" s="36"/>
      <c r="T4" s="36"/>
      <c r="U4" s="36"/>
      <c r="V4" s="36"/>
      <c r="W4" s="36"/>
      <c r="X4" s="36"/>
      <c r="Y4" s="36"/>
      <c r="Z4" s="36"/>
      <c r="AA4" s="36"/>
      <c r="AB4" s="36"/>
      <c r="AC4" s="36"/>
      <c r="AD4" s="36"/>
      <c r="AE4" s="36"/>
      <c r="AF4" s="36"/>
      <c r="AG4" s="36"/>
      <c r="AH4" s="36"/>
    </row>
    <row r="5" spans="1:34" s="37" customFormat="1" ht="68" x14ac:dyDescent="0.2">
      <c r="A5" s="40" t="s">
        <v>105</v>
      </c>
      <c r="B5" s="41" t="s">
        <v>43</v>
      </c>
      <c r="C5" s="41" t="s">
        <v>44</v>
      </c>
      <c r="D5" s="41" t="s">
        <v>45</v>
      </c>
      <c r="E5" s="42" t="s">
        <v>46</v>
      </c>
      <c r="F5" s="38"/>
      <c r="G5" s="38"/>
      <c r="H5" s="38"/>
      <c r="I5" s="38"/>
      <c r="J5" s="38"/>
      <c r="K5" s="38"/>
      <c r="L5" s="38"/>
      <c r="M5" s="38"/>
      <c r="N5" s="38"/>
      <c r="O5" s="39"/>
      <c r="P5" s="39"/>
      <c r="Q5" s="39"/>
      <c r="R5" s="39"/>
      <c r="S5" s="36"/>
      <c r="T5" s="36"/>
      <c r="U5" s="36"/>
      <c r="V5" s="36"/>
      <c r="W5" s="36"/>
      <c r="X5" s="36"/>
      <c r="Y5" s="36"/>
      <c r="Z5" s="36"/>
      <c r="AA5" s="36"/>
      <c r="AB5" s="36"/>
      <c r="AC5" s="36"/>
      <c r="AD5" s="36"/>
      <c r="AE5" s="36"/>
      <c r="AF5" s="36"/>
      <c r="AG5" s="36"/>
      <c r="AH5" s="36"/>
    </row>
    <row r="6" spans="1:34" s="37" customFormat="1" x14ac:dyDescent="0.2">
      <c r="A6" s="43" t="s">
        <v>47</v>
      </c>
      <c r="B6" s="38">
        <v>6.08</v>
      </c>
      <c r="C6" s="38">
        <v>8.73</v>
      </c>
      <c r="D6" s="38">
        <v>15.35</v>
      </c>
      <c r="E6" s="44">
        <v>22.99</v>
      </c>
      <c r="F6" s="38"/>
      <c r="G6" s="38"/>
      <c r="H6" s="38"/>
      <c r="I6" s="38"/>
      <c r="J6" s="38"/>
      <c r="K6" s="38"/>
      <c r="L6" s="38"/>
      <c r="M6" s="38"/>
      <c r="N6" s="38"/>
      <c r="O6" s="39"/>
      <c r="P6" s="39"/>
      <c r="Q6" s="39"/>
      <c r="R6" s="39"/>
      <c r="S6" s="36"/>
      <c r="T6" s="36"/>
      <c r="U6" s="36"/>
      <c r="V6" s="36"/>
      <c r="W6" s="36"/>
      <c r="X6" s="36"/>
      <c r="Y6" s="36"/>
      <c r="Z6" s="36"/>
      <c r="AA6" s="36"/>
      <c r="AB6" s="36"/>
      <c r="AC6" s="36"/>
      <c r="AD6" s="36"/>
      <c r="AE6" s="36"/>
      <c r="AF6" s="36"/>
      <c r="AG6" s="36"/>
      <c r="AH6" s="36"/>
    </row>
    <row r="7" spans="1:34" s="37" customFormat="1" x14ac:dyDescent="0.2">
      <c r="A7" s="43" t="s">
        <v>106</v>
      </c>
      <c r="B7" s="38">
        <f>SUM(D19,D27)</f>
        <v>0.94</v>
      </c>
      <c r="C7" s="38">
        <f t="shared" ref="C7:E7" si="0">SUM(E19,E27)</f>
        <v>1.3900000000000001</v>
      </c>
      <c r="D7" s="38">
        <f t="shared" si="0"/>
        <v>5.8</v>
      </c>
      <c r="E7" s="44">
        <f t="shared" si="0"/>
        <v>6.4700000000000006</v>
      </c>
      <c r="F7" s="38"/>
      <c r="G7" s="38"/>
      <c r="H7" s="38"/>
      <c r="I7" s="38"/>
      <c r="J7" s="38"/>
      <c r="K7" s="38"/>
      <c r="L7" s="38"/>
      <c r="M7" s="38"/>
      <c r="N7" s="38"/>
      <c r="O7" s="39"/>
      <c r="P7" s="39"/>
      <c r="Q7" s="39"/>
      <c r="R7" s="39"/>
      <c r="S7" s="36"/>
      <c r="T7" s="36"/>
      <c r="U7" s="36"/>
      <c r="V7" s="36"/>
      <c r="W7" s="36"/>
      <c r="X7" s="36"/>
      <c r="Y7" s="36"/>
      <c r="Z7" s="36"/>
      <c r="AA7" s="36"/>
      <c r="AB7" s="36"/>
      <c r="AC7" s="36"/>
      <c r="AD7" s="36"/>
      <c r="AE7" s="36"/>
      <c r="AF7" s="36"/>
      <c r="AG7" s="36"/>
      <c r="AH7" s="36"/>
    </row>
    <row r="8" spans="1:34" s="37" customFormat="1" x14ac:dyDescent="0.2">
      <c r="A8" s="43" t="s">
        <v>107</v>
      </c>
      <c r="B8" s="38">
        <f>B6-B7</f>
        <v>5.1400000000000006</v>
      </c>
      <c r="C8" s="38">
        <f t="shared" ref="C8:E8" si="1">C6-C7</f>
        <v>7.34</v>
      </c>
      <c r="D8" s="38">
        <f t="shared" si="1"/>
        <v>9.5500000000000007</v>
      </c>
      <c r="E8" s="44">
        <f t="shared" si="1"/>
        <v>16.519999999999996</v>
      </c>
      <c r="F8" s="38"/>
      <c r="G8" s="38"/>
      <c r="H8" s="38"/>
      <c r="I8" s="38"/>
      <c r="J8" s="38"/>
      <c r="K8" s="38"/>
      <c r="L8" s="38"/>
      <c r="M8" s="38"/>
      <c r="N8" s="38"/>
      <c r="O8" s="39"/>
      <c r="P8" s="39"/>
      <c r="Q8" s="39"/>
      <c r="R8" s="39"/>
      <c r="S8" s="36"/>
      <c r="T8" s="36"/>
      <c r="U8" s="36"/>
      <c r="V8" s="36"/>
      <c r="W8" s="36"/>
      <c r="X8" s="36"/>
      <c r="Y8" s="36"/>
      <c r="Z8" s="36"/>
      <c r="AA8" s="36"/>
      <c r="AB8" s="36"/>
      <c r="AC8" s="36"/>
      <c r="AD8" s="36"/>
      <c r="AE8" s="36"/>
      <c r="AF8" s="36"/>
      <c r="AG8" s="36"/>
      <c r="AH8" s="36"/>
    </row>
    <row r="9" spans="1:34" s="37" customFormat="1" x14ac:dyDescent="0.2">
      <c r="A9" s="43" t="s">
        <v>108</v>
      </c>
      <c r="B9" s="45">
        <v>195065</v>
      </c>
      <c r="C9" s="45">
        <v>135834</v>
      </c>
      <c r="D9" s="45">
        <v>99799</v>
      </c>
      <c r="E9" s="46">
        <v>69680</v>
      </c>
      <c r="F9" s="38"/>
      <c r="G9" s="38"/>
      <c r="H9" s="38"/>
      <c r="I9" s="38"/>
      <c r="J9" s="38"/>
      <c r="K9" s="38"/>
      <c r="L9" s="38"/>
      <c r="M9" s="38"/>
      <c r="N9" s="38"/>
      <c r="O9" s="39"/>
      <c r="P9" s="39"/>
      <c r="Q9" s="39"/>
      <c r="R9" s="39"/>
      <c r="S9" s="36"/>
      <c r="T9" s="36"/>
      <c r="U9" s="36"/>
      <c r="V9" s="36"/>
      <c r="W9" s="36"/>
      <c r="X9" s="36"/>
      <c r="Y9" s="36"/>
      <c r="Z9" s="36"/>
      <c r="AA9" s="36"/>
      <c r="AB9" s="36"/>
      <c r="AC9" s="36"/>
      <c r="AD9" s="36"/>
      <c r="AE9" s="36"/>
      <c r="AF9" s="36"/>
      <c r="AG9" s="36"/>
      <c r="AH9" s="36"/>
    </row>
    <row r="10" spans="1:34" s="37" customFormat="1" x14ac:dyDescent="0.2">
      <c r="A10" s="47" t="s">
        <v>109</v>
      </c>
      <c r="B10" s="48">
        <f>B8*B9</f>
        <v>1002634.1000000001</v>
      </c>
      <c r="C10" s="48">
        <f t="shared" ref="C10:E10" si="2">C8*C9</f>
        <v>997021.55999999994</v>
      </c>
      <c r="D10" s="48">
        <f t="shared" si="2"/>
        <v>953080.45000000007</v>
      </c>
      <c r="E10" s="49">
        <f t="shared" si="2"/>
        <v>1151113.5999999996</v>
      </c>
      <c r="F10" s="38"/>
      <c r="G10" s="38"/>
      <c r="H10" s="38"/>
      <c r="I10" s="38"/>
      <c r="J10" s="38"/>
      <c r="K10" s="38"/>
      <c r="L10" s="38"/>
      <c r="M10" s="38"/>
      <c r="N10" s="38"/>
      <c r="O10" s="39"/>
      <c r="P10" s="39"/>
      <c r="Q10" s="39"/>
      <c r="R10" s="39"/>
      <c r="S10" s="36"/>
      <c r="T10" s="36"/>
      <c r="U10" s="36"/>
      <c r="V10" s="36"/>
      <c r="W10" s="36"/>
      <c r="X10" s="36"/>
      <c r="Y10" s="36"/>
      <c r="Z10" s="36"/>
      <c r="AA10" s="36"/>
      <c r="AB10" s="36"/>
      <c r="AC10" s="36"/>
      <c r="AD10" s="36"/>
      <c r="AE10" s="36"/>
      <c r="AF10" s="36"/>
      <c r="AG10" s="36"/>
      <c r="AH10" s="36"/>
    </row>
    <row r="11" spans="1:34" s="37" customFormat="1" ht="17" x14ac:dyDescent="0.2">
      <c r="A11" s="50" t="s">
        <v>131</v>
      </c>
      <c r="B11" s="45">
        <v>1003325</v>
      </c>
      <c r="C11" s="45">
        <v>997126</v>
      </c>
      <c r="D11" s="45">
        <v>953510</v>
      </c>
      <c r="E11" s="45">
        <v>1151454</v>
      </c>
      <c r="F11" s="38"/>
      <c r="G11" s="38"/>
      <c r="H11" s="38"/>
      <c r="I11" s="38"/>
      <c r="J11" s="38"/>
      <c r="K11" s="38"/>
      <c r="L11" s="38"/>
      <c r="M11" s="38"/>
      <c r="N11" s="38"/>
      <c r="O11" s="39"/>
      <c r="P11" s="39"/>
      <c r="Q11" s="39"/>
      <c r="R11" s="39"/>
      <c r="S11" s="36"/>
      <c r="T11" s="36"/>
      <c r="U11" s="36"/>
      <c r="V11" s="36"/>
      <c r="W11" s="36"/>
      <c r="X11" s="36"/>
      <c r="Y11" s="36"/>
      <c r="Z11" s="36"/>
      <c r="AA11" s="36"/>
      <c r="AB11" s="36"/>
      <c r="AC11" s="36"/>
      <c r="AD11" s="36"/>
      <c r="AE11" s="36"/>
      <c r="AF11" s="36"/>
      <c r="AG11" s="36"/>
      <c r="AH11" s="36"/>
    </row>
    <row r="12" spans="1:34" s="37" customFormat="1" x14ac:dyDescent="0.2">
      <c r="A12" s="50"/>
      <c r="B12" s="45"/>
      <c r="C12" s="45"/>
      <c r="D12" s="45"/>
      <c r="E12" s="45"/>
      <c r="F12" s="38"/>
      <c r="G12" s="38"/>
      <c r="H12" s="38"/>
      <c r="I12" s="38"/>
      <c r="J12" s="38"/>
      <c r="K12" s="38"/>
      <c r="L12" s="38"/>
      <c r="M12" s="38"/>
      <c r="N12" s="38"/>
      <c r="O12" s="39"/>
      <c r="P12" s="39"/>
      <c r="Q12" s="39"/>
      <c r="R12" s="39"/>
      <c r="S12" s="36"/>
      <c r="T12" s="36"/>
      <c r="U12" s="36"/>
      <c r="V12" s="36"/>
      <c r="W12" s="36"/>
      <c r="X12" s="36"/>
      <c r="Y12" s="36"/>
      <c r="Z12" s="36"/>
      <c r="AA12" s="36"/>
      <c r="AB12" s="36"/>
      <c r="AC12" s="36"/>
      <c r="AD12" s="36"/>
      <c r="AE12" s="36"/>
      <c r="AF12" s="36"/>
      <c r="AG12" s="36"/>
      <c r="AH12" s="36"/>
    </row>
    <row r="13" spans="1:34" s="37" customFormat="1" x14ac:dyDescent="0.2">
      <c r="A13" s="38"/>
      <c r="B13" s="38"/>
      <c r="C13" s="38"/>
      <c r="D13" s="38"/>
      <c r="E13" s="38"/>
      <c r="F13" s="38"/>
      <c r="G13" s="38"/>
      <c r="H13" s="38"/>
      <c r="I13" s="38"/>
      <c r="J13" s="38"/>
      <c r="K13" s="38"/>
      <c r="L13" s="38"/>
      <c r="M13" s="38"/>
      <c r="N13" s="38"/>
      <c r="O13" s="39"/>
      <c r="P13" s="39"/>
      <c r="Q13" s="39"/>
      <c r="R13" s="39"/>
      <c r="S13" s="36"/>
      <c r="T13" s="36"/>
      <c r="U13" s="36"/>
      <c r="V13" s="36"/>
      <c r="W13" s="36"/>
      <c r="X13" s="36"/>
      <c r="Y13" s="36"/>
      <c r="Z13" s="36"/>
      <c r="AA13" s="36"/>
      <c r="AB13" s="36"/>
      <c r="AC13" s="36"/>
      <c r="AD13" s="36"/>
      <c r="AE13" s="36"/>
      <c r="AF13" s="36"/>
      <c r="AG13" s="36"/>
      <c r="AH13" s="36"/>
    </row>
    <row r="14" spans="1:34" s="37" customFormat="1" ht="68" x14ac:dyDescent="0.2">
      <c r="A14" s="40" t="s">
        <v>110</v>
      </c>
      <c r="B14" s="42" t="s">
        <v>43</v>
      </c>
      <c r="C14" s="41" t="s">
        <v>44</v>
      </c>
      <c r="D14" s="41" t="s">
        <v>45</v>
      </c>
      <c r="E14" s="42" t="s">
        <v>46</v>
      </c>
      <c r="F14" s="38"/>
      <c r="G14" s="38"/>
      <c r="H14" s="38"/>
      <c r="I14" s="38"/>
      <c r="J14" s="38"/>
      <c r="K14" s="38"/>
      <c r="L14" s="38"/>
      <c r="M14" s="38"/>
      <c r="N14" s="38"/>
      <c r="O14" s="39"/>
      <c r="P14" s="39"/>
      <c r="Q14" s="39"/>
      <c r="R14" s="39"/>
      <c r="S14" s="36"/>
      <c r="T14" s="36"/>
      <c r="U14" s="36"/>
      <c r="V14" s="36"/>
      <c r="W14" s="36"/>
      <c r="X14" s="36"/>
      <c r="Y14" s="36"/>
      <c r="Z14" s="36"/>
      <c r="AA14" s="36"/>
      <c r="AB14" s="36"/>
      <c r="AC14" s="36"/>
      <c r="AD14" s="36"/>
      <c r="AE14" s="36"/>
      <c r="AF14" s="36"/>
      <c r="AG14" s="36"/>
      <c r="AH14" s="36"/>
    </row>
    <row r="15" spans="1:34" s="37" customFormat="1" x14ac:dyDescent="0.2">
      <c r="A15" s="47" t="s">
        <v>111</v>
      </c>
      <c r="B15" s="48">
        <v>32855496</v>
      </c>
      <c r="C15" s="48">
        <v>39283900</v>
      </c>
      <c r="D15" s="48">
        <v>31011180</v>
      </c>
      <c r="E15" s="49">
        <v>35058548</v>
      </c>
      <c r="F15" s="38"/>
      <c r="G15" s="38"/>
      <c r="H15" s="38"/>
      <c r="I15" s="38"/>
      <c r="J15" s="38"/>
      <c r="K15" s="38"/>
      <c r="L15" s="38"/>
      <c r="M15" s="38"/>
      <c r="N15" s="38"/>
      <c r="O15" s="39"/>
      <c r="P15" s="39"/>
      <c r="Q15" s="39"/>
      <c r="R15" s="39"/>
      <c r="S15" s="36"/>
      <c r="T15" s="36"/>
      <c r="U15" s="36"/>
      <c r="V15" s="36"/>
      <c r="W15" s="36"/>
      <c r="X15" s="36"/>
      <c r="Y15" s="36"/>
      <c r="Z15" s="36"/>
      <c r="AA15" s="36"/>
      <c r="AB15" s="36"/>
      <c r="AC15" s="36"/>
      <c r="AD15" s="36"/>
      <c r="AE15" s="36"/>
      <c r="AF15" s="36"/>
      <c r="AG15" s="36"/>
      <c r="AH15" s="36"/>
    </row>
    <row r="16" spans="1:34" s="37" customFormat="1" x14ac:dyDescent="0.2">
      <c r="A16" s="38"/>
      <c r="B16" s="38"/>
      <c r="C16" s="38"/>
      <c r="D16" s="38"/>
      <c r="E16" s="38"/>
      <c r="F16" s="38"/>
      <c r="G16" s="38"/>
      <c r="H16" s="38"/>
      <c r="I16" s="38"/>
      <c r="J16" s="38"/>
      <c r="K16" s="38"/>
      <c r="L16" s="38"/>
      <c r="M16" s="38"/>
      <c r="N16" s="38"/>
      <c r="O16" s="39"/>
      <c r="P16" s="39"/>
      <c r="Q16" s="39"/>
      <c r="R16" s="39"/>
      <c r="S16" s="36"/>
      <c r="T16" s="36"/>
      <c r="U16" s="36"/>
      <c r="V16" s="36"/>
      <c r="W16" s="36"/>
      <c r="X16" s="36"/>
      <c r="Y16" s="36"/>
      <c r="Z16" s="36"/>
      <c r="AA16" s="36"/>
      <c r="AB16" s="36"/>
      <c r="AC16" s="36"/>
      <c r="AD16" s="36"/>
      <c r="AE16" s="36"/>
      <c r="AF16" s="36"/>
      <c r="AG16" s="36"/>
      <c r="AH16" s="36"/>
    </row>
    <row r="17" spans="1:34" s="37" customFormat="1" x14ac:dyDescent="0.2">
      <c r="A17" s="38"/>
      <c r="B17" s="38"/>
      <c r="C17" s="38"/>
      <c r="D17" s="38"/>
      <c r="E17" s="38"/>
      <c r="F17" s="38"/>
      <c r="G17" s="38"/>
      <c r="H17" s="38"/>
      <c r="I17" s="38"/>
      <c r="J17" s="38"/>
      <c r="K17" s="38"/>
      <c r="L17" s="38"/>
      <c r="M17" s="38"/>
      <c r="N17" s="38"/>
      <c r="O17" s="39"/>
      <c r="P17" s="39"/>
      <c r="Q17" s="39"/>
      <c r="R17" s="39"/>
      <c r="S17" s="36"/>
      <c r="T17" s="36"/>
      <c r="U17" s="36"/>
      <c r="V17" s="36"/>
      <c r="W17" s="36"/>
      <c r="X17" s="36"/>
      <c r="Y17" s="36"/>
      <c r="Z17" s="36"/>
      <c r="AA17" s="36"/>
      <c r="AB17" s="36"/>
      <c r="AC17" s="36"/>
      <c r="AD17" s="36"/>
      <c r="AE17" s="36"/>
      <c r="AF17" s="36"/>
      <c r="AG17" s="36"/>
      <c r="AH17" s="36"/>
    </row>
    <row r="18" spans="1:34" s="37" customFormat="1" x14ac:dyDescent="0.2">
      <c r="A18" s="41" t="s">
        <v>112</v>
      </c>
      <c r="B18" s="51"/>
      <c r="C18" s="41" t="s">
        <v>113</v>
      </c>
      <c r="D18" s="42" t="s">
        <v>43</v>
      </c>
      <c r="E18" s="41" t="s">
        <v>44</v>
      </c>
      <c r="F18" s="41" t="s">
        <v>45</v>
      </c>
      <c r="G18" s="42" t="s">
        <v>46</v>
      </c>
      <c r="H18" s="38"/>
      <c r="I18" s="38"/>
      <c r="J18" s="38"/>
      <c r="K18" s="38"/>
      <c r="L18" s="38"/>
      <c r="M18" s="38"/>
      <c r="N18" s="38"/>
      <c r="O18" s="39"/>
      <c r="P18" s="39"/>
      <c r="Q18" s="39"/>
      <c r="R18" s="39"/>
      <c r="S18" s="36"/>
      <c r="T18" s="36"/>
      <c r="U18" s="36"/>
      <c r="V18" s="36"/>
      <c r="W18" s="36"/>
      <c r="X18" s="36"/>
      <c r="Y18" s="36"/>
      <c r="Z18" s="36"/>
      <c r="AA18" s="36"/>
      <c r="AB18" s="36"/>
      <c r="AC18" s="36"/>
      <c r="AD18" s="36"/>
      <c r="AE18" s="36"/>
      <c r="AF18" s="36"/>
      <c r="AG18" s="36"/>
      <c r="AH18" s="36"/>
    </row>
    <row r="19" spans="1:34" s="37" customFormat="1" ht="17" x14ac:dyDescent="0.2">
      <c r="A19" s="52" t="s">
        <v>114</v>
      </c>
      <c r="B19" s="38"/>
      <c r="C19" s="38"/>
      <c r="D19" s="53">
        <v>0.73</v>
      </c>
      <c r="E19" s="53">
        <v>1.06</v>
      </c>
      <c r="F19" s="53">
        <v>5.04</v>
      </c>
      <c r="G19" s="54">
        <v>5.66</v>
      </c>
      <c r="H19" s="38"/>
      <c r="I19" s="38"/>
      <c r="J19" s="38"/>
      <c r="K19" s="38"/>
      <c r="L19" s="38"/>
      <c r="M19" s="38"/>
      <c r="N19" s="38"/>
      <c r="O19" s="39"/>
      <c r="P19" s="39"/>
      <c r="Q19" s="39"/>
      <c r="R19" s="39"/>
      <c r="S19" s="36"/>
      <c r="T19" s="36"/>
      <c r="U19" s="36"/>
      <c r="V19" s="36"/>
      <c r="W19" s="36"/>
      <c r="X19" s="36"/>
      <c r="Y19" s="36"/>
      <c r="Z19" s="36"/>
      <c r="AA19" s="36"/>
      <c r="AB19" s="36"/>
      <c r="AC19" s="36"/>
      <c r="AD19" s="36"/>
      <c r="AE19" s="36"/>
      <c r="AF19" s="36"/>
      <c r="AG19" s="36"/>
      <c r="AH19" s="36"/>
    </row>
    <row r="20" spans="1:34" s="37" customFormat="1" ht="34" x14ac:dyDescent="0.2">
      <c r="A20" s="52" t="s">
        <v>115</v>
      </c>
      <c r="B20" s="38"/>
      <c r="C20" s="55">
        <v>9.1999999999999998E-2</v>
      </c>
      <c r="D20" s="53">
        <f>D19*$C$20</f>
        <v>6.7159999999999997E-2</v>
      </c>
      <c r="E20" s="53">
        <f>$C$20*E19</f>
        <v>9.7520000000000009E-2</v>
      </c>
      <c r="F20" s="53">
        <f t="shared" ref="F20:G20" si="3">$C$20*F19</f>
        <v>0.46367999999999998</v>
      </c>
      <c r="G20" s="53">
        <f t="shared" si="3"/>
        <v>0.52071999999999996</v>
      </c>
      <c r="H20" s="38"/>
      <c r="I20" s="38"/>
      <c r="J20" s="38"/>
      <c r="K20" s="38"/>
      <c r="L20" s="38"/>
      <c r="M20" s="38"/>
      <c r="N20" s="38"/>
      <c r="O20" s="39"/>
      <c r="P20" s="39"/>
      <c r="Q20" s="39"/>
      <c r="R20" s="39"/>
      <c r="S20" s="36"/>
      <c r="T20" s="36"/>
      <c r="U20" s="36"/>
      <c r="V20" s="36"/>
      <c r="W20" s="36"/>
      <c r="X20" s="36"/>
      <c r="Y20" s="36"/>
      <c r="Z20" s="36"/>
      <c r="AA20" s="36"/>
      <c r="AB20" s="36"/>
      <c r="AC20" s="36"/>
      <c r="AD20" s="36"/>
      <c r="AE20" s="36"/>
      <c r="AF20" s="36"/>
      <c r="AG20" s="36"/>
      <c r="AH20" s="36"/>
    </row>
    <row r="21" spans="1:34" s="37" customFormat="1" ht="17" x14ac:dyDescent="0.2">
      <c r="A21" s="52" t="s">
        <v>116</v>
      </c>
      <c r="B21" s="38"/>
      <c r="C21" s="55">
        <v>0.06</v>
      </c>
      <c r="D21" s="53">
        <f>D19*$C$21</f>
        <v>4.3799999999999999E-2</v>
      </c>
      <c r="E21" s="53">
        <f t="shared" ref="E21:G21" si="4">E19*$C$21</f>
        <v>6.3600000000000004E-2</v>
      </c>
      <c r="F21" s="53">
        <f t="shared" si="4"/>
        <v>0.3024</v>
      </c>
      <c r="G21" s="53">
        <f t="shared" si="4"/>
        <v>0.33960000000000001</v>
      </c>
      <c r="H21" s="38"/>
      <c r="I21" s="38"/>
      <c r="J21" s="38"/>
      <c r="K21" s="38"/>
      <c r="L21" s="38"/>
      <c r="M21" s="38"/>
      <c r="N21" s="38"/>
      <c r="O21" s="39"/>
      <c r="P21" s="39"/>
      <c r="Q21" s="39"/>
      <c r="R21" s="39"/>
      <c r="S21" s="36"/>
      <c r="T21" s="36"/>
      <c r="U21" s="36"/>
      <c r="V21" s="36"/>
      <c r="W21" s="36"/>
      <c r="X21" s="36"/>
      <c r="Y21" s="36"/>
      <c r="Z21" s="36"/>
      <c r="AA21" s="36"/>
      <c r="AB21" s="36"/>
      <c r="AC21" s="36"/>
      <c r="AD21" s="36"/>
      <c r="AE21" s="36"/>
      <c r="AF21" s="36"/>
      <c r="AG21" s="36"/>
      <c r="AH21" s="36"/>
    </row>
    <row r="22" spans="1:34" s="37" customFormat="1" ht="51" x14ac:dyDescent="0.2">
      <c r="A22" s="52" t="s">
        <v>117</v>
      </c>
      <c r="B22" s="52" t="s">
        <v>118</v>
      </c>
      <c r="C22" s="38">
        <v>329.9</v>
      </c>
      <c r="D22" s="53">
        <v>0.43</v>
      </c>
      <c r="E22" s="53">
        <v>0.55000000000000004</v>
      </c>
      <c r="F22" s="53">
        <v>0.89</v>
      </c>
      <c r="G22" s="54">
        <v>1.58</v>
      </c>
      <c r="H22" s="38"/>
      <c r="I22" s="38"/>
      <c r="J22" s="38"/>
      <c r="K22" s="38"/>
      <c r="L22" s="38"/>
      <c r="M22" s="38"/>
      <c r="N22" s="38"/>
      <c r="O22" s="39"/>
      <c r="P22" s="39"/>
      <c r="Q22" s="39"/>
      <c r="R22" s="39"/>
      <c r="S22" s="36"/>
      <c r="T22" s="36"/>
      <c r="U22" s="36"/>
      <c r="V22" s="36"/>
      <c r="W22" s="36"/>
      <c r="X22" s="36"/>
      <c r="Y22" s="36"/>
      <c r="Z22" s="36"/>
      <c r="AA22" s="36"/>
      <c r="AB22" s="36"/>
      <c r="AC22" s="36"/>
      <c r="AD22" s="36"/>
      <c r="AE22" s="36"/>
      <c r="AF22" s="36"/>
      <c r="AG22" s="36"/>
      <c r="AH22" s="36"/>
    </row>
    <row r="23" spans="1:34" s="37" customFormat="1" ht="51" x14ac:dyDescent="0.2">
      <c r="A23" s="56"/>
      <c r="B23" s="52" t="s">
        <v>119</v>
      </c>
      <c r="C23" s="38">
        <v>298.05</v>
      </c>
      <c r="D23" s="53">
        <v>0.5</v>
      </c>
      <c r="E23" s="53">
        <v>1.37</v>
      </c>
      <c r="F23" s="53">
        <v>0.54</v>
      </c>
      <c r="G23" s="54">
        <v>1.56</v>
      </c>
      <c r="H23" s="38"/>
      <c r="I23" s="38"/>
      <c r="J23" s="38"/>
      <c r="K23" s="38"/>
      <c r="L23" s="38"/>
      <c r="M23" s="38"/>
      <c r="N23" s="38"/>
      <c r="O23" s="39"/>
      <c r="P23" s="39"/>
      <c r="Q23" s="39"/>
      <c r="R23" s="39"/>
      <c r="S23" s="36"/>
      <c r="T23" s="36"/>
      <c r="U23" s="36"/>
      <c r="V23" s="36"/>
      <c r="W23" s="36"/>
      <c r="X23" s="36"/>
      <c r="Y23" s="36"/>
      <c r="Z23" s="36"/>
      <c r="AA23" s="36"/>
      <c r="AB23" s="36"/>
      <c r="AC23" s="36"/>
      <c r="AD23" s="36"/>
      <c r="AE23" s="36"/>
      <c r="AF23" s="36"/>
      <c r="AG23" s="36"/>
      <c r="AH23" s="36"/>
    </row>
    <row r="24" spans="1:34" s="37" customFormat="1" ht="51" x14ac:dyDescent="0.2">
      <c r="A24" s="56"/>
      <c r="B24" s="52" t="s">
        <v>120</v>
      </c>
      <c r="C24" s="38">
        <v>389.46</v>
      </c>
      <c r="D24" s="53">
        <v>1.52</v>
      </c>
      <c r="E24" s="53">
        <v>1.06</v>
      </c>
      <c r="F24" s="53">
        <v>1.65</v>
      </c>
      <c r="G24" s="54">
        <v>2.2599999999999998</v>
      </c>
      <c r="H24" s="38"/>
      <c r="I24" s="38"/>
      <c r="J24" s="38"/>
      <c r="K24" s="38"/>
      <c r="L24" s="38"/>
      <c r="M24" s="38"/>
      <c r="N24" s="38"/>
      <c r="O24" s="39"/>
      <c r="P24" s="39"/>
      <c r="Q24" s="39"/>
      <c r="R24" s="39"/>
      <c r="S24" s="36"/>
      <c r="T24" s="36"/>
      <c r="U24" s="36"/>
      <c r="V24" s="36"/>
      <c r="W24" s="36"/>
      <c r="X24" s="36"/>
      <c r="Y24" s="36"/>
      <c r="Z24" s="36"/>
      <c r="AA24" s="36"/>
      <c r="AB24" s="36"/>
      <c r="AC24" s="36"/>
      <c r="AD24" s="36"/>
      <c r="AE24" s="36"/>
      <c r="AF24" s="36"/>
      <c r="AG24" s="36"/>
      <c r="AH24" s="36"/>
    </row>
    <row r="25" spans="1:34" s="37" customFormat="1" ht="51" x14ac:dyDescent="0.2">
      <c r="A25" s="56"/>
      <c r="B25" s="52" t="s">
        <v>121</v>
      </c>
      <c r="C25" s="38">
        <v>137.57</v>
      </c>
      <c r="D25" s="53">
        <v>0.35</v>
      </c>
      <c r="E25" s="53">
        <v>0.61</v>
      </c>
      <c r="F25" s="53">
        <v>0.69</v>
      </c>
      <c r="G25" s="54">
        <v>0.97</v>
      </c>
      <c r="H25" s="38"/>
      <c r="I25" s="38"/>
      <c r="J25" s="38"/>
      <c r="K25" s="38"/>
      <c r="L25" s="38"/>
      <c r="M25" s="38"/>
      <c r="N25" s="38"/>
      <c r="O25" s="39"/>
      <c r="P25" s="39"/>
      <c r="Q25" s="39"/>
      <c r="R25" s="39"/>
      <c r="S25" s="36"/>
      <c r="T25" s="36"/>
      <c r="U25" s="36"/>
      <c r="V25" s="36"/>
      <c r="W25" s="36"/>
      <c r="X25" s="36"/>
      <c r="Y25" s="36"/>
      <c r="Z25" s="36"/>
      <c r="AA25" s="36"/>
      <c r="AB25" s="36"/>
      <c r="AC25" s="36"/>
      <c r="AD25" s="36"/>
      <c r="AE25" s="36"/>
      <c r="AF25" s="36"/>
      <c r="AG25" s="36"/>
      <c r="AH25" s="36"/>
    </row>
    <row r="26" spans="1:34" s="37" customFormat="1" ht="18" thickBot="1" x14ac:dyDescent="0.25">
      <c r="A26" s="57" t="s">
        <v>122</v>
      </c>
      <c r="B26" s="58"/>
      <c r="C26" s="58"/>
      <c r="D26" s="59">
        <f>SUM(D19:D25)</f>
        <v>3.6409600000000002</v>
      </c>
      <c r="E26" s="59">
        <f>SUM(E19:E25)</f>
        <v>4.8111200000000007</v>
      </c>
      <c r="F26" s="59">
        <f t="shared" ref="F26:G26" si="5">SUM(F19:F25)</f>
        <v>9.5760799999999993</v>
      </c>
      <c r="G26" s="60">
        <f t="shared" si="5"/>
        <v>12.890320000000001</v>
      </c>
      <c r="H26" s="38"/>
      <c r="I26" s="38"/>
      <c r="J26" s="38"/>
      <c r="K26" s="38"/>
      <c r="L26" s="38"/>
      <c r="M26" s="38"/>
      <c r="N26" s="38"/>
      <c r="O26" s="39"/>
      <c r="P26" s="39"/>
      <c r="Q26" s="39"/>
      <c r="R26" s="39"/>
      <c r="S26" s="36"/>
      <c r="T26" s="36"/>
      <c r="U26" s="36"/>
      <c r="V26" s="36"/>
      <c r="W26" s="36"/>
      <c r="X26" s="36"/>
      <c r="Y26" s="36"/>
      <c r="Z26" s="36"/>
      <c r="AA26" s="36"/>
      <c r="AB26" s="36"/>
      <c r="AC26" s="36"/>
      <c r="AD26" s="36"/>
      <c r="AE26" s="36"/>
      <c r="AF26" s="36"/>
      <c r="AG26" s="36"/>
      <c r="AH26" s="36"/>
    </row>
    <row r="27" spans="1:34" s="37" customFormat="1" ht="69" thickTop="1" x14ac:dyDescent="0.2">
      <c r="A27" s="52" t="s">
        <v>123</v>
      </c>
      <c r="B27" s="38"/>
      <c r="C27" s="38"/>
      <c r="D27" s="53">
        <v>0.21</v>
      </c>
      <c r="E27" s="53">
        <v>0.33</v>
      </c>
      <c r="F27" s="53">
        <v>0.76</v>
      </c>
      <c r="G27" s="54">
        <v>0.81</v>
      </c>
      <c r="H27" s="38"/>
      <c r="I27" s="38"/>
      <c r="J27" s="38"/>
      <c r="K27" s="38"/>
      <c r="L27" s="38"/>
      <c r="M27" s="38"/>
      <c r="N27" s="38"/>
      <c r="O27" s="39"/>
      <c r="P27" s="39"/>
      <c r="Q27" s="39"/>
      <c r="R27" s="39"/>
      <c r="S27" s="36"/>
      <c r="T27" s="36"/>
      <c r="U27" s="36"/>
      <c r="V27" s="36"/>
      <c r="W27" s="36"/>
      <c r="X27" s="36"/>
      <c r="Y27" s="36"/>
      <c r="Z27" s="36"/>
      <c r="AA27" s="36"/>
      <c r="AB27" s="36"/>
      <c r="AC27" s="36"/>
      <c r="AD27" s="36"/>
      <c r="AE27" s="36"/>
      <c r="AF27" s="36"/>
      <c r="AG27" s="36"/>
      <c r="AH27" s="36"/>
    </row>
    <row r="28" spans="1:34" s="37" customFormat="1" ht="85" x14ac:dyDescent="0.2">
      <c r="A28" s="52" t="s">
        <v>124</v>
      </c>
      <c r="B28" s="38"/>
      <c r="C28" s="55">
        <v>0.33500000000000002</v>
      </c>
      <c r="D28" s="53">
        <v>1.21</v>
      </c>
      <c r="E28" s="53">
        <v>1.61</v>
      </c>
      <c r="F28" s="53">
        <v>3.2</v>
      </c>
      <c r="G28" s="54">
        <v>4.3099999999999996</v>
      </c>
      <c r="H28" s="38"/>
      <c r="I28" s="38"/>
      <c r="J28" s="38"/>
      <c r="K28" s="38"/>
      <c r="L28" s="38"/>
      <c r="M28" s="38"/>
      <c r="N28" s="38"/>
      <c r="O28" s="39"/>
      <c r="P28" s="39"/>
      <c r="Q28" s="39"/>
      <c r="R28" s="39"/>
      <c r="S28" s="36"/>
      <c r="T28" s="36"/>
      <c r="U28" s="36"/>
      <c r="V28" s="36"/>
      <c r="W28" s="36"/>
      <c r="X28" s="36"/>
      <c r="Y28" s="36"/>
      <c r="Z28" s="36"/>
      <c r="AA28" s="36"/>
      <c r="AB28" s="36"/>
      <c r="AC28" s="36"/>
      <c r="AD28" s="36"/>
      <c r="AE28" s="36"/>
      <c r="AF28" s="36"/>
      <c r="AG28" s="36"/>
      <c r="AH28" s="36"/>
    </row>
    <row r="29" spans="1:34" s="37" customFormat="1" x14ac:dyDescent="0.2">
      <c r="A29" s="41" t="s">
        <v>125</v>
      </c>
      <c r="B29" s="61"/>
      <c r="C29" s="61"/>
      <c r="D29" s="62">
        <f>SUM(D26,D27:D28)</f>
        <v>5.0609599999999997</v>
      </c>
      <c r="E29" s="62">
        <f t="shared" ref="E29:G29" si="6">SUM(E26,E27:E28)</f>
        <v>6.7511200000000011</v>
      </c>
      <c r="F29" s="62">
        <f t="shared" si="6"/>
        <v>13.536079999999998</v>
      </c>
      <c r="G29" s="63">
        <f t="shared" si="6"/>
        <v>18.01032</v>
      </c>
      <c r="H29" s="38"/>
      <c r="I29" s="38"/>
      <c r="J29" s="38"/>
      <c r="K29" s="38"/>
      <c r="L29" s="38"/>
      <c r="M29" s="38"/>
      <c r="N29" s="38"/>
      <c r="O29" s="39"/>
      <c r="P29" s="39"/>
      <c r="Q29" s="39"/>
      <c r="R29" s="39"/>
      <c r="S29" s="36"/>
      <c r="T29" s="36"/>
      <c r="U29" s="36"/>
      <c r="V29" s="36"/>
      <c r="W29" s="36"/>
      <c r="X29" s="36"/>
      <c r="Y29" s="36"/>
      <c r="Z29" s="36"/>
      <c r="AA29" s="36"/>
      <c r="AB29" s="36"/>
      <c r="AC29" s="36"/>
      <c r="AD29" s="36"/>
      <c r="AE29" s="36"/>
      <c r="AF29" s="36"/>
      <c r="AG29" s="36"/>
      <c r="AH29" s="36"/>
    </row>
    <row r="30" spans="1:34" s="37" customFormat="1" x14ac:dyDescent="0.2">
      <c r="A30" s="38"/>
      <c r="B30" s="38"/>
      <c r="C30" s="38"/>
      <c r="D30" s="38"/>
      <c r="E30" s="38"/>
      <c r="F30" s="38"/>
      <c r="G30" s="38"/>
      <c r="H30" s="38"/>
      <c r="I30" s="38"/>
      <c r="J30" s="38"/>
      <c r="K30" s="38"/>
      <c r="L30" s="38"/>
      <c r="M30" s="38"/>
      <c r="N30" s="38"/>
      <c r="O30" s="39"/>
      <c r="P30" s="39"/>
      <c r="Q30" s="39"/>
      <c r="R30" s="39"/>
      <c r="S30" s="36"/>
      <c r="T30" s="36"/>
      <c r="U30" s="36"/>
      <c r="V30" s="36"/>
      <c r="W30" s="36"/>
      <c r="X30" s="36"/>
      <c r="Y30" s="36"/>
      <c r="Z30" s="36"/>
      <c r="AA30" s="36"/>
      <c r="AB30" s="36"/>
      <c r="AC30" s="36"/>
      <c r="AD30" s="36"/>
      <c r="AE30" s="36"/>
      <c r="AF30" s="36"/>
      <c r="AG30" s="36"/>
      <c r="AH30" s="36"/>
    </row>
    <row r="31" spans="1:34" s="37" customFormat="1" x14ac:dyDescent="0.2">
      <c r="A31" s="38"/>
      <c r="B31" s="38"/>
      <c r="C31" s="38"/>
      <c r="D31" s="38"/>
      <c r="E31" s="38"/>
      <c r="F31" s="38"/>
      <c r="G31" s="38"/>
      <c r="H31" s="38"/>
      <c r="I31" s="38"/>
      <c r="J31" s="38"/>
      <c r="K31" s="38"/>
      <c r="L31" s="38"/>
      <c r="M31" s="38"/>
      <c r="N31" s="38"/>
      <c r="O31" s="39"/>
      <c r="P31" s="39"/>
      <c r="Q31" s="39"/>
      <c r="R31" s="39"/>
      <c r="S31" s="36"/>
      <c r="T31" s="36"/>
      <c r="U31" s="36"/>
      <c r="V31" s="36"/>
      <c r="W31" s="36"/>
      <c r="X31" s="36"/>
      <c r="Y31" s="36"/>
      <c r="Z31" s="36"/>
      <c r="AA31" s="36"/>
      <c r="AB31" s="36"/>
      <c r="AC31" s="36"/>
      <c r="AD31" s="36"/>
      <c r="AE31" s="36"/>
      <c r="AF31" s="36"/>
      <c r="AG31" s="36"/>
      <c r="AH31" s="36"/>
    </row>
    <row r="32" spans="1:34" s="37" customFormat="1" x14ac:dyDescent="0.2">
      <c r="A32" s="41" t="s">
        <v>126</v>
      </c>
      <c r="B32" s="38"/>
      <c r="C32" s="38"/>
      <c r="D32" s="38"/>
      <c r="E32" s="38"/>
      <c r="F32" s="38"/>
      <c r="G32" s="38"/>
      <c r="H32" s="38"/>
      <c r="I32" s="38"/>
      <c r="J32" s="38"/>
      <c r="K32" s="38"/>
      <c r="L32" s="38"/>
      <c r="M32" s="38"/>
      <c r="N32" s="38"/>
      <c r="O32" s="39"/>
      <c r="P32" s="39"/>
      <c r="Q32" s="39"/>
      <c r="R32" s="39"/>
      <c r="S32" s="36"/>
      <c r="T32" s="36"/>
      <c r="U32" s="36"/>
      <c r="V32" s="36"/>
      <c r="W32" s="36"/>
      <c r="X32" s="36"/>
      <c r="Y32" s="36"/>
      <c r="Z32" s="36"/>
      <c r="AA32" s="36"/>
      <c r="AB32" s="36"/>
      <c r="AC32" s="36"/>
      <c r="AD32" s="36"/>
      <c r="AE32" s="36"/>
      <c r="AF32" s="36"/>
      <c r="AG32" s="36"/>
      <c r="AH32" s="36"/>
    </row>
    <row r="33" spans="1:34" s="37" customFormat="1" ht="68" x14ac:dyDescent="0.2">
      <c r="A33" s="52" t="s">
        <v>132</v>
      </c>
      <c r="B33" s="64" t="s">
        <v>135</v>
      </c>
      <c r="C33" s="69">
        <f>111710/1208570.38</f>
        <v>9.2431522275103262E-2</v>
      </c>
      <c r="D33" s="38"/>
      <c r="E33" s="38"/>
      <c r="F33" s="38"/>
      <c r="G33" s="38"/>
      <c r="H33" s="38"/>
      <c r="I33" s="38"/>
      <c r="J33" s="38"/>
      <c r="K33" s="38"/>
      <c r="L33" s="38"/>
      <c r="M33" s="38"/>
      <c r="N33" s="38"/>
      <c r="O33" s="39"/>
      <c r="P33" s="39"/>
      <c r="Q33" s="39"/>
      <c r="R33" s="39"/>
      <c r="S33" s="36"/>
      <c r="T33" s="36"/>
      <c r="U33" s="36"/>
      <c r="V33" s="36"/>
      <c r="W33" s="36"/>
      <c r="X33" s="36"/>
      <c r="Y33" s="36"/>
      <c r="Z33" s="36"/>
      <c r="AA33" s="36"/>
      <c r="AB33" s="36"/>
      <c r="AC33" s="36"/>
      <c r="AD33" s="36"/>
      <c r="AE33" s="36"/>
      <c r="AF33" s="36"/>
      <c r="AG33" s="36"/>
      <c r="AH33" s="36"/>
    </row>
    <row r="34" spans="1:34" s="37" customFormat="1" ht="51" x14ac:dyDescent="0.2">
      <c r="A34" s="51" t="s">
        <v>133</v>
      </c>
      <c r="B34" s="64" t="s">
        <v>127</v>
      </c>
      <c r="C34" s="69">
        <f>73100/1208570.38</f>
        <v>6.0484686046997117E-2</v>
      </c>
      <c r="D34" s="38"/>
      <c r="E34" s="38"/>
      <c r="F34" s="38"/>
      <c r="G34" s="38"/>
      <c r="H34" s="38"/>
      <c r="I34" s="38"/>
      <c r="J34" s="38"/>
      <c r="K34" s="38"/>
      <c r="L34" s="38"/>
      <c r="M34" s="38"/>
      <c r="N34" s="38"/>
      <c r="O34" s="39"/>
      <c r="P34" s="39"/>
      <c r="Q34" s="39"/>
      <c r="R34" s="39"/>
      <c r="S34" s="36"/>
      <c r="T34" s="36"/>
      <c r="U34" s="36"/>
      <c r="V34" s="36"/>
      <c r="W34" s="36"/>
      <c r="X34" s="36"/>
      <c r="Y34" s="36"/>
      <c r="Z34" s="36"/>
      <c r="AA34" s="36"/>
      <c r="AB34" s="36"/>
      <c r="AC34" s="36"/>
      <c r="AD34" s="36"/>
      <c r="AE34" s="36"/>
      <c r="AF34" s="36"/>
      <c r="AG34" s="36"/>
      <c r="AH34" s="36"/>
    </row>
    <row r="35" spans="1:34" s="37" customFormat="1" x14ac:dyDescent="0.2">
      <c r="A35" s="65" t="s">
        <v>134</v>
      </c>
      <c r="B35" s="38"/>
      <c r="C35" s="135"/>
      <c r="D35" s="38"/>
      <c r="E35" s="38"/>
      <c r="F35" s="38"/>
      <c r="G35" s="38"/>
      <c r="H35" s="38"/>
      <c r="I35" s="38"/>
      <c r="J35" s="38"/>
      <c r="K35" s="38"/>
      <c r="L35" s="38"/>
      <c r="M35" s="38"/>
      <c r="N35" s="38"/>
      <c r="O35" s="39"/>
      <c r="P35" s="39"/>
      <c r="Q35" s="39"/>
      <c r="R35" s="39"/>
      <c r="S35" s="36"/>
      <c r="T35" s="36"/>
      <c r="U35" s="36"/>
      <c r="V35" s="36"/>
      <c r="W35" s="36"/>
      <c r="X35" s="36"/>
      <c r="Y35" s="36"/>
      <c r="Z35" s="36"/>
      <c r="AA35" s="36"/>
      <c r="AB35" s="36"/>
      <c r="AC35" s="36"/>
      <c r="AD35" s="36"/>
      <c r="AE35" s="36"/>
      <c r="AF35" s="36"/>
      <c r="AG35" s="36"/>
      <c r="AH35" s="36"/>
    </row>
    <row r="36" spans="1:34" s="37" customFormat="1" x14ac:dyDescent="0.2">
      <c r="A36" s="66" t="s">
        <v>128</v>
      </c>
      <c r="B36" s="134" t="s">
        <v>199</v>
      </c>
      <c r="C36" s="135">
        <f>360310.03/1092.19</f>
        <v>329.89684029335558</v>
      </c>
      <c r="D36" s="38"/>
      <c r="E36" s="38"/>
      <c r="F36" s="38"/>
      <c r="G36" s="38"/>
      <c r="H36" s="38"/>
      <c r="I36" s="38"/>
      <c r="J36" s="38"/>
      <c r="K36" s="38"/>
      <c r="L36" s="38"/>
      <c r="M36" s="38"/>
      <c r="N36" s="38"/>
      <c r="O36" s="39"/>
      <c r="P36" s="39"/>
      <c r="Q36" s="39"/>
      <c r="R36" s="39"/>
      <c r="S36" s="36"/>
      <c r="T36" s="36"/>
      <c r="U36" s="36"/>
      <c r="V36" s="36"/>
      <c r="W36" s="36"/>
      <c r="X36" s="36"/>
      <c r="Y36" s="36"/>
      <c r="Z36" s="36"/>
      <c r="AA36" s="36"/>
      <c r="AB36" s="36"/>
      <c r="AC36" s="36"/>
      <c r="AD36" s="36"/>
      <c r="AE36" s="36"/>
      <c r="AF36" s="36"/>
      <c r="AG36" s="36"/>
      <c r="AH36" s="36"/>
    </row>
    <row r="37" spans="1:34" s="37" customFormat="1" x14ac:dyDescent="0.2">
      <c r="A37" s="66" t="s">
        <v>6</v>
      </c>
      <c r="B37" s="134"/>
      <c r="C37" s="135">
        <f>452949.13/1519.71</f>
        <v>298.04971343216795</v>
      </c>
      <c r="D37" s="38"/>
      <c r="E37" s="38"/>
      <c r="F37" s="38"/>
      <c r="G37" s="38"/>
      <c r="H37" s="38"/>
      <c r="I37" s="38"/>
      <c r="J37" s="38"/>
      <c r="K37" s="38"/>
      <c r="L37" s="38"/>
      <c r="M37" s="38"/>
      <c r="N37" s="38"/>
      <c r="O37" s="39"/>
      <c r="P37" s="39"/>
      <c r="Q37" s="39"/>
      <c r="R37" s="39"/>
      <c r="S37" s="36"/>
      <c r="T37" s="36"/>
      <c r="U37" s="36"/>
      <c r="V37" s="36"/>
      <c r="W37" s="36"/>
      <c r="X37" s="36"/>
      <c r="Y37" s="36"/>
      <c r="Z37" s="36"/>
      <c r="AA37" s="36"/>
      <c r="AB37" s="36"/>
      <c r="AC37" s="36"/>
      <c r="AD37" s="36"/>
      <c r="AE37" s="36"/>
      <c r="AF37" s="36"/>
      <c r="AG37" s="36"/>
      <c r="AH37" s="36"/>
    </row>
    <row r="38" spans="1:34" s="37" customFormat="1" x14ac:dyDescent="0.2">
      <c r="A38" s="66" t="s">
        <v>129</v>
      </c>
      <c r="B38" s="134"/>
      <c r="C38" s="135">
        <f>756151.19/1941.56</f>
        <v>389.45548424977852</v>
      </c>
      <c r="D38" s="38"/>
      <c r="E38" s="38"/>
      <c r="F38" s="38"/>
      <c r="G38" s="38"/>
      <c r="H38" s="38"/>
      <c r="I38" s="38"/>
      <c r="J38" s="38"/>
      <c r="K38" s="38"/>
      <c r="L38" s="38"/>
      <c r="M38" s="38"/>
      <c r="N38" s="38"/>
      <c r="O38" s="39"/>
      <c r="P38" s="39"/>
      <c r="Q38" s="39"/>
      <c r="R38" s="39"/>
      <c r="S38" s="36"/>
      <c r="T38" s="36"/>
      <c r="U38" s="36"/>
      <c r="V38" s="36"/>
      <c r="W38" s="36"/>
      <c r="X38" s="36"/>
      <c r="Y38" s="36"/>
      <c r="Z38" s="36"/>
      <c r="AA38" s="36"/>
      <c r="AB38" s="36"/>
      <c r="AC38" s="36"/>
      <c r="AD38" s="36"/>
      <c r="AE38" s="36"/>
      <c r="AF38" s="36"/>
      <c r="AG38" s="36"/>
      <c r="AH38" s="36"/>
    </row>
    <row r="39" spans="1:34" s="37" customFormat="1" x14ac:dyDescent="0.2">
      <c r="A39" s="67" t="s">
        <v>8</v>
      </c>
      <c r="B39" s="134"/>
      <c r="C39" s="135">
        <f>290760/2113.47</f>
        <v>137.57469942795498</v>
      </c>
      <c r="D39" s="38"/>
      <c r="E39" s="38"/>
      <c r="F39" s="38"/>
      <c r="G39" s="38"/>
      <c r="H39" s="38"/>
      <c r="I39" s="38"/>
      <c r="J39" s="38"/>
      <c r="K39" s="38"/>
      <c r="L39" s="38"/>
      <c r="M39" s="38"/>
      <c r="N39" s="38"/>
      <c r="O39" s="39"/>
      <c r="P39" s="39"/>
      <c r="Q39" s="39"/>
      <c r="R39" s="39"/>
      <c r="S39" s="36"/>
      <c r="T39" s="36"/>
      <c r="U39" s="36"/>
      <c r="V39" s="36"/>
      <c r="W39" s="36"/>
      <c r="X39" s="36"/>
      <c r="Y39" s="36"/>
      <c r="Z39" s="36"/>
      <c r="AA39" s="36"/>
      <c r="AB39" s="36"/>
      <c r="AC39" s="36"/>
      <c r="AD39" s="36"/>
      <c r="AE39" s="36"/>
      <c r="AF39" s="36"/>
      <c r="AG39" s="36"/>
      <c r="AH39" s="36"/>
    </row>
    <row r="40" spans="1:34" s="37" customFormat="1" ht="68" x14ac:dyDescent="0.2">
      <c r="A40" s="68" t="s">
        <v>136</v>
      </c>
      <c r="B40" s="64" t="s">
        <v>130</v>
      </c>
      <c r="C40" s="136">
        <f>1088561.38/3253550.75</f>
        <v>0.3345764254637798</v>
      </c>
      <c r="D40" s="38"/>
      <c r="E40" s="38"/>
      <c r="F40" s="38"/>
      <c r="G40" s="38"/>
      <c r="H40" s="38"/>
      <c r="I40" s="38"/>
      <c r="J40" s="38"/>
      <c r="K40" s="38"/>
      <c r="L40" s="38"/>
      <c r="M40" s="38"/>
      <c r="N40" s="38"/>
      <c r="O40" s="39"/>
      <c r="P40" s="39"/>
      <c r="Q40" s="39"/>
      <c r="R40" s="39"/>
      <c r="S40" s="36"/>
      <c r="T40" s="36"/>
      <c r="U40" s="36"/>
      <c r="V40" s="36"/>
      <c r="W40" s="36"/>
      <c r="X40" s="36"/>
      <c r="Y40" s="36"/>
      <c r="Z40" s="36"/>
      <c r="AA40" s="36"/>
      <c r="AB40" s="36"/>
      <c r="AC40" s="36"/>
      <c r="AD40" s="36"/>
      <c r="AE40" s="36"/>
      <c r="AF40" s="36"/>
      <c r="AG40" s="36"/>
      <c r="AH40" s="36"/>
    </row>
    <row r="41" spans="1:34" s="37" customFormat="1" x14ac:dyDescent="0.2">
      <c r="A41" s="38"/>
      <c r="B41" s="64"/>
      <c r="C41" s="38"/>
      <c r="D41" s="38"/>
      <c r="E41" s="38"/>
      <c r="F41" s="38"/>
      <c r="G41" s="38"/>
      <c r="H41" s="38"/>
      <c r="I41" s="38"/>
      <c r="J41" s="38"/>
      <c r="K41" s="38"/>
      <c r="L41" s="38"/>
      <c r="M41" s="38"/>
      <c r="N41" s="38"/>
      <c r="O41" s="39"/>
      <c r="P41" s="39"/>
      <c r="Q41" s="39"/>
      <c r="R41" s="39"/>
      <c r="S41" s="36"/>
      <c r="T41" s="36"/>
      <c r="U41" s="36"/>
      <c r="V41" s="36"/>
      <c r="W41" s="36"/>
      <c r="X41" s="36"/>
      <c r="Y41" s="36"/>
      <c r="Z41" s="36"/>
      <c r="AA41" s="36"/>
      <c r="AB41" s="36"/>
      <c r="AC41" s="36"/>
      <c r="AD41" s="36"/>
      <c r="AE41" s="36"/>
      <c r="AF41" s="36"/>
      <c r="AG41" s="36"/>
      <c r="AH41" s="36"/>
    </row>
    <row r="42" spans="1:34" s="37" customFormat="1" x14ac:dyDescent="0.2">
      <c r="A42" s="38"/>
      <c r="B42" s="38"/>
      <c r="C42" s="38"/>
      <c r="D42" s="38"/>
      <c r="E42" s="38"/>
      <c r="F42" s="38"/>
      <c r="G42" s="38"/>
      <c r="H42" s="38"/>
      <c r="I42" s="38"/>
      <c r="J42" s="38"/>
      <c r="K42" s="38"/>
      <c r="L42" s="38"/>
      <c r="M42" s="38"/>
      <c r="N42" s="38"/>
      <c r="O42" s="39"/>
      <c r="P42" s="39"/>
      <c r="Q42" s="39"/>
      <c r="R42" s="39"/>
      <c r="S42" s="36"/>
      <c r="T42" s="36"/>
      <c r="U42" s="36"/>
      <c r="V42" s="36"/>
      <c r="W42" s="36"/>
      <c r="X42" s="36"/>
      <c r="Y42" s="36"/>
      <c r="Z42" s="36"/>
      <c r="AA42" s="36"/>
      <c r="AB42" s="36"/>
      <c r="AC42" s="36"/>
      <c r="AD42" s="36"/>
      <c r="AE42" s="36"/>
      <c r="AF42" s="36"/>
      <c r="AG42" s="36"/>
      <c r="AH42" s="36"/>
    </row>
    <row r="43" spans="1:34" s="37" customFormat="1" x14ac:dyDescent="0.2">
      <c r="A43" s="38"/>
      <c r="B43" s="38"/>
      <c r="C43" s="38"/>
      <c r="D43" s="38"/>
      <c r="E43" s="38"/>
      <c r="F43" s="38"/>
      <c r="G43" s="38"/>
      <c r="H43" s="38"/>
      <c r="I43" s="38"/>
      <c r="J43" s="38"/>
      <c r="K43" s="38"/>
      <c r="L43" s="38"/>
      <c r="M43" s="38"/>
      <c r="N43" s="38"/>
      <c r="O43" s="39"/>
      <c r="P43" s="39"/>
      <c r="Q43" s="39"/>
      <c r="R43" s="39"/>
      <c r="S43" s="36"/>
      <c r="T43" s="36"/>
      <c r="U43" s="36"/>
      <c r="V43" s="36"/>
      <c r="W43" s="36"/>
      <c r="X43" s="36"/>
      <c r="Y43" s="36"/>
      <c r="Z43" s="36"/>
      <c r="AA43" s="36"/>
      <c r="AB43" s="36"/>
      <c r="AC43" s="36"/>
      <c r="AD43" s="36"/>
      <c r="AE43" s="36"/>
      <c r="AF43" s="36"/>
      <c r="AG43" s="36"/>
      <c r="AH43" s="36"/>
    </row>
    <row r="44" spans="1:34" s="37" customFormat="1" x14ac:dyDescent="0.2">
      <c r="A44" s="38"/>
      <c r="B44" s="38"/>
      <c r="C44" s="38"/>
      <c r="D44" s="38"/>
      <c r="E44" s="38"/>
      <c r="F44" s="38"/>
      <c r="G44" s="38"/>
      <c r="H44" s="38"/>
      <c r="I44" s="38"/>
      <c r="J44" s="38"/>
      <c r="K44" s="38"/>
      <c r="L44" s="38"/>
      <c r="M44" s="38"/>
      <c r="N44" s="38"/>
      <c r="O44" s="39"/>
      <c r="P44" s="39"/>
      <c r="Q44" s="39"/>
      <c r="R44" s="39"/>
      <c r="S44" s="36"/>
      <c r="T44" s="36"/>
      <c r="U44" s="36"/>
      <c r="V44" s="36"/>
      <c r="W44" s="36"/>
      <c r="X44" s="36"/>
      <c r="Y44" s="36"/>
      <c r="Z44" s="36"/>
      <c r="AA44" s="36"/>
      <c r="AB44" s="36"/>
      <c r="AC44" s="36"/>
      <c r="AD44" s="36"/>
      <c r="AE44" s="36"/>
      <c r="AF44" s="36"/>
      <c r="AG44" s="36"/>
      <c r="AH44" s="36"/>
    </row>
    <row r="45" spans="1:34" s="37" customFormat="1" x14ac:dyDescent="0.2">
      <c r="A45" s="38"/>
      <c r="B45" s="38"/>
      <c r="C45" s="38"/>
      <c r="D45" s="38"/>
      <c r="E45" s="38"/>
      <c r="F45" s="38"/>
      <c r="G45" s="38"/>
      <c r="H45" s="38"/>
      <c r="I45" s="38"/>
      <c r="J45" s="38"/>
      <c r="K45" s="38"/>
      <c r="L45" s="38"/>
      <c r="M45" s="38"/>
      <c r="N45" s="38"/>
      <c r="O45" s="39"/>
      <c r="P45" s="39"/>
      <c r="Q45" s="39"/>
      <c r="R45" s="39"/>
      <c r="S45" s="36"/>
      <c r="T45" s="36"/>
      <c r="U45" s="36"/>
      <c r="V45" s="36"/>
      <c r="W45" s="36"/>
      <c r="X45" s="36"/>
      <c r="Y45" s="36"/>
      <c r="Z45" s="36"/>
      <c r="AA45" s="36"/>
      <c r="AB45" s="36"/>
      <c r="AC45" s="36"/>
      <c r="AD45" s="36"/>
      <c r="AE45" s="36"/>
      <c r="AF45" s="36"/>
      <c r="AG45" s="36"/>
      <c r="AH45" s="36"/>
    </row>
    <row r="46" spans="1:34" s="37" customFormat="1" x14ac:dyDescent="0.2">
      <c r="A46" s="38"/>
      <c r="B46" s="38"/>
      <c r="C46" s="38"/>
      <c r="D46" s="38"/>
      <c r="E46" s="38"/>
      <c r="F46" s="38"/>
      <c r="G46" s="38"/>
      <c r="H46" s="38"/>
      <c r="I46" s="38"/>
      <c r="J46" s="38"/>
      <c r="K46" s="38"/>
      <c r="L46" s="38"/>
      <c r="M46" s="38"/>
      <c r="N46" s="38"/>
      <c r="O46" s="39"/>
      <c r="P46" s="39"/>
      <c r="Q46" s="39"/>
      <c r="R46" s="39"/>
      <c r="S46" s="36"/>
      <c r="T46" s="36"/>
      <c r="U46" s="36"/>
      <c r="V46" s="36"/>
      <c r="W46" s="36"/>
      <c r="X46" s="36"/>
      <c r="Y46" s="36"/>
      <c r="Z46" s="36"/>
      <c r="AA46" s="36"/>
      <c r="AB46" s="36"/>
      <c r="AC46" s="36"/>
      <c r="AD46" s="36"/>
      <c r="AE46" s="36"/>
      <c r="AF46" s="36"/>
      <c r="AG46" s="36"/>
      <c r="AH46" s="36"/>
    </row>
    <row r="47" spans="1:34" s="37" customFormat="1" x14ac:dyDescent="0.2">
      <c r="A47" s="38"/>
      <c r="B47" s="38"/>
      <c r="C47" s="38"/>
      <c r="D47" s="38"/>
      <c r="E47" s="38"/>
      <c r="F47" s="38"/>
      <c r="G47" s="38"/>
      <c r="H47" s="38"/>
      <c r="I47" s="38"/>
      <c r="J47" s="38"/>
      <c r="K47" s="38"/>
      <c r="L47" s="38"/>
      <c r="M47" s="38"/>
      <c r="N47" s="38"/>
      <c r="O47" s="39"/>
      <c r="P47" s="39"/>
      <c r="Q47" s="39"/>
      <c r="R47" s="39"/>
      <c r="S47" s="36"/>
      <c r="T47" s="36"/>
      <c r="U47" s="36"/>
      <c r="V47" s="36"/>
      <c r="W47" s="36"/>
      <c r="X47" s="36"/>
      <c r="Y47" s="36"/>
      <c r="Z47" s="36"/>
      <c r="AA47" s="36"/>
      <c r="AB47" s="36"/>
      <c r="AC47" s="36"/>
      <c r="AD47" s="36"/>
      <c r="AE47" s="36"/>
      <c r="AF47" s="36"/>
      <c r="AG47" s="36"/>
      <c r="AH47" s="36"/>
    </row>
    <row r="48" spans="1:34" s="37" customFormat="1" x14ac:dyDescent="0.2">
      <c r="A48" s="38"/>
      <c r="B48" s="38"/>
      <c r="C48" s="38"/>
      <c r="D48" s="38"/>
      <c r="E48" s="38"/>
      <c r="F48" s="38"/>
      <c r="G48" s="38"/>
      <c r="H48" s="38"/>
      <c r="I48" s="38"/>
      <c r="J48" s="38"/>
      <c r="K48" s="38"/>
      <c r="L48" s="38"/>
      <c r="M48" s="38"/>
      <c r="N48" s="38"/>
      <c r="O48" s="39"/>
      <c r="P48" s="39"/>
      <c r="Q48" s="39"/>
      <c r="R48" s="39"/>
      <c r="S48" s="36"/>
      <c r="T48" s="36"/>
      <c r="U48" s="36"/>
      <c r="V48" s="36"/>
      <c r="W48" s="36"/>
      <c r="X48" s="36"/>
      <c r="Y48" s="36"/>
      <c r="Z48" s="36"/>
      <c r="AA48" s="36"/>
      <c r="AB48" s="36"/>
      <c r="AC48" s="36"/>
      <c r="AD48" s="36"/>
      <c r="AE48" s="36"/>
      <c r="AF48" s="36"/>
      <c r="AG48" s="36"/>
      <c r="AH48" s="36"/>
    </row>
    <row r="49" spans="1:34" s="37" customFormat="1" x14ac:dyDescent="0.2">
      <c r="A49" s="38"/>
      <c r="B49" s="38"/>
      <c r="C49" s="38"/>
      <c r="D49" s="38"/>
      <c r="E49" s="38"/>
      <c r="F49" s="38"/>
      <c r="G49" s="38"/>
      <c r="H49" s="38"/>
      <c r="I49" s="38"/>
      <c r="J49" s="38"/>
      <c r="K49" s="38"/>
      <c r="L49" s="38"/>
      <c r="M49" s="38"/>
      <c r="N49" s="38"/>
      <c r="O49" s="39"/>
      <c r="P49" s="39"/>
      <c r="Q49" s="39"/>
      <c r="R49" s="39"/>
      <c r="S49" s="36"/>
      <c r="T49" s="36"/>
      <c r="U49" s="36"/>
      <c r="V49" s="36"/>
      <c r="W49" s="36"/>
      <c r="X49" s="36"/>
      <c r="Y49" s="36"/>
      <c r="Z49" s="36"/>
      <c r="AA49" s="36"/>
      <c r="AB49" s="36"/>
      <c r="AC49" s="36"/>
      <c r="AD49" s="36"/>
      <c r="AE49" s="36"/>
      <c r="AF49" s="36"/>
      <c r="AG49" s="36"/>
      <c r="AH49" s="36"/>
    </row>
    <row r="50" spans="1:34" s="37" customFormat="1" x14ac:dyDescent="0.2">
      <c r="A50" s="38"/>
      <c r="B50" s="38"/>
      <c r="C50" s="38"/>
      <c r="D50" s="38"/>
      <c r="E50" s="38"/>
      <c r="F50" s="38"/>
      <c r="G50" s="38"/>
      <c r="H50" s="38"/>
      <c r="I50" s="38"/>
      <c r="J50" s="38"/>
      <c r="K50" s="38"/>
      <c r="L50" s="38"/>
      <c r="M50" s="38"/>
      <c r="N50" s="38"/>
      <c r="O50" s="39"/>
      <c r="P50" s="39"/>
      <c r="Q50" s="39"/>
      <c r="R50" s="39"/>
      <c r="S50" s="36"/>
      <c r="T50" s="36"/>
      <c r="U50" s="36"/>
      <c r="V50" s="36"/>
      <c r="W50" s="36"/>
      <c r="X50" s="36"/>
      <c r="Y50" s="36"/>
      <c r="Z50" s="36"/>
      <c r="AA50" s="36"/>
      <c r="AB50" s="36"/>
      <c r="AC50" s="36"/>
      <c r="AD50" s="36"/>
      <c r="AE50" s="36"/>
      <c r="AF50" s="36"/>
      <c r="AG50" s="36"/>
      <c r="AH50" s="36"/>
    </row>
    <row r="51" spans="1:34" s="37" customFormat="1" x14ac:dyDescent="0.2">
      <c r="A51" s="38"/>
      <c r="B51" s="38"/>
      <c r="C51" s="38"/>
      <c r="D51" s="38"/>
      <c r="E51" s="38"/>
      <c r="F51" s="38"/>
      <c r="G51" s="38"/>
      <c r="H51" s="38"/>
      <c r="I51" s="38"/>
      <c r="J51" s="38"/>
      <c r="K51" s="38"/>
      <c r="L51" s="38"/>
      <c r="M51" s="38"/>
      <c r="N51" s="38"/>
      <c r="O51" s="39"/>
      <c r="P51" s="39"/>
      <c r="Q51" s="39"/>
      <c r="R51" s="39"/>
      <c r="S51" s="36"/>
      <c r="T51" s="36"/>
      <c r="U51" s="36"/>
      <c r="V51" s="36"/>
      <c r="W51" s="36"/>
      <c r="X51" s="36"/>
      <c r="Y51" s="36"/>
      <c r="Z51" s="36"/>
      <c r="AA51" s="36"/>
      <c r="AB51" s="36"/>
      <c r="AC51" s="36"/>
      <c r="AD51" s="36"/>
      <c r="AE51" s="36"/>
      <c r="AF51" s="36"/>
      <c r="AG51" s="36"/>
      <c r="AH51" s="36"/>
    </row>
    <row r="52" spans="1:34" s="37" customFormat="1" x14ac:dyDescent="0.2">
      <c r="A52" s="38"/>
      <c r="B52" s="38"/>
      <c r="C52" s="38"/>
      <c r="D52" s="38"/>
      <c r="E52" s="38"/>
      <c r="F52" s="38"/>
      <c r="G52" s="38"/>
      <c r="H52" s="38"/>
      <c r="I52" s="38"/>
      <c r="J52" s="38"/>
      <c r="K52" s="38"/>
      <c r="L52" s="38"/>
      <c r="M52" s="38"/>
      <c r="N52" s="38"/>
      <c r="O52" s="39"/>
      <c r="P52" s="39"/>
      <c r="Q52" s="39"/>
      <c r="R52" s="39"/>
      <c r="S52" s="36"/>
      <c r="T52" s="36"/>
      <c r="U52" s="36"/>
      <c r="V52" s="36"/>
      <c r="W52" s="36"/>
      <c r="X52" s="36"/>
      <c r="Y52" s="36"/>
      <c r="Z52" s="36"/>
      <c r="AA52" s="36"/>
      <c r="AB52" s="36"/>
      <c r="AC52" s="36"/>
      <c r="AD52" s="36"/>
      <c r="AE52" s="36"/>
      <c r="AF52" s="36"/>
      <c r="AG52" s="36"/>
      <c r="AH52" s="36"/>
    </row>
    <row r="53" spans="1:34" s="37" customFormat="1" x14ac:dyDescent="0.2">
      <c r="A53" s="38"/>
      <c r="B53" s="38"/>
      <c r="C53" s="38"/>
      <c r="D53" s="38"/>
      <c r="E53" s="38"/>
      <c r="F53" s="38"/>
      <c r="G53" s="38"/>
      <c r="H53" s="38"/>
      <c r="I53" s="38"/>
      <c r="J53" s="38"/>
      <c r="K53" s="38"/>
      <c r="L53" s="38"/>
      <c r="M53" s="38"/>
      <c r="N53" s="38"/>
      <c r="O53" s="39"/>
      <c r="P53" s="39"/>
      <c r="Q53" s="39"/>
      <c r="R53" s="39"/>
      <c r="S53" s="36"/>
      <c r="T53" s="36"/>
      <c r="U53" s="36"/>
      <c r="V53" s="36"/>
      <c r="W53" s="36"/>
      <c r="X53" s="36"/>
      <c r="Y53" s="36"/>
      <c r="Z53" s="36"/>
      <c r="AA53" s="36"/>
      <c r="AB53" s="36"/>
      <c r="AC53" s="36"/>
      <c r="AD53" s="36"/>
      <c r="AE53" s="36"/>
      <c r="AF53" s="36"/>
      <c r="AG53" s="36"/>
      <c r="AH53" s="36"/>
    </row>
    <row r="54" spans="1:34" s="37" customFormat="1" x14ac:dyDescent="0.2">
      <c r="A54" s="38"/>
      <c r="B54" s="38"/>
      <c r="C54" s="38"/>
      <c r="D54" s="38"/>
      <c r="E54" s="38"/>
      <c r="F54" s="38"/>
      <c r="G54" s="38"/>
      <c r="H54" s="38"/>
      <c r="I54" s="38"/>
      <c r="J54" s="38"/>
      <c r="K54" s="38"/>
      <c r="L54" s="38"/>
      <c r="M54" s="38"/>
      <c r="N54" s="38"/>
      <c r="O54" s="39"/>
      <c r="P54" s="39"/>
      <c r="Q54" s="39"/>
      <c r="R54" s="39"/>
      <c r="S54" s="36"/>
      <c r="T54" s="36"/>
      <c r="U54" s="36"/>
      <c r="V54" s="36"/>
      <c r="W54" s="36"/>
      <c r="X54" s="36"/>
      <c r="Y54" s="36"/>
      <c r="Z54" s="36"/>
      <c r="AA54" s="36"/>
      <c r="AB54" s="36"/>
      <c r="AC54" s="36"/>
      <c r="AD54" s="36"/>
      <c r="AE54" s="36"/>
      <c r="AF54" s="36"/>
      <c r="AG54" s="36"/>
      <c r="AH54" s="36"/>
    </row>
    <row r="55" spans="1:34" s="37" customFormat="1" x14ac:dyDescent="0.2">
      <c r="A55" s="38"/>
      <c r="B55" s="38"/>
      <c r="C55" s="38"/>
      <c r="D55" s="38"/>
      <c r="E55" s="38"/>
      <c r="F55" s="38"/>
      <c r="G55" s="38"/>
      <c r="H55" s="38"/>
      <c r="I55" s="38"/>
      <c r="J55" s="38"/>
      <c r="K55" s="38"/>
      <c r="L55" s="38"/>
      <c r="M55" s="38"/>
      <c r="N55" s="38"/>
      <c r="O55" s="39"/>
      <c r="P55" s="39"/>
      <c r="Q55" s="39"/>
      <c r="R55" s="39"/>
      <c r="S55" s="36"/>
      <c r="T55" s="36"/>
      <c r="U55" s="36"/>
      <c r="V55" s="36"/>
      <c r="W55" s="36"/>
      <c r="X55" s="36"/>
      <c r="Y55" s="36"/>
      <c r="Z55" s="36"/>
      <c r="AA55" s="36"/>
      <c r="AB55" s="36"/>
      <c r="AC55" s="36"/>
      <c r="AD55" s="36"/>
      <c r="AE55" s="36"/>
      <c r="AF55" s="36"/>
      <c r="AG55" s="36"/>
      <c r="AH55" s="36"/>
    </row>
    <row r="56" spans="1:34" s="37" customFormat="1" x14ac:dyDescent="0.2">
      <c r="A56" s="38"/>
      <c r="B56" s="38"/>
      <c r="C56" s="38"/>
      <c r="D56" s="38"/>
      <c r="E56" s="38"/>
      <c r="F56" s="38"/>
      <c r="G56" s="38"/>
      <c r="H56" s="38"/>
      <c r="I56" s="38"/>
      <c r="J56" s="38"/>
      <c r="K56" s="38"/>
      <c r="L56" s="38"/>
      <c r="M56" s="38"/>
      <c r="N56" s="38"/>
      <c r="O56" s="39"/>
      <c r="P56" s="39"/>
      <c r="Q56" s="39"/>
      <c r="R56" s="39"/>
      <c r="S56" s="36"/>
      <c r="T56" s="36"/>
      <c r="U56" s="36"/>
      <c r="V56" s="36"/>
      <c r="W56" s="36"/>
      <c r="X56" s="36"/>
      <c r="Y56" s="36"/>
      <c r="Z56" s="36"/>
      <c r="AA56" s="36"/>
      <c r="AB56" s="36"/>
      <c r="AC56" s="36"/>
      <c r="AD56" s="36"/>
      <c r="AE56" s="36"/>
      <c r="AF56" s="36"/>
      <c r="AG56" s="36"/>
      <c r="AH56" s="36"/>
    </row>
    <row r="57" spans="1:34" s="37" customFormat="1" x14ac:dyDescent="0.2">
      <c r="A57" s="38"/>
      <c r="B57" s="38"/>
      <c r="C57" s="38"/>
      <c r="D57" s="38"/>
      <c r="E57" s="38"/>
      <c r="F57" s="38"/>
      <c r="G57" s="38"/>
      <c r="H57" s="38"/>
      <c r="I57" s="38"/>
      <c r="J57" s="38"/>
      <c r="K57" s="38"/>
      <c r="L57" s="38"/>
      <c r="M57" s="38"/>
      <c r="N57" s="38"/>
      <c r="O57" s="39"/>
      <c r="P57" s="39"/>
      <c r="Q57" s="39"/>
      <c r="R57" s="39"/>
      <c r="S57" s="36"/>
      <c r="T57" s="36"/>
      <c r="U57" s="36"/>
      <c r="V57" s="36"/>
      <c r="W57" s="36"/>
      <c r="X57" s="36"/>
      <c r="Y57" s="36"/>
      <c r="Z57" s="36"/>
      <c r="AA57" s="36"/>
      <c r="AB57" s="36"/>
      <c r="AC57" s="36"/>
      <c r="AD57" s="36"/>
      <c r="AE57" s="36"/>
      <c r="AF57" s="36"/>
      <c r="AG57" s="36"/>
      <c r="AH57" s="36"/>
    </row>
    <row r="58" spans="1:34" s="37" customFormat="1" x14ac:dyDescent="0.2">
      <c r="A58" s="38"/>
      <c r="B58" s="38"/>
      <c r="C58" s="38"/>
      <c r="D58" s="38"/>
      <c r="E58" s="38"/>
      <c r="F58" s="38"/>
      <c r="G58" s="38"/>
      <c r="H58" s="38"/>
      <c r="I58" s="38"/>
      <c r="J58" s="38"/>
      <c r="K58" s="38"/>
      <c r="L58" s="38"/>
      <c r="M58" s="38"/>
      <c r="N58" s="38"/>
      <c r="O58" s="39"/>
      <c r="P58" s="39"/>
      <c r="Q58" s="39"/>
      <c r="R58" s="39"/>
      <c r="S58" s="36"/>
      <c r="T58" s="36"/>
      <c r="U58" s="36"/>
      <c r="V58" s="36"/>
      <c r="W58" s="36"/>
      <c r="X58" s="36"/>
      <c r="Y58" s="36"/>
      <c r="Z58" s="36"/>
      <c r="AA58" s="36"/>
      <c r="AB58" s="36"/>
      <c r="AC58" s="36"/>
      <c r="AD58" s="36"/>
      <c r="AE58" s="36"/>
      <c r="AF58" s="36"/>
      <c r="AG58" s="36"/>
      <c r="AH58" s="36"/>
    </row>
    <row r="59" spans="1:34" s="37" customFormat="1" x14ac:dyDescent="0.2">
      <c r="A59" s="38"/>
      <c r="B59" s="38"/>
      <c r="C59" s="38"/>
      <c r="D59" s="38"/>
      <c r="E59" s="38"/>
      <c r="F59" s="38"/>
      <c r="G59" s="38"/>
      <c r="H59" s="38"/>
      <c r="I59" s="38"/>
      <c r="J59" s="38"/>
      <c r="K59" s="38"/>
      <c r="L59" s="38"/>
      <c r="M59" s="38"/>
      <c r="N59" s="38"/>
      <c r="O59" s="39"/>
      <c r="P59" s="39"/>
      <c r="Q59" s="39"/>
      <c r="R59" s="39"/>
      <c r="S59" s="36"/>
      <c r="T59" s="36"/>
      <c r="U59" s="36"/>
      <c r="V59" s="36"/>
      <c r="W59" s="36"/>
      <c r="X59" s="36"/>
      <c r="Y59" s="36"/>
      <c r="Z59" s="36"/>
      <c r="AA59" s="36"/>
      <c r="AB59" s="36"/>
      <c r="AC59" s="36"/>
      <c r="AD59" s="36"/>
      <c r="AE59" s="36"/>
      <c r="AF59" s="36"/>
      <c r="AG59" s="36"/>
      <c r="AH59" s="36"/>
    </row>
    <row r="60" spans="1:34" s="37" customFormat="1" x14ac:dyDescent="0.2">
      <c r="A60" s="38"/>
      <c r="B60" s="38"/>
      <c r="C60" s="38"/>
      <c r="D60" s="38"/>
      <c r="E60" s="38"/>
      <c r="F60" s="38"/>
      <c r="G60" s="38"/>
      <c r="H60" s="38"/>
      <c r="I60" s="38"/>
      <c r="J60" s="38"/>
      <c r="K60" s="38"/>
      <c r="L60" s="38"/>
      <c r="M60" s="38"/>
      <c r="N60" s="38"/>
      <c r="O60" s="39"/>
      <c r="P60" s="39"/>
      <c r="Q60" s="39"/>
      <c r="R60" s="39"/>
      <c r="S60" s="36"/>
      <c r="T60" s="36"/>
      <c r="U60" s="36"/>
      <c r="V60" s="36"/>
      <c r="W60" s="36"/>
      <c r="X60" s="36"/>
      <c r="Y60" s="36"/>
      <c r="Z60" s="36"/>
      <c r="AA60" s="36"/>
      <c r="AB60" s="36"/>
      <c r="AC60" s="36"/>
      <c r="AD60" s="36"/>
      <c r="AE60" s="36"/>
      <c r="AF60" s="36"/>
      <c r="AG60" s="36"/>
      <c r="AH60" s="36"/>
    </row>
    <row r="61" spans="1:34" s="37" customFormat="1" x14ac:dyDescent="0.2">
      <c r="A61" s="38"/>
      <c r="B61" s="38"/>
      <c r="C61" s="38"/>
      <c r="D61" s="38"/>
      <c r="E61" s="38"/>
      <c r="F61" s="38"/>
      <c r="G61" s="38"/>
      <c r="H61" s="38"/>
      <c r="I61" s="38"/>
      <c r="J61" s="38"/>
      <c r="K61" s="38"/>
      <c r="L61" s="38"/>
      <c r="M61" s="38"/>
      <c r="N61" s="38"/>
      <c r="O61" s="39"/>
      <c r="P61" s="39"/>
      <c r="Q61" s="39"/>
      <c r="R61" s="39"/>
      <c r="S61" s="36"/>
      <c r="T61" s="36"/>
      <c r="U61" s="36"/>
      <c r="V61" s="36"/>
      <c r="W61" s="36"/>
      <c r="X61" s="36"/>
      <c r="Y61" s="36"/>
      <c r="Z61" s="36"/>
      <c r="AA61" s="36"/>
      <c r="AB61" s="36"/>
      <c r="AC61" s="36"/>
      <c r="AD61" s="36"/>
      <c r="AE61" s="36"/>
      <c r="AF61" s="36"/>
      <c r="AG61" s="36"/>
      <c r="AH61" s="36"/>
    </row>
    <row r="62" spans="1:34" s="37" customFormat="1" x14ac:dyDescent="0.2">
      <c r="A62" s="38"/>
      <c r="B62" s="38"/>
      <c r="C62" s="38"/>
      <c r="D62" s="38"/>
      <c r="E62" s="38"/>
      <c r="F62" s="38"/>
      <c r="G62" s="38"/>
      <c r="H62" s="38"/>
      <c r="I62" s="38"/>
      <c r="J62" s="38"/>
      <c r="K62" s="38"/>
      <c r="L62" s="38"/>
      <c r="M62" s="38"/>
      <c r="N62" s="38"/>
      <c r="O62" s="39"/>
      <c r="P62" s="39"/>
      <c r="Q62" s="39"/>
      <c r="R62" s="39"/>
      <c r="S62" s="36"/>
      <c r="T62" s="36"/>
      <c r="U62" s="36"/>
      <c r="V62" s="36"/>
      <c r="W62" s="36"/>
      <c r="X62" s="36"/>
      <c r="Y62" s="36"/>
      <c r="Z62" s="36"/>
      <c r="AA62" s="36"/>
      <c r="AB62" s="36"/>
      <c r="AC62" s="36"/>
      <c r="AD62" s="36"/>
      <c r="AE62" s="36"/>
      <c r="AF62" s="36"/>
      <c r="AG62" s="36"/>
      <c r="AH62" s="36"/>
    </row>
    <row r="63" spans="1:34" s="37" customFormat="1" x14ac:dyDescent="0.2">
      <c r="A63" s="38"/>
      <c r="B63" s="38"/>
      <c r="C63" s="38"/>
      <c r="D63" s="38"/>
      <c r="E63" s="38"/>
      <c r="F63" s="38"/>
      <c r="G63" s="38"/>
      <c r="H63" s="38"/>
      <c r="I63" s="38"/>
      <c r="J63" s="38"/>
      <c r="K63" s="38"/>
      <c r="L63" s="38"/>
      <c r="M63" s="38"/>
      <c r="N63" s="38"/>
      <c r="O63" s="39"/>
      <c r="P63" s="39"/>
      <c r="Q63" s="39"/>
      <c r="R63" s="39"/>
      <c r="S63" s="36"/>
      <c r="T63" s="36"/>
      <c r="U63" s="36"/>
      <c r="V63" s="36"/>
      <c r="W63" s="36"/>
      <c r="X63" s="36"/>
      <c r="Y63" s="36"/>
      <c r="Z63" s="36"/>
      <c r="AA63" s="36"/>
      <c r="AB63" s="36"/>
      <c r="AC63" s="36"/>
      <c r="AD63" s="36"/>
      <c r="AE63" s="36"/>
      <c r="AF63" s="36"/>
      <c r="AG63" s="36"/>
      <c r="AH63" s="36"/>
    </row>
    <row r="64" spans="1:34" s="37" customFormat="1" x14ac:dyDescent="0.2">
      <c r="A64" s="38"/>
      <c r="B64" s="38"/>
      <c r="C64" s="38"/>
      <c r="D64" s="38"/>
      <c r="E64" s="38"/>
      <c r="F64" s="38"/>
      <c r="G64" s="38"/>
      <c r="H64" s="38"/>
      <c r="I64" s="38"/>
      <c r="J64" s="38"/>
      <c r="K64" s="38"/>
      <c r="L64" s="38"/>
      <c r="M64" s="38"/>
      <c r="N64" s="38"/>
      <c r="O64" s="39"/>
      <c r="P64" s="39"/>
      <c r="Q64" s="39"/>
      <c r="R64" s="39"/>
      <c r="S64" s="36"/>
      <c r="T64" s="36"/>
      <c r="U64" s="36"/>
      <c r="V64" s="36"/>
      <c r="W64" s="36"/>
      <c r="X64" s="36"/>
      <c r="Y64" s="36"/>
      <c r="Z64" s="36"/>
      <c r="AA64" s="36"/>
      <c r="AB64" s="36"/>
      <c r="AC64" s="36"/>
      <c r="AD64" s="36"/>
      <c r="AE64" s="36"/>
      <c r="AF64" s="36"/>
      <c r="AG64" s="36"/>
      <c r="AH64" s="36"/>
    </row>
    <row r="65" spans="1:34" s="37" customFormat="1" x14ac:dyDescent="0.2">
      <c r="A65" s="38"/>
      <c r="B65" s="38"/>
      <c r="C65" s="38"/>
      <c r="D65" s="38"/>
      <c r="E65" s="38"/>
      <c r="F65" s="38"/>
      <c r="G65" s="38"/>
      <c r="H65" s="38"/>
      <c r="I65" s="38"/>
      <c r="J65" s="38"/>
      <c r="K65" s="38"/>
      <c r="L65" s="38"/>
      <c r="M65" s="38"/>
      <c r="N65" s="38"/>
      <c r="O65" s="39"/>
      <c r="P65" s="39"/>
      <c r="Q65" s="39"/>
      <c r="R65" s="39"/>
      <c r="S65" s="36"/>
      <c r="T65" s="36"/>
      <c r="U65" s="36"/>
      <c r="V65" s="36"/>
      <c r="W65" s="36"/>
      <c r="X65" s="36"/>
      <c r="Y65" s="36"/>
      <c r="Z65" s="36"/>
      <c r="AA65" s="36"/>
      <c r="AB65" s="36"/>
      <c r="AC65" s="36"/>
      <c r="AD65" s="36"/>
      <c r="AE65" s="36"/>
      <c r="AF65" s="36"/>
      <c r="AG65" s="36"/>
      <c r="AH65" s="36"/>
    </row>
    <row r="66" spans="1:34" s="37" customFormat="1" x14ac:dyDescent="0.2">
      <c r="A66" s="38"/>
      <c r="B66" s="38"/>
      <c r="C66" s="38"/>
      <c r="D66" s="38"/>
      <c r="E66" s="38"/>
      <c r="F66" s="38"/>
      <c r="G66" s="38"/>
      <c r="H66" s="38"/>
      <c r="I66" s="38"/>
      <c r="J66" s="38"/>
      <c r="K66" s="38"/>
      <c r="L66" s="38"/>
      <c r="M66" s="38"/>
      <c r="N66" s="38"/>
      <c r="O66" s="39"/>
      <c r="P66" s="39"/>
      <c r="Q66" s="39"/>
      <c r="R66" s="39"/>
      <c r="S66" s="36"/>
      <c r="T66" s="36"/>
      <c r="U66" s="36"/>
      <c r="V66" s="36"/>
      <c r="W66" s="36"/>
      <c r="X66" s="36"/>
      <c r="Y66" s="36"/>
      <c r="Z66" s="36"/>
      <c r="AA66" s="36"/>
      <c r="AB66" s="36"/>
      <c r="AC66" s="36"/>
      <c r="AD66" s="36"/>
      <c r="AE66" s="36"/>
      <c r="AF66" s="36"/>
      <c r="AG66" s="36"/>
      <c r="AH66" s="36"/>
    </row>
    <row r="67" spans="1:34" s="37" customFormat="1" x14ac:dyDescent="0.2">
      <c r="A67" s="38"/>
      <c r="B67" s="38"/>
      <c r="C67" s="38"/>
      <c r="D67" s="38"/>
      <c r="E67" s="38"/>
      <c r="F67" s="38"/>
      <c r="G67" s="38"/>
      <c r="H67" s="38"/>
      <c r="I67" s="38"/>
      <c r="J67" s="38"/>
      <c r="K67" s="38"/>
      <c r="L67" s="38"/>
      <c r="M67" s="38"/>
      <c r="N67" s="38"/>
      <c r="O67" s="39"/>
      <c r="P67" s="39"/>
      <c r="Q67" s="39"/>
      <c r="R67" s="39"/>
      <c r="S67" s="36"/>
      <c r="T67" s="36"/>
      <c r="U67" s="36"/>
      <c r="V67" s="36"/>
      <c r="W67" s="36"/>
      <c r="X67" s="36"/>
      <c r="Y67" s="36"/>
      <c r="Z67" s="36"/>
      <c r="AA67" s="36"/>
      <c r="AB67" s="36"/>
      <c r="AC67" s="36"/>
      <c r="AD67" s="36"/>
      <c r="AE67" s="36"/>
      <c r="AF67" s="36"/>
      <c r="AG67" s="36"/>
      <c r="AH67" s="36"/>
    </row>
    <row r="68" spans="1:34" s="37" customFormat="1" x14ac:dyDescent="0.2">
      <c r="A68" s="38"/>
      <c r="B68" s="38"/>
      <c r="C68" s="38"/>
      <c r="D68" s="38"/>
      <c r="E68" s="38"/>
      <c r="F68" s="38"/>
      <c r="G68" s="38"/>
      <c r="H68" s="38"/>
      <c r="I68" s="38"/>
      <c r="J68" s="38"/>
      <c r="K68" s="38"/>
      <c r="L68" s="38"/>
      <c r="M68" s="38"/>
      <c r="N68" s="38"/>
      <c r="O68" s="39"/>
      <c r="P68" s="39"/>
      <c r="Q68" s="39"/>
      <c r="R68" s="39"/>
      <c r="S68" s="36"/>
      <c r="T68" s="36"/>
      <c r="U68" s="36"/>
      <c r="V68" s="36"/>
      <c r="W68" s="36"/>
      <c r="X68" s="36"/>
      <c r="Y68" s="36"/>
      <c r="Z68" s="36"/>
      <c r="AA68" s="36"/>
      <c r="AB68" s="36"/>
      <c r="AC68" s="36"/>
      <c r="AD68" s="36"/>
      <c r="AE68" s="36"/>
      <c r="AF68" s="36"/>
      <c r="AG68" s="36"/>
      <c r="AH68" s="36"/>
    </row>
    <row r="69" spans="1:34" s="37" customFormat="1" x14ac:dyDescent="0.2">
      <c r="A69" s="38"/>
      <c r="B69" s="38"/>
      <c r="C69" s="38"/>
      <c r="D69" s="38"/>
      <c r="E69" s="38"/>
      <c r="F69" s="38"/>
      <c r="G69" s="38"/>
      <c r="H69" s="38"/>
      <c r="I69" s="38"/>
      <c r="J69" s="38"/>
      <c r="K69" s="38"/>
      <c r="L69" s="38"/>
      <c r="M69" s="38"/>
      <c r="N69" s="38"/>
      <c r="O69" s="39"/>
      <c r="P69" s="39"/>
      <c r="Q69" s="39"/>
      <c r="R69" s="39"/>
      <c r="S69" s="36"/>
      <c r="T69" s="36"/>
      <c r="U69" s="36"/>
      <c r="V69" s="36"/>
      <c r="W69" s="36"/>
      <c r="X69" s="36"/>
      <c r="Y69" s="36"/>
      <c r="Z69" s="36"/>
      <c r="AA69" s="36"/>
      <c r="AB69" s="36"/>
      <c r="AC69" s="36"/>
      <c r="AD69" s="36"/>
      <c r="AE69" s="36"/>
      <c r="AF69" s="36"/>
      <c r="AG69" s="36"/>
      <c r="AH69" s="36"/>
    </row>
    <row r="70" spans="1:34" s="37" customFormat="1" x14ac:dyDescent="0.2">
      <c r="A70" s="38"/>
      <c r="B70" s="38"/>
      <c r="C70" s="38"/>
      <c r="D70" s="38"/>
      <c r="E70" s="38"/>
      <c r="F70" s="38"/>
      <c r="G70" s="38"/>
      <c r="H70" s="38"/>
      <c r="I70" s="38"/>
      <c r="J70" s="38"/>
      <c r="K70" s="38"/>
      <c r="L70" s="38"/>
      <c r="M70" s="38"/>
      <c r="N70" s="38"/>
      <c r="O70" s="39"/>
      <c r="P70" s="39"/>
      <c r="Q70" s="39"/>
      <c r="R70" s="39"/>
      <c r="S70" s="36"/>
      <c r="T70" s="36"/>
      <c r="U70" s="36"/>
      <c r="V70" s="36"/>
      <c r="W70" s="36"/>
      <c r="X70" s="36"/>
      <c r="Y70" s="36"/>
      <c r="Z70" s="36"/>
      <c r="AA70" s="36"/>
      <c r="AB70" s="36"/>
      <c r="AC70" s="36"/>
      <c r="AD70" s="36"/>
      <c r="AE70" s="36"/>
      <c r="AF70" s="36"/>
      <c r="AG70" s="36"/>
      <c r="AH70" s="36"/>
    </row>
    <row r="71" spans="1:34" s="37" customFormat="1" x14ac:dyDescent="0.2">
      <c r="A71" s="38"/>
      <c r="B71" s="38"/>
      <c r="C71" s="38"/>
      <c r="D71" s="38"/>
      <c r="E71" s="38"/>
      <c r="F71" s="38"/>
      <c r="G71" s="38"/>
      <c r="H71" s="38"/>
      <c r="I71" s="38"/>
      <c r="J71" s="38"/>
      <c r="K71" s="38"/>
      <c r="L71" s="38"/>
      <c r="M71" s="38"/>
      <c r="N71" s="38"/>
      <c r="O71" s="39"/>
      <c r="P71" s="39"/>
      <c r="Q71" s="39"/>
      <c r="R71" s="39"/>
      <c r="S71" s="36"/>
      <c r="T71" s="36"/>
      <c r="U71" s="36"/>
      <c r="V71" s="36"/>
      <c r="W71" s="36"/>
      <c r="X71" s="36"/>
      <c r="Y71" s="36"/>
      <c r="Z71" s="36"/>
      <c r="AA71" s="36"/>
      <c r="AB71" s="36"/>
      <c r="AC71" s="36"/>
      <c r="AD71" s="36"/>
      <c r="AE71" s="36"/>
      <c r="AF71" s="36"/>
      <c r="AG71" s="36"/>
      <c r="AH71" s="36"/>
    </row>
    <row r="72" spans="1:34" s="37" customFormat="1" x14ac:dyDescent="0.2">
      <c r="A72" s="38"/>
      <c r="B72" s="38"/>
      <c r="C72" s="38"/>
      <c r="D72" s="38"/>
      <c r="E72" s="38"/>
      <c r="F72" s="38"/>
      <c r="G72" s="38"/>
      <c r="H72" s="38"/>
      <c r="I72" s="38"/>
      <c r="J72" s="38"/>
      <c r="K72" s="38"/>
      <c r="L72" s="38"/>
      <c r="M72" s="38"/>
      <c r="N72" s="38"/>
      <c r="O72" s="39"/>
      <c r="P72" s="39"/>
      <c r="Q72" s="39"/>
      <c r="R72" s="39"/>
      <c r="S72" s="36"/>
      <c r="T72" s="36"/>
      <c r="U72" s="36"/>
      <c r="V72" s="36"/>
      <c r="W72" s="36"/>
      <c r="X72" s="36"/>
      <c r="Y72" s="36"/>
      <c r="Z72" s="36"/>
      <c r="AA72" s="36"/>
      <c r="AB72" s="36"/>
      <c r="AC72" s="36"/>
      <c r="AD72" s="36"/>
      <c r="AE72" s="36"/>
      <c r="AF72" s="36"/>
      <c r="AG72" s="36"/>
      <c r="AH72" s="36"/>
    </row>
    <row r="73" spans="1:34" s="37" customFormat="1" x14ac:dyDescent="0.2">
      <c r="A73" s="38"/>
      <c r="B73" s="38"/>
      <c r="C73" s="38"/>
      <c r="D73" s="38"/>
      <c r="E73" s="38"/>
      <c r="F73" s="38"/>
      <c r="G73" s="38"/>
      <c r="H73" s="38"/>
      <c r="I73" s="38"/>
      <c r="J73" s="38"/>
      <c r="K73" s="38"/>
      <c r="L73" s="38"/>
      <c r="M73" s="38"/>
      <c r="N73" s="38"/>
      <c r="O73" s="39"/>
      <c r="P73" s="39"/>
      <c r="Q73" s="39"/>
      <c r="R73" s="39"/>
      <c r="S73" s="36"/>
      <c r="T73" s="36"/>
      <c r="U73" s="36"/>
      <c r="V73" s="36"/>
      <c r="W73" s="36"/>
      <c r="X73" s="36"/>
      <c r="Y73" s="36"/>
      <c r="Z73" s="36"/>
      <c r="AA73" s="36"/>
      <c r="AB73" s="36"/>
      <c r="AC73" s="36"/>
      <c r="AD73" s="36"/>
      <c r="AE73" s="36"/>
      <c r="AF73" s="36"/>
      <c r="AG73" s="36"/>
      <c r="AH73" s="36"/>
    </row>
    <row r="74" spans="1:34" s="37" customFormat="1" x14ac:dyDescent="0.2">
      <c r="A74" s="38"/>
      <c r="B74" s="38"/>
      <c r="C74" s="38"/>
      <c r="D74" s="38"/>
      <c r="E74" s="38"/>
      <c r="F74" s="38"/>
      <c r="G74" s="38"/>
      <c r="H74" s="38"/>
      <c r="I74" s="38"/>
      <c r="J74" s="38"/>
      <c r="K74" s="38"/>
      <c r="L74" s="38"/>
      <c r="M74" s="38"/>
      <c r="N74" s="38"/>
      <c r="O74" s="39"/>
      <c r="P74" s="39"/>
      <c r="Q74" s="39"/>
      <c r="R74" s="39"/>
      <c r="S74" s="36"/>
      <c r="T74" s="36"/>
      <c r="U74" s="36"/>
      <c r="V74" s="36"/>
      <c r="W74" s="36"/>
      <c r="X74" s="36"/>
      <c r="Y74" s="36"/>
      <c r="Z74" s="36"/>
      <c r="AA74" s="36"/>
      <c r="AB74" s="36"/>
      <c r="AC74" s="36"/>
      <c r="AD74" s="36"/>
      <c r="AE74" s="36"/>
      <c r="AF74" s="36"/>
      <c r="AG74" s="36"/>
      <c r="AH74" s="36"/>
    </row>
    <row r="75" spans="1:34" s="37" customFormat="1" x14ac:dyDescent="0.2">
      <c r="A75" s="38"/>
      <c r="B75" s="38"/>
      <c r="C75" s="38"/>
      <c r="D75" s="38"/>
      <c r="E75" s="38"/>
      <c r="F75" s="38"/>
      <c r="G75" s="38"/>
      <c r="H75" s="38"/>
      <c r="I75" s="38"/>
      <c r="J75" s="38"/>
      <c r="K75" s="38"/>
      <c r="L75" s="38"/>
      <c r="M75" s="38"/>
      <c r="N75" s="38"/>
      <c r="O75" s="39"/>
      <c r="P75" s="39"/>
      <c r="Q75" s="39"/>
      <c r="R75" s="39"/>
      <c r="S75" s="36"/>
      <c r="T75" s="36"/>
      <c r="U75" s="36"/>
      <c r="V75" s="36"/>
      <c r="W75" s="36"/>
      <c r="X75" s="36"/>
      <c r="Y75" s="36"/>
      <c r="Z75" s="36"/>
      <c r="AA75" s="36"/>
      <c r="AB75" s="36"/>
      <c r="AC75" s="36"/>
      <c r="AD75" s="36"/>
      <c r="AE75" s="36"/>
      <c r="AF75" s="36"/>
      <c r="AG75" s="36"/>
      <c r="AH75" s="36"/>
    </row>
    <row r="76" spans="1:34" s="37" customFormat="1" x14ac:dyDescent="0.2">
      <c r="A76" s="38"/>
      <c r="B76" s="38"/>
      <c r="C76" s="38"/>
      <c r="D76" s="38"/>
      <c r="E76" s="38"/>
      <c r="F76" s="38"/>
      <c r="G76" s="38"/>
      <c r="H76" s="38"/>
      <c r="I76" s="38"/>
      <c r="J76" s="38"/>
      <c r="K76" s="38"/>
      <c r="L76" s="38"/>
      <c r="M76" s="38"/>
      <c r="N76" s="38"/>
      <c r="O76" s="39"/>
      <c r="P76" s="39"/>
      <c r="Q76" s="39"/>
      <c r="R76" s="39"/>
      <c r="S76" s="36"/>
      <c r="T76" s="36"/>
      <c r="U76" s="36"/>
      <c r="V76" s="36"/>
      <c r="W76" s="36"/>
      <c r="X76" s="36"/>
      <c r="Y76" s="36"/>
      <c r="Z76" s="36"/>
      <c r="AA76" s="36"/>
      <c r="AB76" s="36"/>
      <c r="AC76" s="36"/>
      <c r="AD76" s="36"/>
      <c r="AE76" s="36"/>
      <c r="AF76" s="36"/>
      <c r="AG76" s="36"/>
      <c r="AH76" s="36"/>
    </row>
    <row r="77" spans="1:34" s="37" customFormat="1" x14ac:dyDescent="0.2">
      <c r="A77" s="38"/>
      <c r="B77" s="38"/>
      <c r="C77" s="38"/>
      <c r="D77" s="38"/>
      <c r="E77" s="38"/>
      <c r="F77" s="38"/>
      <c r="G77" s="38"/>
      <c r="H77" s="38"/>
      <c r="I77" s="38"/>
      <c r="J77" s="38"/>
      <c r="K77" s="38"/>
      <c r="L77" s="38"/>
      <c r="M77" s="38"/>
      <c r="N77" s="38"/>
      <c r="O77" s="39"/>
      <c r="P77" s="39"/>
      <c r="Q77" s="39"/>
      <c r="R77" s="39"/>
      <c r="S77" s="36"/>
      <c r="T77" s="36"/>
      <c r="U77" s="36"/>
      <c r="V77" s="36"/>
      <c r="W77" s="36"/>
      <c r="X77" s="36"/>
      <c r="Y77" s="36"/>
      <c r="Z77" s="36"/>
      <c r="AA77" s="36"/>
      <c r="AB77" s="36"/>
      <c r="AC77" s="36"/>
      <c r="AD77" s="36"/>
      <c r="AE77" s="36"/>
      <c r="AF77" s="36"/>
      <c r="AG77" s="36"/>
      <c r="AH77" s="36"/>
    </row>
    <row r="78" spans="1:34" s="37" customFormat="1" x14ac:dyDescent="0.2">
      <c r="A78" s="38"/>
      <c r="B78" s="38"/>
      <c r="C78" s="38"/>
      <c r="D78" s="38"/>
      <c r="E78" s="38"/>
      <c r="F78" s="38"/>
      <c r="G78" s="38"/>
      <c r="H78" s="38"/>
      <c r="I78" s="38"/>
      <c r="J78" s="38"/>
      <c r="K78" s="38"/>
      <c r="L78" s="38"/>
      <c r="M78" s="38"/>
      <c r="N78" s="38"/>
      <c r="O78" s="39"/>
      <c r="P78" s="39"/>
      <c r="Q78" s="39"/>
      <c r="R78" s="39"/>
      <c r="S78" s="36"/>
      <c r="T78" s="36"/>
      <c r="U78" s="36"/>
      <c r="V78" s="36"/>
      <c r="W78" s="36"/>
      <c r="X78" s="36"/>
      <c r="Y78" s="36"/>
      <c r="Z78" s="36"/>
      <c r="AA78" s="36"/>
      <c r="AB78" s="36"/>
      <c r="AC78" s="36"/>
      <c r="AD78" s="36"/>
      <c r="AE78" s="36"/>
      <c r="AF78" s="36"/>
      <c r="AG78" s="36"/>
      <c r="AH78" s="36"/>
    </row>
    <row r="79" spans="1:34" s="37" customFormat="1" x14ac:dyDescent="0.2">
      <c r="A79" s="38"/>
      <c r="B79" s="38"/>
      <c r="C79" s="38"/>
      <c r="D79" s="38"/>
      <c r="E79" s="38"/>
      <c r="F79" s="38"/>
      <c r="G79" s="38"/>
      <c r="H79" s="38"/>
      <c r="I79" s="38"/>
      <c r="J79" s="38"/>
      <c r="K79" s="38"/>
      <c r="L79" s="38"/>
      <c r="M79" s="38"/>
      <c r="N79" s="38"/>
      <c r="O79" s="39"/>
      <c r="P79" s="39"/>
      <c r="Q79" s="39"/>
      <c r="R79" s="39"/>
      <c r="S79" s="36"/>
      <c r="T79" s="36"/>
      <c r="U79" s="36"/>
      <c r="V79" s="36"/>
      <c r="W79" s="36"/>
      <c r="X79" s="36"/>
      <c r="Y79" s="36"/>
      <c r="Z79" s="36"/>
      <c r="AA79" s="36"/>
      <c r="AB79" s="36"/>
      <c r="AC79" s="36"/>
      <c r="AD79" s="36"/>
      <c r="AE79" s="36"/>
      <c r="AF79" s="36"/>
      <c r="AG79" s="36"/>
      <c r="AH79" s="36"/>
    </row>
    <row r="80" spans="1:34" s="37" customFormat="1" x14ac:dyDescent="0.2">
      <c r="A80" s="38"/>
      <c r="B80" s="38"/>
      <c r="C80" s="38"/>
      <c r="D80" s="38"/>
      <c r="E80" s="38"/>
      <c r="F80" s="38"/>
      <c r="G80" s="38"/>
      <c r="H80" s="38"/>
      <c r="I80" s="38"/>
      <c r="J80" s="38"/>
      <c r="K80" s="38"/>
      <c r="L80" s="38"/>
      <c r="M80" s="38"/>
      <c r="N80" s="38"/>
      <c r="O80" s="39"/>
      <c r="P80" s="39"/>
      <c r="Q80" s="39"/>
      <c r="R80" s="39"/>
      <c r="S80" s="36"/>
      <c r="T80" s="36"/>
      <c r="U80" s="36"/>
      <c r="V80" s="36"/>
      <c r="W80" s="36"/>
      <c r="X80" s="36"/>
      <c r="Y80" s="36"/>
      <c r="Z80" s="36"/>
      <c r="AA80" s="36"/>
      <c r="AB80" s="36"/>
      <c r="AC80" s="36"/>
      <c r="AD80" s="36"/>
      <c r="AE80" s="36"/>
      <c r="AF80" s="36"/>
      <c r="AG80" s="36"/>
      <c r="AH80" s="36"/>
    </row>
    <row r="81" spans="1:34" s="37" customFormat="1" x14ac:dyDescent="0.2">
      <c r="A81" s="38"/>
      <c r="B81" s="38"/>
      <c r="C81" s="38"/>
      <c r="D81" s="38"/>
      <c r="E81" s="38"/>
      <c r="F81" s="38"/>
      <c r="G81" s="38"/>
      <c r="H81" s="38"/>
      <c r="I81" s="38"/>
      <c r="J81" s="38"/>
      <c r="K81" s="38"/>
      <c r="L81" s="38"/>
      <c r="M81" s="38"/>
      <c r="N81" s="38"/>
      <c r="O81" s="39"/>
      <c r="P81" s="39"/>
      <c r="Q81" s="39"/>
      <c r="R81" s="39"/>
      <c r="S81" s="36"/>
      <c r="T81" s="36"/>
      <c r="U81" s="36"/>
      <c r="V81" s="36"/>
      <c r="W81" s="36"/>
      <c r="X81" s="36"/>
      <c r="Y81" s="36"/>
      <c r="Z81" s="36"/>
      <c r="AA81" s="36"/>
      <c r="AB81" s="36"/>
      <c r="AC81" s="36"/>
      <c r="AD81" s="36"/>
      <c r="AE81" s="36"/>
      <c r="AF81" s="36"/>
      <c r="AG81" s="36"/>
      <c r="AH81" s="36"/>
    </row>
    <row r="82" spans="1:34" s="37" customFormat="1" x14ac:dyDescent="0.2">
      <c r="A82" s="38"/>
      <c r="B82" s="38"/>
      <c r="C82" s="38"/>
      <c r="D82" s="38"/>
      <c r="E82" s="38"/>
      <c r="F82" s="38"/>
      <c r="G82" s="38"/>
      <c r="H82" s="38"/>
      <c r="I82" s="38"/>
      <c r="J82" s="38"/>
      <c r="K82" s="38"/>
      <c r="L82" s="38"/>
      <c r="M82" s="38"/>
      <c r="N82" s="38"/>
      <c r="O82" s="39"/>
      <c r="P82" s="39"/>
      <c r="Q82" s="39"/>
      <c r="R82" s="39"/>
      <c r="S82" s="36"/>
      <c r="T82" s="36"/>
      <c r="U82" s="36"/>
      <c r="V82" s="36"/>
      <c r="W82" s="36"/>
      <c r="X82" s="36"/>
      <c r="Y82" s="36"/>
      <c r="Z82" s="36"/>
      <c r="AA82" s="36"/>
      <c r="AB82" s="36"/>
      <c r="AC82" s="36"/>
      <c r="AD82" s="36"/>
      <c r="AE82" s="36"/>
      <c r="AF82" s="36"/>
      <c r="AG82" s="36"/>
      <c r="AH82" s="36"/>
    </row>
    <row r="83" spans="1:34" s="37" customFormat="1" x14ac:dyDescent="0.2">
      <c r="A83" s="38"/>
      <c r="B83" s="38"/>
      <c r="C83" s="38"/>
      <c r="D83" s="38"/>
      <c r="E83" s="38"/>
      <c r="F83" s="38"/>
      <c r="G83" s="38"/>
      <c r="H83" s="38"/>
      <c r="I83" s="38"/>
      <c r="J83" s="38"/>
      <c r="K83" s="38"/>
      <c r="L83" s="38"/>
      <c r="M83" s="38"/>
      <c r="N83" s="38"/>
      <c r="O83" s="39"/>
      <c r="P83" s="39"/>
      <c r="Q83" s="39"/>
      <c r="R83" s="39"/>
      <c r="S83" s="36"/>
      <c r="T83" s="36"/>
      <c r="U83" s="36"/>
      <c r="V83" s="36"/>
      <c r="W83" s="36"/>
      <c r="X83" s="36"/>
      <c r="Y83" s="36"/>
      <c r="Z83" s="36"/>
      <c r="AA83" s="36"/>
      <c r="AB83" s="36"/>
      <c r="AC83" s="36"/>
      <c r="AD83" s="36"/>
      <c r="AE83" s="36"/>
      <c r="AF83" s="36"/>
      <c r="AG83" s="36"/>
      <c r="AH83" s="36"/>
    </row>
    <row r="84" spans="1:34" s="37" customFormat="1" x14ac:dyDescent="0.2">
      <c r="A84" s="38"/>
      <c r="B84" s="38"/>
      <c r="C84" s="38"/>
      <c r="D84" s="38"/>
      <c r="E84" s="38"/>
      <c r="F84" s="38"/>
      <c r="G84" s="38"/>
      <c r="H84" s="38"/>
      <c r="I84" s="38"/>
      <c r="J84" s="38"/>
      <c r="K84" s="38"/>
      <c r="L84" s="38"/>
      <c r="M84" s="38"/>
      <c r="N84" s="38"/>
      <c r="O84" s="39"/>
      <c r="P84" s="39"/>
      <c r="Q84" s="39"/>
      <c r="R84" s="39"/>
      <c r="S84" s="36"/>
      <c r="T84" s="36"/>
      <c r="U84" s="36"/>
      <c r="V84" s="36"/>
      <c r="W84" s="36"/>
      <c r="X84" s="36"/>
      <c r="Y84" s="36"/>
      <c r="Z84" s="36"/>
      <c r="AA84" s="36"/>
      <c r="AB84" s="36"/>
      <c r="AC84" s="36"/>
      <c r="AD84" s="36"/>
      <c r="AE84" s="36"/>
      <c r="AF84" s="36"/>
      <c r="AG84" s="36"/>
      <c r="AH84" s="36"/>
    </row>
    <row r="85" spans="1:34" s="37" customFormat="1" x14ac:dyDescent="0.2">
      <c r="A85" s="38"/>
      <c r="B85" s="38"/>
      <c r="C85" s="38"/>
      <c r="D85" s="38"/>
      <c r="E85" s="38"/>
      <c r="F85" s="38"/>
      <c r="G85" s="38"/>
      <c r="H85" s="38"/>
      <c r="I85" s="38"/>
      <c r="J85" s="38"/>
      <c r="K85" s="38"/>
      <c r="L85" s="38"/>
      <c r="M85" s="38"/>
      <c r="N85" s="38"/>
      <c r="O85" s="39"/>
      <c r="P85" s="39"/>
      <c r="Q85" s="39"/>
      <c r="R85" s="39"/>
      <c r="S85" s="36"/>
      <c r="T85" s="36"/>
      <c r="U85" s="36"/>
      <c r="V85" s="36"/>
      <c r="W85" s="36"/>
      <c r="X85" s="36"/>
      <c r="Y85" s="36"/>
      <c r="Z85" s="36"/>
      <c r="AA85" s="36"/>
      <c r="AB85" s="36"/>
      <c r="AC85" s="36"/>
      <c r="AD85" s="36"/>
      <c r="AE85" s="36"/>
      <c r="AF85" s="36"/>
      <c r="AG85" s="36"/>
      <c r="AH85" s="36"/>
    </row>
    <row r="86" spans="1:34" s="37" customFormat="1" x14ac:dyDescent="0.2">
      <c r="A86" s="38"/>
      <c r="B86" s="38"/>
      <c r="C86" s="38"/>
      <c r="D86" s="38"/>
      <c r="E86" s="38"/>
      <c r="F86" s="38"/>
      <c r="G86" s="38"/>
      <c r="H86" s="38"/>
      <c r="I86" s="38"/>
      <c r="J86" s="38"/>
      <c r="K86" s="38"/>
      <c r="L86" s="38"/>
      <c r="M86" s="38"/>
      <c r="N86" s="38"/>
      <c r="O86" s="39"/>
      <c r="P86" s="39"/>
      <c r="Q86" s="39"/>
      <c r="R86" s="39"/>
      <c r="S86" s="36"/>
      <c r="T86" s="36"/>
      <c r="U86" s="36"/>
      <c r="V86" s="36"/>
      <c r="W86" s="36"/>
      <c r="X86" s="36"/>
      <c r="Y86" s="36"/>
      <c r="Z86" s="36"/>
      <c r="AA86" s="36"/>
      <c r="AB86" s="36"/>
      <c r="AC86" s="36"/>
      <c r="AD86" s="36"/>
      <c r="AE86" s="36"/>
      <c r="AF86" s="36"/>
      <c r="AG86" s="36"/>
      <c r="AH86" s="36"/>
    </row>
    <row r="87" spans="1:34" s="37" customFormat="1" x14ac:dyDescent="0.2">
      <c r="A87" s="38"/>
      <c r="B87" s="38"/>
      <c r="C87" s="38"/>
      <c r="D87" s="38"/>
      <c r="E87" s="38"/>
      <c r="F87" s="38"/>
      <c r="G87" s="38"/>
      <c r="H87" s="38"/>
      <c r="I87" s="38"/>
      <c r="J87" s="38"/>
      <c r="K87" s="38"/>
      <c r="L87" s="38"/>
      <c r="M87" s="38"/>
      <c r="N87" s="38"/>
      <c r="O87" s="39"/>
      <c r="P87" s="39"/>
      <c r="Q87" s="39"/>
      <c r="R87" s="39"/>
      <c r="S87" s="36"/>
      <c r="T87" s="36"/>
      <c r="U87" s="36"/>
      <c r="V87" s="36"/>
      <c r="W87" s="36"/>
      <c r="X87" s="36"/>
      <c r="Y87" s="36"/>
      <c r="Z87" s="36"/>
      <c r="AA87" s="36"/>
      <c r="AB87" s="36"/>
      <c r="AC87" s="36"/>
      <c r="AD87" s="36"/>
      <c r="AE87" s="36"/>
      <c r="AF87" s="36"/>
      <c r="AG87" s="36"/>
      <c r="AH87" s="36"/>
    </row>
    <row r="88" spans="1:34" s="37" customFormat="1" x14ac:dyDescent="0.2">
      <c r="A88" s="38"/>
      <c r="B88" s="38"/>
      <c r="C88" s="38"/>
      <c r="D88" s="38"/>
      <c r="E88" s="38"/>
      <c r="F88" s="38"/>
      <c r="G88" s="38"/>
      <c r="H88" s="38"/>
      <c r="I88" s="38"/>
      <c r="J88" s="38"/>
      <c r="K88" s="38"/>
      <c r="L88" s="38"/>
      <c r="M88" s="38"/>
      <c r="N88" s="38"/>
      <c r="O88" s="39"/>
      <c r="P88" s="39"/>
      <c r="Q88" s="39"/>
      <c r="R88" s="39"/>
      <c r="S88" s="36"/>
      <c r="T88" s="36"/>
      <c r="U88" s="36"/>
      <c r="V88" s="36"/>
      <c r="W88" s="36"/>
      <c r="X88" s="36"/>
      <c r="Y88" s="36"/>
      <c r="Z88" s="36"/>
      <c r="AA88" s="36"/>
      <c r="AB88" s="36"/>
      <c r="AC88" s="36"/>
      <c r="AD88" s="36"/>
      <c r="AE88" s="36"/>
      <c r="AF88" s="36"/>
      <c r="AG88" s="36"/>
      <c r="AH88" s="36"/>
    </row>
    <row r="89" spans="1:34" s="37" customFormat="1" x14ac:dyDescent="0.2">
      <c r="A89" s="38"/>
      <c r="B89" s="38"/>
      <c r="C89" s="38"/>
      <c r="D89" s="38"/>
      <c r="E89" s="38"/>
      <c r="F89" s="38"/>
      <c r="G89" s="38"/>
      <c r="H89" s="38"/>
      <c r="I89" s="38"/>
      <c r="J89" s="38"/>
      <c r="K89" s="38"/>
      <c r="L89" s="38"/>
      <c r="M89" s="38"/>
      <c r="N89" s="38"/>
      <c r="O89" s="39"/>
      <c r="P89" s="39"/>
      <c r="Q89" s="39"/>
      <c r="R89" s="39"/>
      <c r="S89" s="36"/>
      <c r="T89" s="36"/>
      <c r="U89" s="36"/>
      <c r="V89" s="36"/>
      <c r="W89" s="36"/>
      <c r="X89" s="36"/>
      <c r="Y89" s="36"/>
      <c r="Z89" s="36"/>
      <c r="AA89" s="36"/>
      <c r="AB89" s="36"/>
      <c r="AC89" s="36"/>
      <c r="AD89" s="36"/>
      <c r="AE89" s="36"/>
      <c r="AF89" s="36"/>
      <c r="AG89" s="36"/>
      <c r="AH89" s="36"/>
    </row>
    <row r="90" spans="1:34" s="37" customFormat="1" x14ac:dyDescent="0.2">
      <c r="A90" s="38"/>
      <c r="B90" s="38"/>
      <c r="C90" s="38"/>
      <c r="D90" s="38"/>
      <c r="E90" s="38"/>
      <c r="F90" s="38"/>
      <c r="G90" s="38"/>
      <c r="H90" s="38"/>
      <c r="I90" s="38"/>
      <c r="J90" s="38"/>
      <c r="K90" s="38"/>
      <c r="L90" s="38"/>
      <c r="M90" s="38"/>
      <c r="N90" s="38"/>
      <c r="O90" s="39"/>
      <c r="P90" s="39"/>
      <c r="Q90" s="39"/>
      <c r="R90" s="39"/>
      <c r="S90" s="36"/>
      <c r="T90" s="36"/>
      <c r="U90" s="36"/>
      <c r="V90" s="36"/>
      <c r="W90" s="36"/>
      <c r="X90" s="36"/>
      <c r="Y90" s="36"/>
      <c r="Z90" s="36"/>
      <c r="AA90" s="36"/>
      <c r="AB90" s="36"/>
      <c r="AC90" s="36"/>
      <c r="AD90" s="36"/>
      <c r="AE90" s="36"/>
      <c r="AF90" s="36"/>
      <c r="AG90" s="36"/>
      <c r="AH90" s="36"/>
    </row>
    <row r="91" spans="1:34" s="37" customFormat="1" x14ac:dyDescent="0.2">
      <c r="A91" s="38"/>
      <c r="B91" s="38"/>
      <c r="C91" s="38"/>
      <c r="D91" s="38"/>
      <c r="E91" s="38"/>
      <c r="F91" s="38"/>
      <c r="G91" s="38"/>
      <c r="H91" s="38"/>
      <c r="I91" s="38"/>
      <c r="J91" s="38"/>
      <c r="K91" s="38"/>
      <c r="L91" s="38"/>
      <c r="M91" s="38"/>
      <c r="N91" s="38"/>
      <c r="O91" s="39"/>
      <c r="P91" s="39"/>
      <c r="Q91" s="39"/>
      <c r="R91" s="39"/>
      <c r="S91" s="36"/>
      <c r="T91" s="36"/>
      <c r="U91" s="36"/>
      <c r="V91" s="36"/>
      <c r="W91" s="36"/>
      <c r="X91" s="36"/>
      <c r="Y91" s="36"/>
      <c r="Z91" s="36"/>
      <c r="AA91" s="36"/>
      <c r="AB91" s="36"/>
      <c r="AC91" s="36"/>
      <c r="AD91" s="36"/>
      <c r="AE91" s="36"/>
      <c r="AF91" s="36"/>
      <c r="AG91" s="36"/>
      <c r="AH91" s="36"/>
    </row>
    <row r="92" spans="1:34" s="37" customFormat="1" x14ac:dyDescent="0.2">
      <c r="A92" s="38"/>
      <c r="B92" s="38"/>
      <c r="C92" s="38"/>
      <c r="D92" s="38"/>
      <c r="E92" s="38"/>
      <c r="F92" s="38"/>
      <c r="G92" s="38"/>
      <c r="H92" s="38"/>
      <c r="I92" s="38"/>
      <c r="J92" s="38"/>
      <c r="K92" s="38"/>
      <c r="L92" s="38"/>
      <c r="M92" s="38"/>
      <c r="N92" s="38"/>
      <c r="O92" s="39"/>
      <c r="P92" s="39"/>
      <c r="Q92" s="39"/>
      <c r="R92" s="39"/>
      <c r="S92" s="36"/>
      <c r="T92" s="36"/>
      <c r="U92" s="36"/>
      <c r="V92" s="36"/>
      <c r="W92" s="36"/>
      <c r="X92" s="36"/>
      <c r="Y92" s="36"/>
      <c r="Z92" s="36"/>
      <c r="AA92" s="36"/>
      <c r="AB92" s="36"/>
      <c r="AC92" s="36"/>
      <c r="AD92" s="36"/>
      <c r="AE92" s="36"/>
      <c r="AF92" s="36"/>
      <c r="AG92" s="36"/>
      <c r="AH92" s="36"/>
    </row>
    <row r="93" spans="1:34" s="37" customFormat="1" x14ac:dyDescent="0.2">
      <c r="A93" s="38"/>
      <c r="B93" s="38"/>
      <c r="C93" s="38"/>
      <c r="D93" s="38"/>
      <c r="E93" s="38"/>
      <c r="F93" s="38"/>
      <c r="G93" s="38"/>
      <c r="H93" s="38"/>
      <c r="I93" s="38"/>
      <c r="J93" s="38"/>
      <c r="K93" s="38"/>
      <c r="L93" s="38"/>
      <c r="M93" s="38"/>
      <c r="N93" s="38"/>
      <c r="O93" s="39"/>
      <c r="P93" s="39"/>
      <c r="Q93" s="39"/>
      <c r="R93" s="39"/>
      <c r="S93" s="36"/>
      <c r="T93" s="36"/>
      <c r="U93" s="36"/>
      <c r="V93" s="36"/>
      <c r="W93" s="36"/>
      <c r="X93" s="36"/>
      <c r="Y93" s="36"/>
      <c r="Z93" s="36"/>
      <c r="AA93" s="36"/>
      <c r="AB93" s="36"/>
      <c r="AC93" s="36"/>
      <c r="AD93" s="36"/>
      <c r="AE93" s="36"/>
      <c r="AF93" s="36"/>
      <c r="AG93" s="36"/>
      <c r="AH93" s="36"/>
    </row>
    <row r="94" spans="1:34" s="37" customFormat="1" x14ac:dyDescent="0.2">
      <c r="A94" s="38"/>
      <c r="B94" s="38"/>
      <c r="C94" s="38"/>
      <c r="D94" s="38"/>
      <c r="E94" s="38"/>
      <c r="F94" s="38"/>
      <c r="G94" s="38"/>
      <c r="H94" s="38"/>
      <c r="I94" s="38"/>
      <c r="J94" s="38"/>
      <c r="K94" s="38"/>
      <c r="L94" s="38"/>
      <c r="M94" s="38"/>
      <c r="N94" s="38"/>
      <c r="O94" s="39"/>
      <c r="P94" s="39"/>
      <c r="Q94" s="39"/>
      <c r="R94" s="39"/>
      <c r="S94" s="36"/>
      <c r="T94" s="36"/>
      <c r="U94" s="36"/>
      <c r="V94" s="36"/>
      <c r="W94" s="36"/>
      <c r="X94" s="36"/>
      <c r="Y94" s="36"/>
      <c r="Z94" s="36"/>
      <c r="AA94" s="36"/>
      <c r="AB94" s="36"/>
      <c r="AC94" s="36"/>
      <c r="AD94" s="36"/>
      <c r="AE94" s="36"/>
      <c r="AF94" s="36"/>
      <c r="AG94" s="36"/>
      <c r="AH94" s="36"/>
    </row>
    <row r="95" spans="1:34" s="37" customFormat="1" x14ac:dyDescent="0.2">
      <c r="A95" s="38"/>
      <c r="B95" s="38"/>
      <c r="C95" s="38"/>
      <c r="D95" s="38"/>
      <c r="E95" s="38"/>
      <c r="F95" s="38"/>
      <c r="G95" s="38"/>
      <c r="H95" s="38"/>
      <c r="I95" s="38"/>
      <c r="J95" s="38"/>
      <c r="K95" s="38"/>
      <c r="L95" s="38"/>
      <c r="M95" s="38"/>
      <c r="N95" s="38"/>
      <c r="O95" s="39"/>
      <c r="P95" s="39"/>
      <c r="Q95" s="39"/>
      <c r="R95" s="39"/>
      <c r="S95" s="36"/>
      <c r="T95" s="36"/>
      <c r="U95" s="36"/>
      <c r="V95" s="36"/>
      <c r="W95" s="36"/>
      <c r="X95" s="36"/>
      <c r="Y95" s="36"/>
      <c r="Z95" s="36"/>
      <c r="AA95" s="36"/>
      <c r="AB95" s="36"/>
      <c r="AC95" s="36"/>
      <c r="AD95" s="36"/>
      <c r="AE95" s="36"/>
      <c r="AF95" s="36"/>
      <c r="AG95" s="36"/>
      <c r="AH95" s="36"/>
    </row>
    <row r="96" spans="1:34" s="37" customFormat="1" x14ac:dyDescent="0.2">
      <c r="A96" s="38"/>
      <c r="B96" s="38"/>
      <c r="C96" s="38"/>
      <c r="D96" s="38"/>
      <c r="E96" s="38"/>
      <c r="F96" s="38"/>
      <c r="G96" s="38"/>
      <c r="H96" s="38"/>
      <c r="I96" s="38"/>
      <c r="J96" s="38"/>
      <c r="K96" s="38"/>
      <c r="L96" s="38"/>
      <c r="M96" s="38"/>
      <c r="N96" s="38"/>
      <c r="O96" s="39"/>
      <c r="P96" s="39"/>
      <c r="Q96" s="39"/>
      <c r="R96" s="39"/>
      <c r="S96" s="36"/>
      <c r="T96" s="36"/>
      <c r="U96" s="36"/>
      <c r="V96" s="36"/>
      <c r="W96" s="36"/>
      <c r="X96" s="36"/>
      <c r="Y96" s="36"/>
      <c r="Z96" s="36"/>
      <c r="AA96" s="36"/>
      <c r="AB96" s="36"/>
      <c r="AC96" s="36"/>
      <c r="AD96" s="36"/>
      <c r="AE96" s="36"/>
      <c r="AF96" s="36"/>
      <c r="AG96" s="36"/>
      <c r="AH96" s="36"/>
    </row>
    <row r="97" spans="1:34" s="37" customFormat="1" x14ac:dyDescent="0.2">
      <c r="A97" s="38"/>
      <c r="B97" s="38"/>
      <c r="C97" s="38"/>
      <c r="D97" s="38"/>
      <c r="E97" s="38"/>
      <c r="F97" s="38"/>
      <c r="G97" s="38"/>
      <c r="H97" s="38"/>
      <c r="I97" s="38"/>
      <c r="J97" s="38"/>
      <c r="K97" s="38"/>
      <c r="L97" s="38"/>
      <c r="M97" s="38"/>
      <c r="N97" s="38"/>
      <c r="O97" s="39"/>
      <c r="P97" s="39"/>
      <c r="Q97" s="39"/>
      <c r="R97" s="39"/>
      <c r="S97" s="36"/>
      <c r="T97" s="36"/>
      <c r="U97" s="36"/>
      <c r="V97" s="36"/>
      <c r="W97" s="36"/>
      <c r="X97" s="36"/>
      <c r="Y97" s="36"/>
      <c r="Z97" s="36"/>
      <c r="AA97" s="36"/>
      <c r="AB97" s="36"/>
      <c r="AC97" s="36"/>
      <c r="AD97" s="36"/>
      <c r="AE97" s="36"/>
      <c r="AF97" s="36"/>
      <c r="AG97" s="36"/>
      <c r="AH97" s="36"/>
    </row>
    <row r="98" spans="1:34" s="37" customFormat="1" x14ac:dyDescent="0.2">
      <c r="A98" s="38"/>
      <c r="B98" s="38"/>
      <c r="C98" s="38"/>
      <c r="D98" s="38"/>
      <c r="E98" s="38"/>
      <c r="F98" s="38"/>
      <c r="G98" s="38"/>
      <c r="H98" s="38"/>
      <c r="I98" s="38"/>
      <c r="J98" s="38"/>
      <c r="K98" s="38"/>
      <c r="L98" s="38"/>
      <c r="M98" s="38"/>
      <c r="N98" s="38"/>
      <c r="O98" s="39"/>
      <c r="P98" s="39"/>
      <c r="Q98" s="39"/>
      <c r="R98" s="39"/>
      <c r="S98" s="36"/>
      <c r="T98" s="36"/>
      <c r="U98" s="36"/>
      <c r="V98" s="36"/>
      <c r="W98" s="36"/>
      <c r="X98" s="36"/>
      <c r="Y98" s="36"/>
      <c r="Z98" s="36"/>
      <c r="AA98" s="36"/>
      <c r="AB98" s="36"/>
      <c r="AC98" s="36"/>
      <c r="AD98" s="36"/>
      <c r="AE98" s="36"/>
      <c r="AF98" s="36"/>
      <c r="AG98" s="36"/>
      <c r="AH98" s="36"/>
    </row>
    <row r="99" spans="1:34" s="37" customFormat="1" x14ac:dyDescent="0.2">
      <c r="A99" s="38"/>
      <c r="B99" s="38"/>
      <c r="C99" s="38"/>
      <c r="D99" s="38"/>
      <c r="E99" s="38"/>
      <c r="F99" s="38"/>
      <c r="G99" s="38"/>
      <c r="H99" s="38"/>
      <c r="I99" s="38"/>
      <c r="J99" s="38"/>
      <c r="K99" s="38"/>
      <c r="L99" s="38"/>
      <c r="M99" s="38"/>
      <c r="N99" s="38"/>
      <c r="O99" s="39"/>
      <c r="P99" s="39"/>
      <c r="Q99" s="39"/>
      <c r="R99" s="39"/>
      <c r="S99" s="36"/>
      <c r="T99" s="36"/>
      <c r="U99" s="36"/>
      <c r="V99" s="36"/>
      <c r="W99" s="36"/>
      <c r="X99" s="36"/>
      <c r="Y99" s="36"/>
      <c r="Z99" s="36"/>
      <c r="AA99" s="36"/>
      <c r="AB99" s="36"/>
      <c r="AC99" s="36"/>
      <c r="AD99" s="36"/>
      <c r="AE99" s="36"/>
      <c r="AF99" s="36"/>
      <c r="AG99" s="36"/>
      <c r="AH99" s="36"/>
    </row>
    <row r="100" spans="1:34" s="37" customFormat="1" x14ac:dyDescent="0.2">
      <c r="A100" s="38"/>
      <c r="B100" s="38"/>
      <c r="C100" s="38"/>
      <c r="D100" s="38"/>
      <c r="E100" s="38"/>
      <c r="F100" s="38"/>
      <c r="G100" s="38"/>
      <c r="H100" s="38"/>
      <c r="I100" s="38"/>
      <c r="J100" s="38"/>
      <c r="K100" s="38"/>
      <c r="L100" s="38"/>
      <c r="M100" s="38"/>
      <c r="N100" s="38"/>
      <c r="O100" s="39"/>
      <c r="P100" s="39"/>
      <c r="Q100" s="39"/>
      <c r="R100" s="39"/>
      <c r="S100" s="36"/>
      <c r="T100" s="36"/>
      <c r="U100" s="36"/>
      <c r="V100" s="36"/>
      <c r="W100" s="36"/>
      <c r="X100" s="36"/>
      <c r="Y100" s="36"/>
      <c r="Z100" s="36"/>
      <c r="AA100" s="36"/>
      <c r="AB100" s="36"/>
      <c r="AC100" s="36"/>
      <c r="AD100" s="36"/>
      <c r="AE100" s="36"/>
      <c r="AF100" s="36"/>
      <c r="AG100" s="36"/>
      <c r="AH100" s="36"/>
    </row>
    <row r="101" spans="1:34" s="37" customFormat="1" x14ac:dyDescent="0.2">
      <c r="A101" s="38"/>
      <c r="B101" s="38"/>
      <c r="C101" s="38"/>
      <c r="D101" s="38"/>
      <c r="E101" s="38"/>
      <c r="F101" s="38"/>
      <c r="G101" s="38"/>
      <c r="H101" s="38"/>
      <c r="I101" s="38"/>
      <c r="J101" s="38"/>
      <c r="K101" s="38"/>
      <c r="L101" s="38"/>
      <c r="M101" s="38"/>
      <c r="N101" s="38"/>
      <c r="O101" s="39"/>
      <c r="P101" s="39"/>
      <c r="Q101" s="39"/>
      <c r="R101" s="39"/>
      <c r="S101" s="36"/>
      <c r="T101" s="36"/>
      <c r="U101" s="36"/>
      <c r="V101" s="36"/>
      <c r="W101" s="36"/>
      <c r="X101" s="36"/>
      <c r="Y101" s="36"/>
      <c r="Z101" s="36"/>
      <c r="AA101" s="36"/>
      <c r="AB101" s="36"/>
      <c r="AC101" s="36"/>
      <c r="AD101" s="36"/>
      <c r="AE101" s="36"/>
      <c r="AF101" s="36"/>
      <c r="AG101" s="36"/>
      <c r="AH101" s="36"/>
    </row>
    <row r="102" spans="1:34" s="37" customFormat="1" x14ac:dyDescent="0.2">
      <c r="A102" s="38"/>
      <c r="B102" s="38"/>
      <c r="C102" s="38"/>
      <c r="D102" s="38"/>
      <c r="E102" s="38"/>
      <c r="F102" s="38"/>
      <c r="G102" s="38"/>
      <c r="H102" s="38"/>
      <c r="I102" s="38"/>
      <c r="J102" s="38"/>
      <c r="K102" s="38"/>
      <c r="L102" s="38"/>
      <c r="M102" s="38"/>
      <c r="N102" s="38"/>
      <c r="O102" s="39"/>
      <c r="P102" s="39"/>
      <c r="Q102" s="39"/>
      <c r="R102" s="39"/>
      <c r="S102" s="36"/>
      <c r="T102" s="36"/>
      <c r="U102" s="36"/>
      <c r="V102" s="36"/>
      <c r="W102" s="36"/>
      <c r="X102" s="36"/>
      <c r="Y102" s="36"/>
      <c r="Z102" s="36"/>
      <c r="AA102" s="36"/>
      <c r="AB102" s="36"/>
      <c r="AC102" s="36"/>
      <c r="AD102" s="36"/>
      <c r="AE102" s="36"/>
      <c r="AF102" s="36"/>
      <c r="AG102" s="36"/>
      <c r="AH102" s="36"/>
    </row>
    <row r="103" spans="1:34" s="37" customFormat="1" x14ac:dyDescent="0.2">
      <c r="A103" s="38"/>
      <c r="B103" s="38"/>
      <c r="C103" s="38"/>
      <c r="D103" s="38"/>
      <c r="E103" s="38"/>
      <c r="F103" s="38"/>
      <c r="G103" s="38"/>
      <c r="H103" s="38"/>
      <c r="I103" s="38"/>
      <c r="J103" s="38"/>
      <c r="K103" s="38"/>
      <c r="L103" s="38"/>
      <c r="M103" s="38"/>
      <c r="N103" s="38"/>
      <c r="O103" s="39"/>
      <c r="P103" s="39"/>
      <c r="Q103" s="39"/>
      <c r="R103" s="39"/>
      <c r="S103" s="36"/>
      <c r="T103" s="36"/>
      <c r="U103" s="36"/>
      <c r="V103" s="36"/>
      <c r="W103" s="36"/>
      <c r="X103" s="36"/>
      <c r="Y103" s="36"/>
      <c r="Z103" s="36"/>
      <c r="AA103" s="36"/>
      <c r="AB103" s="36"/>
      <c r="AC103" s="36"/>
      <c r="AD103" s="36"/>
      <c r="AE103" s="36"/>
      <c r="AF103" s="36"/>
      <c r="AG103" s="36"/>
      <c r="AH103" s="36"/>
    </row>
    <row r="104" spans="1:34" s="37" customFormat="1" x14ac:dyDescent="0.2">
      <c r="A104" s="38"/>
      <c r="B104" s="38"/>
      <c r="C104" s="38"/>
      <c r="D104" s="38"/>
      <c r="E104" s="38"/>
      <c r="F104" s="38"/>
      <c r="G104" s="38"/>
      <c r="H104" s="38"/>
      <c r="I104" s="38"/>
      <c r="J104" s="38"/>
      <c r="K104" s="38"/>
      <c r="L104" s="38"/>
      <c r="M104" s="38"/>
      <c r="N104" s="38"/>
      <c r="O104" s="39"/>
      <c r="P104" s="39"/>
      <c r="Q104" s="39"/>
      <c r="R104" s="39"/>
      <c r="S104" s="36"/>
      <c r="T104" s="36"/>
      <c r="U104" s="36"/>
      <c r="V104" s="36"/>
      <c r="W104" s="36"/>
      <c r="X104" s="36"/>
      <c r="Y104" s="36"/>
      <c r="Z104" s="36"/>
      <c r="AA104" s="36"/>
      <c r="AB104" s="36"/>
      <c r="AC104" s="36"/>
      <c r="AD104" s="36"/>
      <c r="AE104" s="36"/>
      <c r="AF104" s="36"/>
      <c r="AG104" s="36"/>
      <c r="AH104" s="36"/>
    </row>
    <row r="105" spans="1:34" s="37" customFormat="1" x14ac:dyDescent="0.2">
      <c r="A105" s="38"/>
      <c r="B105" s="38"/>
      <c r="C105" s="38"/>
      <c r="D105" s="38"/>
      <c r="E105" s="38"/>
      <c r="F105" s="38"/>
      <c r="G105" s="38"/>
      <c r="H105" s="38"/>
      <c r="I105" s="38"/>
      <c r="J105" s="38"/>
      <c r="K105" s="38"/>
      <c r="L105" s="38"/>
      <c r="M105" s="38"/>
      <c r="N105" s="38"/>
      <c r="O105" s="39"/>
      <c r="P105" s="39"/>
      <c r="Q105" s="39"/>
      <c r="R105" s="39"/>
      <c r="S105" s="36"/>
      <c r="T105" s="36"/>
      <c r="U105" s="36"/>
      <c r="V105" s="36"/>
      <c r="W105" s="36"/>
      <c r="X105" s="36"/>
      <c r="Y105" s="36"/>
      <c r="Z105" s="36"/>
      <c r="AA105" s="36"/>
      <c r="AB105" s="36"/>
      <c r="AC105" s="36"/>
      <c r="AD105" s="36"/>
      <c r="AE105" s="36"/>
      <c r="AF105" s="36"/>
      <c r="AG105" s="36"/>
      <c r="AH105" s="36"/>
    </row>
    <row r="106" spans="1:34" s="37" customFormat="1" x14ac:dyDescent="0.2">
      <c r="A106" s="38"/>
      <c r="B106" s="38"/>
      <c r="C106" s="38"/>
      <c r="D106" s="38"/>
      <c r="E106" s="38"/>
      <c r="F106" s="38"/>
      <c r="G106" s="38"/>
      <c r="H106" s="38"/>
      <c r="I106" s="38"/>
      <c r="J106" s="38"/>
      <c r="K106" s="38"/>
      <c r="L106" s="38"/>
      <c r="M106" s="38"/>
      <c r="N106" s="38"/>
      <c r="O106" s="39"/>
      <c r="P106" s="39"/>
      <c r="Q106" s="39"/>
      <c r="R106" s="39"/>
      <c r="S106" s="36"/>
      <c r="T106" s="36"/>
      <c r="U106" s="36"/>
      <c r="V106" s="36"/>
      <c r="W106" s="36"/>
      <c r="X106" s="36"/>
      <c r="Y106" s="36"/>
      <c r="Z106" s="36"/>
      <c r="AA106" s="36"/>
      <c r="AB106" s="36"/>
      <c r="AC106" s="36"/>
      <c r="AD106" s="36"/>
      <c r="AE106" s="36"/>
      <c r="AF106" s="36"/>
      <c r="AG106" s="36"/>
      <c r="AH106" s="36"/>
    </row>
    <row r="107" spans="1:34" s="37" customFormat="1" x14ac:dyDescent="0.2">
      <c r="A107" s="38"/>
      <c r="B107" s="38"/>
      <c r="C107" s="38"/>
      <c r="D107" s="38"/>
      <c r="E107" s="38"/>
      <c r="F107" s="38"/>
      <c r="G107" s="38"/>
      <c r="H107" s="38"/>
      <c r="I107" s="38"/>
      <c r="J107" s="38"/>
      <c r="K107" s="38"/>
      <c r="L107" s="38"/>
      <c r="M107" s="38"/>
      <c r="N107" s="38"/>
      <c r="O107" s="39"/>
      <c r="P107" s="39"/>
      <c r="Q107" s="39"/>
      <c r="R107" s="39"/>
      <c r="S107" s="36"/>
      <c r="T107" s="36"/>
      <c r="U107" s="36"/>
      <c r="V107" s="36"/>
      <c r="W107" s="36"/>
      <c r="X107" s="36"/>
      <c r="Y107" s="36"/>
      <c r="Z107" s="36"/>
      <c r="AA107" s="36"/>
      <c r="AB107" s="36"/>
      <c r="AC107" s="36"/>
      <c r="AD107" s="36"/>
      <c r="AE107" s="36"/>
      <c r="AF107" s="36"/>
      <c r="AG107" s="36"/>
      <c r="AH107" s="36"/>
    </row>
    <row r="108" spans="1:34" s="37" customFormat="1" x14ac:dyDescent="0.2">
      <c r="A108" s="38"/>
      <c r="B108" s="38"/>
      <c r="C108" s="38"/>
      <c r="D108" s="38"/>
      <c r="E108" s="38"/>
      <c r="F108" s="38"/>
      <c r="G108" s="38"/>
      <c r="H108" s="38"/>
      <c r="I108" s="38"/>
      <c r="J108" s="38"/>
      <c r="K108" s="38"/>
      <c r="L108" s="38"/>
      <c r="M108" s="38"/>
      <c r="N108" s="38"/>
      <c r="O108" s="39"/>
      <c r="P108" s="39"/>
      <c r="Q108" s="39"/>
      <c r="R108" s="39"/>
      <c r="S108" s="36"/>
      <c r="T108" s="36"/>
      <c r="U108" s="36"/>
      <c r="V108" s="36"/>
      <c r="W108" s="36"/>
      <c r="X108" s="36"/>
      <c r="Y108" s="36"/>
      <c r="Z108" s="36"/>
      <c r="AA108" s="36"/>
      <c r="AB108" s="36"/>
      <c r="AC108" s="36"/>
      <c r="AD108" s="36"/>
      <c r="AE108" s="36"/>
      <c r="AF108" s="36"/>
      <c r="AG108" s="36"/>
      <c r="AH108" s="36"/>
    </row>
    <row r="109" spans="1:34" s="37" customFormat="1" x14ac:dyDescent="0.2">
      <c r="A109" s="38"/>
      <c r="B109" s="38"/>
      <c r="C109" s="38"/>
      <c r="D109" s="38"/>
      <c r="E109" s="38"/>
      <c r="F109" s="38"/>
      <c r="G109" s="38"/>
      <c r="H109" s="38"/>
      <c r="I109" s="38"/>
      <c r="J109" s="38"/>
      <c r="K109" s="38"/>
      <c r="L109" s="38"/>
      <c r="M109" s="38"/>
      <c r="N109" s="38"/>
      <c r="O109" s="39"/>
      <c r="P109" s="39"/>
      <c r="Q109" s="39"/>
      <c r="R109" s="39"/>
      <c r="S109" s="36"/>
      <c r="T109" s="36"/>
      <c r="U109" s="36"/>
      <c r="V109" s="36"/>
      <c r="W109" s="36"/>
      <c r="X109" s="36"/>
      <c r="Y109" s="36"/>
      <c r="Z109" s="36"/>
      <c r="AA109" s="36"/>
      <c r="AB109" s="36"/>
      <c r="AC109" s="36"/>
      <c r="AD109" s="36"/>
      <c r="AE109" s="36"/>
      <c r="AF109" s="36"/>
      <c r="AG109" s="36"/>
      <c r="AH109" s="36"/>
    </row>
    <row r="110" spans="1:34" s="37" customFormat="1" x14ac:dyDescent="0.2">
      <c r="A110" s="38"/>
      <c r="B110" s="38"/>
      <c r="C110" s="38"/>
      <c r="D110" s="38"/>
      <c r="E110" s="38"/>
      <c r="F110" s="38"/>
      <c r="G110" s="38"/>
      <c r="H110" s="38"/>
      <c r="I110" s="38"/>
      <c r="J110" s="38"/>
      <c r="K110" s="38"/>
      <c r="L110" s="38"/>
      <c r="M110" s="38"/>
      <c r="N110" s="38"/>
      <c r="O110" s="39"/>
      <c r="P110" s="39"/>
      <c r="Q110" s="39"/>
      <c r="R110" s="39"/>
      <c r="S110" s="36"/>
      <c r="T110" s="36"/>
      <c r="U110" s="36"/>
      <c r="V110" s="36"/>
      <c r="W110" s="36"/>
      <c r="X110" s="36"/>
      <c r="Y110" s="36"/>
      <c r="Z110" s="36"/>
      <c r="AA110" s="36"/>
      <c r="AB110" s="36"/>
      <c r="AC110" s="36"/>
      <c r="AD110" s="36"/>
      <c r="AE110" s="36"/>
      <c r="AF110" s="36"/>
      <c r="AG110" s="36"/>
      <c r="AH110" s="36"/>
    </row>
    <row r="111" spans="1:34" s="37" customFormat="1" x14ac:dyDescent="0.2">
      <c r="A111" s="38"/>
      <c r="B111" s="38"/>
      <c r="C111" s="38"/>
      <c r="D111" s="38"/>
      <c r="E111" s="38"/>
      <c r="F111" s="38"/>
      <c r="G111" s="38"/>
      <c r="H111" s="38"/>
      <c r="I111" s="38"/>
      <c r="J111" s="38"/>
      <c r="K111" s="38"/>
      <c r="L111" s="38"/>
      <c r="M111" s="38"/>
      <c r="N111" s="38"/>
      <c r="O111" s="39"/>
      <c r="P111" s="39"/>
      <c r="Q111" s="39"/>
      <c r="R111" s="39"/>
      <c r="S111" s="36"/>
      <c r="T111" s="36"/>
      <c r="U111" s="36"/>
      <c r="V111" s="36"/>
      <c r="W111" s="36"/>
      <c r="X111" s="36"/>
      <c r="Y111" s="36"/>
      <c r="Z111" s="36"/>
      <c r="AA111" s="36"/>
      <c r="AB111" s="36"/>
      <c r="AC111" s="36"/>
      <c r="AD111" s="36"/>
      <c r="AE111" s="36"/>
      <c r="AF111" s="36"/>
      <c r="AG111" s="36"/>
      <c r="AH111" s="36"/>
    </row>
    <row r="112" spans="1:34" s="37" customFormat="1" x14ac:dyDescent="0.2">
      <c r="A112" s="38"/>
      <c r="B112" s="38"/>
      <c r="C112" s="38"/>
      <c r="D112" s="38"/>
      <c r="E112" s="38"/>
      <c r="F112" s="38"/>
      <c r="G112" s="38"/>
      <c r="H112" s="38"/>
      <c r="I112" s="38"/>
      <c r="J112" s="38"/>
      <c r="K112" s="38"/>
      <c r="L112" s="38"/>
      <c r="M112" s="38"/>
      <c r="N112" s="38"/>
      <c r="O112" s="39"/>
      <c r="P112" s="39"/>
      <c r="Q112" s="39"/>
      <c r="R112" s="39"/>
      <c r="S112" s="36"/>
      <c r="T112" s="36"/>
      <c r="U112" s="36"/>
      <c r="V112" s="36"/>
      <c r="W112" s="36"/>
      <c r="X112" s="36"/>
      <c r="Y112" s="36"/>
      <c r="Z112" s="36"/>
      <c r="AA112" s="36"/>
      <c r="AB112" s="36"/>
      <c r="AC112" s="36"/>
      <c r="AD112" s="36"/>
      <c r="AE112" s="36"/>
      <c r="AF112" s="36"/>
      <c r="AG112" s="36"/>
      <c r="AH112" s="36"/>
    </row>
    <row r="113" spans="1:34" s="37" customFormat="1" x14ac:dyDescent="0.2">
      <c r="A113" s="38"/>
      <c r="B113" s="38"/>
      <c r="C113" s="38"/>
      <c r="D113" s="38"/>
      <c r="E113" s="38"/>
      <c r="F113" s="38"/>
      <c r="G113" s="38"/>
      <c r="H113" s="38"/>
      <c r="I113" s="38"/>
      <c r="J113" s="38"/>
      <c r="K113" s="38"/>
      <c r="L113" s="38"/>
      <c r="M113" s="38"/>
      <c r="N113" s="38"/>
      <c r="O113" s="39"/>
      <c r="P113" s="39"/>
      <c r="Q113" s="39"/>
      <c r="R113" s="39"/>
      <c r="S113" s="36"/>
      <c r="T113" s="36"/>
      <c r="U113" s="36"/>
      <c r="V113" s="36"/>
      <c r="W113" s="36"/>
      <c r="X113" s="36"/>
      <c r="Y113" s="36"/>
      <c r="Z113" s="36"/>
      <c r="AA113" s="36"/>
      <c r="AB113" s="36"/>
      <c r="AC113" s="36"/>
      <c r="AD113" s="36"/>
      <c r="AE113" s="36"/>
      <c r="AF113" s="36"/>
      <c r="AG113" s="36"/>
      <c r="AH113" s="36"/>
    </row>
    <row r="114" spans="1:34" s="37" customFormat="1" x14ac:dyDescent="0.2">
      <c r="A114" s="38"/>
      <c r="B114" s="38"/>
      <c r="C114" s="38"/>
      <c r="D114" s="38"/>
      <c r="E114" s="38"/>
      <c r="F114" s="38"/>
      <c r="G114" s="38"/>
      <c r="H114" s="38"/>
      <c r="I114" s="38"/>
      <c r="J114" s="38"/>
      <c r="K114" s="38"/>
      <c r="L114" s="38"/>
      <c r="M114" s="38"/>
      <c r="N114" s="38"/>
      <c r="O114" s="39"/>
      <c r="P114" s="39"/>
      <c r="Q114" s="39"/>
      <c r="R114" s="39"/>
      <c r="S114" s="36"/>
      <c r="T114" s="36"/>
      <c r="U114" s="36"/>
      <c r="V114" s="36"/>
      <c r="W114" s="36"/>
      <c r="X114" s="36"/>
      <c r="Y114" s="36"/>
      <c r="Z114" s="36"/>
      <c r="AA114" s="36"/>
      <c r="AB114" s="36"/>
      <c r="AC114" s="36"/>
      <c r="AD114" s="36"/>
      <c r="AE114" s="36"/>
      <c r="AF114" s="36"/>
      <c r="AG114" s="36"/>
      <c r="AH114" s="36"/>
    </row>
    <row r="115" spans="1:34" s="37" customFormat="1" x14ac:dyDescent="0.2">
      <c r="A115" s="38"/>
      <c r="B115" s="38"/>
      <c r="C115" s="38"/>
      <c r="D115" s="38"/>
      <c r="E115" s="38"/>
      <c r="F115" s="38"/>
      <c r="G115" s="38"/>
      <c r="H115" s="38"/>
      <c r="I115" s="38"/>
      <c r="J115" s="38"/>
      <c r="K115" s="38"/>
      <c r="L115" s="38"/>
      <c r="M115" s="38"/>
      <c r="N115" s="38"/>
      <c r="O115" s="39"/>
      <c r="P115" s="39"/>
      <c r="Q115" s="39"/>
      <c r="R115" s="39"/>
      <c r="S115" s="36"/>
      <c r="T115" s="36"/>
      <c r="U115" s="36"/>
      <c r="V115" s="36"/>
      <c r="W115" s="36"/>
      <c r="X115" s="36"/>
      <c r="Y115" s="36"/>
      <c r="Z115" s="36"/>
      <c r="AA115" s="36"/>
      <c r="AB115" s="36"/>
      <c r="AC115" s="36"/>
      <c r="AD115" s="36"/>
      <c r="AE115" s="36"/>
      <c r="AF115" s="36"/>
      <c r="AG115" s="36"/>
      <c r="AH115" s="36"/>
    </row>
    <row r="116" spans="1:34" s="37" customFormat="1" x14ac:dyDescent="0.2">
      <c r="A116" s="38"/>
      <c r="B116" s="38"/>
      <c r="C116" s="38"/>
      <c r="D116" s="38"/>
      <c r="E116" s="38"/>
      <c r="F116" s="38"/>
      <c r="G116" s="38"/>
      <c r="H116" s="38"/>
      <c r="I116" s="38"/>
      <c r="J116" s="38"/>
      <c r="K116" s="38"/>
      <c r="L116" s="38"/>
      <c r="M116" s="38"/>
      <c r="N116" s="38"/>
      <c r="O116" s="39"/>
      <c r="P116" s="39"/>
      <c r="Q116" s="39"/>
      <c r="R116" s="39"/>
      <c r="S116" s="36"/>
      <c r="T116" s="36"/>
      <c r="U116" s="36"/>
      <c r="V116" s="36"/>
      <c r="W116" s="36"/>
      <c r="X116" s="36"/>
      <c r="Y116" s="36"/>
      <c r="Z116" s="36"/>
      <c r="AA116" s="36"/>
      <c r="AB116" s="36"/>
      <c r="AC116" s="36"/>
      <c r="AD116" s="36"/>
      <c r="AE116" s="36"/>
      <c r="AF116" s="36"/>
      <c r="AG116" s="36"/>
      <c r="AH116" s="36"/>
    </row>
    <row r="117" spans="1:34" s="37" customFormat="1" x14ac:dyDescent="0.2">
      <c r="A117" s="38"/>
      <c r="B117" s="38"/>
      <c r="C117" s="38"/>
      <c r="D117" s="38"/>
      <c r="E117" s="38"/>
      <c r="F117" s="38"/>
      <c r="G117" s="38"/>
      <c r="H117" s="38"/>
      <c r="I117" s="38"/>
      <c r="J117" s="38"/>
      <c r="K117" s="38"/>
      <c r="L117" s="38"/>
      <c r="M117" s="38"/>
      <c r="N117" s="38"/>
      <c r="O117" s="39"/>
      <c r="P117" s="39"/>
      <c r="Q117" s="39"/>
      <c r="R117" s="39"/>
      <c r="S117" s="36"/>
      <c r="T117" s="36"/>
      <c r="U117" s="36"/>
      <c r="V117" s="36"/>
      <c r="W117" s="36"/>
      <c r="X117" s="36"/>
      <c r="Y117" s="36"/>
      <c r="Z117" s="36"/>
      <c r="AA117" s="36"/>
      <c r="AB117" s="36"/>
      <c r="AC117" s="36"/>
      <c r="AD117" s="36"/>
      <c r="AE117" s="36"/>
      <c r="AF117" s="36"/>
      <c r="AG117" s="36"/>
      <c r="AH117" s="36"/>
    </row>
    <row r="118" spans="1:34" s="37" customFormat="1" x14ac:dyDescent="0.2">
      <c r="A118" s="38"/>
      <c r="B118" s="38"/>
      <c r="C118" s="38"/>
      <c r="D118" s="38"/>
      <c r="E118" s="38"/>
      <c r="F118" s="38"/>
      <c r="G118" s="38"/>
      <c r="H118" s="38"/>
      <c r="I118" s="38"/>
      <c r="J118" s="38"/>
      <c r="K118" s="38"/>
      <c r="L118" s="38"/>
      <c r="M118" s="38"/>
      <c r="N118" s="38"/>
      <c r="O118" s="39"/>
      <c r="P118" s="39"/>
      <c r="Q118" s="39"/>
      <c r="R118" s="39"/>
      <c r="S118" s="36"/>
      <c r="T118" s="36"/>
      <c r="U118" s="36"/>
      <c r="V118" s="36"/>
      <c r="W118" s="36"/>
      <c r="X118" s="36"/>
      <c r="Y118" s="36"/>
      <c r="Z118" s="36"/>
      <c r="AA118" s="36"/>
      <c r="AB118" s="36"/>
      <c r="AC118" s="36"/>
      <c r="AD118" s="36"/>
      <c r="AE118" s="36"/>
      <c r="AF118" s="36"/>
      <c r="AG118" s="36"/>
      <c r="AH118" s="36"/>
    </row>
    <row r="119" spans="1:34" s="37" customFormat="1" x14ac:dyDescent="0.2">
      <c r="A119" s="38"/>
      <c r="B119" s="38"/>
      <c r="C119" s="38"/>
      <c r="D119" s="38"/>
      <c r="E119" s="38"/>
      <c r="F119" s="38"/>
      <c r="G119" s="38"/>
      <c r="H119" s="38"/>
      <c r="I119" s="38"/>
      <c r="J119" s="38"/>
      <c r="K119" s="38"/>
      <c r="L119" s="38"/>
      <c r="M119" s="38"/>
      <c r="N119" s="38"/>
      <c r="O119" s="39"/>
      <c r="P119" s="39"/>
      <c r="Q119" s="39"/>
      <c r="R119" s="39"/>
      <c r="S119" s="36"/>
      <c r="T119" s="36"/>
      <c r="U119" s="36"/>
      <c r="V119" s="36"/>
      <c r="W119" s="36"/>
      <c r="X119" s="36"/>
      <c r="Y119" s="36"/>
      <c r="Z119" s="36"/>
      <c r="AA119" s="36"/>
      <c r="AB119" s="36"/>
      <c r="AC119" s="36"/>
      <c r="AD119" s="36"/>
      <c r="AE119" s="36"/>
      <c r="AF119" s="36"/>
      <c r="AG119" s="36"/>
      <c r="AH119" s="36"/>
    </row>
    <row r="120" spans="1:34" s="37" customFormat="1" x14ac:dyDescent="0.2">
      <c r="A120" s="38"/>
      <c r="B120" s="38"/>
      <c r="C120" s="38"/>
      <c r="D120" s="38"/>
      <c r="E120" s="38"/>
      <c r="F120" s="38"/>
      <c r="G120" s="38"/>
      <c r="H120" s="38"/>
      <c r="I120" s="38"/>
      <c r="J120" s="38"/>
      <c r="K120" s="38"/>
      <c r="L120" s="38"/>
      <c r="M120" s="38"/>
      <c r="N120" s="38"/>
      <c r="O120" s="39"/>
      <c r="P120" s="39"/>
      <c r="Q120" s="39"/>
      <c r="R120" s="39"/>
      <c r="S120" s="36"/>
      <c r="T120" s="36"/>
      <c r="U120" s="36"/>
      <c r="V120" s="36"/>
      <c r="W120" s="36"/>
      <c r="X120" s="36"/>
      <c r="Y120" s="36"/>
      <c r="Z120" s="36"/>
      <c r="AA120" s="36"/>
      <c r="AB120" s="36"/>
      <c r="AC120" s="36"/>
      <c r="AD120" s="36"/>
      <c r="AE120" s="36"/>
      <c r="AF120" s="36"/>
      <c r="AG120" s="36"/>
      <c r="AH120" s="36"/>
    </row>
    <row r="121" spans="1:34" s="37" customFormat="1" x14ac:dyDescent="0.2">
      <c r="A121" s="38"/>
      <c r="B121" s="38"/>
      <c r="C121" s="38"/>
      <c r="D121" s="38"/>
      <c r="E121" s="38"/>
      <c r="F121" s="38"/>
      <c r="G121" s="38"/>
      <c r="H121" s="38"/>
      <c r="I121" s="38"/>
      <c r="J121" s="38"/>
      <c r="K121" s="38"/>
      <c r="L121" s="38"/>
      <c r="M121" s="38"/>
      <c r="N121" s="38"/>
      <c r="O121" s="39"/>
      <c r="P121" s="39"/>
      <c r="Q121" s="39"/>
      <c r="R121" s="39"/>
      <c r="S121" s="36"/>
      <c r="T121" s="36"/>
      <c r="U121" s="36"/>
      <c r="V121" s="36"/>
      <c r="W121" s="36"/>
      <c r="X121" s="36"/>
      <c r="Y121" s="36"/>
      <c r="Z121" s="36"/>
      <c r="AA121" s="36"/>
      <c r="AB121" s="36"/>
      <c r="AC121" s="36"/>
      <c r="AD121" s="36"/>
      <c r="AE121" s="36"/>
      <c r="AF121" s="36"/>
      <c r="AG121" s="36"/>
      <c r="AH121" s="36"/>
    </row>
    <row r="122" spans="1:34" s="37" customFormat="1" x14ac:dyDescent="0.2">
      <c r="A122" s="38"/>
      <c r="B122" s="38"/>
      <c r="C122" s="38"/>
      <c r="D122" s="38"/>
      <c r="E122" s="38"/>
      <c r="F122" s="38"/>
      <c r="G122" s="38"/>
      <c r="H122" s="38"/>
      <c r="I122" s="38"/>
      <c r="J122" s="38"/>
      <c r="K122" s="38"/>
      <c r="L122" s="38"/>
      <c r="M122" s="38"/>
      <c r="N122" s="38"/>
      <c r="O122" s="39"/>
      <c r="P122" s="39"/>
      <c r="Q122" s="39"/>
      <c r="R122" s="39"/>
      <c r="S122" s="36"/>
      <c r="T122" s="36"/>
      <c r="U122" s="36"/>
      <c r="V122" s="36"/>
      <c r="W122" s="36"/>
      <c r="X122" s="36"/>
      <c r="Y122" s="36"/>
      <c r="Z122" s="36"/>
      <c r="AA122" s="36"/>
      <c r="AB122" s="36"/>
      <c r="AC122" s="36"/>
      <c r="AD122" s="36"/>
      <c r="AE122" s="36"/>
      <c r="AF122" s="36"/>
      <c r="AG122" s="36"/>
      <c r="AH122" s="36"/>
    </row>
    <row r="123" spans="1:34" s="37" customFormat="1" x14ac:dyDescent="0.2">
      <c r="A123" s="38"/>
      <c r="B123" s="38"/>
      <c r="C123" s="38"/>
      <c r="D123" s="38"/>
      <c r="E123" s="38"/>
      <c r="F123" s="38"/>
      <c r="G123" s="38"/>
      <c r="H123" s="38"/>
      <c r="I123" s="38"/>
      <c r="J123" s="38"/>
      <c r="K123" s="38"/>
      <c r="L123" s="38"/>
      <c r="M123" s="38"/>
      <c r="N123" s="38"/>
      <c r="O123" s="39"/>
      <c r="P123" s="39"/>
      <c r="Q123" s="39"/>
      <c r="R123" s="39"/>
      <c r="S123" s="36"/>
      <c r="T123" s="36"/>
      <c r="U123" s="36"/>
      <c r="V123" s="36"/>
      <c r="W123" s="36"/>
      <c r="X123" s="36"/>
      <c r="Y123" s="36"/>
      <c r="Z123" s="36"/>
      <c r="AA123" s="36"/>
      <c r="AB123" s="36"/>
      <c r="AC123" s="36"/>
      <c r="AD123" s="36"/>
      <c r="AE123" s="36"/>
      <c r="AF123" s="36"/>
      <c r="AG123" s="36"/>
      <c r="AH123" s="36"/>
    </row>
    <row r="124" spans="1:34" s="37" customFormat="1" x14ac:dyDescent="0.2">
      <c r="A124" s="38"/>
      <c r="B124" s="38"/>
      <c r="C124" s="38"/>
      <c r="D124" s="38"/>
      <c r="E124" s="38"/>
      <c r="F124" s="38"/>
      <c r="G124" s="38"/>
      <c r="H124" s="38"/>
      <c r="I124" s="38"/>
      <c r="J124" s="38"/>
      <c r="K124" s="38"/>
      <c r="L124" s="38"/>
      <c r="M124" s="38"/>
      <c r="N124" s="38"/>
      <c r="O124" s="39"/>
      <c r="P124" s="39"/>
      <c r="Q124" s="39"/>
      <c r="R124" s="39"/>
      <c r="S124" s="36"/>
      <c r="T124" s="36"/>
      <c r="U124" s="36"/>
      <c r="V124" s="36"/>
      <c r="W124" s="36"/>
      <c r="X124" s="36"/>
      <c r="Y124" s="36"/>
      <c r="Z124" s="36"/>
      <c r="AA124" s="36"/>
      <c r="AB124" s="36"/>
      <c r="AC124" s="36"/>
      <c r="AD124" s="36"/>
      <c r="AE124" s="36"/>
      <c r="AF124" s="36"/>
      <c r="AG124" s="36"/>
      <c r="AH124" s="36"/>
    </row>
    <row r="125" spans="1:34" s="37" customFormat="1" x14ac:dyDescent="0.2">
      <c r="A125" s="38"/>
      <c r="B125" s="38"/>
      <c r="C125" s="38"/>
      <c r="D125" s="38"/>
      <c r="E125" s="38"/>
      <c r="F125" s="38"/>
      <c r="G125" s="38"/>
      <c r="H125" s="38"/>
      <c r="I125" s="38"/>
      <c r="J125" s="38"/>
      <c r="K125" s="38"/>
      <c r="L125" s="38"/>
      <c r="M125" s="38"/>
      <c r="N125" s="38"/>
      <c r="O125" s="39"/>
      <c r="P125" s="39"/>
      <c r="Q125" s="39"/>
      <c r="R125" s="39"/>
      <c r="S125" s="36"/>
      <c r="T125" s="36"/>
      <c r="U125" s="36"/>
      <c r="V125" s="36"/>
      <c r="W125" s="36"/>
      <c r="X125" s="36"/>
      <c r="Y125" s="36"/>
      <c r="Z125" s="36"/>
      <c r="AA125" s="36"/>
      <c r="AB125" s="36"/>
      <c r="AC125" s="36"/>
      <c r="AD125" s="36"/>
      <c r="AE125" s="36"/>
      <c r="AF125" s="36"/>
      <c r="AG125" s="36"/>
      <c r="AH125" s="36"/>
    </row>
    <row r="126" spans="1:34" s="37" customFormat="1" x14ac:dyDescent="0.2">
      <c r="A126" s="38"/>
      <c r="B126" s="38"/>
      <c r="C126" s="38"/>
      <c r="D126" s="38"/>
      <c r="E126" s="38"/>
      <c r="F126" s="38"/>
      <c r="G126" s="38"/>
      <c r="H126" s="38"/>
      <c r="I126" s="38"/>
      <c r="J126" s="38"/>
      <c r="K126" s="38"/>
      <c r="L126" s="38"/>
      <c r="M126" s="38"/>
      <c r="N126" s="38"/>
      <c r="O126" s="39"/>
      <c r="P126" s="39"/>
      <c r="Q126" s="39"/>
      <c r="R126" s="39"/>
      <c r="S126" s="36"/>
      <c r="T126" s="36"/>
      <c r="U126" s="36"/>
      <c r="V126" s="36"/>
      <c r="W126" s="36"/>
      <c r="X126" s="36"/>
      <c r="Y126" s="36"/>
      <c r="Z126" s="36"/>
      <c r="AA126" s="36"/>
      <c r="AB126" s="36"/>
      <c r="AC126" s="36"/>
      <c r="AD126" s="36"/>
      <c r="AE126" s="36"/>
      <c r="AF126" s="36"/>
      <c r="AG126" s="36"/>
      <c r="AH126" s="36"/>
    </row>
    <row r="127" spans="1:34" s="37" customFormat="1" x14ac:dyDescent="0.2">
      <c r="A127" s="38"/>
      <c r="B127" s="38"/>
      <c r="C127" s="38"/>
      <c r="D127" s="38"/>
      <c r="E127" s="38"/>
      <c r="F127" s="38"/>
      <c r="G127" s="38"/>
      <c r="H127" s="38"/>
      <c r="I127" s="38"/>
      <c r="J127" s="38"/>
      <c r="K127" s="38"/>
      <c r="L127" s="38"/>
      <c r="M127" s="38"/>
      <c r="N127" s="38"/>
      <c r="O127" s="39"/>
      <c r="P127" s="39"/>
      <c r="Q127" s="39"/>
      <c r="R127" s="39"/>
      <c r="S127" s="36"/>
      <c r="T127" s="36"/>
      <c r="U127" s="36"/>
      <c r="V127" s="36"/>
      <c r="W127" s="36"/>
      <c r="X127" s="36"/>
      <c r="Y127" s="36"/>
      <c r="Z127" s="36"/>
      <c r="AA127" s="36"/>
      <c r="AB127" s="36"/>
      <c r="AC127" s="36"/>
      <c r="AD127" s="36"/>
      <c r="AE127" s="36"/>
      <c r="AF127" s="36"/>
      <c r="AG127" s="36"/>
      <c r="AH127" s="36"/>
    </row>
    <row r="128" spans="1:34" s="37" customFormat="1" x14ac:dyDescent="0.2">
      <c r="A128" s="38"/>
      <c r="B128" s="38"/>
      <c r="C128" s="38"/>
      <c r="D128" s="38"/>
      <c r="E128" s="38"/>
      <c r="F128" s="38"/>
      <c r="G128" s="38"/>
      <c r="H128" s="38"/>
      <c r="I128" s="38"/>
      <c r="J128" s="38"/>
      <c r="K128" s="38"/>
      <c r="L128" s="38"/>
      <c r="M128" s="38"/>
      <c r="N128" s="38"/>
      <c r="O128" s="39"/>
      <c r="P128" s="39"/>
      <c r="Q128" s="39"/>
      <c r="R128" s="39"/>
      <c r="S128" s="36"/>
      <c r="T128" s="36"/>
      <c r="U128" s="36"/>
      <c r="V128" s="36"/>
      <c r="W128" s="36"/>
      <c r="X128" s="36"/>
      <c r="Y128" s="36"/>
      <c r="Z128" s="36"/>
      <c r="AA128" s="36"/>
      <c r="AB128" s="36"/>
      <c r="AC128" s="36"/>
      <c r="AD128" s="36"/>
      <c r="AE128" s="36"/>
      <c r="AF128" s="36"/>
      <c r="AG128" s="36"/>
      <c r="AH128" s="36"/>
    </row>
    <row r="129" spans="1:34" s="37" customFormat="1" x14ac:dyDescent="0.2">
      <c r="A129" s="38"/>
      <c r="B129" s="38"/>
      <c r="C129" s="38"/>
      <c r="D129" s="38"/>
      <c r="E129" s="38"/>
      <c r="F129" s="38"/>
      <c r="G129" s="38"/>
      <c r="H129" s="38"/>
      <c r="I129" s="38"/>
      <c r="J129" s="38"/>
      <c r="K129" s="38"/>
      <c r="L129" s="38"/>
      <c r="M129" s="38"/>
      <c r="N129" s="38"/>
      <c r="O129" s="39"/>
      <c r="P129" s="39"/>
      <c r="Q129" s="39"/>
      <c r="R129" s="39"/>
      <c r="S129" s="36"/>
      <c r="T129" s="36"/>
      <c r="U129" s="36"/>
      <c r="V129" s="36"/>
      <c r="W129" s="36"/>
      <c r="X129" s="36"/>
      <c r="Y129" s="36"/>
      <c r="Z129" s="36"/>
      <c r="AA129" s="36"/>
      <c r="AB129" s="36"/>
      <c r="AC129" s="36"/>
      <c r="AD129" s="36"/>
      <c r="AE129" s="36"/>
      <c r="AF129" s="36"/>
      <c r="AG129" s="36"/>
      <c r="AH129" s="36"/>
    </row>
    <row r="130" spans="1:34" s="37" customFormat="1" x14ac:dyDescent="0.2">
      <c r="A130" s="38"/>
      <c r="B130" s="38"/>
      <c r="C130" s="38"/>
      <c r="D130" s="38"/>
      <c r="E130" s="38"/>
      <c r="F130" s="38"/>
      <c r="G130" s="38"/>
      <c r="H130" s="38"/>
      <c r="I130" s="38"/>
      <c r="J130" s="38"/>
      <c r="K130" s="38"/>
      <c r="L130" s="38"/>
      <c r="M130" s="38"/>
      <c r="N130" s="38"/>
      <c r="O130" s="39"/>
      <c r="P130" s="39"/>
      <c r="Q130" s="39"/>
      <c r="R130" s="39"/>
      <c r="S130" s="36"/>
      <c r="T130" s="36"/>
      <c r="U130" s="36"/>
      <c r="V130" s="36"/>
      <c r="W130" s="36"/>
      <c r="X130" s="36"/>
      <c r="Y130" s="36"/>
      <c r="Z130" s="36"/>
      <c r="AA130" s="36"/>
      <c r="AB130" s="36"/>
      <c r="AC130" s="36"/>
      <c r="AD130" s="36"/>
      <c r="AE130" s="36"/>
      <c r="AF130" s="36"/>
      <c r="AG130" s="36"/>
      <c r="AH130" s="36"/>
    </row>
    <row r="131" spans="1:34" s="37" customFormat="1" x14ac:dyDescent="0.2">
      <c r="A131" s="38"/>
      <c r="B131" s="38"/>
      <c r="C131" s="38"/>
      <c r="D131" s="38"/>
      <c r="E131" s="38"/>
      <c r="F131" s="38"/>
      <c r="G131" s="38"/>
      <c r="H131" s="38"/>
      <c r="I131" s="38"/>
      <c r="J131" s="38"/>
      <c r="K131" s="38"/>
      <c r="L131" s="38"/>
      <c r="M131" s="38"/>
      <c r="N131" s="38"/>
      <c r="O131" s="39"/>
      <c r="P131" s="39"/>
      <c r="Q131" s="39"/>
      <c r="R131" s="39"/>
      <c r="S131" s="36"/>
      <c r="T131" s="36"/>
      <c r="U131" s="36"/>
      <c r="V131" s="36"/>
      <c r="W131" s="36"/>
      <c r="X131" s="36"/>
      <c r="Y131" s="36"/>
      <c r="Z131" s="36"/>
      <c r="AA131" s="36"/>
      <c r="AB131" s="36"/>
      <c r="AC131" s="36"/>
      <c r="AD131" s="36"/>
      <c r="AE131" s="36"/>
      <c r="AF131" s="36"/>
      <c r="AG131" s="36"/>
      <c r="AH131" s="36"/>
    </row>
    <row r="132" spans="1:34" s="37" customFormat="1" x14ac:dyDescent="0.2">
      <c r="A132" s="38"/>
      <c r="B132" s="38"/>
      <c r="C132" s="38"/>
      <c r="D132" s="38"/>
      <c r="E132" s="38"/>
      <c r="F132" s="38"/>
      <c r="G132" s="38"/>
      <c r="H132" s="38"/>
      <c r="I132" s="38"/>
      <c r="J132" s="38"/>
      <c r="K132" s="38"/>
      <c r="L132" s="38"/>
      <c r="M132" s="38"/>
      <c r="N132" s="38"/>
      <c r="O132" s="39"/>
      <c r="P132" s="39"/>
      <c r="Q132" s="39"/>
      <c r="R132" s="39"/>
      <c r="S132" s="36"/>
      <c r="T132" s="36"/>
      <c r="U132" s="36"/>
      <c r="V132" s="36"/>
      <c r="W132" s="36"/>
      <c r="X132" s="36"/>
      <c r="Y132" s="36"/>
      <c r="Z132" s="36"/>
      <c r="AA132" s="36"/>
      <c r="AB132" s="36"/>
      <c r="AC132" s="36"/>
      <c r="AD132" s="36"/>
      <c r="AE132" s="36"/>
      <c r="AF132" s="36"/>
      <c r="AG132" s="36"/>
      <c r="AH132" s="36"/>
    </row>
    <row r="133" spans="1:34" s="37" customFormat="1" x14ac:dyDescent="0.2">
      <c r="A133" s="38"/>
      <c r="B133" s="38"/>
      <c r="C133" s="38"/>
      <c r="D133" s="38"/>
      <c r="E133" s="38"/>
      <c r="F133" s="38"/>
      <c r="G133" s="38"/>
      <c r="H133" s="38"/>
      <c r="I133" s="38"/>
      <c r="J133" s="38"/>
      <c r="K133" s="38"/>
      <c r="L133" s="38"/>
      <c r="M133" s="38"/>
      <c r="N133" s="38"/>
      <c r="O133" s="39"/>
      <c r="P133" s="39"/>
      <c r="Q133" s="39"/>
      <c r="R133" s="39"/>
      <c r="S133" s="36"/>
      <c r="T133" s="36"/>
      <c r="U133" s="36"/>
      <c r="V133" s="36"/>
      <c r="W133" s="36"/>
      <c r="X133" s="36"/>
      <c r="Y133" s="36"/>
      <c r="Z133" s="36"/>
      <c r="AA133" s="36"/>
      <c r="AB133" s="36"/>
      <c r="AC133" s="36"/>
      <c r="AD133" s="36"/>
      <c r="AE133" s="36"/>
      <c r="AF133" s="36"/>
      <c r="AG133" s="36"/>
      <c r="AH133" s="36"/>
    </row>
    <row r="134" spans="1:34" s="37" customFormat="1" x14ac:dyDescent="0.2">
      <c r="A134" s="38"/>
      <c r="B134" s="38"/>
      <c r="C134" s="38"/>
      <c r="D134" s="38"/>
      <c r="E134" s="38"/>
      <c r="F134" s="38"/>
      <c r="G134" s="38"/>
      <c r="H134" s="38"/>
      <c r="I134" s="38"/>
      <c r="J134" s="38"/>
      <c r="K134" s="38"/>
      <c r="L134" s="38"/>
      <c r="M134" s="38"/>
      <c r="N134" s="38"/>
      <c r="O134" s="39"/>
      <c r="P134" s="39"/>
      <c r="Q134" s="39"/>
      <c r="R134" s="39"/>
      <c r="S134" s="36"/>
      <c r="T134" s="36"/>
      <c r="U134" s="36"/>
      <c r="V134" s="36"/>
      <c r="W134" s="36"/>
      <c r="X134" s="36"/>
      <c r="Y134" s="36"/>
      <c r="Z134" s="36"/>
      <c r="AA134" s="36"/>
      <c r="AB134" s="36"/>
      <c r="AC134" s="36"/>
      <c r="AD134" s="36"/>
      <c r="AE134" s="36"/>
      <c r="AF134" s="36"/>
      <c r="AG134" s="36"/>
      <c r="AH134" s="36"/>
    </row>
    <row r="135" spans="1:34" s="37" customFormat="1" x14ac:dyDescent="0.2">
      <c r="A135" s="38"/>
      <c r="B135" s="38"/>
      <c r="C135" s="38"/>
      <c r="D135" s="38"/>
      <c r="E135" s="38"/>
      <c r="F135" s="38"/>
      <c r="G135" s="38"/>
      <c r="H135" s="38"/>
      <c r="I135" s="38"/>
      <c r="J135" s="38"/>
      <c r="K135" s="38"/>
      <c r="L135" s="38"/>
      <c r="M135" s="38"/>
      <c r="N135" s="38"/>
      <c r="O135" s="39"/>
      <c r="P135" s="39"/>
      <c r="Q135" s="39"/>
      <c r="R135" s="39"/>
      <c r="S135" s="36"/>
      <c r="T135" s="36"/>
      <c r="U135" s="36"/>
      <c r="V135" s="36"/>
      <c r="W135" s="36"/>
      <c r="X135" s="36"/>
      <c r="Y135" s="36"/>
      <c r="Z135" s="36"/>
      <c r="AA135" s="36"/>
      <c r="AB135" s="36"/>
      <c r="AC135" s="36"/>
      <c r="AD135" s="36"/>
      <c r="AE135" s="36"/>
      <c r="AF135" s="36"/>
      <c r="AG135" s="36"/>
      <c r="AH135" s="36"/>
    </row>
    <row r="136" spans="1:34" s="37" customFormat="1" x14ac:dyDescent="0.2">
      <c r="A136" s="38"/>
      <c r="B136" s="38"/>
      <c r="C136" s="38"/>
      <c r="D136" s="38"/>
      <c r="E136" s="38"/>
      <c r="F136" s="38"/>
      <c r="G136" s="38"/>
      <c r="H136" s="38"/>
      <c r="I136" s="38"/>
      <c r="J136" s="38"/>
      <c r="K136" s="38"/>
      <c r="L136" s="38"/>
      <c r="M136" s="38"/>
      <c r="N136" s="38"/>
      <c r="O136" s="39"/>
      <c r="P136" s="39"/>
      <c r="Q136" s="39"/>
      <c r="R136" s="39"/>
      <c r="S136" s="36"/>
      <c r="T136" s="36"/>
      <c r="U136" s="36"/>
      <c r="V136" s="36"/>
      <c r="W136" s="36"/>
      <c r="X136" s="36"/>
      <c r="Y136" s="36"/>
      <c r="Z136" s="36"/>
      <c r="AA136" s="36"/>
      <c r="AB136" s="36"/>
      <c r="AC136" s="36"/>
      <c r="AD136" s="36"/>
      <c r="AE136" s="36"/>
      <c r="AF136" s="36"/>
      <c r="AG136" s="36"/>
      <c r="AH136" s="36"/>
    </row>
    <row r="137" spans="1:34" s="37" customFormat="1" x14ac:dyDescent="0.2">
      <c r="A137" s="38"/>
      <c r="B137" s="38"/>
      <c r="C137" s="38"/>
      <c r="D137" s="38"/>
      <c r="E137" s="38"/>
      <c r="F137" s="38"/>
      <c r="G137" s="38"/>
      <c r="H137" s="38"/>
      <c r="I137" s="38"/>
      <c r="J137" s="38"/>
      <c r="K137" s="38"/>
      <c r="L137" s="38"/>
      <c r="M137" s="38"/>
      <c r="N137" s="38"/>
      <c r="O137" s="39"/>
      <c r="P137" s="39"/>
      <c r="Q137" s="39"/>
      <c r="R137" s="39"/>
      <c r="S137" s="36"/>
      <c r="T137" s="36"/>
      <c r="U137" s="36"/>
      <c r="V137" s="36"/>
      <c r="W137" s="36"/>
      <c r="X137" s="36"/>
      <c r="Y137" s="36"/>
      <c r="Z137" s="36"/>
      <c r="AA137" s="36"/>
      <c r="AB137" s="36"/>
      <c r="AC137" s="36"/>
      <c r="AD137" s="36"/>
      <c r="AE137" s="36"/>
      <c r="AF137" s="36"/>
      <c r="AG137" s="36"/>
      <c r="AH137" s="36"/>
    </row>
    <row r="138" spans="1:34" s="37" customFormat="1" x14ac:dyDescent="0.2">
      <c r="A138" s="38"/>
      <c r="B138" s="38"/>
      <c r="C138" s="38"/>
      <c r="D138" s="38"/>
      <c r="E138" s="38"/>
      <c r="F138" s="38"/>
      <c r="G138" s="38"/>
      <c r="H138" s="38"/>
      <c r="I138" s="38"/>
      <c r="J138" s="38"/>
      <c r="K138" s="38"/>
      <c r="L138" s="38"/>
      <c r="M138" s="38"/>
      <c r="N138" s="38"/>
      <c r="O138" s="39"/>
      <c r="P138" s="39"/>
      <c r="Q138" s="39"/>
      <c r="R138" s="39"/>
      <c r="S138" s="36"/>
      <c r="T138" s="36"/>
      <c r="U138" s="36"/>
      <c r="V138" s="36"/>
      <c r="W138" s="36"/>
      <c r="X138" s="36"/>
      <c r="Y138" s="36"/>
      <c r="Z138" s="36"/>
      <c r="AA138" s="36"/>
      <c r="AB138" s="36"/>
      <c r="AC138" s="36"/>
      <c r="AD138" s="36"/>
      <c r="AE138" s="36"/>
      <c r="AF138" s="36"/>
      <c r="AG138" s="36"/>
      <c r="AH138" s="36"/>
    </row>
    <row r="139" spans="1:34" s="37" customFormat="1" x14ac:dyDescent="0.2">
      <c r="A139" s="38"/>
      <c r="B139" s="38"/>
      <c r="C139" s="38"/>
      <c r="D139" s="38"/>
      <c r="E139" s="38"/>
      <c r="F139" s="38"/>
      <c r="G139" s="38"/>
      <c r="H139" s="38"/>
      <c r="I139" s="38"/>
      <c r="J139" s="38"/>
      <c r="K139" s="38"/>
      <c r="L139" s="38"/>
      <c r="M139" s="38"/>
      <c r="N139" s="38"/>
      <c r="O139" s="39"/>
      <c r="P139" s="39"/>
      <c r="Q139" s="39"/>
      <c r="R139" s="39"/>
      <c r="S139" s="36"/>
      <c r="T139" s="36"/>
      <c r="U139" s="36"/>
      <c r="V139" s="36"/>
      <c r="W139" s="36"/>
      <c r="X139" s="36"/>
      <c r="Y139" s="36"/>
      <c r="Z139" s="36"/>
      <c r="AA139" s="36"/>
      <c r="AB139" s="36"/>
      <c r="AC139" s="36"/>
      <c r="AD139" s="36"/>
      <c r="AE139" s="36"/>
      <c r="AF139" s="36"/>
      <c r="AG139" s="36"/>
      <c r="AH139" s="36"/>
    </row>
    <row r="140" spans="1:34" s="37" customFormat="1" x14ac:dyDescent="0.2">
      <c r="A140" s="38"/>
      <c r="B140" s="38"/>
      <c r="C140" s="38"/>
      <c r="D140" s="38"/>
      <c r="E140" s="38"/>
      <c r="F140" s="38"/>
      <c r="G140" s="38"/>
      <c r="H140" s="38"/>
      <c r="I140" s="38"/>
      <c r="J140" s="38"/>
      <c r="K140" s="38"/>
      <c r="L140" s="38"/>
      <c r="M140" s="38"/>
      <c r="N140" s="38"/>
      <c r="O140" s="39"/>
      <c r="P140" s="39"/>
      <c r="Q140" s="39"/>
      <c r="R140" s="39"/>
      <c r="S140" s="36"/>
      <c r="T140" s="36"/>
      <c r="U140" s="36"/>
      <c r="V140" s="36"/>
      <c r="W140" s="36"/>
      <c r="X140" s="36"/>
      <c r="Y140" s="36"/>
      <c r="Z140" s="36"/>
      <c r="AA140" s="36"/>
      <c r="AB140" s="36"/>
      <c r="AC140" s="36"/>
      <c r="AD140" s="36"/>
      <c r="AE140" s="36"/>
      <c r="AF140" s="36"/>
      <c r="AG140" s="36"/>
      <c r="AH140" s="36"/>
    </row>
    <row r="141" spans="1:34" s="37" customFormat="1" x14ac:dyDescent="0.2">
      <c r="A141" s="38"/>
      <c r="B141" s="38"/>
      <c r="C141" s="38"/>
      <c r="D141" s="38"/>
      <c r="E141" s="38"/>
      <c r="F141" s="38"/>
      <c r="G141" s="38"/>
      <c r="H141" s="38"/>
      <c r="I141" s="38"/>
      <c r="J141" s="38"/>
      <c r="K141" s="38"/>
      <c r="L141" s="38"/>
      <c r="M141" s="38"/>
      <c r="N141" s="38"/>
      <c r="O141" s="39"/>
      <c r="P141" s="39"/>
      <c r="Q141" s="39"/>
      <c r="R141" s="39"/>
      <c r="S141" s="36"/>
      <c r="T141" s="36"/>
      <c r="U141" s="36"/>
      <c r="V141" s="36"/>
      <c r="W141" s="36"/>
      <c r="X141" s="36"/>
      <c r="Y141" s="36"/>
      <c r="Z141" s="36"/>
      <c r="AA141" s="36"/>
      <c r="AB141" s="36"/>
      <c r="AC141" s="36"/>
      <c r="AD141" s="36"/>
      <c r="AE141" s="36"/>
      <c r="AF141" s="36"/>
      <c r="AG141" s="36"/>
      <c r="AH141" s="36"/>
    </row>
    <row r="142" spans="1:34" s="37" customFormat="1" x14ac:dyDescent="0.2">
      <c r="A142" s="38"/>
      <c r="B142" s="38"/>
      <c r="C142" s="38"/>
      <c r="D142" s="38"/>
      <c r="E142" s="38"/>
      <c r="F142" s="38"/>
      <c r="G142" s="38"/>
      <c r="H142" s="38"/>
      <c r="I142" s="38"/>
      <c r="J142" s="38"/>
      <c r="K142" s="38"/>
      <c r="L142" s="38"/>
      <c r="M142" s="38"/>
      <c r="N142" s="38"/>
      <c r="O142" s="39"/>
      <c r="P142" s="39"/>
      <c r="Q142" s="39"/>
      <c r="R142" s="39"/>
      <c r="S142" s="36"/>
      <c r="T142" s="36"/>
      <c r="U142" s="36"/>
      <c r="V142" s="36"/>
      <c r="W142" s="36"/>
      <c r="X142" s="36"/>
      <c r="Y142" s="36"/>
      <c r="Z142" s="36"/>
      <c r="AA142" s="36"/>
      <c r="AB142" s="36"/>
      <c r="AC142" s="36"/>
      <c r="AD142" s="36"/>
      <c r="AE142" s="36"/>
      <c r="AF142" s="36"/>
      <c r="AG142" s="36"/>
      <c r="AH142" s="36"/>
    </row>
    <row r="143" spans="1:34" s="37" customFormat="1" x14ac:dyDescent="0.2">
      <c r="A143" s="38"/>
      <c r="B143" s="38"/>
      <c r="C143" s="38"/>
      <c r="D143" s="38"/>
      <c r="E143" s="38"/>
      <c r="F143" s="38"/>
      <c r="G143" s="38"/>
      <c r="H143" s="38"/>
      <c r="I143" s="38"/>
      <c r="J143" s="38"/>
      <c r="K143" s="38"/>
      <c r="L143" s="38"/>
      <c r="M143" s="38"/>
      <c r="N143" s="38"/>
      <c r="O143" s="39"/>
      <c r="P143" s="39"/>
      <c r="Q143" s="39"/>
      <c r="R143" s="39"/>
      <c r="S143" s="36"/>
      <c r="T143" s="36"/>
      <c r="U143" s="36"/>
      <c r="V143" s="36"/>
      <c r="W143" s="36"/>
      <c r="X143" s="36"/>
      <c r="Y143" s="36"/>
      <c r="Z143" s="36"/>
      <c r="AA143" s="36"/>
      <c r="AB143" s="36"/>
      <c r="AC143" s="36"/>
      <c r="AD143" s="36"/>
      <c r="AE143" s="36"/>
      <c r="AF143" s="36"/>
      <c r="AG143" s="36"/>
      <c r="AH143" s="36"/>
    </row>
    <row r="144" spans="1:34" s="37" customFormat="1" x14ac:dyDescent="0.2">
      <c r="A144" s="38"/>
      <c r="B144" s="38"/>
      <c r="C144" s="38"/>
      <c r="D144" s="38"/>
      <c r="E144" s="38"/>
      <c r="F144" s="38"/>
      <c r="G144" s="38"/>
      <c r="H144" s="38"/>
      <c r="I144" s="38"/>
      <c r="J144" s="38"/>
      <c r="K144" s="38"/>
      <c r="L144" s="38"/>
      <c r="M144" s="38"/>
      <c r="N144" s="38"/>
      <c r="O144" s="39"/>
      <c r="P144" s="39"/>
      <c r="Q144" s="39"/>
      <c r="R144" s="39"/>
      <c r="S144" s="36"/>
      <c r="T144" s="36"/>
      <c r="U144" s="36"/>
      <c r="V144" s="36"/>
      <c r="W144" s="36"/>
      <c r="X144" s="36"/>
      <c r="Y144" s="36"/>
      <c r="Z144" s="36"/>
      <c r="AA144" s="36"/>
      <c r="AB144" s="36"/>
      <c r="AC144" s="36"/>
      <c r="AD144" s="36"/>
      <c r="AE144" s="36"/>
      <c r="AF144" s="36"/>
      <c r="AG144" s="36"/>
      <c r="AH144" s="36"/>
    </row>
    <row r="145" spans="1:34" s="37" customFormat="1" x14ac:dyDescent="0.2">
      <c r="A145" s="38"/>
      <c r="B145" s="38"/>
      <c r="C145" s="38"/>
      <c r="D145" s="38"/>
      <c r="E145" s="38"/>
      <c r="F145" s="38"/>
      <c r="G145" s="38"/>
      <c r="H145" s="38"/>
      <c r="I145" s="38"/>
      <c r="J145" s="38"/>
      <c r="K145" s="38"/>
      <c r="L145" s="38"/>
      <c r="M145" s="38"/>
      <c r="N145" s="38"/>
      <c r="O145" s="39"/>
      <c r="P145" s="39"/>
      <c r="Q145" s="39"/>
      <c r="R145" s="39"/>
      <c r="S145" s="36"/>
      <c r="T145" s="36"/>
      <c r="U145" s="36"/>
      <c r="V145" s="36"/>
      <c r="W145" s="36"/>
      <c r="X145" s="36"/>
      <c r="Y145" s="36"/>
      <c r="Z145" s="36"/>
      <c r="AA145" s="36"/>
      <c r="AB145" s="36"/>
      <c r="AC145" s="36"/>
      <c r="AD145" s="36"/>
      <c r="AE145" s="36"/>
      <c r="AF145" s="36"/>
      <c r="AG145" s="36"/>
      <c r="AH145" s="36"/>
    </row>
    <row r="146" spans="1:34" s="37" customFormat="1" x14ac:dyDescent="0.2">
      <c r="A146" s="38"/>
      <c r="B146" s="38"/>
      <c r="C146" s="38"/>
      <c r="D146" s="38"/>
      <c r="E146" s="38"/>
      <c r="F146" s="38"/>
      <c r="G146" s="38"/>
      <c r="H146" s="38"/>
      <c r="I146" s="38"/>
      <c r="J146" s="38"/>
      <c r="K146" s="38"/>
      <c r="L146" s="38"/>
      <c r="M146" s="38"/>
      <c r="N146" s="38"/>
      <c r="O146" s="39"/>
      <c r="P146" s="39"/>
      <c r="Q146" s="39"/>
      <c r="R146" s="39"/>
      <c r="S146" s="36"/>
      <c r="T146" s="36"/>
      <c r="U146" s="36"/>
      <c r="V146" s="36"/>
      <c r="W146" s="36"/>
      <c r="X146" s="36"/>
      <c r="Y146" s="36"/>
      <c r="Z146" s="36"/>
      <c r="AA146" s="36"/>
      <c r="AB146" s="36"/>
      <c r="AC146" s="36"/>
      <c r="AD146" s="36"/>
      <c r="AE146" s="36"/>
      <c r="AF146" s="36"/>
      <c r="AG146" s="36"/>
      <c r="AH146" s="36"/>
    </row>
    <row r="147" spans="1:34" s="37" customFormat="1" x14ac:dyDescent="0.2">
      <c r="A147" s="38"/>
      <c r="B147" s="38"/>
      <c r="C147" s="38"/>
      <c r="D147" s="38"/>
      <c r="E147" s="38"/>
      <c r="F147" s="38"/>
      <c r="G147" s="38"/>
      <c r="H147" s="38"/>
      <c r="I147" s="38"/>
      <c r="J147" s="38"/>
      <c r="K147" s="38"/>
      <c r="L147" s="38"/>
      <c r="M147" s="38"/>
      <c r="N147" s="38"/>
      <c r="O147" s="39"/>
      <c r="P147" s="39"/>
      <c r="Q147" s="39"/>
      <c r="R147" s="39"/>
      <c r="S147" s="36"/>
      <c r="T147" s="36"/>
      <c r="U147" s="36"/>
      <c r="V147" s="36"/>
      <c r="W147" s="36"/>
      <c r="X147" s="36"/>
      <c r="Y147" s="36"/>
      <c r="Z147" s="36"/>
      <c r="AA147" s="36"/>
      <c r="AB147" s="36"/>
      <c r="AC147" s="36"/>
      <c r="AD147" s="36"/>
      <c r="AE147" s="36"/>
      <c r="AF147" s="36"/>
      <c r="AG147" s="36"/>
      <c r="AH147" s="36"/>
    </row>
    <row r="148" spans="1:34" s="37" customFormat="1" x14ac:dyDescent="0.2">
      <c r="A148" s="38"/>
      <c r="B148" s="38"/>
      <c r="C148" s="38"/>
      <c r="D148" s="38"/>
      <c r="E148" s="38"/>
      <c r="F148" s="38"/>
      <c r="G148" s="38"/>
      <c r="H148" s="38"/>
      <c r="I148" s="38"/>
      <c r="J148" s="38"/>
      <c r="K148" s="38"/>
      <c r="L148" s="38"/>
      <c r="M148" s="38"/>
      <c r="N148" s="38"/>
      <c r="O148" s="39"/>
      <c r="P148" s="39"/>
      <c r="Q148" s="39"/>
      <c r="R148" s="39"/>
      <c r="S148" s="36"/>
      <c r="T148" s="36"/>
      <c r="U148" s="36"/>
      <c r="V148" s="36"/>
      <c r="W148" s="36"/>
      <c r="X148" s="36"/>
      <c r="Y148" s="36"/>
      <c r="Z148" s="36"/>
      <c r="AA148" s="36"/>
      <c r="AB148" s="36"/>
      <c r="AC148" s="36"/>
      <c r="AD148" s="36"/>
      <c r="AE148" s="36"/>
      <c r="AF148" s="36"/>
      <c r="AG148" s="36"/>
      <c r="AH148" s="36"/>
    </row>
    <row r="149" spans="1:34" s="37" customFormat="1" x14ac:dyDescent="0.2">
      <c r="A149" s="38"/>
      <c r="B149" s="38"/>
      <c r="C149" s="38"/>
      <c r="D149" s="38"/>
      <c r="E149" s="38"/>
      <c r="F149" s="38"/>
      <c r="G149" s="38"/>
      <c r="H149" s="38"/>
      <c r="I149" s="38"/>
      <c r="J149" s="38"/>
      <c r="K149" s="38"/>
      <c r="L149" s="38"/>
      <c r="M149" s="38"/>
      <c r="N149" s="38"/>
      <c r="O149" s="39"/>
      <c r="P149" s="39"/>
      <c r="Q149" s="39"/>
      <c r="R149" s="39"/>
      <c r="S149" s="36"/>
      <c r="T149" s="36"/>
      <c r="U149" s="36"/>
      <c r="V149" s="36"/>
      <c r="W149" s="36"/>
      <c r="X149" s="36"/>
      <c r="Y149" s="36"/>
      <c r="Z149" s="36"/>
      <c r="AA149" s="36"/>
      <c r="AB149" s="36"/>
      <c r="AC149" s="36"/>
      <c r="AD149" s="36"/>
      <c r="AE149" s="36"/>
      <c r="AF149" s="36"/>
      <c r="AG149" s="36"/>
      <c r="AH149" s="36"/>
    </row>
    <row r="150" spans="1:34" x14ac:dyDescent="0.2">
      <c r="A150" s="33"/>
      <c r="B150" s="33"/>
      <c r="C150" s="33"/>
      <c r="D150" s="33"/>
      <c r="E150" s="33"/>
      <c r="F150" s="33"/>
      <c r="G150" s="33"/>
      <c r="H150" s="33"/>
      <c r="I150" s="33"/>
      <c r="J150" s="33"/>
      <c r="K150" s="33"/>
      <c r="L150" s="33"/>
      <c r="M150" s="33"/>
      <c r="N150" s="33"/>
      <c r="O150" s="31"/>
      <c r="P150" s="31"/>
      <c r="Q150" s="31"/>
      <c r="R150" s="31"/>
    </row>
    <row r="151" spans="1:34" x14ac:dyDescent="0.2">
      <c r="A151" s="33"/>
      <c r="B151" s="33"/>
      <c r="C151" s="33"/>
      <c r="D151" s="33"/>
      <c r="E151" s="33"/>
      <c r="F151" s="33"/>
      <c r="G151" s="33"/>
      <c r="H151" s="33"/>
      <c r="I151" s="33"/>
      <c r="J151" s="33"/>
      <c r="K151" s="33"/>
      <c r="L151" s="33"/>
      <c r="M151" s="33"/>
      <c r="N151" s="33"/>
      <c r="O151" s="31"/>
      <c r="P151" s="31"/>
      <c r="Q151" s="31"/>
      <c r="R151" s="31"/>
    </row>
    <row r="152" spans="1:34" x14ac:dyDescent="0.2">
      <c r="A152" s="33"/>
      <c r="B152" s="33"/>
      <c r="C152" s="33"/>
      <c r="D152" s="33"/>
      <c r="E152" s="33"/>
      <c r="F152" s="33"/>
      <c r="G152" s="33"/>
      <c r="H152" s="33"/>
      <c r="I152" s="33"/>
      <c r="J152" s="33"/>
      <c r="K152" s="33"/>
      <c r="L152" s="33"/>
      <c r="M152" s="33"/>
      <c r="N152" s="33"/>
      <c r="O152" s="31"/>
      <c r="P152" s="31"/>
      <c r="Q152" s="31"/>
      <c r="R152" s="31"/>
    </row>
    <row r="153" spans="1:34" x14ac:dyDescent="0.2">
      <c r="A153" s="33"/>
      <c r="B153" s="33"/>
      <c r="C153" s="33"/>
      <c r="D153" s="33"/>
      <c r="E153" s="33"/>
      <c r="F153" s="33"/>
      <c r="G153" s="33"/>
      <c r="H153" s="33"/>
      <c r="I153" s="33"/>
      <c r="J153" s="33"/>
      <c r="K153" s="33"/>
      <c r="L153" s="33"/>
      <c r="M153" s="33"/>
      <c r="N153" s="33"/>
      <c r="O153" s="31"/>
      <c r="P153" s="31"/>
      <c r="Q153" s="31"/>
      <c r="R153" s="31"/>
    </row>
    <row r="154" spans="1:34" x14ac:dyDescent="0.2">
      <c r="A154" s="33"/>
      <c r="B154" s="33"/>
      <c r="C154" s="33"/>
      <c r="D154" s="33"/>
      <c r="E154" s="33"/>
      <c r="F154" s="33"/>
      <c r="G154" s="33"/>
      <c r="H154" s="33"/>
      <c r="I154" s="33"/>
      <c r="J154" s="33"/>
      <c r="K154" s="33"/>
      <c r="L154" s="33"/>
      <c r="M154" s="33"/>
      <c r="N154" s="33"/>
      <c r="O154" s="31"/>
      <c r="P154" s="31"/>
      <c r="Q154" s="31"/>
      <c r="R154" s="31"/>
    </row>
    <row r="155" spans="1:34" x14ac:dyDescent="0.2">
      <c r="A155" s="33"/>
      <c r="B155" s="33"/>
      <c r="C155" s="33"/>
      <c r="D155" s="33"/>
      <c r="E155" s="33"/>
      <c r="F155" s="33"/>
      <c r="G155" s="33"/>
      <c r="H155" s="33"/>
      <c r="I155" s="33"/>
      <c r="J155" s="33"/>
      <c r="K155" s="33"/>
      <c r="L155" s="33"/>
      <c r="M155" s="33"/>
      <c r="N155" s="33"/>
      <c r="O155" s="31"/>
      <c r="P155" s="31"/>
      <c r="Q155" s="31"/>
      <c r="R155" s="31"/>
    </row>
    <row r="156" spans="1:34" x14ac:dyDescent="0.2">
      <c r="A156" s="33"/>
      <c r="B156" s="33"/>
      <c r="C156" s="33"/>
      <c r="D156" s="33"/>
      <c r="E156" s="33"/>
      <c r="F156" s="33"/>
      <c r="G156" s="33"/>
      <c r="H156" s="33"/>
      <c r="I156" s="33"/>
      <c r="J156" s="33"/>
      <c r="K156" s="33"/>
      <c r="L156" s="33"/>
      <c r="M156" s="33"/>
      <c r="N156" s="33"/>
      <c r="O156" s="31"/>
      <c r="P156" s="31"/>
      <c r="Q156" s="31"/>
      <c r="R156" s="31"/>
    </row>
    <row r="157" spans="1:34" x14ac:dyDescent="0.2">
      <c r="A157" s="33"/>
      <c r="B157" s="33"/>
      <c r="C157" s="33"/>
      <c r="D157" s="33"/>
      <c r="E157" s="33"/>
      <c r="F157" s="33"/>
      <c r="G157" s="33"/>
      <c r="H157" s="33"/>
      <c r="I157" s="33"/>
      <c r="J157" s="33"/>
      <c r="K157" s="33"/>
      <c r="L157" s="33"/>
      <c r="M157" s="33"/>
      <c r="N157" s="33"/>
      <c r="O157" s="31"/>
      <c r="P157" s="31"/>
      <c r="Q157" s="31"/>
      <c r="R157" s="31"/>
    </row>
    <row r="158" spans="1:34" x14ac:dyDescent="0.2">
      <c r="A158" s="33"/>
      <c r="B158" s="33"/>
      <c r="C158" s="33"/>
      <c r="D158" s="33"/>
      <c r="E158" s="33"/>
      <c r="F158" s="33"/>
      <c r="G158" s="33"/>
      <c r="H158" s="33"/>
      <c r="I158" s="33"/>
      <c r="J158" s="33"/>
      <c r="K158" s="33"/>
      <c r="L158" s="33"/>
      <c r="M158" s="33"/>
      <c r="N158" s="33"/>
      <c r="O158" s="31"/>
      <c r="P158" s="31"/>
      <c r="Q158" s="31"/>
      <c r="R158" s="31"/>
    </row>
  </sheetData>
  <mergeCells count="2">
    <mergeCell ref="A3:D3"/>
    <mergeCell ref="B36:B3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E5E12-7D16-EB4A-A5B3-C307D0662729}">
  <dimension ref="A2:BL130"/>
  <sheetViews>
    <sheetView zoomScale="75" workbookViewId="0">
      <selection activeCell="C24" sqref="C24"/>
    </sheetView>
  </sheetViews>
  <sheetFormatPr baseColWidth="10" defaultRowHeight="16" x14ac:dyDescent="0.2"/>
  <cols>
    <col min="1" max="2" width="24.5" style="36" customWidth="1"/>
    <col min="3" max="20" width="11.6640625" style="36" bestFit="1" customWidth="1"/>
    <col min="21" max="22" width="11.83203125" style="36" bestFit="1" customWidth="1"/>
    <col min="23" max="23" width="11.6640625" style="36" bestFit="1" customWidth="1"/>
    <col min="24" max="32" width="11.83203125" style="36" bestFit="1" customWidth="1"/>
    <col min="33" max="56" width="11" style="36" bestFit="1" customWidth="1"/>
    <col min="57" max="64" width="10.83203125" style="36"/>
    <col min="65" max="16384" width="10.83203125" style="71"/>
  </cols>
  <sheetData>
    <row r="2" spans="1:64" s="87" customFormat="1" x14ac:dyDescent="0.2">
      <c r="A2" s="85" t="s">
        <v>137</v>
      </c>
      <c r="B2" s="85"/>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c r="BE2" s="17"/>
      <c r="BF2" s="17"/>
      <c r="BG2" s="17"/>
      <c r="BH2" s="17"/>
      <c r="BI2" s="17"/>
      <c r="BJ2" s="17"/>
      <c r="BK2" s="17"/>
      <c r="BL2" s="17"/>
    </row>
    <row r="3" spans="1:64" x14ac:dyDescent="0.2">
      <c r="A3" s="36" t="s">
        <v>138</v>
      </c>
    </row>
    <row r="4" spans="1:64" x14ac:dyDescent="0.2">
      <c r="A4" s="22" t="s">
        <v>99</v>
      </c>
      <c r="B4" s="22"/>
    </row>
    <row r="5" spans="1:64" x14ac:dyDescent="0.2">
      <c r="Q5" s="74"/>
    </row>
    <row r="6" spans="1:64" s="87" customFormat="1" x14ac:dyDescent="0.2">
      <c r="A6" s="88" t="s">
        <v>139</v>
      </c>
      <c r="B6" s="90"/>
      <c r="C6" s="89">
        <v>7</v>
      </c>
      <c r="D6" s="89">
        <v>8</v>
      </c>
      <c r="E6" s="89">
        <v>9</v>
      </c>
      <c r="F6" s="89">
        <v>10</v>
      </c>
      <c r="G6" s="89">
        <v>11</v>
      </c>
      <c r="H6" s="89">
        <v>12</v>
      </c>
      <c r="I6" s="89">
        <v>13</v>
      </c>
      <c r="J6" s="89">
        <v>14</v>
      </c>
      <c r="K6" s="89">
        <v>15</v>
      </c>
      <c r="L6" s="89">
        <v>16</v>
      </c>
      <c r="M6" s="89">
        <v>17</v>
      </c>
      <c r="N6" s="89">
        <v>18</v>
      </c>
      <c r="O6" s="89">
        <v>19</v>
      </c>
      <c r="P6" s="89">
        <v>20</v>
      </c>
      <c r="Q6" s="89">
        <v>21</v>
      </c>
      <c r="R6" s="89">
        <v>22</v>
      </c>
      <c r="S6" s="89">
        <v>23</v>
      </c>
      <c r="T6" s="89">
        <v>24</v>
      </c>
      <c r="U6" s="89">
        <v>25</v>
      </c>
      <c r="V6" s="89">
        <v>26</v>
      </c>
      <c r="W6" s="89">
        <v>27</v>
      </c>
      <c r="X6" s="89">
        <v>28</v>
      </c>
      <c r="Y6" s="89">
        <v>29</v>
      </c>
      <c r="Z6" s="89">
        <v>30</v>
      </c>
      <c r="AA6" s="89">
        <v>31</v>
      </c>
      <c r="AB6" s="89">
        <v>32</v>
      </c>
      <c r="AC6" s="89">
        <v>33</v>
      </c>
      <c r="AD6" s="89">
        <v>34</v>
      </c>
      <c r="AE6" s="89">
        <v>35</v>
      </c>
      <c r="AF6" s="89">
        <v>36</v>
      </c>
      <c r="AG6" s="90">
        <v>37</v>
      </c>
      <c r="AH6" s="89">
        <v>38</v>
      </c>
      <c r="AI6" s="89">
        <v>39</v>
      </c>
      <c r="AJ6" s="89">
        <v>40</v>
      </c>
      <c r="AK6" s="89">
        <v>41</v>
      </c>
      <c r="AL6" s="89">
        <v>42</v>
      </c>
      <c r="AM6" s="89">
        <v>43</v>
      </c>
      <c r="AN6" s="89">
        <v>44</v>
      </c>
      <c r="AO6" s="89">
        <v>45</v>
      </c>
      <c r="AP6" s="89">
        <v>46</v>
      </c>
      <c r="AQ6" s="89">
        <v>47</v>
      </c>
      <c r="AR6" s="89">
        <v>48</v>
      </c>
      <c r="AS6" s="89">
        <v>49</v>
      </c>
      <c r="AT6" s="89">
        <v>50</v>
      </c>
      <c r="AU6" s="89">
        <v>51</v>
      </c>
      <c r="AV6" s="89">
        <v>52</v>
      </c>
      <c r="AW6" s="89">
        <v>53</v>
      </c>
      <c r="AX6" s="89">
        <v>54</v>
      </c>
      <c r="AY6" s="89">
        <v>55</v>
      </c>
      <c r="AZ6" s="89">
        <v>56</v>
      </c>
      <c r="BA6" s="89">
        <v>57</v>
      </c>
      <c r="BB6" s="89">
        <v>58</v>
      </c>
      <c r="BC6" s="89">
        <v>59</v>
      </c>
      <c r="BD6" s="91">
        <v>60</v>
      </c>
      <c r="BE6" s="17"/>
      <c r="BF6" s="17"/>
      <c r="BG6" s="17"/>
      <c r="BH6" s="17"/>
      <c r="BI6" s="17"/>
      <c r="BJ6" s="17"/>
      <c r="BK6" s="17"/>
      <c r="BL6" s="17"/>
    </row>
    <row r="7" spans="1:64" x14ac:dyDescent="0.2">
      <c r="A7" s="111" t="s">
        <v>78</v>
      </c>
      <c r="B7" s="99"/>
      <c r="C7" s="45">
        <v>163736</v>
      </c>
      <c r="D7" s="45">
        <v>178412</v>
      </c>
      <c r="E7" s="45">
        <v>170397</v>
      </c>
      <c r="F7" s="45">
        <v>176245</v>
      </c>
      <c r="G7" s="45">
        <v>172112</v>
      </c>
      <c r="H7" s="45">
        <v>182341</v>
      </c>
      <c r="I7" s="45">
        <v>195932</v>
      </c>
      <c r="J7" s="45">
        <v>199356</v>
      </c>
      <c r="K7" s="45">
        <v>182296</v>
      </c>
      <c r="L7" s="45">
        <v>190347</v>
      </c>
      <c r="M7" s="45">
        <v>174161</v>
      </c>
      <c r="N7" s="45">
        <v>170665</v>
      </c>
      <c r="O7" s="45">
        <v>161677</v>
      </c>
      <c r="P7" s="45">
        <v>161408</v>
      </c>
      <c r="Q7" s="45">
        <v>181141</v>
      </c>
      <c r="R7" s="45">
        <v>179096</v>
      </c>
      <c r="S7" s="45">
        <v>182659</v>
      </c>
      <c r="T7" s="45">
        <v>187480</v>
      </c>
      <c r="U7" s="45">
        <v>187779</v>
      </c>
      <c r="V7" s="45">
        <v>200973</v>
      </c>
      <c r="W7" s="45">
        <v>189938</v>
      </c>
      <c r="X7" s="45">
        <v>180289</v>
      </c>
      <c r="Y7" s="45">
        <v>182034</v>
      </c>
      <c r="Z7" s="45">
        <v>171589</v>
      </c>
      <c r="AA7" s="45">
        <v>181189</v>
      </c>
      <c r="AB7" s="45">
        <v>167840</v>
      </c>
      <c r="AC7" s="45">
        <v>187091</v>
      </c>
      <c r="AD7" s="45">
        <v>166375</v>
      </c>
      <c r="AE7" s="45">
        <v>179338</v>
      </c>
      <c r="AF7" s="45">
        <v>195065</v>
      </c>
      <c r="AG7" s="45">
        <f>_xlfn.FORECAST.LINEAR(AG6,$C$7:AF7,$C$6:AF6)</f>
        <v>182787.53563218392</v>
      </c>
      <c r="AH7" s="45">
        <f>_xlfn.FORECAST.LINEAR(AH6,$C$7:AG7,$C$6:AG6)</f>
        <v>182969.61104931406</v>
      </c>
      <c r="AI7" s="45">
        <f>_xlfn.FORECAST.LINEAR(AI6,$C$7:AH7,$C$6:AH6)</f>
        <v>183151.6864664442</v>
      </c>
      <c r="AJ7" s="45">
        <f>_xlfn.FORECAST.LINEAR(AJ6,$C$7:AI7,$C$6:AI6)</f>
        <v>183333.76188357433</v>
      </c>
      <c r="AK7" s="45">
        <f>_xlfn.FORECAST.LINEAR(AK6,$C$7:AJ7,$C$6:AJ6)</f>
        <v>183515.8373007045</v>
      </c>
      <c r="AL7" s="45">
        <f>_xlfn.FORECAST.LINEAR(AL6,$C$7:AK7,$C$6:AK6)</f>
        <v>183697.91271783464</v>
      </c>
      <c r="AM7" s="45">
        <f>_xlfn.FORECAST.LINEAR(AM6,$C$7:AL7,$C$6:AL6)</f>
        <v>183879.98813496478</v>
      </c>
      <c r="AN7" s="45">
        <f>_xlfn.FORECAST.LINEAR(AN6,$C$7:AM7,$C$6:AM6)</f>
        <v>184062.06355209491</v>
      </c>
      <c r="AO7" s="45">
        <f>_xlfn.FORECAST.LINEAR(AO6,$C$7:AN7,$C$6:AN6)</f>
        <v>184244.13896922508</v>
      </c>
      <c r="AP7" s="45">
        <f>_xlfn.FORECAST.LINEAR(AP6,$C$7:AO7,$C$6:AO6)</f>
        <v>184426.21438635522</v>
      </c>
      <c r="AQ7" s="45">
        <f>_xlfn.FORECAST.LINEAR(AQ6,$C$7:AP7,$C$6:AP6)</f>
        <v>184608.28980348536</v>
      </c>
      <c r="AR7" s="45">
        <f>_xlfn.FORECAST.LINEAR(AR6,$C$7:AQ7,$C$6:AQ6)</f>
        <v>184790.36522061552</v>
      </c>
      <c r="AS7" s="45">
        <f>_xlfn.FORECAST.LINEAR(AS6,$C$7:AR7,$C$6:AR6)</f>
        <v>184972.44063774563</v>
      </c>
      <c r="AT7" s="45">
        <f>_xlfn.FORECAST.LINEAR(AT6,$C$7:AS7,$C$6:AS6)</f>
        <v>185154.5160548758</v>
      </c>
      <c r="AU7" s="45">
        <f>_xlfn.FORECAST.LINEAR(AU6,$C$7:AT7,$C$6:AT6)</f>
        <v>185336.59147200594</v>
      </c>
      <c r="AV7" s="45">
        <f>_xlfn.FORECAST.LINEAR(AV6,$C$7:AU7,$C$6:AU6)</f>
        <v>185518.66688913613</v>
      </c>
      <c r="AW7" s="45">
        <f>_xlfn.FORECAST.LINEAR(AW6,$C$7:AV7,$C$6:AV6)</f>
        <v>185700.74230626624</v>
      </c>
      <c r="AX7" s="45">
        <f>_xlfn.FORECAST.LINEAR(AX6,$C$7:AW7,$C$6:AW6)</f>
        <v>185882.81772339641</v>
      </c>
      <c r="AY7" s="45">
        <f>_xlfn.FORECAST.LINEAR(AY6,$C$7:AX7,$C$6:AX6)</f>
        <v>186064.89314052658</v>
      </c>
      <c r="AZ7" s="45">
        <f>_xlfn.FORECAST.LINEAR(AZ6,$C$7:AY7,$C$6:AY6)</f>
        <v>186246.96855765671</v>
      </c>
      <c r="BA7" s="45">
        <f>_xlfn.FORECAST.LINEAR(BA6,$C$7:AZ7,$C$6:AZ6)</f>
        <v>186429.04397478682</v>
      </c>
      <c r="BB7" s="45">
        <f>_xlfn.FORECAST.LINEAR(BB6,$C$7:BA7,$C$6:BA6)</f>
        <v>186611.11939191699</v>
      </c>
      <c r="BC7" s="45">
        <f>_xlfn.FORECAST.LINEAR(BC6,$C$7:BB7,$C$6:BB6)</f>
        <v>186793.19480904713</v>
      </c>
      <c r="BD7" s="79">
        <f>_xlfn.FORECAST.LINEAR(BD6,$C$7:BC7,$C$6:BC6)</f>
        <v>186975.27022617729</v>
      </c>
    </row>
    <row r="8" spans="1:64" s="94" customFormat="1" x14ac:dyDescent="0.2">
      <c r="A8" s="110" t="s">
        <v>79</v>
      </c>
      <c r="B8" s="113"/>
      <c r="C8" s="92">
        <v>154121</v>
      </c>
      <c r="D8" s="92">
        <v>152566</v>
      </c>
      <c r="E8" s="92">
        <v>157613</v>
      </c>
      <c r="F8" s="92">
        <v>147898</v>
      </c>
      <c r="G8" s="92">
        <v>156184</v>
      </c>
      <c r="H8" s="92">
        <v>151617</v>
      </c>
      <c r="I8" s="92">
        <v>158364</v>
      </c>
      <c r="J8" s="92">
        <v>151371</v>
      </c>
      <c r="K8" s="92">
        <v>155286</v>
      </c>
      <c r="L8" s="92">
        <v>153507</v>
      </c>
      <c r="M8" s="92">
        <v>144088</v>
      </c>
      <c r="N8" s="92">
        <v>148360</v>
      </c>
      <c r="O8" s="92">
        <v>151487</v>
      </c>
      <c r="P8" s="92">
        <v>143333</v>
      </c>
      <c r="Q8" s="92">
        <v>142662</v>
      </c>
      <c r="R8" s="92">
        <v>142874</v>
      </c>
      <c r="S8" s="92">
        <v>144340</v>
      </c>
      <c r="T8" s="92">
        <v>144531</v>
      </c>
      <c r="U8" s="92">
        <v>153423</v>
      </c>
      <c r="V8" s="92">
        <v>143576</v>
      </c>
      <c r="W8" s="92">
        <v>144195</v>
      </c>
      <c r="X8" s="92">
        <v>144909</v>
      </c>
      <c r="Y8" s="92">
        <v>149310</v>
      </c>
      <c r="Z8" s="92">
        <v>148036</v>
      </c>
      <c r="AA8" s="92">
        <v>144901</v>
      </c>
      <c r="AB8" s="92">
        <v>136734</v>
      </c>
      <c r="AC8" s="92">
        <v>137299</v>
      </c>
      <c r="AD8" s="92">
        <v>141565</v>
      </c>
      <c r="AE8" s="92">
        <v>139858</v>
      </c>
      <c r="AF8" s="92">
        <v>135834</v>
      </c>
      <c r="AG8" s="92">
        <f>_xlfn.FORECAST.LINEAR(AG6,$C$8:AF8,$C$6:AF6)</f>
        <v>138710.79770114942</v>
      </c>
      <c r="AH8" s="92">
        <f>_xlfn.FORECAST.LINEAR(AH6,$C$8:AG8,$C$6:AG6)</f>
        <v>138154.84486466442</v>
      </c>
      <c r="AI8" s="92">
        <f>_xlfn.FORECAST.LINEAR(AI6,$C$8:AH8,$C$6:AH6)</f>
        <v>137598.89202817946</v>
      </c>
      <c r="AJ8" s="92">
        <f>_xlfn.FORECAST.LINEAR(AJ6,$C$8:AI8,$C$6:AI6)</f>
        <v>137042.93919169446</v>
      </c>
      <c r="AK8" s="92">
        <f>_xlfn.FORECAST.LINEAR(AK6,$C$8:AJ8,$C$6:AJ6)</f>
        <v>136486.98635520949</v>
      </c>
      <c r="AL8" s="92">
        <f>_xlfn.FORECAST.LINEAR(AL6,$C$8:AK8,$C$6:AK6)</f>
        <v>135931.03351872449</v>
      </c>
      <c r="AM8" s="92">
        <f>_xlfn.FORECAST.LINEAR(AM6,$C$8:AL8,$C$6:AL6)</f>
        <v>135375.0806822395</v>
      </c>
      <c r="AN8" s="92">
        <f>_xlfn.FORECAST.LINEAR(AN6,$C$8:AM8,$C$6:AM6)</f>
        <v>134819.12784575453</v>
      </c>
      <c r="AO8" s="92">
        <f>_xlfn.FORECAST.LINEAR(AO6,$C$8:AN8,$C$6:AN6)</f>
        <v>134263.17500926956</v>
      </c>
      <c r="AP8" s="92">
        <f>_xlfn.FORECAST.LINEAR(AP6,$C$8:AO8,$C$6:AO6)</f>
        <v>133707.22217278453</v>
      </c>
      <c r="AQ8" s="92">
        <f>_xlfn.FORECAST.LINEAR(AQ6,$C$8:AP8,$C$6:AP6)</f>
        <v>133151.26933629956</v>
      </c>
      <c r="AR8" s="92">
        <f>_xlfn.FORECAST.LINEAR(AR6,$C$8:AQ8,$C$6:AQ6)</f>
        <v>132595.31649981459</v>
      </c>
      <c r="AS8" s="92">
        <f>_xlfn.FORECAST.LINEAR(AS6,$C$8:AR8,$C$6:AR6)</f>
        <v>132039.3636633296</v>
      </c>
      <c r="AT8" s="92">
        <f>_xlfn.FORECAST.LINEAR(AT6,$C$8:AS8,$C$6:AS6)</f>
        <v>131483.41082684463</v>
      </c>
      <c r="AU8" s="92">
        <f>_xlfn.FORECAST.LINEAR(AU6,$C$8:AT8,$C$6:AT6)</f>
        <v>130927.45799035963</v>
      </c>
      <c r="AV8" s="92">
        <f>_xlfn.FORECAST.LINEAR(AV6,$C$8:AU8,$C$6:AU6)</f>
        <v>130371.50515387462</v>
      </c>
      <c r="AW8" s="92">
        <f>_xlfn.FORECAST.LINEAR(AW6,$C$8:AV8,$C$6:AV6)</f>
        <v>129815.55231738965</v>
      </c>
      <c r="AX8" s="92">
        <f>_xlfn.FORECAST.LINEAR(AX6,$C$8:AW8,$C$6:AW6)</f>
        <v>129259.59948090465</v>
      </c>
      <c r="AY8" s="92">
        <f>_xlfn.FORECAST.LINEAR(AY6,$C$8:AX8,$C$6:AX6)</f>
        <v>128703.64664441968</v>
      </c>
      <c r="AZ8" s="92">
        <f>_xlfn.FORECAST.LINEAR(AZ6,$C$8:AY8,$C$6:AY6)</f>
        <v>128147.6938079347</v>
      </c>
      <c r="BA8" s="92">
        <f>_xlfn.FORECAST.LINEAR(BA6,$C$8:AZ8,$C$6:AZ6)</f>
        <v>127591.7409714497</v>
      </c>
      <c r="BB8" s="92">
        <f>_xlfn.FORECAST.LINEAR(BB6,$C$8:BA8,$C$6:BA6)</f>
        <v>127035.78813496471</v>
      </c>
      <c r="BC8" s="92">
        <f>_xlfn.FORECAST.LINEAR(BC6,$C$8:BB8,$C$6:BB6)</f>
        <v>126479.83529847974</v>
      </c>
      <c r="BD8" s="93">
        <f>_xlfn.FORECAST.LINEAR(BD6,$C$8:BC8,$C$6:BC6)</f>
        <v>125923.88246199474</v>
      </c>
      <c r="BE8" s="15"/>
      <c r="BF8" s="15"/>
      <c r="BG8" s="15"/>
      <c r="BH8" s="15"/>
      <c r="BI8" s="15"/>
      <c r="BJ8" s="15"/>
      <c r="BK8" s="15"/>
      <c r="BL8" s="15"/>
    </row>
    <row r="9" spans="1:64" x14ac:dyDescent="0.2">
      <c r="A9" s="111" t="s">
        <v>80</v>
      </c>
      <c r="B9" s="99"/>
      <c r="C9" s="45">
        <v>100398</v>
      </c>
      <c r="D9" s="45">
        <v>96137</v>
      </c>
      <c r="E9" s="45">
        <v>94491</v>
      </c>
      <c r="F9" s="45">
        <v>105218</v>
      </c>
      <c r="G9" s="45">
        <v>104197</v>
      </c>
      <c r="H9" s="45">
        <v>103991</v>
      </c>
      <c r="I9" s="45">
        <v>97811</v>
      </c>
      <c r="J9" s="45">
        <v>84195</v>
      </c>
      <c r="K9" s="45">
        <v>85131</v>
      </c>
      <c r="L9" s="45">
        <v>81897</v>
      </c>
      <c r="M9" s="45">
        <v>91686</v>
      </c>
      <c r="N9" s="45">
        <v>100344</v>
      </c>
      <c r="O9" s="45">
        <v>96570</v>
      </c>
      <c r="P9" s="45">
        <v>96713</v>
      </c>
      <c r="Q9" s="45">
        <v>111717</v>
      </c>
      <c r="R9" s="45">
        <v>100540</v>
      </c>
      <c r="S9" s="45">
        <v>98428</v>
      </c>
      <c r="T9" s="45">
        <v>99410</v>
      </c>
      <c r="U9" s="45">
        <v>99987</v>
      </c>
      <c r="V9" s="45">
        <v>91122</v>
      </c>
      <c r="W9" s="45">
        <v>98405</v>
      </c>
      <c r="X9" s="45">
        <v>90519</v>
      </c>
      <c r="Y9" s="45">
        <v>90909</v>
      </c>
      <c r="Z9" s="45">
        <v>105772</v>
      </c>
      <c r="AA9" s="45">
        <v>104800</v>
      </c>
      <c r="AB9" s="45">
        <v>107001</v>
      </c>
      <c r="AC9" s="45">
        <v>102308</v>
      </c>
      <c r="AD9" s="45">
        <v>116989</v>
      </c>
      <c r="AE9" s="45">
        <v>121111</v>
      </c>
      <c r="AF9" s="45">
        <v>115461</v>
      </c>
      <c r="AG9" s="45">
        <f>_xlfn.FORECAST.LINEAR(AG6,$C$9:AF9,$C$6:AF6)</f>
        <v>107255.17011494254</v>
      </c>
      <c r="AH9" s="45">
        <f>_xlfn.FORECAST.LINEAR(AH6,$C$9:AG9,$C$6:AG6)</f>
        <v>107737.74453096034</v>
      </c>
      <c r="AI9" s="45">
        <f>_xlfn.FORECAST.LINEAR(AI6,$C$9:AH9,$C$6:AH6)</f>
        <v>108220.31894697812</v>
      </c>
      <c r="AJ9" s="45">
        <f>_xlfn.FORECAST.LINEAR(AJ6,$C$9:AI9,$C$6:AI6)</f>
        <v>108702.89336299592</v>
      </c>
      <c r="AK9" s="45">
        <f>_xlfn.FORECAST.LINEAR(AK6,$C$9:AJ9,$C$6:AJ6)</f>
        <v>109185.46777901371</v>
      </c>
      <c r="AL9" s="45">
        <f>_xlfn.FORECAST.LINEAR(AL6,$C$9:AK9,$C$6:AK6)</f>
        <v>109668.04219503151</v>
      </c>
      <c r="AM9" s="45">
        <f>_xlfn.FORECAST.LINEAR(AM6,$C$9:AL9,$C$6:AL6)</f>
        <v>110150.61661104929</v>
      </c>
      <c r="AN9" s="45">
        <f>_xlfn.FORECAST.LINEAR(AN6,$C$9:AM9,$C$6:AM6)</f>
        <v>110633.19102706711</v>
      </c>
      <c r="AO9" s="45">
        <f>_xlfn.FORECAST.LINEAR(AO6,$C$9:AN9,$C$6:AN6)</f>
        <v>111115.76544308491</v>
      </c>
      <c r="AP9" s="45">
        <f>_xlfn.FORECAST.LINEAR(AP6,$C$9:AO9,$C$6:AO6)</f>
        <v>111598.33985910271</v>
      </c>
      <c r="AQ9" s="45">
        <f>_xlfn.FORECAST.LINEAR(AQ6,$C$9:AP9,$C$6:AP6)</f>
        <v>112080.91427512051</v>
      </c>
      <c r="AR9" s="45">
        <f>_xlfn.FORECAST.LINEAR(AR6,$C$9:AQ9,$C$6:AQ6)</f>
        <v>112563.48869113829</v>
      </c>
      <c r="AS9" s="45">
        <f>_xlfn.FORECAST.LINEAR(AS6,$C$9:AR9,$C$6:AR6)</f>
        <v>113046.06310715609</v>
      </c>
      <c r="AT9" s="45">
        <f>_xlfn.FORECAST.LINEAR(AT6,$C$9:AS9,$C$6:AS6)</f>
        <v>113528.63752317389</v>
      </c>
      <c r="AU9" s="45">
        <f>_xlfn.FORECAST.LINEAR(AU6,$C$9:AT9,$C$6:AT6)</f>
        <v>114011.21193919168</v>
      </c>
      <c r="AV9" s="45">
        <f>_xlfn.FORECAST.LINEAR(AV6,$C$9:AU9,$C$6:AU6)</f>
        <v>114493.78635520948</v>
      </c>
      <c r="AW9" s="45">
        <f>_xlfn.FORECAST.LINEAR(AW6,$C$9:AV9,$C$6:AV6)</f>
        <v>114976.36077122728</v>
      </c>
      <c r="AX9" s="45">
        <f>_xlfn.FORECAST.LINEAR(AX6,$C$9:AW9,$C$6:AW6)</f>
        <v>115458.93518724509</v>
      </c>
      <c r="AY9" s="45">
        <f>_xlfn.FORECAST.LINEAR(AY6,$C$9:AX9,$C$6:AX6)</f>
        <v>115941.50960326289</v>
      </c>
      <c r="AZ9" s="45">
        <f>_xlfn.FORECAST.LINEAR(AZ6,$C$9:AY9,$C$6:AY6)</f>
        <v>116424.08401928068</v>
      </c>
      <c r="BA9" s="45">
        <f>_xlfn.FORECAST.LINEAR(BA6,$C$9:AZ9,$C$6:AZ6)</f>
        <v>116906.65843529848</v>
      </c>
      <c r="BB9" s="45">
        <f>_xlfn.FORECAST.LINEAR(BB6,$C$9:BA9,$C$6:BA6)</f>
        <v>117389.23285131626</v>
      </c>
      <c r="BC9" s="45">
        <f>_xlfn.FORECAST.LINEAR(BC6,$C$9:BB9,$C$6:BB6)</f>
        <v>117871.80726733408</v>
      </c>
      <c r="BD9" s="79">
        <f>_xlfn.FORECAST.LINEAR(BD6,$C$9:BC9,$C$6:BC6)</f>
        <v>118354.38168335186</v>
      </c>
    </row>
    <row r="10" spans="1:64" s="94" customFormat="1" x14ac:dyDescent="0.2">
      <c r="A10" s="112" t="s">
        <v>142</v>
      </c>
      <c r="B10" s="114"/>
      <c r="C10" s="95">
        <v>49617</v>
      </c>
      <c r="D10" s="95">
        <v>49795</v>
      </c>
      <c r="E10" s="95">
        <v>54869</v>
      </c>
      <c r="F10" s="95">
        <v>51886</v>
      </c>
      <c r="G10" s="95">
        <v>54377</v>
      </c>
      <c r="H10" s="95">
        <v>49720</v>
      </c>
      <c r="I10" s="95">
        <v>53142</v>
      </c>
      <c r="J10" s="95">
        <v>57619</v>
      </c>
      <c r="K10" s="95">
        <v>50884</v>
      </c>
      <c r="L10" s="95">
        <v>58592</v>
      </c>
      <c r="M10" s="95">
        <v>59582</v>
      </c>
      <c r="N10" s="95">
        <v>60381</v>
      </c>
      <c r="O10" s="95">
        <v>60334</v>
      </c>
      <c r="P10" s="95">
        <v>60254</v>
      </c>
      <c r="Q10" s="95">
        <v>65537</v>
      </c>
      <c r="R10" s="95">
        <v>59009</v>
      </c>
      <c r="S10" s="95">
        <v>66690</v>
      </c>
      <c r="T10" s="95">
        <v>69410</v>
      </c>
      <c r="U10" s="95">
        <v>62771</v>
      </c>
      <c r="V10" s="95">
        <v>71032</v>
      </c>
      <c r="W10" s="95">
        <v>68634</v>
      </c>
      <c r="X10" s="95">
        <v>70302</v>
      </c>
      <c r="Y10" s="95">
        <v>73056</v>
      </c>
      <c r="Z10" s="95">
        <v>72665</v>
      </c>
      <c r="AA10" s="95">
        <v>73297</v>
      </c>
      <c r="AB10" s="95">
        <v>75996</v>
      </c>
      <c r="AC10" s="95">
        <v>81416</v>
      </c>
      <c r="AD10" s="95">
        <v>75108</v>
      </c>
      <c r="AE10" s="95">
        <v>81139</v>
      </c>
      <c r="AF10" s="95">
        <v>86880</v>
      </c>
      <c r="AG10" s="95">
        <f>_xlfn.FORECAST.LINEAR(AG6,$C$10:AF10,$C$6:AF6)</f>
        <v>81782.526436781613</v>
      </c>
      <c r="AH10" s="95">
        <f>_xlfn.FORECAST.LINEAR(AH6,$C$10:AG10,$C$6:AG6)</f>
        <v>82921.196959584719</v>
      </c>
      <c r="AI10" s="95">
        <f>_xlfn.FORECAST.LINEAR(AI6,$C$10:AH10,$C$6:AH6)</f>
        <v>84059.867482387839</v>
      </c>
      <c r="AJ10" s="95">
        <f>_xlfn.FORECAST.LINEAR(AJ6,$C$10:AI10,$C$6:AI6)</f>
        <v>85198.538005190945</v>
      </c>
      <c r="AK10" s="95">
        <f>_xlfn.FORECAST.LINEAR(AK6,$C$10:AJ10,$C$6:AJ6)</f>
        <v>86337.208527994066</v>
      </c>
      <c r="AL10" s="95">
        <f>_xlfn.FORECAST.LINEAR(AL6,$C$10:AK10,$C$6:AK6)</f>
        <v>87475.879050797172</v>
      </c>
      <c r="AM10" s="95">
        <f>_xlfn.FORECAST.LINEAR(AM6,$C$10:AL10,$C$6:AL6)</f>
        <v>88614.549573600278</v>
      </c>
      <c r="AN10" s="95">
        <f>_xlfn.FORECAST.LINEAR(AN6,$C$10:AM10,$C$6:AM6)</f>
        <v>89753.220096403398</v>
      </c>
      <c r="AO10" s="95">
        <f>_xlfn.FORECAST.LINEAR(AO6,$C$10:AN10,$C$6:AN6)</f>
        <v>90891.890619206504</v>
      </c>
      <c r="AP10" s="95">
        <f>_xlfn.FORECAST.LINEAR(AP6,$C$10:AO10,$C$6:AO6)</f>
        <v>92030.561142009625</v>
      </c>
      <c r="AQ10" s="95">
        <f>_xlfn.FORECAST.LINEAR(AQ6,$C$10:AP10,$C$6:AP6)</f>
        <v>93169.231664812745</v>
      </c>
      <c r="AR10" s="95">
        <f>_xlfn.FORECAST.LINEAR(AR6,$C$10:AQ10,$C$6:AQ6)</f>
        <v>94307.902187615851</v>
      </c>
      <c r="AS10" s="95">
        <f>_xlfn.FORECAST.LINEAR(AS6,$C$10:AR10,$C$6:AR6)</f>
        <v>95446.572710418957</v>
      </c>
      <c r="AT10" s="95">
        <f>_xlfn.FORECAST.LINEAR(AT6,$C$10:AS10,$C$6:AS6)</f>
        <v>96585.243233222107</v>
      </c>
      <c r="AU10" s="95">
        <f>_xlfn.FORECAST.LINEAR(AU6,$C$10:AT10,$C$6:AT6)</f>
        <v>97723.913756025184</v>
      </c>
      <c r="AV10" s="95">
        <f>_xlfn.FORECAST.LINEAR(AV6,$C$10:AU10,$C$6:AU6)</f>
        <v>98862.584278828304</v>
      </c>
      <c r="AW10" s="95">
        <f>_xlfn.FORECAST.LINEAR(AW6,$C$10:AV10,$C$6:AV6)</f>
        <v>100001.25480163142</v>
      </c>
      <c r="AX10" s="95">
        <f>_xlfn.FORECAST.LINEAR(AX6,$C$10:AW10,$C$6:AW6)</f>
        <v>101139.92532443453</v>
      </c>
      <c r="AY10" s="95">
        <f>_xlfn.FORECAST.LINEAR(AY6,$C$10:AX10,$C$6:AX6)</f>
        <v>102278.59584723764</v>
      </c>
      <c r="AZ10" s="95">
        <f>_xlfn.FORECAST.LINEAR(AZ6,$C$10:AY10,$C$6:AY6)</f>
        <v>103417.26637004077</v>
      </c>
      <c r="BA10" s="95">
        <f>_xlfn.FORECAST.LINEAR(BA6,$C$10:AZ10,$C$6:AZ6)</f>
        <v>104555.93689284389</v>
      </c>
      <c r="BB10" s="95">
        <f>_xlfn.FORECAST.LINEAR(BB6,$C$10:BA10,$C$6:BA6)</f>
        <v>105694.607415647</v>
      </c>
      <c r="BC10" s="95">
        <f>_xlfn.FORECAST.LINEAR(BC6,$C$10:BB10,$C$6:BB6)</f>
        <v>106833.27793845009</v>
      </c>
      <c r="BD10" s="96">
        <f>_xlfn.FORECAST.LINEAR(BD6,$C$10:BC10,$C$6:BC6)</f>
        <v>107971.94846125323</v>
      </c>
      <c r="BE10" s="15"/>
      <c r="BF10" s="15"/>
      <c r="BG10" s="15"/>
      <c r="BH10" s="15"/>
      <c r="BI10" s="15"/>
      <c r="BJ10" s="15"/>
      <c r="BK10" s="15"/>
      <c r="BL10" s="15"/>
    </row>
    <row r="13" spans="1:64" s="87" customFormat="1" ht="15" customHeight="1" x14ac:dyDescent="0.2">
      <c r="A13" s="88" t="s">
        <v>140</v>
      </c>
      <c r="B13" s="90"/>
      <c r="C13" s="89">
        <v>7</v>
      </c>
      <c r="D13" s="89">
        <v>8</v>
      </c>
      <c r="E13" s="89">
        <v>9</v>
      </c>
      <c r="F13" s="89">
        <v>10</v>
      </c>
      <c r="G13" s="89">
        <v>11</v>
      </c>
      <c r="H13" s="89">
        <v>12</v>
      </c>
      <c r="I13" s="89">
        <v>13</v>
      </c>
      <c r="J13" s="89">
        <v>14</v>
      </c>
      <c r="K13" s="89">
        <v>15</v>
      </c>
      <c r="L13" s="89">
        <v>16</v>
      </c>
      <c r="M13" s="89">
        <v>17</v>
      </c>
      <c r="N13" s="89">
        <v>18</v>
      </c>
      <c r="O13" s="89">
        <v>19</v>
      </c>
      <c r="P13" s="89">
        <v>20</v>
      </c>
      <c r="Q13" s="89">
        <v>21</v>
      </c>
      <c r="R13" s="89">
        <v>22</v>
      </c>
      <c r="S13" s="89">
        <v>23</v>
      </c>
      <c r="T13" s="89">
        <v>24</v>
      </c>
      <c r="U13" s="89">
        <v>25</v>
      </c>
      <c r="V13" s="89">
        <v>26</v>
      </c>
      <c r="W13" s="89">
        <v>27</v>
      </c>
      <c r="X13" s="89">
        <v>28</v>
      </c>
      <c r="Y13" s="89">
        <v>29</v>
      </c>
      <c r="Z13" s="89">
        <v>30</v>
      </c>
      <c r="AA13" s="89">
        <v>31</v>
      </c>
      <c r="AB13" s="89">
        <v>32</v>
      </c>
      <c r="AC13" s="89">
        <v>33</v>
      </c>
      <c r="AD13" s="89">
        <v>34</v>
      </c>
      <c r="AE13" s="89">
        <v>35</v>
      </c>
      <c r="AF13" s="89">
        <v>36</v>
      </c>
      <c r="AG13" s="90">
        <v>37</v>
      </c>
      <c r="AH13" s="89">
        <v>38</v>
      </c>
      <c r="AI13" s="89">
        <v>39</v>
      </c>
      <c r="AJ13" s="89">
        <v>40</v>
      </c>
      <c r="AK13" s="89">
        <v>41</v>
      </c>
      <c r="AL13" s="89">
        <v>42</v>
      </c>
      <c r="AM13" s="89">
        <v>43</v>
      </c>
      <c r="AN13" s="89">
        <v>44</v>
      </c>
      <c r="AO13" s="89">
        <v>45</v>
      </c>
      <c r="AP13" s="89">
        <v>46</v>
      </c>
      <c r="AQ13" s="89">
        <v>47</v>
      </c>
      <c r="AR13" s="89">
        <v>48</v>
      </c>
      <c r="AS13" s="89">
        <v>49</v>
      </c>
      <c r="AT13" s="89">
        <v>50</v>
      </c>
      <c r="AU13" s="89">
        <v>51</v>
      </c>
      <c r="AV13" s="89">
        <v>52</v>
      </c>
      <c r="AW13" s="89">
        <v>53</v>
      </c>
      <c r="AX13" s="89">
        <v>54</v>
      </c>
      <c r="AY13" s="89">
        <v>55</v>
      </c>
      <c r="AZ13" s="89">
        <v>56</v>
      </c>
      <c r="BA13" s="89">
        <v>57</v>
      </c>
      <c r="BB13" s="89">
        <v>58</v>
      </c>
      <c r="BC13" s="89">
        <v>59</v>
      </c>
      <c r="BD13" s="91">
        <v>60</v>
      </c>
      <c r="BE13" s="17"/>
      <c r="BF13" s="17"/>
      <c r="BG13" s="17"/>
      <c r="BH13" s="17"/>
      <c r="BI13" s="17"/>
      <c r="BJ13" s="17"/>
      <c r="BK13" s="17"/>
      <c r="BL13" s="17"/>
    </row>
    <row r="14" spans="1:64" s="94" customFormat="1" x14ac:dyDescent="0.2">
      <c r="A14" s="110" t="s">
        <v>78</v>
      </c>
      <c r="B14" s="113"/>
      <c r="C14" s="92">
        <v>163736</v>
      </c>
      <c r="D14" s="92">
        <v>178412</v>
      </c>
      <c r="E14" s="92">
        <v>170397</v>
      </c>
      <c r="F14" s="92">
        <v>176245</v>
      </c>
      <c r="G14" s="92">
        <v>172112</v>
      </c>
      <c r="H14" s="92">
        <v>182341</v>
      </c>
      <c r="I14" s="92">
        <v>195932</v>
      </c>
      <c r="J14" s="92">
        <v>199356</v>
      </c>
      <c r="K14" s="92">
        <v>182296</v>
      </c>
      <c r="L14" s="92">
        <v>190347</v>
      </c>
      <c r="M14" s="92">
        <v>174161</v>
      </c>
      <c r="N14" s="92">
        <v>170665</v>
      </c>
      <c r="O14" s="92">
        <v>161677</v>
      </c>
      <c r="P14" s="92">
        <v>161408</v>
      </c>
      <c r="Q14" s="92">
        <v>181141</v>
      </c>
      <c r="R14" s="92">
        <v>179096</v>
      </c>
      <c r="S14" s="92">
        <v>182659</v>
      </c>
      <c r="T14" s="92">
        <v>187480</v>
      </c>
      <c r="U14" s="92">
        <v>187779</v>
      </c>
      <c r="V14" s="92">
        <v>200973</v>
      </c>
      <c r="W14" s="92">
        <v>189938</v>
      </c>
      <c r="X14" s="92">
        <v>180289</v>
      </c>
      <c r="Y14" s="92">
        <v>182034</v>
      </c>
      <c r="Z14" s="92">
        <v>171589</v>
      </c>
      <c r="AA14" s="92">
        <v>181189</v>
      </c>
      <c r="AB14" s="92">
        <v>167840</v>
      </c>
      <c r="AC14" s="92">
        <v>187091</v>
      </c>
      <c r="AD14" s="92">
        <v>166375</v>
      </c>
      <c r="AE14" s="92">
        <v>179338</v>
      </c>
      <c r="AF14" s="92">
        <v>195065</v>
      </c>
      <c r="AG14" s="92">
        <f>_xlfn.FORECAST.ETS(AG13,$C$14:AF14,$C$13:AF13,1,1,1)</f>
        <v>194225.85368626821</v>
      </c>
      <c r="AH14" s="92">
        <f>_xlfn.FORECAST.ETS(AH13,$C$14:AG14,$C$13:AG13,1,1,1)</f>
        <v>203418.83617029362</v>
      </c>
      <c r="AI14" s="92">
        <f>_xlfn.FORECAST.ETS(AI13,$C$14:AH14,$C$13:AH13,1,1,1)</f>
        <v>189507.13221632646</v>
      </c>
      <c r="AJ14" s="92">
        <f>_xlfn.FORECAST.ETS(AJ13,$C$14:AI14,$C$13:AI13,1,1,1)</f>
        <v>187982.43816321436</v>
      </c>
      <c r="AK14" s="92">
        <f>_xlfn.FORECAST.ETS(AK13,$C$14:AJ14,$C$13:AJ13,1,1,1)</f>
        <v>181936.97680829623</v>
      </c>
      <c r="AL14" s="92">
        <f>_xlfn.FORECAST.ETS(AL13,$C$14:AK14,$C$13:AK13,1,1,1)</f>
        <v>174697.61875426988</v>
      </c>
      <c r="AM14" s="92">
        <f>_xlfn.FORECAST.ETS(AM13,$C$14:AL14,$C$13:AL13,1,1,1)</f>
        <v>170537.6243509879</v>
      </c>
      <c r="AN14" s="92">
        <f>_xlfn.FORECAST.ETS(AN13,$C$14:AM14,$C$13:AM13,1,1,1)</f>
        <v>168674.12907261658</v>
      </c>
      <c r="AO14" s="92">
        <f>_xlfn.FORECAST.ETS(AO13,$C$14:AN14,$C$13:AN13,1,1,1)</f>
        <v>183582.08356632033</v>
      </c>
      <c r="AP14" s="92">
        <f>_xlfn.FORECAST.ETS(AP13,$C$14:AO14,$C$13:AO13,1,1,1)</f>
        <v>178283.81800176195</v>
      </c>
      <c r="AQ14" s="92">
        <f>_xlfn.FORECAST.ETS(AQ13,$C$14:AP14,$C$13:AP13,1,1,1)</f>
        <v>182952.80918336441</v>
      </c>
      <c r="AR14" s="92">
        <f>_xlfn.FORECAST.ETS(AR13,$C$14:AQ14,$C$13:AQ13,1,1,1)</f>
        <v>190389.6234015185</v>
      </c>
      <c r="AS14" s="92">
        <f>_xlfn.FORECAST.ETS(AS13,$C$14:AR14,$C$13:AR13,1,1,1)</f>
        <v>195502.91584618873</v>
      </c>
      <c r="AT14" s="92">
        <f>_xlfn.FORECAST.ETS(AT13,$C$14:AS14,$C$13:AS13,1,1,1)</f>
        <v>204628.98217429023</v>
      </c>
      <c r="AU14" s="92">
        <f>_xlfn.FORECAST.ETS(AU13,$C$14:AT14,$C$13:AT13,1,1,1)</f>
        <v>190037.51732940675</v>
      </c>
      <c r="AV14" s="92">
        <f>_xlfn.FORECAST.ETS(AV13,$C$14:AU14,$C$13:AU13,1,1,1)</f>
        <v>189513.23339399262</v>
      </c>
      <c r="AW14" s="92">
        <f>_xlfn.FORECAST.ETS(AW13,$C$14:AV14,$C$13:AV13,1,1,1)</f>
        <v>182194.2353882188</v>
      </c>
      <c r="AX14" s="92">
        <f>_xlfn.FORECAST.ETS(AX13,$C$14:AW14,$C$13:AW13,1,1,1)</f>
        <v>175523.75617954161</v>
      </c>
      <c r="AY14" s="92">
        <f>_xlfn.FORECAST.ETS(AY13,$C$14:AX14,$C$13:AX13,1,1,1)</f>
        <v>176037.61489614431</v>
      </c>
      <c r="AZ14" s="92">
        <f>_xlfn.FORECAST.ETS(AZ13,$C$14:AY14,$C$13:AY13,1,1,1)</f>
        <v>169122.25938111776</v>
      </c>
      <c r="BA14" s="92">
        <f>_xlfn.FORECAST.ETS(BA13,$C$14:AZ14,$C$13:AZ13,1,1,1)</f>
        <v>188602.51703200146</v>
      </c>
      <c r="BB14" s="92">
        <f>_xlfn.FORECAST.ETS(BB13,$C$14:BA14,$C$13:BA13,1,1,1)</f>
        <v>177262.62620649429</v>
      </c>
      <c r="BC14" s="92">
        <f>_xlfn.FORECAST.ETS(BC13,$C$14:BB14,$C$13:BB13,1,1,1)</f>
        <v>185491.53326315977</v>
      </c>
      <c r="BD14" s="93">
        <f>_xlfn.FORECAST.ETS(BD13,$C$14:BC14,$C$13:BC13,1,1,1)</f>
        <v>193856.86500344044</v>
      </c>
      <c r="BE14" s="15"/>
      <c r="BF14" s="15"/>
      <c r="BG14" s="15"/>
      <c r="BH14" s="15"/>
      <c r="BI14" s="15"/>
      <c r="BJ14" s="15"/>
      <c r="BK14" s="15"/>
      <c r="BL14" s="15"/>
    </row>
    <row r="15" spans="1:64" x14ac:dyDescent="0.2">
      <c r="A15" s="111" t="s">
        <v>79</v>
      </c>
      <c r="B15" s="99"/>
      <c r="C15" s="45">
        <v>154121</v>
      </c>
      <c r="D15" s="45">
        <v>152566</v>
      </c>
      <c r="E15" s="45">
        <v>157613</v>
      </c>
      <c r="F15" s="45">
        <v>147898</v>
      </c>
      <c r="G15" s="45">
        <v>156184</v>
      </c>
      <c r="H15" s="45">
        <v>151617</v>
      </c>
      <c r="I15" s="45">
        <v>158364</v>
      </c>
      <c r="J15" s="45">
        <v>151371</v>
      </c>
      <c r="K15" s="45">
        <v>155286</v>
      </c>
      <c r="L15" s="45">
        <v>153507</v>
      </c>
      <c r="M15" s="45">
        <v>144088</v>
      </c>
      <c r="N15" s="45">
        <v>148360</v>
      </c>
      <c r="O15" s="45">
        <v>151487</v>
      </c>
      <c r="P15" s="45">
        <v>143333</v>
      </c>
      <c r="Q15" s="45">
        <v>142662</v>
      </c>
      <c r="R15" s="45">
        <v>142874</v>
      </c>
      <c r="S15" s="45">
        <v>144340</v>
      </c>
      <c r="T15" s="45">
        <v>144531</v>
      </c>
      <c r="U15" s="45">
        <v>153423</v>
      </c>
      <c r="V15" s="45">
        <v>143576</v>
      </c>
      <c r="W15" s="45">
        <v>144195</v>
      </c>
      <c r="X15" s="45">
        <v>144909</v>
      </c>
      <c r="Y15" s="45">
        <v>149310</v>
      </c>
      <c r="Z15" s="45">
        <v>148036</v>
      </c>
      <c r="AA15" s="45">
        <v>144901</v>
      </c>
      <c r="AB15" s="45">
        <v>136734</v>
      </c>
      <c r="AC15" s="45">
        <v>137299</v>
      </c>
      <c r="AD15" s="45">
        <v>141565</v>
      </c>
      <c r="AE15" s="45">
        <v>139858</v>
      </c>
      <c r="AF15" s="45">
        <v>135834</v>
      </c>
      <c r="AG15" s="45">
        <f>_xlfn.FORECAST.ETS(AG13,$C$15:AF15,$C$13:AF13,1,1,1)</f>
        <v>138044.69652887314</v>
      </c>
      <c r="AH15" s="45">
        <f>_xlfn.FORECAST.ETS(AH13,$C$15:AG15,$C$13:AG13,1,1,1)</f>
        <v>138005.59763150889</v>
      </c>
      <c r="AI15" s="45">
        <f>_xlfn.FORECAST.ETS(AI13,$C$15:AH15,$C$13:AH13,1,1,1)</f>
        <v>137452.23035412052</v>
      </c>
      <c r="AJ15" s="45">
        <f>_xlfn.FORECAST.ETS(AJ13,$C$15:AI15,$C$13:AI13,1,1,1)</f>
        <v>136352.74095648795</v>
      </c>
      <c r="AK15" s="45">
        <f>_xlfn.FORECAST.ETS(AK13,$C$15:AJ15,$C$13:AJ13,1,1,1)</f>
        <v>135748.1796441433</v>
      </c>
      <c r="AL15" s="45">
        <f>_xlfn.FORECAST.ETS(AL13,$C$15:AK15,$C$13:AK13,1,1,1)</f>
        <v>135148.5684190272</v>
      </c>
      <c r="AM15" s="45">
        <f>_xlfn.FORECAST.ETS(AM13,$C$15:AL15,$C$13:AL13,1,1,1)</f>
        <v>134554.0942312922</v>
      </c>
      <c r="AN15" s="45">
        <f>_xlfn.FORECAST.ETS(AN13,$C$15:AM15,$C$13:AM13,1,1,1)</f>
        <v>134393.89115131507</v>
      </c>
      <c r="AO15" s="45">
        <f>_xlfn.FORECAST.ETS(AO13,$C$15:AN15,$C$13:AN13,1,1,1)</f>
        <v>133431.67643510218</v>
      </c>
      <c r="AP15" s="45">
        <f>_xlfn.FORECAST.ETS(AP13,$C$15:AO15,$C$13:AO13,1,1,1)</f>
        <v>133218.02695237676</v>
      </c>
      <c r="AQ15" s="45">
        <f>_xlfn.FORECAST.ETS(AQ13,$C$15:AP15,$C$13:AP13,1,1,1)</f>
        <v>132655.01162495973</v>
      </c>
      <c r="AR15" s="45">
        <f>_xlfn.FORECAST.ETS(AR13,$C$15:AQ15,$C$13:AQ13,1,1,1)</f>
        <v>126620.60508396149</v>
      </c>
      <c r="AS15" s="45">
        <f>_xlfn.FORECAST.ETS(AS13,$C$15:AR15,$C$13:AR13,1,1,1)</f>
        <v>125713.80328649459</v>
      </c>
      <c r="AT15" s="45">
        <f>_xlfn.FORECAST.ETS(AT13,$C$15:AS15,$C$13:AS13,1,1,1)</f>
        <v>125933.32322069713</v>
      </c>
      <c r="AU15" s="45">
        <f>_xlfn.FORECAST.ETS(AU13,$C$15:AT15,$C$13:AT13,1,1,1)</f>
        <v>124278.24123002967</v>
      </c>
      <c r="AV15" s="45">
        <f>_xlfn.FORECAST.ETS(AV13,$C$15:AU15,$C$13:AU13,1,1,1)</f>
        <v>124845.40736843437</v>
      </c>
      <c r="AW15" s="45">
        <f>_xlfn.FORECAST.ETS(AW13,$C$15:AV15,$C$13:AV13,1,1,1)</f>
        <v>125363.80874391625</v>
      </c>
      <c r="AX15" s="45">
        <f>_xlfn.FORECAST.ETS(AX13,$C$15:AW15,$C$13:AW13,1,1,1)</f>
        <v>122521.01581846944</v>
      </c>
      <c r="AY15" s="45">
        <f>_xlfn.FORECAST.ETS(AY13,$C$15:AX15,$C$13:AX13,1,1,1)</f>
        <v>123384.91950208136</v>
      </c>
      <c r="AZ15" s="45">
        <f>_xlfn.FORECAST.ETS(AZ13,$C$15:AY15,$C$13:AY13,1,1,1)</f>
        <v>123262.45919822184</v>
      </c>
      <c r="BA15" s="45">
        <f>_xlfn.FORECAST.ETS(BA13,$C$15:AZ15,$C$13:AZ13,1,1,1)</f>
        <v>121941.57361006946</v>
      </c>
      <c r="BB15" s="45">
        <f>_xlfn.FORECAST.ETS(BB13,$C$15:BA15,$C$13:BA13,1,1,1)</f>
        <v>121934.48882259548</v>
      </c>
      <c r="BC15" s="45">
        <f>_xlfn.FORECAST.ETS(BC13,$C$15:BB15,$C$13:BB13,1,1,1)</f>
        <v>121615.70048192225</v>
      </c>
      <c r="BD15" s="79">
        <f>_xlfn.FORECAST.ETS(BD13,$C$15:BC15,$C$13:BC13,1,1,1)</f>
        <v>120631.30071298934</v>
      </c>
    </row>
    <row r="16" spans="1:64" s="94" customFormat="1" x14ac:dyDescent="0.2">
      <c r="A16" s="110" t="s">
        <v>80</v>
      </c>
      <c r="B16" s="113"/>
      <c r="C16" s="92">
        <v>100398</v>
      </c>
      <c r="D16" s="92">
        <v>96137</v>
      </c>
      <c r="E16" s="92">
        <v>94491</v>
      </c>
      <c r="F16" s="92">
        <v>105218</v>
      </c>
      <c r="G16" s="92">
        <v>104197</v>
      </c>
      <c r="H16" s="92">
        <v>103991</v>
      </c>
      <c r="I16" s="92">
        <v>97811</v>
      </c>
      <c r="J16" s="92">
        <v>84195</v>
      </c>
      <c r="K16" s="92">
        <v>85131</v>
      </c>
      <c r="L16" s="92">
        <v>81897</v>
      </c>
      <c r="M16" s="92">
        <v>91686</v>
      </c>
      <c r="N16" s="92">
        <v>100344</v>
      </c>
      <c r="O16" s="92">
        <v>96570</v>
      </c>
      <c r="P16" s="92">
        <v>96713</v>
      </c>
      <c r="Q16" s="92">
        <v>111717</v>
      </c>
      <c r="R16" s="92">
        <v>100540</v>
      </c>
      <c r="S16" s="92">
        <v>98428</v>
      </c>
      <c r="T16" s="92">
        <v>99410</v>
      </c>
      <c r="U16" s="92">
        <v>99987</v>
      </c>
      <c r="V16" s="92">
        <v>91122</v>
      </c>
      <c r="W16" s="92">
        <v>98405</v>
      </c>
      <c r="X16" s="92">
        <v>90519</v>
      </c>
      <c r="Y16" s="92">
        <v>90909</v>
      </c>
      <c r="Z16" s="92">
        <v>105772</v>
      </c>
      <c r="AA16" s="92">
        <v>104800</v>
      </c>
      <c r="AB16" s="92">
        <v>107001</v>
      </c>
      <c r="AC16" s="92">
        <v>102308</v>
      </c>
      <c r="AD16" s="92">
        <v>116989</v>
      </c>
      <c r="AE16" s="92">
        <v>121111</v>
      </c>
      <c r="AF16" s="92">
        <v>115461</v>
      </c>
      <c r="AG16" s="92">
        <f>_xlfn.FORECAST.ETS(AG13,$C$16:AF16,$C$13:AF13,1,1,1)</f>
        <v>112664.82913597206</v>
      </c>
      <c r="AH16" s="92">
        <f>_xlfn.FORECAST.ETS(AH13,$C$16:AG16,$C$13:AG13,1,1,1)</f>
        <v>113180.1232638106</v>
      </c>
      <c r="AI16" s="92">
        <f>_xlfn.FORECAST.ETS(AI13,$C$16:AH16,$C$13:AH13,1,1,1)</f>
        <v>119903.35897877585</v>
      </c>
      <c r="AJ16" s="92">
        <f>_xlfn.FORECAST.ETS(AJ13,$C$16:AI16,$C$13:AI13,1,1,1)</f>
        <v>128315.87115480597</v>
      </c>
      <c r="AK16" s="92">
        <f>_xlfn.FORECAST.ETS(AK13,$C$16:AJ16,$C$13:AJ13,1,1,1)</f>
        <v>124027.04321536119</v>
      </c>
      <c r="AL16" s="92">
        <f>_xlfn.FORECAST.ETS(AL13,$C$16:AK16,$C$13:AK13,1,1,1)</f>
        <v>140398.016893002</v>
      </c>
      <c r="AM16" s="92">
        <f>_xlfn.FORECAST.ETS(AM13,$C$16:AL16,$C$13:AL13,1,1,1)</f>
        <v>141240.22030227713</v>
      </c>
      <c r="AN16" s="92">
        <f>_xlfn.FORECAST.ETS(AN13,$C$16:AM16,$C$13:AM13,1,1,1)</f>
        <v>142176.30626461803</v>
      </c>
      <c r="AO16" s="92">
        <f>_xlfn.FORECAST.ETS(AO13,$C$16:AN16,$C$13:AN13,1,1,1)</f>
        <v>147152.65866956001</v>
      </c>
      <c r="AP16" s="92">
        <f>_xlfn.FORECAST.ETS(AP13,$C$16:AO16,$C$13:AO13,1,1,1)</f>
        <v>149626.39924437238</v>
      </c>
      <c r="AQ16" s="92">
        <f>_xlfn.FORECAST.ETS(AQ13,$C$16:AP16,$C$13:AP13,1,1,1)</f>
        <v>153760.57538864933</v>
      </c>
      <c r="AR16" s="92">
        <f>_xlfn.FORECAST.ETS(AR13,$C$16:AQ16,$C$13:AQ13,1,1,1)</f>
        <v>158853.45862527424</v>
      </c>
      <c r="AS16" s="92">
        <f>_xlfn.FORECAST.ETS(AS13,$C$16:AR16,$C$13:AR13,1,1,1)</f>
        <v>163391.65803316236</v>
      </c>
      <c r="AT16" s="92">
        <f>_xlfn.FORECAST.ETS(AT13,$C$16:AS16,$C$13:AS13,1,1,1)</f>
        <v>164800.4294629303</v>
      </c>
      <c r="AU16" s="92">
        <f>_xlfn.FORECAST.ETS(AU13,$C$16:AT16,$C$13:AT13,1,1,1)</f>
        <v>168257.64366551774</v>
      </c>
      <c r="AV16" s="92">
        <f>_xlfn.FORECAST.ETS(AV13,$C$16:AU16,$C$13:AU13,1,1,1)</f>
        <v>172082.64366646088</v>
      </c>
      <c r="AW16" s="92">
        <f>_xlfn.FORECAST.ETS(AW13,$C$16:AV16,$C$13:AV13,1,1,1)</f>
        <v>175276.22907523392</v>
      </c>
      <c r="AX16" s="92">
        <f>_xlfn.FORECAST.ETS(AX13,$C$16:AW16,$C$13:AW13,1,1,1)</f>
        <v>178477.46794910246</v>
      </c>
      <c r="AY16" s="92">
        <f>_xlfn.FORECAST.ETS(AY13,$C$16:AX16,$C$13:AX13,1,1,1)</f>
        <v>182008.22175408769</v>
      </c>
      <c r="AZ16" s="92">
        <f>_xlfn.FORECAST.ETS(AZ13,$C$16:AY16,$C$13:AY13,1,1,1)</f>
        <v>185411.86376899519</v>
      </c>
      <c r="BA16" s="92">
        <f>_xlfn.FORECAST.ETS(BA13,$C$16:AZ16,$C$13:AZ13,1,1,1)</f>
        <v>188815.5057840076</v>
      </c>
      <c r="BB16" s="92">
        <f>_xlfn.FORECAST.ETS(BB13,$C$16:BA16,$C$13:BA13,1,1,1)</f>
        <v>192219.1477990869</v>
      </c>
      <c r="BC16" s="92">
        <f>_xlfn.FORECAST.ETS(BC13,$C$16:BB16,$C$13:BB13,1,1,1)</f>
        <v>195622.78981420893</v>
      </c>
      <c r="BD16" s="93">
        <f>_xlfn.FORECAST.ETS(BD13,$C$16:BC16,$C$13:BC13,1,1,1)</f>
        <v>198901.67194824622</v>
      </c>
      <c r="BE16" s="15"/>
      <c r="BF16" s="15"/>
      <c r="BG16" s="15"/>
      <c r="BH16" s="15"/>
      <c r="BI16" s="15"/>
      <c r="BJ16" s="15"/>
      <c r="BK16" s="15"/>
      <c r="BL16" s="15"/>
    </row>
    <row r="17" spans="1:64" x14ac:dyDescent="0.2">
      <c r="A17" s="97" t="s">
        <v>81</v>
      </c>
      <c r="B17" s="72"/>
      <c r="C17" s="48">
        <v>49617</v>
      </c>
      <c r="D17" s="48">
        <v>49795</v>
      </c>
      <c r="E17" s="48">
        <v>54869</v>
      </c>
      <c r="F17" s="48">
        <v>51886</v>
      </c>
      <c r="G17" s="48">
        <v>54377</v>
      </c>
      <c r="H17" s="48">
        <v>49720</v>
      </c>
      <c r="I17" s="48">
        <v>53142</v>
      </c>
      <c r="J17" s="48">
        <v>57619</v>
      </c>
      <c r="K17" s="48">
        <v>50884</v>
      </c>
      <c r="L17" s="48">
        <v>58592</v>
      </c>
      <c r="M17" s="48">
        <v>59582</v>
      </c>
      <c r="N17" s="48">
        <v>60381</v>
      </c>
      <c r="O17" s="48">
        <v>60334</v>
      </c>
      <c r="P17" s="48">
        <v>60254</v>
      </c>
      <c r="Q17" s="48">
        <v>65537</v>
      </c>
      <c r="R17" s="48">
        <v>59009</v>
      </c>
      <c r="S17" s="48">
        <v>66690</v>
      </c>
      <c r="T17" s="48">
        <v>69410</v>
      </c>
      <c r="U17" s="48">
        <v>62771</v>
      </c>
      <c r="V17" s="48">
        <v>71032</v>
      </c>
      <c r="W17" s="48">
        <v>68634</v>
      </c>
      <c r="X17" s="48">
        <v>70302</v>
      </c>
      <c r="Y17" s="48">
        <v>73056</v>
      </c>
      <c r="Z17" s="48">
        <v>72665</v>
      </c>
      <c r="AA17" s="48">
        <v>73297</v>
      </c>
      <c r="AB17" s="48">
        <v>75996</v>
      </c>
      <c r="AC17" s="48">
        <v>81416</v>
      </c>
      <c r="AD17" s="48">
        <v>75108</v>
      </c>
      <c r="AE17" s="48">
        <v>81139</v>
      </c>
      <c r="AF17" s="48">
        <v>86880</v>
      </c>
      <c r="AG17" s="48">
        <f>_xlfn.FORECAST.ETS(AG13,$C$17:AF17,$C$13:AF13,1,1,1)</f>
        <v>84003.140745403696</v>
      </c>
      <c r="AH17" s="48">
        <f>_xlfn.FORECAST.ETS(AH13,$C$17:AG17,$C$13:AG13,1,1,1)</f>
        <v>85804.791336207039</v>
      </c>
      <c r="AI17" s="48">
        <f>_xlfn.FORECAST.ETS(AI13,$C$17:AH17,$C$13:AH13,1,1,1)</f>
        <v>87211.285811792462</v>
      </c>
      <c r="AJ17" s="48">
        <f>_xlfn.FORECAST.ETS(AJ13,$C$17:AI17,$C$13:AI13,1,1,1)</f>
        <v>89305.351752000104</v>
      </c>
      <c r="AK17" s="48">
        <f>_xlfn.FORECAST.ETS(AK13,$C$17:AJ17,$C$13:AJ13,1,1,1)</f>
        <v>91069.781150906143</v>
      </c>
      <c r="AL17" s="48">
        <f>_xlfn.FORECAST.ETS(AL13,$C$17:AK17,$C$13:AK13,1,1,1)</f>
        <v>89677.150397241378</v>
      </c>
      <c r="AM17" s="48">
        <f>_xlfn.FORECAST.ETS(AM13,$C$17:AL17,$C$13:AL13,1,1,1)</f>
        <v>91144.854320501312</v>
      </c>
      <c r="AN17" s="48">
        <f>_xlfn.FORECAST.ETS(AN13,$C$17:AM17,$C$13:AM13,1,1,1)</f>
        <v>94642.662904410157</v>
      </c>
      <c r="AO17" s="48">
        <f>_xlfn.FORECAST.ETS(AO13,$C$17:AN17,$C$13:AN13,1,1,1)</f>
        <v>95920.281685676804</v>
      </c>
      <c r="AP17" s="48">
        <f>_xlfn.FORECAST.ETS(AP13,$C$17:AO17,$C$13:AO13,1,1,1)</f>
        <v>97198.048217625372</v>
      </c>
      <c r="AQ17" s="48">
        <f>_xlfn.FORECAST.ETS(AQ13,$C$17:AP17,$C$13:AP13,1,1,1)</f>
        <v>97706.58028241081</v>
      </c>
      <c r="AR17" s="48">
        <f>_xlfn.FORECAST.ETS(AR13,$C$17:AQ17,$C$13:AQ13,1,1,1)</f>
        <v>98964.938189703826</v>
      </c>
      <c r="AS17" s="48">
        <f>_xlfn.FORECAST.ETS(AS13,$C$17:AR17,$C$13:AR13,1,1,1)</f>
        <v>100225.20233230226</v>
      </c>
      <c r="AT17" s="48">
        <f>_xlfn.FORECAST.ETS(AT13,$C$17:AS17,$C$13:AS13,1,1,1)</f>
        <v>101487.14077118899</v>
      </c>
      <c r="AU17" s="48">
        <f>_xlfn.FORECAST.ETS(AU13,$C$17:AT17,$C$13:AT13,1,1,1)</f>
        <v>102750.55021545435</v>
      </c>
      <c r="AV17" s="48">
        <f>_xlfn.FORECAST.ETS(AV13,$C$17:AU17,$C$13:AU13,1,1,1)</f>
        <v>104015.25225167077</v>
      </c>
      <c r="AW17" s="48">
        <f>_xlfn.FORECAST.ETS(AW13,$C$17:AV17,$C$13:AV13,1,1,1)</f>
        <v>105281.0900942033</v>
      </c>
      <c r="AX17" s="48">
        <f>_xlfn.FORECAST.ETS(AX13,$C$17:AW17,$C$13:AW13,1,1,1)</f>
        <v>106547.92578347665</v>
      </c>
      <c r="AY17" s="48">
        <f>_xlfn.FORECAST.ETS(AY13,$C$17:AX17,$C$13:AX13,1,1,1)</f>
        <v>107815.63776890151</v>
      </c>
      <c r="AZ17" s="48">
        <f>_xlfn.FORECAST.ETS(AZ13,$C$17:AY17,$C$13:AY13,1,1,1)</f>
        <v>109084.11882186189</v>
      </c>
      <c r="BA17" s="48">
        <f>_xlfn.FORECAST.ETS(BA13,$C$17:AZ17,$C$13:AZ13,1,1,1)</f>
        <v>110353.27423184506</v>
      </c>
      <c r="BB17" s="106">
        <f>_xlfn.FORECAST.ETS(BB13,$C$17:BA17,$C$13:BA13,1,1,1)</f>
        <v>111623.02024550241</v>
      </c>
      <c r="BC17" s="106">
        <f>_xlfn.FORECAST.ETS(BC13,$C$17:BB17,$C$13:BB13,1,1,1)</f>
        <v>112893.28271423529</v>
      </c>
      <c r="BD17" s="79">
        <f>_xlfn.FORECAST.ETS(BD13,$C$17:BC17,$C$13:BC13,1,1,1)</f>
        <v>114163.99592089654</v>
      </c>
    </row>
    <row r="18" spans="1:64" x14ac:dyDescent="0.2">
      <c r="BB18" s="98"/>
      <c r="BC18" s="98"/>
      <c r="BD18" s="98"/>
    </row>
    <row r="19" spans="1:64" s="133" customFormat="1" x14ac:dyDescent="0.2">
      <c r="A19" s="128" t="s">
        <v>141</v>
      </c>
      <c r="B19" s="129"/>
      <c r="C19" s="130">
        <v>7</v>
      </c>
      <c r="D19" s="130">
        <v>8</v>
      </c>
      <c r="E19" s="130">
        <v>9</v>
      </c>
      <c r="F19" s="130">
        <v>10</v>
      </c>
      <c r="G19" s="130">
        <v>11</v>
      </c>
      <c r="H19" s="130">
        <v>12</v>
      </c>
      <c r="I19" s="130">
        <v>13</v>
      </c>
      <c r="J19" s="130">
        <v>14</v>
      </c>
      <c r="K19" s="130">
        <v>15</v>
      </c>
      <c r="L19" s="130">
        <v>16</v>
      </c>
      <c r="M19" s="130">
        <v>17</v>
      </c>
      <c r="N19" s="130">
        <v>18</v>
      </c>
      <c r="O19" s="130">
        <v>19</v>
      </c>
      <c r="P19" s="130">
        <v>20</v>
      </c>
      <c r="Q19" s="130">
        <v>21</v>
      </c>
      <c r="R19" s="130">
        <v>22</v>
      </c>
      <c r="S19" s="130">
        <v>23</v>
      </c>
      <c r="T19" s="130">
        <v>24</v>
      </c>
      <c r="U19" s="130">
        <v>25</v>
      </c>
      <c r="V19" s="130">
        <v>26</v>
      </c>
      <c r="W19" s="130">
        <v>27</v>
      </c>
      <c r="X19" s="130">
        <v>28</v>
      </c>
      <c r="Y19" s="130">
        <v>29</v>
      </c>
      <c r="Z19" s="130">
        <v>30</v>
      </c>
      <c r="AA19" s="130">
        <v>31</v>
      </c>
      <c r="AB19" s="130">
        <v>32</v>
      </c>
      <c r="AC19" s="130">
        <v>33</v>
      </c>
      <c r="AD19" s="130">
        <v>34</v>
      </c>
      <c r="AE19" s="130">
        <v>35</v>
      </c>
      <c r="AF19" s="130">
        <v>36</v>
      </c>
      <c r="AG19" s="131"/>
      <c r="AH19" s="131"/>
      <c r="AI19" s="131"/>
      <c r="AJ19" s="131"/>
      <c r="AK19" s="131"/>
      <c r="AL19" s="131"/>
      <c r="AM19" s="131"/>
      <c r="AN19" s="131"/>
      <c r="AO19" s="131"/>
      <c r="AP19" s="131"/>
      <c r="AQ19" s="131"/>
      <c r="AR19" s="131"/>
      <c r="AS19" s="131"/>
      <c r="AT19" s="131"/>
      <c r="AU19" s="131"/>
      <c r="AV19" s="131"/>
      <c r="AW19" s="131"/>
      <c r="AX19" s="131"/>
      <c r="AY19" s="131"/>
      <c r="AZ19" s="131"/>
      <c r="BA19" s="131"/>
      <c r="BB19" s="131"/>
      <c r="BC19" s="131"/>
      <c r="BD19" s="131"/>
      <c r="BE19" s="132"/>
      <c r="BF19" s="132"/>
      <c r="BG19" s="132"/>
      <c r="BH19" s="132"/>
      <c r="BI19" s="132"/>
      <c r="BJ19" s="132"/>
      <c r="BK19" s="132"/>
      <c r="BL19" s="132"/>
    </row>
    <row r="20" spans="1:64" s="101" customFormat="1" x14ac:dyDescent="0.2">
      <c r="A20" s="109" t="s">
        <v>78</v>
      </c>
      <c r="B20" s="102"/>
      <c r="C20" s="100">
        <v>163736</v>
      </c>
      <c r="D20" s="100">
        <v>178412</v>
      </c>
      <c r="E20" s="100">
        <v>170397</v>
      </c>
      <c r="F20" s="100">
        <v>176245</v>
      </c>
      <c r="G20" s="100">
        <v>172112</v>
      </c>
      <c r="H20" s="100">
        <v>182341</v>
      </c>
      <c r="I20" s="100">
        <v>195932</v>
      </c>
      <c r="J20" s="100">
        <v>199356</v>
      </c>
      <c r="K20" s="100">
        <v>182296</v>
      </c>
      <c r="L20" s="100">
        <v>190347</v>
      </c>
      <c r="M20" s="100">
        <v>174161</v>
      </c>
      <c r="N20" s="100">
        <v>170665</v>
      </c>
      <c r="O20" s="100">
        <v>161677</v>
      </c>
      <c r="P20" s="100">
        <v>161408</v>
      </c>
      <c r="Q20" s="100">
        <v>181141</v>
      </c>
      <c r="R20" s="100">
        <v>179096</v>
      </c>
      <c r="S20" s="100">
        <v>182659</v>
      </c>
      <c r="T20" s="100">
        <v>187480</v>
      </c>
      <c r="U20" s="100">
        <v>187779</v>
      </c>
      <c r="V20" s="100">
        <v>200973</v>
      </c>
      <c r="W20" s="100">
        <v>189938</v>
      </c>
      <c r="X20" s="100">
        <v>180289</v>
      </c>
      <c r="Y20" s="100">
        <v>182034</v>
      </c>
      <c r="Z20" s="100">
        <v>171589</v>
      </c>
      <c r="AA20" s="100">
        <v>181189</v>
      </c>
      <c r="AB20" s="100">
        <v>167840</v>
      </c>
      <c r="AC20" s="100">
        <v>187091</v>
      </c>
      <c r="AD20" s="100">
        <v>166375</v>
      </c>
      <c r="AE20" s="100">
        <v>179338</v>
      </c>
      <c r="AF20" s="100">
        <v>195065</v>
      </c>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2"/>
      <c r="BE20" s="100"/>
      <c r="BF20" s="100"/>
      <c r="BG20" s="100"/>
      <c r="BH20" s="100"/>
      <c r="BI20" s="100"/>
      <c r="BJ20" s="100"/>
      <c r="BK20" s="100"/>
      <c r="BL20" s="100"/>
    </row>
    <row r="21" spans="1:64" s="101" customFormat="1" x14ac:dyDescent="0.2">
      <c r="A21" s="103" t="s">
        <v>79</v>
      </c>
      <c r="B21" s="102"/>
      <c r="C21" s="104">
        <v>154121</v>
      </c>
      <c r="D21" s="104">
        <v>152566</v>
      </c>
      <c r="E21" s="104">
        <v>157613</v>
      </c>
      <c r="F21" s="104">
        <v>147898</v>
      </c>
      <c r="G21" s="104">
        <v>156184</v>
      </c>
      <c r="H21" s="104">
        <v>151617</v>
      </c>
      <c r="I21" s="104">
        <v>158364</v>
      </c>
      <c r="J21" s="104">
        <v>151371</v>
      </c>
      <c r="K21" s="104">
        <v>155286</v>
      </c>
      <c r="L21" s="104">
        <v>153507</v>
      </c>
      <c r="M21" s="104">
        <v>144088</v>
      </c>
      <c r="N21" s="104">
        <v>148360</v>
      </c>
      <c r="O21" s="104">
        <v>151487</v>
      </c>
      <c r="P21" s="104">
        <v>143333</v>
      </c>
      <c r="Q21" s="104">
        <v>142662</v>
      </c>
      <c r="R21" s="104">
        <v>142874</v>
      </c>
      <c r="S21" s="104">
        <v>144340</v>
      </c>
      <c r="T21" s="104">
        <v>144531</v>
      </c>
      <c r="U21" s="104">
        <v>153423</v>
      </c>
      <c r="V21" s="104">
        <v>143576</v>
      </c>
      <c r="W21" s="104">
        <v>144195</v>
      </c>
      <c r="X21" s="104">
        <v>144909</v>
      </c>
      <c r="Y21" s="104">
        <v>149310</v>
      </c>
      <c r="Z21" s="104">
        <v>148036</v>
      </c>
      <c r="AA21" s="104">
        <v>144901</v>
      </c>
      <c r="AB21" s="104">
        <v>136734</v>
      </c>
      <c r="AC21" s="104">
        <v>137299</v>
      </c>
      <c r="AD21" s="104">
        <v>141565</v>
      </c>
      <c r="AE21" s="104">
        <v>139858</v>
      </c>
      <c r="AF21" s="104">
        <v>135834</v>
      </c>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c r="BE21" s="100"/>
      <c r="BF21" s="100"/>
      <c r="BG21" s="100"/>
      <c r="BH21" s="100"/>
      <c r="BI21" s="100"/>
      <c r="BJ21" s="100"/>
      <c r="BK21" s="100"/>
      <c r="BL21" s="100"/>
    </row>
    <row r="22" spans="1:64" s="101" customFormat="1" x14ac:dyDescent="0.2">
      <c r="A22" s="103" t="s">
        <v>80</v>
      </c>
      <c r="B22" s="102"/>
      <c r="C22" s="104">
        <v>100398</v>
      </c>
      <c r="D22" s="104">
        <v>96137</v>
      </c>
      <c r="E22" s="104">
        <v>94491</v>
      </c>
      <c r="F22" s="104">
        <v>105218</v>
      </c>
      <c r="G22" s="104">
        <v>104197</v>
      </c>
      <c r="H22" s="104">
        <v>103991</v>
      </c>
      <c r="I22" s="104">
        <v>97811</v>
      </c>
      <c r="J22" s="104">
        <v>84195</v>
      </c>
      <c r="K22" s="104">
        <v>85131</v>
      </c>
      <c r="L22" s="104">
        <v>81897</v>
      </c>
      <c r="M22" s="104">
        <v>91686</v>
      </c>
      <c r="N22" s="104">
        <v>100344</v>
      </c>
      <c r="O22" s="104">
        <v>96570</v>
      </c>
      <c r="P22" s="104">
        <v>96713</v>
      </c>
      <c r="Q22" s="104">
        <v>111717</v>
      </c>
      <c r="R22" s="104">
        <v>100540</v>
      </c>
      <c r="S22" s="104">
        <v>98428</v>
      </c>
      <c r="T22" s="104">
        <v>99410</v>
      </c>
      <c r="U22" s="104">
        <v>99987</v>
      </c>
      <c r="V22" s="104">
        <v>91122</v>
      </c>
      <c r="W22" s="104">
        <v>98405</v>
      </c>
      <c r="X22" s="104">
        <v>90519</v>
      </c>
      <c r="Y22" s="104">
        <v>90909</v>
      </c>
      <c r="Z22" s="104">
        <v>105772</v>
      </c>
      <c r="AA22" s="104">
        <v>104800</v>
      </c>
      <c r="AB22" s="104">
        <v>107001</v>
      </c>
      <c r="AC22" s="104">
        <v>102308</v>
      </c>
      <c r="AD22" s="104">
        <v>116989</v>
      </c>
      <c r="AE22" s="104">
        <v>121111</v>
      </c>
      <c r="AF22" s="104">
        <v>115461</v>
      </c>
      <c r="AG22" s="102"/>
      <c r="AH22" s="102"/>
      <c r="AI22" s="102"/>
      <c r="AJ22" s="102"/>
      <c r="AK22" s="102"/>
      <c r="AL22" s="102"/>
      <c r="AM22" s="102"/>
      <c r="AN22" s="102"/>
      <c r="AO22" s="102"/>
      <c r="AP22" s="102"/>
      <c r="AQ22" s="102"/>
      <c r="AR22" s="102"/>
      <c r="AS22" s="102"/>
      <c r="AT22" s="102"/>
      <c r="AU22" s="102"/>
      <c r="AV22" s="102"/>
      <c r="AW22" s="102"/>
      <c r="AX22" s="102"/>
      <c r="AY22" s="102"/>
      <c r="AZ22" s="102"/>
      <c r="BA22" s="102"/>
      <c r="BB22" s="102"/>
      <c r="BC22" s="102"/>
      <c r="BD22" s="102"/>
      <c r="BE22" s="100"/>
      <c r="BF22" s="100"/>
      <c r="BG22" s="100"/>
      <c r="BH22" s="100"/>
      <c r="BI22" s="100"/>
      <c r="BJ22" s="100"/>
      <c r="BK22" s="100"/>
      <c r="BL22" s="100"/>
    </row>
    <row r="23" spans="1:64" s="101" customFormat="1" x14ac:dyDescent="0.2">
      <c r="A23" s="103" t="s">
        <v>142</v>
      </c>
      <c r="B23" s="115"/>
      <c r="C23" s="105">
        <v>49617</v>
      </c>
      <c r="D23" s="105">
        <v>49795</v>
      </c>
      <c r="E23" s="105">
        <v>54869</v>
      </c>
      <c r="F23" s="105">
        <v>51886</v>
      </c>
      <c r="G23" s="105">
        <v>54377</v>
      </c>
      <c r="H23" s="105">
        <v>49720</v>
      </c>
      <c r="I23" s="105">
        <v>53142</v>
      </c>
      <c r="J23" s="105">
        <v>57619</v>
      </c>
      <c r="K23" s="105">
        <v>50884</v>
      </c>
      <c r="L23" s="105">
        <v>58592</v>
      </c>
      <c r="M23" s="105">
        <v>59582</v>
      </c>
      <c r="N23" s="105">
        <v>60381</v>
      </c>
      <c r="O23" s="105">
        <v>60334</v>
      </c>
      <c r="P23" s="105">
        <v>60254</v>
      </c>
      <c r="Q23" s="105">
        <v>65537</v>
      </c>
      <c r="R23" s="105">
        <v>59009</v>
      </c>
      <c r="S23" s="105">
        <v>66690</v>
      </c>
      <c r="T23" s="105">
        <v>69410</v>
      </c>
      <c r="U23" s="105">
        <v>62771</v>
      </c>
      <c r="V23" s="105">
        <v>71032</v>
      </c>
      <c r="W23" s="105">
        <v>68634</v>
      </c>
      <c r="X23" s="105">
        <v>70302</v>
      </c>
      <c r="Y23" s="105">
        <v>73056</v>
      </c>
      <c r="Z23" s="105">
        <v>72665</v>
      </c>
      <c r="AA23" s="105">
        <v>73297</v>
      </c>
      <c r="AB23" s="105">
        <v>75996</v>
      </c>
      <c r="AC23" s="105">
        <v>81416</v>
      </c>
      <c r="AD23" s="105">
        <v>75108</v>
      </c>
      <c r="AE23" s="105">
        <v>81139</v>
      </c>
      <c r="AF23" s="105">
        <v>86880</v>
      </c>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0"/>
      <c r="BF23" s="100"/>
      <c r="BG23" s="100"/>
      <c r="BH23" s="100"/>
      <c r="BI23" s="100"/>
      <c r="BJ23" s="100"/>
      <c r="BK23" s="100"/>
      <c r="BL23" s="100"/>
    </row>
    <row r="24" spans="1:64" x14ac:dyDescent="0.2">
      <c r="AG24" s="98"/>
      <c r="AH24" s="98"/>
      <c r="AI24" s="98"/>
      <c r="AJ24" s="98"/>
      <c r="AK24" s="98"/>
      <c r="AL24" s="98"/>
      <c r="AM24" s="98"/>
      <c r="AN24" s="98"/>
      <c r="AO24" s="98"/>
      <c r="AP24" s="98"/>
      <c r="AQ24" s="98"/>
      <c r="AR24" s="98"/>
      <c r="AS24" s="98"/>
      <c r="AT24" s="98"/>
      <c r="AU24" s="98"/>
      <c r="AV24" s="98"/>
      <c r="AW24" s="98"/>
      <c r="AX24" s="98"/>
      <c r="AY24" s="98"/>
      <c r="AZ24" s="98"/>
      <c r="BA24" s="98"/>
      <c r="BB24" s="98"/>
      <c r="BC24" s="98"/>
      <c r="BD24" s="98"/>
    </row>
    <row r="25" spans="1:64" s="126" customFormat="1" x14ac:dyDescent="0.2">
      <c r="A25" s="75" t="s">
        <v>143</v>
      </c>
      <c r="B25" s="75"/>
      <c r="C25" s="29">
        <v>7</v>
      </c>
      <c r="D25" s="29">
        <v>8</v>
      </c>
      <c r="E25" s="29">
        <v>9</v>
      </c>
      <c r="F25" s="29">
        <v>10</v>
      </c>
      <c r="G25" s="29">
        <v>11</v>
      </c>
      <c r="H25" s="29">
        <v>12</v>
      </c>
      <c r="I25" s="29">
        <v>13</v>
      </c>
      <c r="J25" s="29">
        <v>14</v>
      </c>
      <c r="K25" s="29">
        <v>15</v>
      </c>
      <c r="L25" s="29">
        <v>16</v>
      </c>
      <c r="M25" s="29">
        <v>17</v>
      </c>
      <c r="N25" s="29">
        <v>18</v>
      </c>
      <c r="O25" s="29">
        <v>19</v>
      </c>
      <c r="P25" s="29">
        <v>20</v>
      </c>
      <c r="Q25" s="29">
        <v>21</v>
      </c>
      <c r="R25" s="29">
        <v>22</v>
      </c>
      <c r="S25" s="29">
        <v>23</v>
      </c>
      <c r="T25" s="29">
        <v>24</v>
      </c>
      <c r="U25" s="29">
        <v>25</v>
      </c>
      <c r="V25" s="29">
        <v>26</v>
      </c>
      <c r="W25" s="29">
        <v>27</v>
      </c>
      <c r="X25" s="29">
        <v>28</v>
      </c>
      <c r="Y25" s="29">
        <v>29</v>
      </c>
      <c r="Z25" s="29">
        <v>30</v>
      </c>
      <c r="AA25" s="29">
        <v>31</v>
      </c>
      <c r="AB25" s="29">
        <v>32</v>
      </c>
      <c r="AC25" s="29">
        <v>33</v>
      </c>
      <c r="AD25" s="29">
        <v>34</v>
      </c>
      <c r="AE25" s="29">
        <v>35</v>
      </c>
      <c r="AF25" s="29">
        <v>36</v>
      </c>
      <c r="AG25" s="75"/>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x14ac:dyDescent="0.2">
      <c r="A26" s="116" t="s">
        <v>35</v>
      </c>
      <c r="B26" s="68" t="s">
        <v>141</v>
      </c>
      <c r="C26" s="125">
        <v>163736</v>
      </c>
      <c r="D26" s="125">
        <v>178412</v>
      </c>
      <c r="E26" s="125">
        <v>170397</v>
      </c>
      <c r="F26" s="125">
        <v>176245</v>
      </c>
      <c r="G26" s="125">
        <v>172112</v>
      </c>
      <c r="H26" s="125">
        <v>182341</v>
      </c>
      <c r="I26" s="125">
        <v>195932</v>
      </c>
      <c r="J26" s="125">
        <v>199356</v>
      </c>
      <c r="K26" s="125">
        <v>182296</v>
      </c>
      <c r="L26" s="125">
        <v>190347</v>
      </c>
      <c r="M26" s="125">
        <v>174161</v>
      </c>
      <c r="N26" s="125">
        <v>170665</v>
      </c>
      <c r="O26" s="125">
        <v>161677</v>
      </c>
      <c r="P26" s="125">
        <v>161408</v>
      </c>
      <c r="Q26" s="125">
        <v>181141</v>
      </c>
      <c r="R26" s="125">
        <v>179096</v>
      </c>
      <c r="S26" s="125">
        <v>182659</v>
      </c>
      <c r="T26" s="125">
        <v>187480</v>
      </c>
      <c r="U26" s="125">
        <v>187779</v>
      </c>
      <c r="V26" s="125">
        <v>200973</v>
      </c>
      <c r="W26" s="125">
        <v>189938</v>
      </c>
      <c r="X26" s="125">
        <v>180289</v>
      </c>
      <c r="Y26" s="125">
        <v>182034</v>
      </c>
      <c r="Z26" s="125">
        <v>171589</v>
      </c>
      <c r="AA26" s="125">
        <v>181189</v>
      </c>
      <c r="AB26" s="125">
        <v>167840</v>
      </c>
      <c r="AC26" s="125">
        <v>187091</v>
      </c>
      <c r="AD26" s="125">
        <v>166375</v>
      </c>
      <c r="AE26" s="125">
        <v>179338</v>
      </c>
      <c r="AF26" s="125">
        <v>195065</v>
      </c>
      <c r="AG26" s="98"/>
      <c r="AH26" s="98"/>
      <c r="AI26" s="98"/>
      <c r="AJ26" s="98"/>
      <c r="AK26" s="98"/>
      <c r="AL26" s="98"/>
      <c r="AM26" s="98"/>
      <c r="AN26" s="98"/>
      <c r="AO26" s="98"/>
      <c r="AP26" s="98"/>
      <c r="AQ26" s="98"/>
      <c r="AR26" s="98"/>
      <c r="AS26" s="98"/>
      <c r="AT26" s="98"/>
      <c r="AU26" s="98"/>
      <c r="AV26" s="98"/>
      <c r="AW26" s="98"/>
      <c r="AX26" s="98"/>
      <c r="AY26" s="98"/>
      <c r="AZ26" s="98"/>
      <c r="BA26" s="98"/>
      <c r="BB26" s="98"/>
      <c r="BC26" s="98"/>
      <c r="BD26" s="98"/>
    </row>
    <row r="27" spans="1:64" x14ac:dyDescent="0.2">
      <c r="A27" s="116"/>
      <c r="B27" s="29" t="s">
        <v>196</v>
      </c>
      <c r="C27" s="118"/>
      <c r="D27" s="118"/>
      <c r="E27" s="118"/>
      <c r="F27" s="118"/>
      <c r="G27" s="118"/>
      <c r="H27" s="118"/>
      <c r="I27" s="118"/>
      <c r="J27" s="118"/>
      <c r="K27" s="118"/>
      <c r="L27" s="118"/>
      <c r="M27" s="118"/>
      <c r="N27" s="118"/>
      <c r="O27" s="118"/>
      <c r="P27" s="118"/>
      <c r="Q27" s="118"/>
      <c r="R27" s="118"/>
      <c r="S27" s="118"/>
      <c r="T27" s="118"/>
      <c r="U27" s="108">
        <f>_xlfn.FORECAST.ETS(U25,$C$26:$T$26,$C$25:$T$25,1,1,1)</f>
        <v>187214.56185726693</v>
      </c>
      <c r="V27" s="108">
        <f t="shared" ref="V27:AF27" si="0">_xlfn.FORECAST.ETS(V25,$C$26:$T$26,$C$25:$T$25,1,1,1)</f>
        <v>187442.07668676259</v>
      </c>
      <c r="W27" s="108">
        <f t="shared" si="0"/>
        <v>187669.59151625822</v>
      </c>
      <c r="X27" s="108">
        <f t="shared" si="0"/>
        <v>187897.10634575388</v>
      </c>
      <c r="Y27" s="108">
        <f t="shared" si="0"/>
        <v>188124.62117524954</v>
      </c>
      <c r="Z27" s="108">
        <f t="shared" si="0"/>
        <v>188352.1360047452</v>
      </c>
      <c r="AA27" s="108">
        <f t="shared" si="0"/>
        <v>188579.65083424086</v>
      </c>
      <c r="AB27" s="108">
        <f t="shared" si="0"/>
        <v>188807.16566373649</v>
      </c>
      <c r="AC27" s="108">
        <f t="shared" si="0"/>
        <v>189034.68049323215</v>
      </c>
      <c r="AD27" s="108">
        <f t="shared" si="0"/>
        <v>189262.19532272781</v>
      </c>
      <c r="AE27" s="108">
        <f t="shared" si="0"/>
        <v>189489.71015222347</v>
      </c>
      <c r="AF27" s="108">
        <f t="shared" si="0"/>
        <v>189717.22498171913</v>
      </c>
      <c r="AG27" s="98"/>
      <c r="AH27" s="98"/>
      <c r="AI27" s="98"/>
      <c r="AJ27" s="98"/>
      <c r="AK27" s="98"/>
      <c r="AL27" s="98"/>
      <c r="AM27" s="98"/>
      <c r="AN27" s="98"/>
      <c r="AO27" s="98"/>
      <c r="AP27" s="98"/>
      <c r="AQ27" s="98"/>
      <c r="AR27" s="98"/>
      <c r="AS27" s="98"/>
      <c r="AT27" s="98"/>
      <c r="AU27" s="98"/>
      <c r="AV27" s="98"/>
      <c r="AW27" s="98"/>
      <c r="AX27" s="98"/>
      <c r="AY27" s="98"/>
      <c r="AZ27" s="98"/>
      <c r="BA27" s="98"/>
      <c r="BB27" s="98"/>
      <c r="BC27" s="98"/>
      <c r="BD27" s="98"/>
    </row>
    <row r="28" spans="1:64" x14ac:dyDescent="0.2">
      <c r="A28" s="116"/>
      <c r="B28" s="29" t="s">
        <v>197</v>
      </c>
      <c r="C28" s="118"/>
      <c r="D28" s="118"/>
      <c r="E28" s="118"/>
      <c r="F28" s="118"/>
      <c r="G28" s="118"/>
      <c r="H28" s="118"/>
      <c r="I28" s="118"/>
      <c r="J28" s="118"/>
      <c r="K28" s="118"/>
      <c r="L28" s="118"/>
      <c r="M28" s="118"/>
      <c r="N28" s="118"/>
      <c r="O28" s="118"/>
      <c r="P28" s="118"/>
      <c r="Q28" s="118"/>
      <c r="R28" s="118"/>
      <c r="S28" s="118"/>
      <c r="T28" s="118"/>
      <c r="U28" s="29">
        <f>ABS(U26-U27)</f>
        <v>564.43814273306634</v>
      </c>
      <c r="V28" s="29">
        <f t="shared" ref="V28:AF28" si="1">ABS(V26-V27)</f>
        <v>13530.923313237407</v>
      </c>
      <c r="W28" s="29">
        <f t="shared" si="1"/>
        <v>2268.4084837417759</v>
      </c>
      <c r="X28" s="29">
        <f t="shared" si="1"/>
        <v>7608.1063457538839</v>
      </c>
      <c r="Y28" s="29">
        <f t="shared" si="1"/>
        <v>6090.6211752495437</v>
      </c>
      <c r="Z28" s="29">
        <f t="shared" si="1"/>
        <v>16763.136004745204</v>
      </c>
      <c r="AA28" s="29">
        <f t="shared" si="1"/>
        <v>7390.6508342408633</v>
      </c>
      <c r="AB28" s="29">
        <f t="shared" si="1"/>
        <v>20967.165663736494</v>
      </c>
      <c r="AC28" s="29">
        <f t="shared" si="1"/>
        <v>1943.6804932321538</v>
      </c>
      <c r="AD28" s="29">
        <f t="shared" si="1"/>
        <v>22887.195322727814</v>
      </c>
      <c r="AE28" s="29">
        <f t="shared" si="1"/>
        <v>10151.710152223473</v>
      </c>
      <c r="AF28" s="29">
        <f t="shared" si="1"/>
        <v>5347.7750182808668</v>
      </c>
      <c r="AG28" s="99"/>
      <c r="AH28" s="98"/>
      <c r="AI28" s="98"/>
      <c r="AJ28" s="98"/>
      <c r="AK28" s="98"/>
      <c r="AL28" s="98"/>
      <c r="AM28" s="98"/>
      <c r="AN28" s="98"/>
      <c r="AO28" s="98"/>
      <c r="AP28" s="98"/>
      <c r="AQ28" s="98"/>
      <c r="AR28" s="98"/>
      <c r="AS28" s="98"/>
      <c r="AT28" s="98"/>
      <c r="AU28" s="98"/>
      <c r="AV28" s="98"/>
      <c r="AW28" s="98"/>
      <c r="AX28" s="98"/>
      <c r="AY28" s="98"/>
      <c r="AZ28" s="98"/>
      <c r="BA28" s="98"/>
      <c r="BB28" s="98"/>
      <c r="BC28" s="98"/>
      <c r="BD28" s="98"/>
    </row>
    <row r="29" spans="1:64" x14ac:dyDescent="0.2">
      <c r="A29" s="116"/>
      <c r="B29" s="29" t="s">
        <v>143</v>
      </c>
      <c r="C29" s="118"/>
      <c r="D29" s="118"/>
      <c r="E29" s="118"/>
      <c r="F29" s="118"/>
      <c r="G29" s="118"/>
      <c r="H29" s="118"/>
      <c r="I29" s="118"/>
      <c r="J29" s="118"/>
      <c r="K29" s="118"/>
      <c r="L29" s="118"/>
      <c r="M29" s="118"/>
      <c r="N29" s="118"/>
      <c r="O29" s="118"/>
      <c r="P29" s="118"/>
      <c r="Q29" s="118"/>
      <c r="R29" s="118"/>
      <c r="S29" s="118"/>
      <c r="T29" s="118"/>
      <c r="U29" s="119">
        <f>AVERAGE(U28:AF28)</f>
        <v>9626.1509124918794</v>
      </c>
      <c r="V29" s="119"/>
      <c r="W29" s="119"/>
      <c r="X29" s="119"/>
      <c r="Y29" s="119"/>
      <c r="Z29" s="119"/>
      <c r="AA29" s="119"/>
      <c r="AB29" s="119"/>
      <c r="AC29" s="119"/>
      <c r="AD29" s="119"/>
      <c r="AE29" s="119"/>
      <c r="AF29" s="119"/>
      <c r="AG29" s="98"/>
      <c r="AH29" s="98"/>
      <c r="AI29" s="98"/>
      <c r="AJ29" s="98"/>
      <c r="AK29" s="98"/>
      <c r="AL29" s="98"/>
      <c r="AM29" s="98"/>
      <c r="AN29" s="98"/>
      <c r="AO29" s="98"/>
      <c r="AP29" s="98"/>
      <c r="AQ29" s="98"/>
      <c r="AR29" s="98"/>
      <c r="AS29" s="98"/>
      <c r="AT29" s="98"/>
      <c r="AU29" s="98"/>
      <c r="AV29" s="98"/>
      <c r="AW29" s="98"/>
      <c r="AX29" s="98"/>
      <c r="AY29" s="98"/>
      <c r="AZ29" s="98"/>
      <c r="BA29" s="98"/>
      <c r="BB29" s="98"/>
      <c r="BC29" s="98"/>
      <c r="BD29" s="98"/>
    </row>
    <row r="30" spans="1:64" x14ac:dyDescent="0.2">
      <c r="A30" s="98"/>
      <c r="B30" s="98"/>
      <c r="C30" s="98"/>
      <c r="D30" s="98"/>
      <c r="E30" s="98"/>
      <c r="F30" s="98"/>
      <c r="G30" s="98"/>
      <c r="H30" s="98"/>
      <c r="I30" s="98"/>
      <c r="J30" s="98"/>
      <c r="K30" s="98"/>
      <c r="L30" s="98"/>
      <c r="M30" s="98"/>
      <c r="N30" s="98"/>
      <c r="O30" s="98"/>
      <c r="P30" s="98"/>
      <c r="Q30" s="98"/>
      <c r="R30" s="98"/>
      <c r="S30" s="98"/>
      <c r="T30" s="98"/>
      <c r="U30" s="98"/>
      <c r="V30" s="98"/>
      <c r="W30" s="98"/>
      <c r="X30" s="98"/>
      <c r="Y30" s="98"/>
      <c r="Z30" s="98"/>
      <c r="AA30" s="98"/>
      <c r="AB30" s="98"/>
      <c r="AC30" s="98"/>
      <c r="AD30" s="98"/>
      <c r="AE30" s="98"/>
      <c r="AF30" s="98"/>
      <c r="AG30" s="98"/>
      <c r="AH30" s="98"/>
      <c r="AI30" s="98"/>
      <c r="AJ30" s="98"/>
      <c r="AK30" s="98"/>
      <c r="AL30" s="98"/>
      <c r="AM30" s="98"/>
      <c r="AN30" s="98"/>
      <c r="AO30" s="98"/>
      <c r="AP30" s="98"/>
      <c r="AQ30" s="98"/>
      <c r="AR30" s="98"/>
      <c r="AS30" s="98"/>
      <c r="AT30" s="98"/>
      <c r="AU30" s="98"/>
      <c r="AV30" s="98"/>
      <c r="AW30" s="98"/>
      <c r="AX30" s="98"/>
      <c r="AY30" s="98"/>
      <c r="AZ30" s="98"/>
      <c r="BA30" s="98"/>
      <c r="BB30" s="98"/>
    </row>
    <row r="31" spans="1:64" x14ac:dyDescent="0.2">
      <c r="A31" s="116" t="s">
        <v>36</v>
      </c>
      <c r="B31" s="29" t="s">
        <v>141</v>
      </c>
      <c r="C31" s="117">
        <v>154121</v>
      </c>
      <c r="D31" s="117">
        <v>152566</v>
      </c>
      <c r="E31" s="117">
        <v>157613</v>
      </c>
      <c r="F31" s="117">
        <v>147898</v>
      </c>
      <c r="G31" s="117">
        <v>156184</v>
      </c>
      <c r="H31" s="117">
        <v>151617</v>
      </c>
      <c r="I31" s="117">
        <v>158364</v>
      </c>
      <c r="J31" s="117">
        <v>151371</v>
      </c>
      <c r="K31" s="117">
        <v>155286</v>
      </c>
      <c r="L31" s="117">
        <v>153507</v>
      </c>
      <c r="M31" s="117">
        <v>144088</v>
      </c>
      <c r="N31" s="117">
        <v>148360</v>
      </c>
      <c r="O31" s="117">
        <v>151487</v>
      </c>
      <c r="P31" s="117">
        <v>143333</v>
      </c>
      <c r="Q31" s="117">
        <v>142662</v>
      </c>
      <c r="R31" s="117">
        <v>142874</v>
      </c>
      <c r="S31" s="117">
        <v>144340</v>
      </c>
      <c r="T31" s="117">
        <v>144531</v>
      </c>
      <c r="U31" s="117">
        <v>153423</v>
      </c>
      <c r="V31" s="117">
        <v>143576</v>
      </c>
      <c r="W31" s="117">
        <v>144195</v>
      </c>
      <c r="X31" s="117">
        <v>144909</v>
      </c>
      <c r="Y31" s="117">
        <v>149310</v>
      </c>
      <c r="Z31" s="117">
        <v>148036</v>
      </c>
      <c r="AA31" s="117">
        <v>144901</v>
      </c>
      <c r="AB31" s="117">
        <v>136734</v>
      </c>
      <c r="AC31" s="117">
        <v>137299</v>
      </c>
      <c r="AD31" s="117">
        <v>141565</v>
      </c>
      <c r="AE31" s="117">
        <v>139858</v>
      </c>
      <c r="AF31" s="117">
        <v>135834</v>
      </c>
      <c r="AG31" s="98"/>
      <c r="AH31" s="98"/>
      <c r="AI31" s="98"/>
      <c r="AJ31" s="98"/>
      <c r="AK31" s="98"/>
      <c r="AL31" s="98"/>
      <c r="AM31" s="98"/>
      <c r="AN31" s="98"/>
      <c r="AO31" s="98"/>
      <c r="AP31" s="98"/>
      <c r="AQ31" s="98"/>
      <c r="AR31" s="98"/>
      <c r="AS31" s="98"/>
      <c r="AT31" s="98"/>
      <c r="AU31" s="98"/>
      <c r="AV31" s="98"/>
      <c r="AW31" s="98"/>
      <c r="AX31" s="98"/>
      <c r="AY31" s="98"/>
      <c r="AZ31" s="98"/>
      <c r="BA31" s="98"/>
      <c r="BB31" s="98"/>
    </row>
    <row r="32" spans="1:64" x14ac:dyDescent="0.2">
      <c r="A32" s="116"/>
      <c r="B32" s="29" t="s">
        <v>198</v>
      </c>
      <c r="C32" s="118"/>
      <c r="D32" s="118"/>
      <c r="E32" s="118"/>
      <c r="F32" s="118"/>
      <c r="G32" s="118"/>
      <c r="H32" s="118"/>
      <c r="I32" s="118"/>
      <c r="J32" s="118"/>
      <c r="K32" s="118"/>
      <c r="L32" s="118"/>
      <c r="M32" s="118"/>
      <c r="N32" s="118"/>
      <c r="O32" s="118"/>
      <c r="P32" s="118"/>
      <c r="Q32" s="118"/>
      <c r="R32" s="118"/>
      <c r="S32" s="118"/>
      <c r="T32" s="118"/>
      <c r="U32" s="108">
        <f>_xlfn.FORECAST.LINEAR(U25,$C$31:$T$31,$C$25:$T$25)</f>
        <v>142895.14379084966</v>
      </c>
      <c r="V32" s="108">
        <f t="shared" ref="V32:AF32" si="2">_xlfn.FORECAST.LINEAR(V25,$C$31:$T$31,$C$25:$T$25)</f>
        <v>142146.08290333676</v>
      </c>
      <c r="W32" s="108">
        <f t="shared" si="2"/>
        <v>141397.02201582387</v>
      </c>
      <c r="X32" s="108">
        <f t="shared" si="2"/>
        <v>140647.96112831097</v>
      </c>
      <c r="Y32" s="108">
        <f t="shared" si="2"/>
        <v>139898.90024079807</v>
      </c>
      <c r="Z32" s="108">
        <f t="shared" si="2"/>
        <v>139149.83935328515</v>
      </c>
      <c r="AA32" s="108">
        <f t="shared" si="2"/>
        <v>138400.77846577225</v>
      </c>
      <c r="AB32" s="108">
        <f t="shared" si="2"/>
        <v>137651.71757825935</v>
      </c>
      <c r="AC32" s="108">
        <f t="shared" si="2"/>
        <v>136902.65669074646</v>
      </c>
      <c r="AD32" s="108">
        <f t="shared" si="2"/>
        <v>136153.59580323356</v>
      </c>
      <c r="AE32" s="108">
        <f t="shared" si="2"/>
        <v>135404.53491572067</v>
      </c>
      <c r="AF32" s="108">
        <f t="shared" si="2"/>
        <v>134655.47402820777</v>
      </c>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74"/>
      <c r="BD32" s="74"/>
    </row>
    <row r="33" spans="1:54" x14ac:dyDescent="0.2">
      <c r="A33" s="116"/>
      <c r="B33" s="29" t="s">
        <v>197</v>
      </c>
      <c r="C33" s="118"/>
      <c r="D33" s="118"/>
      <c r="E33" s="118"/>
      <c r="F33" s="118"/>
      <c r="G33" s="118"/>
      <c r="H33" s="118"/>
      <c r="I33" s="118"/>
      <c r="J33" s="118"/>
      <c r="K33" s="118"/>
      <c r="L33" s="118"/>
      <c r="M33" s="118"/>
      <c r="N33" s="118"/>
      <c r="O33" s="118"/>
      <c r="P33" s="118"/>
      <c r="Q33" s="118"/>
      <c r="R33" s="118"/>
      <c r="S33" s="118"/>
      <c r="T33" s="118"/>
      <c r="U33" s="29">
        <f>ABS(U31-U32)</f>
        <v>10527.856209150341</v>
      </c>
      <c r="V33" s="29">
        <f t="shared" ref="V33:AF33" si="3">ABS(V31-V32)</f>
        <v>1429.9170966632373</v>
      </c>
      <c r="W33" s="29">
        <f t="shared" si="3"/>
        <v>2797.9779841761338</v>
      </c>
      <c r="X33" s="29">
        <f t="shared" si="3"/>
        <v>4261.0388716890302</v>
      </c>
      <c r="Y33" s="29">
        <f t="shared" si="3"/>
        <v>9411.0997592019266</v>
      </c>
      <c r="Z33" s="29">
        <f t="shared" si="3"/>
        <v>8886.1606467148522</v>
      </c>
      <c r="AA33" s="29">
        <f t="shared" si="3"/>
        <v>6500.2215342277486</v>
      </c>
      <c r="AB33" s="29">
        <f t="shared" si="3"/>
        <v>917.71757825935492</v>
      </c>
      <c r="AC33" s="29">
        <f t="shared" si="3"/>
        <v>396.34330925354152</v>
      </c>
      <c r="AD33" s="29">
        <f t="shared" si="3"/>
        <v>5411.404196766438</v>
      </c>
      <c r="AE33" s="29">
        <f t="shared" si="3"/>
        <v>4453.4650842793344</v>
      </c>
      <c r="AF33" s="29">
        <f t="shared" si="3"/>
        <v>1178.5259717922308</v>
      </c>
      <c r="AG33" s="98"/>
      <c r="AH33" s="98"/>
      <c r="AI33" s="98"/>
      <c r="AJ33" s="98"/>
      <c r="AK33" s="98"/>
      <c r="AL33" s="98"/>
      <c r="AM33" s="98"/>
      <c r="AN33" s="98"/>
      <c r="AO33" s="98"/>
      <c r="AP33" s="98"/>
      <c r="AQ33" s="98"/>
      <c r="AR33" s="98"/>
      <c r="AS33" s="98"/>
      <c r="AT33" s="98"/>
      <c r="AU33" s="98"/>
      <c r="AV33" s="98"/>
      <c r="AW33" s="98"/>
      <c r="AX33" s="98"/>
      <c r="AY33" s="98"/>
      <c r="AZ33" s="98"/>
      <c r="BA33" s="98"/>
      <c r="BB33" s="98"/>
    </row>
    <row r="34" spans="1:54" x14ac:dyDescent="0.2">
      <c r="A34" s="116"/>
      <c r="B34" s="29" t="s">
        <v>143</v>
      </c>
      <c r="C34" s="118"/>
      <c r="D34" s="118"/>
      <c r="E34" s="118"/>
      <c r="F34" s="118"/>
      <c r="G34" s="118"/>
      <c r="H34" s="118"/>
      <c r="I34" s="118"/>
      <c r="J34" s="118"/>
      <c r="K34" s="118"/>
      <c r="L34" s="118"/>
      <c r="M34" s="118"/>
      <c r="N34" s="118"/>
      <c r="O34" s="118"/>
      <c r="P34" s="118"/>
      <c r="Q34" s="118"/>
      <c r="R34" s="118"/>
      <c r="S34" s="118"/>
      <c r="T34" s="118"/>
      <c r="U34" s="119">
        <f>AVERAGE(U33:AF33)</f>
        <v>4680.9773535145141</v>
      </c>
      <c r="V34" s="119"/>
      <c r="W34" s="119"/>
      <c r="X34" s="119"/>
      <c r="Y34" s="119"/>
      <c r="Z34" s="119"/>
      <c r="AA34" s="119"/>
      <c r="AB34" s="119"/>
      <c r="AC34" s="119"/>
      <c r="AD34" s="119"/>
      <c r="AE34" s="119"/>
      <c r="AF34" s="119"/>
      <c r="AG34" s="98"/>
      <c r="AH34" s="98"/>
      <c r="AI34" s="98"/>
      <c r="AJ34" s="98"/>
      <c r="AK34" s="98"/>
      <c r="AL34" s="98"/>
      <c r="AM34" s="98"/>
      <c r="AN34" s="98"/>
      <c r="AO34" s="98"/>
      <c r="AP34" s="98"/>
      <c r="AQ34" s="98"/>
      <c r="AR34" s="98"/>
      <c r="AS34" s="98"/>
      <c r="AT34" s="98"/>
      <c r="AU34" s="98"/>
      <c r="AV34" s="98"/>
      <c r="AW34" s="98"/>
      <c r="AX34" s="98"/>
      <c r="AY34" s="98"/>
      <c r="AZ34" s="98"/>
      <c r="BA34" s="98"/>
      <c r="BB34" s="98"/>
    </row>
    <row r="35" spans="1:54" x14ac:dyDescent="0.2">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98"/>
      <c r="AA35" s="98"/>
      <c r="AB35" s="98"/>
      <c r="AC35" s="98"/>
      <c r="AD35" s="98"/>
      <c r="AE35" s="98"/>
      <c r="AF35" s="98"/>
      <c r="AG35" s="98"/>
      <c r="AH35" s="98"/>
      <c r="AI35" s="98"/>
      <c r="AJ35" s="98"/>
      <c r="AK35" s="98"/>
      <c r="AL35" s="98"/>
      <c r="AM35" s="98"/>
      <c r="AN35" s="98"/>
      <c r="AO35" s="98"/>
    </row>
    <row r="36" spans="1:54" x14ac:dyDescent="0.2">
      <c r="A36" s="120" t="s">
        <v>37</v>
      </c>
      <c r="B36" s="121" t="s">
        <v>141</v>
      </c>
      <c r="C36" s="117">
        <v>100398</v>
      </c>
      <c r="D36" s="117">
        <v>96137</v>
      </c>
      <c r="E36" s="117">
        <v>94491</v>
      </c>
      <c r="F36" s="117">
        <v>105218</v>
      </c>
      <c r="G36" s="117">
        <v>104197</v>
      </c>
      <c r="H36" s="117">
        <v>103991</v>
      </c>
      <c r="I36" s="117">
        <v>97811</v>
      </c>
      <c r="J36" s="117">
        <v>84195</v>
      </c>
      <c r="K36" s="117">
        <v>85131</v>
      </c>
      <c r="L36" s="117">
        <v>81897</v>
      </c>
      <c r="M36" s="117">
        <v>91686</v>
      </c>
      <c r="N36" s="117">
        <v>100344</v>
      </c>
      <c r="O36" s="117">
        <v>96570</v>
      </c>
      <c r="P36" s="117">
        <v>96713</v>
      </c>
      <c r="Q36" s="117">
        <v>111717</v>
      </c>
      <c r="R36" s="117">
        <v>100540</v>
      </c>
      <c r="S36" s="117">
        <v>98428</v>
      </c>
      <c r="T36" s="117">
        <v>99410</v>
      </c>
      <c r="U36" s="117">
        <v>99987</v>
      </c>
      <c r="V36" s="117">
        <v>91122</v>
      </c>
      <c r="W36" s="117">
        <v>98405</v>
      </c>
      <c r="X36" s="117">
        <v>90519</v>
      </c>
      <c r="Y36" s="117">
        <v>90909</v>
      </c>
      <c r="Z36" s="117">
        <v>105772</v>
      </c>
      <c r="AA36" s="117">
        <v>104800</v>
      </c>
      <c r="AB36" s="117">
        <v>107001</v>
      </c>
      <c r="AC36" s="117">
        <v>102308</v>
      </c>
      <c r="AD36" s="117">
        <v>116989</v>
      </c>
      <c r="AE36" s="117">
        <v>121111</v>
      </c>
      <c r="AF36" s="117">
        <v>115461</v>
      </c>
      <c r="AG36" s="98"/>
      <c r="AH36" s="98"/>
      <c r="AI36" s="98"/>
      <c r="AJ36" s="98"/>
      <c r="AK36" s="98"/>
      <c r="AL36" s="98"/>
      <c r="AM36" s="98"/>
      <c r="AN36" s="98"/>
      <c r="AO36" s="98"/>
    </row>
    <row r="37" spans="1:54" x14ac:dyDescent="0.2">
      <c r="A37" s="120"/>
      <c r="B37" s="121" t="s">
        <v>196</v>
      </c>
      <c r="C37" s="122"/>
      <c r="D37" s="122"/>
      <c r="E37" s="122"/>
      <c r="F37" s="122"/>
      <c r="G37" s="122"/>
      <c r="H37" s="122"/>
      <c r="I37" s="122"/>
      <c r="J37" s="122"/>
      <c r="K37" s="122"/>
      <c r="L37" s="122"/>
      <c r="M37" s="122"/>
      <c r="N37" s="122"/>
      <c r="O37" s="122"/>
      <c r="P37" s="122"/>
      <c r="Q37" s="122"/>
      <c r="R37" s="122"/>
      <c r="S37" s="122"/>
      <c r="T37" s="122"/>
      <c r="U37" s="123">
        <f>_xlfn.FORECAST.ETS(U25,$C$36:$T$36,$C$25:$T$25,1,1,1)</f>
        <v>99492.864809081526</v>
      </c>
      <c r="V37" s="123">
        <f t="shared" ref="V37:AF37" si="4">_xlfn.FORECAST.ETS(V25,$C$36:$T$36,$C$25:$T$25,1,1,1)</f>
        <v>99575.729618163052</v>
      </c>
      <c r="W37" s="123">
        <f t="shared" si="4"/>
        <v>99658.594427244578</v>
      </c>
      <c r="X37" s="123">
        <f t="shared" si="4"/>
        <v>99741.459236326104</v>
      </c>
      <c r="Y37" s="123">
        <f t="shared" si="4"/>
        <v>99824.324045407644</v>
      </c>
      <c r="Z37" s="123">
        <f t="shared" si="4"/>
        <v>99907.18885448917</v>
      </c>
      <c r="AA37" s="123">
        <f t="shared" si="4"/>
        <v>99990.053663570696</v>
      </c>
      <c r="AB37" s="123">
        <f t="shared" si="4"/>
        <v>100072.91847265222</v>
      </c>
      <c r="AC37" s="123">
        <f t="shared" si="4"/>
        <v>100155.78328173375</v>
      </c>
      <c r="AD37" s="123">
        <f t="shared" si="4"/>
        <v>100238.64809081527</v>
      </c>
      <c r="AE37" s="123">
        <f t="shared" si="4"/>
        <v>100321.5128998968</v>
      </c>
      <c r="AF37" s="123">
        <f t="shared" si="4"/>
        <v>100404.37770897833</v>
      </c>
      <c r="AG37" s="98"/>
      <c r="AH37" s="98"/>
      <c r="AI37" s="98"/>
      <c r="AJ37" s="98"/>
      <c r="AK37" s="98"/>
      <c r="AL37" s="98"/>
      <c r="AM37" s="98"/>
      <c r="AN37" s="98"/>
      <c r="AO37" s="98"/>
    </row>
    <row r="38" spans="1:54" x14ac:dyDescent="0.2">
      <c r="A38" s="120"/>
      <c r="B38" s="121" t="s">
        <v>197</v>
      </c>
      <c r="C38" s="122"/>
      <c r="D38" s="122"/>
      <c r="E38" s="122"/>
      <c r="F38" s="122"/>
      <c r="G38" s="122"/>
      <c r="H38" s="122"/>
      <c r="I38" s="122"/>
      <c r="J38" s="122"/>
      <c r="K38" s="122"/>
      <c r="L38" s="122"/>
      <c r="M38" s="122"/>
      <c r="N38" s="122"/>
      <c r="O38" s="122"/>
      <c r="P38" s="122"/>
      <c r="Q38" s="122"/>
      <c r="R38" s="122"/>
      <c r="S38" s="122"/>
      <c r="T38" s="122"/>
      <c r="U38" s="121">
        <f>ABS(U36-U37)</f>
        <v>494.13519091847411</v>
      </c>
      <c r="V38" s="121">
        <f t="shared" ref="V38:AF38" si="5">ABS(V36-V37)</f>
        <v>8453.7296181630518</v>
      </c>
      <c r="W38" s="121">
        <f t="shared" si="5"/>
        <v>1253.5944272445777</v>
      </c>
      <c r="X38" s="121">
        <f t="shared" si="5"/>
        <v>9222.4592363261036</v>
      </c>
      <c r="Y38" s="121">
        <f t="shared" si="5"/>
        <v>8915.324045407644</v>
      </c>
      <c r="Z38" s="121">
        <f t="shared" si="5"/>
        <v>5864.8111455108301</v>
      </c>
      <c r="AA38" s="121">
        <f t="shared" si="5"/>
        <v>4809.9463364293042</v>
      </c>
      <c r="AB38" s="121">
        <f t="shared" si="5"/>
        <v>6928.0815273477783</v>
      </c>
      <c r="AC38" s="121">
        <f t="shared" si="5"/>
        <v>2152.2167182662524</v>
      </c>
      <c r="AD38" s="121">
        <f t="shared" si="5"/>
        <v>16750.351909184727</v>
      </c>
      <c r="AE38" s="121">
        <f t="shared" si="5"/>
        <v>20789.487100103201</v>
      </c>
      <c r="AF38" s="121">
        <f t="shared" si="5"/>
        <v>15056.622291021675</v>
      </c>
      <c r="AG38" s="98"/>
      <c r="AH38" s="98"/>
      <c r="AI38" s="98"/>
      <c r="AJ38" s="98"/>
      <c r="AK38" s="98"/>
      <c r="AL38" s="98"/>
      <c r="AM38" s="98"/>
      <c r="AN38" s="98"/>
      <c r="AO38" s="98"/>
    </row>
    <row r="39" spans="1:54" x14ac:dyDescent="0.2">
      <c r="A39" s="120"/>
      <c r="B39" s="121" t="s">
        <v>143</v>
      </c>
      <c r="C39" s="122"/>
      <c r="D39" s="122"/>
      <c r="E39" s="122"/>
      <c r="F39" s="122"/>
      <c r="G39" s="122"/>
      <c r="H39" s="122"/>
      <c r="I39" s="122"/>
      <c r="J39" s="122"/>
      <c r="K39" s="122"/>
      <c r="L39" s="122"/>
      <c r="M39" s="122"/>
      <c r="N39" s="122"/>
      <c r="O39" s="122"/>
      <c r="P39" s="122"/>
      <c r="Q39" s="122"/>
      <c r="R39" s="122"/>
      <c r="S39" s="122"/>
      <c r="T39" s="122"/>
      <c r="U39" s="124">
        <f>AVERAGE(U38:AF38)</f>
        <v>8390.8966288269676</v>
      </c>
      <c r="V39" s="124"/>
      <c r="W39" s="124"/>
      <c r="X39" s="124"/>
      <c r="Y39" s="124"/>
      <c r="Z39" s="124"/>
      <c r="AA39" s="124"/>
      <c r="AB39" s="124"/>
      <c r="AC39" s="124"/>
      <c r="AD39" s="124"/>
      <c r="AE39" s="124"/>
      <c r="AF39" s="124"/>
      <c r="AG39" s="98"/>
      <c r="AH39" s="98"/>
      <c r="AI39" s="98"/>
      <c r="AJ39" s="98"/>
      <c r="AK39" s="98"/>
      <c r="AL39" s="98"/>
      <c r="AM39" s="98"/>
      <c r="AN39" s="98"/>
      <c r="AO39" s="98"/>
    </row>
    <row r="41" spans="1:54" x14ac:dyDescent="0.2">
      <c r="A41" s="120" t="s">
        <v>38</v>
      </c>
      <c r="B41" s="121" t="s">
        <v>141</v>
      </c>
      <c r="C41" s="117">
        <v>49617</v>
      </c>
      <c r="D41" s="117">
        <v>49795</v>
      </c>
      <c r="E41" s="117">
        <v>54869</v>
      </c>
      <c r="F41" s="117">
        <v>51886</v>
      </c>
      <c r="G41" s="117">
        <v>54377</v>
      </c>
      <c r="H41" s="117">
        <v>49720</v>
      </c>
      <c r="I41" s="117">
        <v>53142</v>
      </c>
      <c r="J41" s="117">
        <v>57619</v>
      </c>
      <c r="K41" s="117">
        <v>50884</v>
      </c>
      <c r="L41" s="117">
        <v>58592</v>
      </c>
      <c r="M41" s="117">
        <v>59582</v>
      </c>
      <c r="N41" s="117">
        <v>60381</v>
      </c>
      <c r="O41" s="117">
        <v>60334</v>
      </c>
      <c r="P41" s="117">
        <v>60254</v>
      </c>
      <c r="Q41" s="117">
        <v>65537</v>
      </c>
      <c r="R41" s="117">
        <v>59009</v>
      </c>
      <c r="S41" s="117">
        <v>66690</v>
      </c>
      <c r="T41" s="117">
        <v>69410</v>
      </c>
      <c r="U41" s="117">
        <v>62771</v>
      </c>
      <c r="V41" s="117">
        <v>71032</v>
      </c>
      <c r="W41" s="117">
        <v>68634</v>
      </c>
      <c r="X41" s="117">
        <v>70302</v>
      </c>
      <c r="Y41" s="117">
        <v>73056</v>
      </c>
      <c r="Z41" s="117">
        <v>72665</v>
      </c>
      <c r="AA41" s="117">
        <v>73297</v>
      </c>
      <c r="AB41" s="117">
        <v>75996</v>
      </c>
      <c r="AC41" s="117">
        <v>81416</v>
      </c>
      <c r="AD41" s="117">
        <v>75108</v>
      </c>
      <c r="AE41" s="117">
        <v>81139</v>
      </c>
      <c r="AF41" s="117">
        <v>86880</v>
      </c>
    </row>
    <row r="42" spans="1:54" x14ac:dyDescent="0.2">
      <c r="A42" s="120"/>
      <c r="B42" s="121" t="s">
        <v>198</v>
      </c>
      <c r="C42" s="122"/>
      <c r="D42" s="122"/>
      <c r="E42" s="122"/>
      <c r="F42" s="122"/>
      <c r="G42" s="122"/>
      <c r="H42" s="122"/>
      <c r="I42" s="122"/>
      <c r="J42" s="122"/>
      <c r="K42" s="122"/>
      <c r="L42" s="122"/>
      <c r="M42" s="122"/>
      <c r="N42" s="122"/>
      <c r="O42" s="122"/>
      <c r="P42" s="122"/>
      <c r="Q42" s="122"/>
      <c r="R42" s="122"/>
      <c r="S42" s="122"/>
      <c r="T42" s="122"/>
      <c r="U42" s="123">
        <f>_xlfn.FORECAST.LINEAR(U25,$C$41:$T$41,$C$25:$T$25)</f>
        <v>66834.888888888891</v>
      </c>
      <c r="V42" s="123">
        <f t="shared" ref="V42:AF42" si="6">_xlfn.FORECAST.LINEAR(V25,$C$41:$T$41,$C$25:$T$25)</f>
        <v>67836.818713450295</v>
      </c>
      <c r="W42" s="123">
        <f t="shared" si="6"/>
        <v>68838.748538011685</v>
      </c>
      <c r="X42" s="123">
        <f t="shared" si="6"/>
        <v>69840.67836257309</v>
      </c>
      <c r="Y42" s="123">
        <f t="shared" si="6"/>
        <v>70842.608187134494</v>
      </c>
      <c r="Z42" s="123">
        <f t="shared" si="6"/>
        <v>71844.538011695899</v>
      </c>
      <c r="AA42" s="123">
        <f t="shared" si="6"/>
        <v>72846.467836257303</v>
      </c>
      <c r="AB42" s="123">
        <f t="shared" si="6"/>
        <v>73848.397660818708</v>
      </c>
      <c r="AC42" s="123">
        <f t="shared" si="6"/>
        <v>74850.327485380112</v>
      </c>
      <c r="AD42" s="123">
        <f t="shared" si="6"/>
        <v>75852.257309941517</v>
      </c>
      <c r="AE42" s="123">
        <f t="shared" si="6"/>
        <v>76854.187134502921</v>
      </c>
      <c r="AF42" s="123">
        <f t="shared" si="6"/>
        <v>77856.116959064326</v>
      </c>
    </row>
    <row r="43" spans="1:54" x14ac:dyDescent="0.2">
      <c r="A43" s="120"/>
      <c r="B43" s="121" t="s">
        <v>197</v>
      </c>
      <c r="C43" s="122"/>
      <c r="D43" s="122"/>
      <c r="E43" s="122"/>
      <c r="F43" s="122"/>
      <c r="G43" s="122"/>
      <c r="H43" s="122"/>
      <c r="I43" s="122"/>
      <c r="J43" s="122"/>
      <c r="K43" s="122"/>
      <c r="L43" s="122"/>
      <c r="M43" s="122"/>
      <c r="N43" s="122"/>
      <c r="O43" s="122"/>
      <c r="P43" s="122"/>
      <c r="Q43" s="122"/>
      <c r="R43" s="122"/>
      <c r="S43" s="122"/>
      <c r="T43" s="122"/>
      <c r="U43" s="121">
        <f>ABS(U41-U42)</f>
        <v>4063.8888888888905</v>
      </c>
      <c r="V43" s="121">
        <f t="shared" ref="V43:AF43" si="7">ABS(V41-V42)</f>
        <v>3195.181286549705</v>
      </c>
      <c r="W43" s="121">
        <f t="shared" si="7"/>
        <v>204.74853801168501</v>
      </c>
      <c r="X43" s="121">
        <f t="shared" si="7"/>
        <v>461.32163742691046</v>
      </c>
      <c r="Y43" s="121">
        <f t="shared" si="7"/>
        <v>2213.3918128655059</v>
      </c>
      <c r="Z43" s="121">
        <f t="shared" si="7"/>
        <v>820.4619883041014</v>
      </c>
      <c r="AA43" s="121">
        <f t="shared" si="7"/>
        <v>450.53216374269687</v>
      </c>
      <c r="AB43" s="121">
        <f t="shared" si="7"/>
        <v>2147.6023391812923</v>
      </c>
      <c r="AC43" s="121">
        <f t="shared" si="7"/>
        <v>6565.6725146198878</v>
      </c>
      <c r="AD43" s="121">
        <f t="shared" si="7"/>
        <v>744.25730994151672</v>
      </c>
      <c r="AE43" s="121">
        <f t="shared" si="7"/>
        <v>4284.8128654970787</v>
      </c>
      <c r="AF43" s="121">
        <f t="shared" si="7"/>
        <v>9023.8830409356742</v>
      </c>
    </row>
    <row r="44" spans="1:54" x14ac:dyDescent="0.2">
      <c r="A44" s="120"/>
      <c r="B44" s="121" t="s">
        <v>143</v>
      </c>
      <c r="C44" s="122"/>
      <c r="D44" s="122"/>
      <c r="E44" s="122"/>
      <c r="F44" s="122"/>
      <c r="G44" s="122"/>
      <c r="H44" s="122"/>
      <c r="I44" s="122"/>
      <c r="J44" s="122"/>
      <c r="K44" s="122"/>
      <c r="L44" s="122"/>
      <c r="M44" s="122"/>
      <c r="N44" s="122"/>
      <c r="O44" s="122"/>
      <c r="P44" s="122"/>
      <c r="Q44" s="122"/>
      <c r="R44" s="122"/>
      <c r="S44" s="122"/>
      <c r="T44" s="122"/>
      <c r="U44" s="124">
        <f>AVERAGE(U43:AF43)</f>
        <v>2847.9795321637453</v>
      </c>
      <c r="V44" s="124"/>
      <c r="W44" s="124"/>
      <c r="X44" s="124"/>
      <c r="Y44" s="124"/>
      <c r="Z44" s="124"/>
      <c r="AA44" s="124"/>
      <c r="AB44" s="124"/>
      <c r="AC44" s="124"/>
      <c r="AD44" s="124"/>
      <c r="AE44" s="124"/>
      <c r="AF44" s="124"/>
    </row>
    <row r="97" spans="1:56" x14ac:dyDescent="0.2">
      <c r="A97" s="22" t="s">
        <v>144</v>
      </c>
      <c r="B97" s="22"/>
    </row>
    <row r="99" spans="1:56" x14ac:dyDescent="0.2">
      <c r="A99" s="75" t="s">
        <v>145</v>
      </c>
      <c r="B99" s="77"/>
      <c r="C99" s="76">
        <v>7</v>
      </c>
      <c r="D99" s="76">
        <v>8</v>
      </c>
      <c r="E99" s="76">
        <v>9</v>
      </c>
      <c r="F99" s="76">
        <v>10</v>
      </c>
      <c r="G99" s="76">
        <v>11</v>
      </c>
      <c r="H99" s="76">
        <v>12</v>
      </c>
      <c r="I99" s="76">
        <v>13</v>
      </c>
      <c r="J99" s="76">
        <v>14</v>
      </c>
      <c r="K99" s="76">
        <v>15</v>
      </c>
      <c r="L99" s="76">
        <v>16</v>
      </c>
      <c r="M99" s="76">
        <v>17</v>
      </c>
      <c r="N99" s="76">
        <v>18</v>
      </c>
      <c r="O99" s="76">
        <v>19</v>
      </c>
      <c r="P99" s="76">
        <v>20</v>
      </c>
      <c r="Q99" s="76">
        <v>21</v>
      </c>
      <c r="R99" s="76">
        <v>22</v>
      </c>
      <c r="S99" s="76">
        <v>23</v>
      </c>
      <c r="T99" s="76">
        <v>24</v>
      </c>
      <c r="U99" s="76">
        <v>25</v>
      </c>
      <c r="V99" s="76">
        <v>26</v>
      </c>
      <c r="W99" s="76">
        <v>27</v>
      </c>
      <c r="X99" s="76">
        <v>28</v>
      </c>
      <c r="Y99" s="76">
        <v>29</v>
      </c>
      <c r="Z99" s="76">
        <v>30</v>
      </c>
      <c r="AA99" s="76">
        <v>31</v>
      </c>
      <c r="AB99" s="76">
        <v>32</v>
      </c>
      <c r="AC99" s="76">
        <v>33</v>
      </c>
      <c r="AD99" s="76">
        <v>34</v>
      </c>
      <c r="AE99" s="76">
        <v>35</v>
      </c>
      <c r="AF99" s="76">
        <v>36</v>
      </c>
      <c r="AG99" s="77">
        <v>37</v>
      </c>
      <c r="AH99" s="76">
        <v>38</v>
      </c>
      <c r="AI99" s="76">
        <v>39</v>
      </c>
      <c r="AJ99" s="76">
        <v>40</v>
      </c>
      <c r="AK99" s="76">
        <v>41</v>
      </c>
      <c r="AL99" s="76">
        <v>42</v>
      </c>
      <c r="AM99" s="76">
        <v>43</v>
      </c>
      <c r="AN99" s="76">
        <v>44</v>
      </c>
      <c r="AO99" s="76">
        <v>45</v>
      </c>
      <c r="AP99" s="76">
        <v>46</v>
      </c>
      <c r="AQ99" s="76">
        <v>47</v>
      </c>
      <c r="AR99" s="76">
        <v>48</v>
      </c>
      <c r="AS99" s="76">
        <v>49</v>
      </c>
      <c r="AT99" s="76">
        <v>50</v>
      </c>
      <c r="AU99" s="76">
        <v>51</v>
      </c>
      <c r="AV99" s="76">
        <v>52</v>
      </c>
      <c r="AW99" s="76">
        <v>53</v>
      </c>
      <c r="AX99" s="76">
        <v>54</v>
      </c>
      <c r="AY99" s="76">
        <v>55</v>
      </c>
      <c r="AZ99" s="76">
        <v>56</v>
      </c>
      <c r="BA99" s="76">
        <v>57</v>
      </c>
      <c r="BB99" s="76">
        <v>58</v>
      </c>
      <c r="BC99" s="76">
        <v>59</v>
      </c>
      <c r="BD99" s="78">
        <v>60</v>
      </c>
    </row>
    <row r="100" spans="1:56" x14ac:dyDescent="0.2">
      <c r="A100" s="80" t="s">
        <v>78</v>
      </c>
      <c r="B100" s="98"/>
      <c r="C100" s="45">
        <v>163736</v>
      </c>
      <c r="D100" s="45">
        <v>178412</v>
      </c>
      <c r="E100" s="45">
        <v>170397</v>
      </c>
      <c r="F100" s="45">
        <v>176245</v>
      </c>
      <c r="G100" s="45">
        <v>172112</v>
      </c>
      <c r="H100" s="45">
        <v>182341</v>
      </c>
      <c r="I100" s="45">
        <v>195932</v>
      </c>
      <c r="J100" s="45">
        <v>199356</v>
      </c>
      <c r="K100" s="45">
        <v>182296</v>
      </c>
      <c r="L100" s="45">
        <v>190347</v>
      </c>
      <c r="M100" s="45">
        <v>174161</v>
      </c>
      <c r="N100" s="45">
        <v>170665</v>
      </c>
      <c r="O100" s="45">
        <v>161677</v>
      </c>
      <c r="P100" s="45">
        <v>161408</v>
      </c>
      <c r="Q100" s="45">
        <v>181141</v>
      </c>
      <c r="R100" s="45">
        <v>179096</v>
      </c>
      <c r="S100" s="45">
        <v>182659</v>
      </c>
      <c r="T100" s="45">
        <v>187480</v>
      </c>
      <c r="U100" s="45">
        <v>187779</v>
      </c>
      <c r="V100" s="45">
        <v>200973</v>
      </c>
      <c r="W100" s="45">
        <v>189938</v>
      </c>
      <c r="X100" s="45">
        <v>180289</v>
      </c>
      <c r="Y100" s="45">
        <v>182034</v>
      </c>
      <c r="Z100" s="45">
        <v>171589</v>
      </c>
      <c r="AA100" s="45">
        <v>181189</v>
      </c>
      <c r="AB100" s="45">
        <v>167840</v>
      </c>
      <c r="AC100" s="45">
        <v>187091</v>
      </c>
      <c r="AD100" s="45">
        <v>166375</v>
      </c>
      <c r="AE100" s="45">
        <v>179338</v>
      </c>
      <c r="AF100" s="45">
        <v>195065</v>
      </c>
      <c r="AH100" s="22" t="s">
        <v>146</v>
      </c>
      <c r="BD100" s="81"/>
    </row>
    <row r="101" spans="1:56" x14ac:dyDescent="0.2">
      <c r="A101" s="28" t="s">
        <v>79</v>
      </c>
      <c r="B101" s="98"/>
      <c r="C101" s="45">
        <v>154121</v>
      </c>
      <c r="D101" s="45">
        <v>152566</v>
      </c>
      <c r="E101" s="45">
        <v>157613</v>
      </c>
      <c r="F101" s="45">
        <v>147898</v>
      </c>
      <c r="G101" s="45">
        <v>156184</v>
      </c>
      <c r="H101" s="45">
        <v>151617</v>
      </c>
      <c r="I101" s="45">
        <v>158364</v>
      </c>
      <c r="J101" s="45">
        <v>151371</v>
      </c>
      <c r="K101" s="45">
        <v>155286</v>
      </c>
      <c r="L101" s="45">
        <v>153507</v>
      </c>
      <c r="M101" s="45">
        <v>144088</v>
      </c>
      <c r="N101" s="45">
        <v>148360</v>
      </c>
      <c r="O101" s="45">
        <v>151487</v>
      </c>
      <c r="P101" s="45">
        <v>143333</v>
      </c>
      <c r="Q101" s="45">
        <v>142662</v>
      </c>
      <c r="R101" s="45">
        <v>142874</v>
      </c>
      <c r="S101" s="45">
        <v>144340</v>
      </c>
      <c r="T101" s="45">
        <v>144531</v>
      </c>
      <c r="U101" s="45">
        <v>153423</v>
      </c>
      <c r="V101" s="45">
        <v>143576</v>
      </c>
      <c r="W101" s="45">
        <v>144195</v>
      </c>
      <c r="X101" s="45">
        <v>144909</v>
      </c>
      <c r="Y101" s="45">
        <v>149310</v>
      </c>
      <c r="Z101" s="45">
        <v>148036</v>
      </c>
      <c r="AA101" s="45">
        <v>144901</v>
      </c>
      <c r="AB101" s="45">
        <v>136734</v>
      </c>
      <c r="AC101" s="45">
        <v>137299</v>
      </c>
      <c r="AD101" s="45">
        <v>141565</v>
      </c>
      <c r="AE101" s="45">
        <v>139858</v>
      </c>
      <c r="AF101" s="45">
        <v>135834</v>
      </c>
      <c r="BD101" s="81"/>
    </row>
    <row r="102" spans="1:56" x14ac:dyDescent="0.2">
      <c r="A102" s="28" t="s">
        <v>80</v>
      </c>
      <c r="B102" s="98"/>
      <c r="C102" s="45">
        <v>100398</v>
      </c>
      <c r="D102" s="45">
        <v>96137</v>
      </c>
      <c r="E102" s="45">
        <v>94491</v>
      </c>
      <c r="F102" s="45">
        <v>105218</v>
      </c>
      <c r="G102" s="45">
        <v>104197</v>
      </c>
      <c r="H102" s="45">
        <v>103991</v>
      </c>
      <c r="I102" s="45">
        <v>97811</v>
      </c>
      <c r="J102" s="45">
        <v>84195</v>
      </c>
      <c r="K102" s="45">
        <v>85131</v>
      </c>
      <c r="L102" s="45">
        <v>81897</v>
      </c>
      <c r="M102" s="45">
        <v>91686</v>
      </c>
      <c r="N102" s="45">
        <v>100344</v>
      </c>
      <c r="O102" s="45">
        <v>96570</v>
      </c>
      <c r="P102" s="45">
        <v>96713</v>
      </c>
      <c r="Q102" s="45">
        <v>111717</v>
      </c>
      <c r="R102" s="45">
        <v>100540</v>
      </c>
      <c r="S102" s="45">
        <v>98428</v>
      </c>
      <c r="T102" s="45">
        <v>99410</v>
      </c>
      <c r="U102" s="45">
        <v>97053</v>
      </c>
      <c r="V102" s="45">
        <v>93763</v>
      </c>
      <c r="W102" s="45">
        <v>98405</v>
      </c>
      <c r="X102" s="45">
        <v>90519</v>
      </c>
      <c r="Y102" s="45">
        <v>90909</v>
      </c>
      <c r="Z102" s="45">
        <v>105772</v>
      </c>
      <c r="AA102" s="45">
        <v>104800</v>
      </c>
      <c r="AB102" s="45">
        <v>98262</v>
      </c>
      <c r="AC102" s="45">
        <v>95330</v>
      </c>
      <c r="AD102" s="45">
        <v>97070</v>
      </c>
      <c r="AE102" s="45">
        <v>98359</v>
      </c>
      <c r="AF102" s="45">
        <v>99799</v>
      </c>
      <c r="BD102" s="81"/>
    </row>
    <row r="103" spans="1:56" x14ac:dyDescent="0.2">
      <c r="A103" s="68" t="s">
        <v>81</v>
      </c>
      <c r="B103" s="73"/>
      <c r="C103" s="48">
        <v>49617</v>
      </c>
      <c r="D103" s="48">
        <v>49795</v>
      </c>
      <c r="E103" s="48">
        <v>54869</v>
      </c>
      <c r="F103" s="48">
        <v>51886</v>
      </c>
      <c r="G103" s="48">
        <v>54377</v>
      </c>
      <c r="H103" s="48">
        <v>49720</v>
      </c>
      <c r="I103" s="48">
        <v>53142</v>
      </c>
      <c r="J103" s="48">
        <v>57619</v>
      </c>
      <c r="K103" s="48">
        <v>50884</v>
      </c>
      <c r="L103" s="48">
        <v>58592</v>
      </c>
      <c r="M103" s="48">
        <v>59582</v>
      </c>
      <c r="N103" s="48">
        <v>60381</v>
      </c>
      <c r="O103" s="48">
        <v>60334</v>
      </c>
      <c r="P103" s="48">
        <v>60254</v>
      </c>
      <c r="Q103" s="48">
        <v>65537</v>
      </c>
      <c r="R103" s="48">
        <v>59009</v>
      </c>
      <c r="S103" s="48">
        <v>66690</v>
      </c>
      <c r="T103" s="48">
        <v>69410</v>
      </c>
      <c r="U103" s="48">
        <v>62771</v>
      </c>
      <c r="V103" s="48">
        <v>71032</v>
      </c>
      <c r="W103" s="48">
        <v>68634</v>
      </c>
      <c r="X103" s="48">
        <v>70302</v>
      </c>
      <c r="Y103" s="48">
        <v>73056</v>
      </c>
      <c r="Z103" s="48">
        <v>72665</v>
      </c>
      <c r="AA103" s="48">
        <v>73297</v>
      </c>
      <c r="AB103" s="48">
        <v>75996</v>
      </c>
      <c r="AC103" s="48">
        <v>76049</v>
      </c>
      <c r="AD103" s="48">
        <v>67440</v>
      </c>
      <c r="AE103" s="48">
        <v>68416</v>
      </c>
      <c r="AF103" s="48">
        <v>69680</v>
      </c>
      <c r="AG103" s="73"/>
      <c r="AH103" s="73"/>
      <c r="AI103" s="73"/>
      <c r="AJ103" s="73"/>
      <c r="AK103" s="73"/>
      <c r="AL103" s="73"/>
      <c r="AM103" s="73"/>
      <c r="AN103" s="73"/>
      <c r="AO103" s="73"/>
      <c r="AP103" s="73"/>
      <c r="AQ103" s="73"/>
      <c r="AR103" s="73"/>
      <c r="AS103" s="73"/>
      <c r="AT103" s="73"/>
      <c r="AU103" s="73"/>
      <c r="AV103" s="73"/>
      <c r="AW103" s="73"/>
      <c r="AX103" s="73"/>
      <c r="AY103" s="73"/>
      <c r="AZ103" s="73"/>
      <c r="BA103" s="73"/>
      <c r="BB103" s="73"/>
      <c r="BC103" s="73"/>
      <c r="BD103" s="82"/>
    </row>
    <row r="106" spans="1:56" x14ac:dyDescent="0.2">
      <c r="A106" s="22" t="s">
        <v>147</v>
      </c>
      <c r="B106" s="22"/>
    </row>
    <row r="108" spans="1:56" x14ac:dyDescent="0.2">
      <c r="A108" s="75" t="s">
        <v>145</v>
      </c>
      <c r="B108" s="77"/>
      <c r="C108" s="76">
        <v>7</v>
      </c>
      <c r="D108" s="76">
        <v>8</v>
      </c>
      <c r="E108" s="76">
        <v>9</v>
      </c>
      <c r="F108" s="76">
        <v>10</v>
      </c>
      <c r="G108" s="76">
        <v>11</v>
      </c>
      <c r="H108" s="76">
        <v>12</v>
      </c>
      <c r="I108" s="76">
        <v>13</v>
      </c>
      <c r="J108" s="76">
        <v>14</v>
      </c>
      <c r="K108" s="76">
        <v>15</v>
      </c>
      <c r="L108" s="76">
        <v>16</v>
      </c>
      <c r="M108" s="76">
        <v>17</v>
      </c>
      <c r="N108" s="76">
        <v>18</v>
      </c>
      <c r="O108" s="76">
        <v>19</v>
      </c>
      <c r="P108" s="76">
        <v>20</v>
      </c>
      <c r="Q108" s="76">
        <v>21</v>
      </c>
      <c r="R108" s="76">
        <v>22</v>
      </c>
      <c r="S108" s="76">
        <v>23</v>
      </c>
      <c r="T108" s="76">
        <v>24</v>
      </c>
      <c r="U108" s="76">
        <v>25</v>
      </c>
      <c r="V108" s="76">
        <v>26</v>
      </c>
      <c r="W108" s="76">
        <v>27</v>
      </c>
      <c r="X108" s="76">
        <v>28</v>
      </c>
      <c r="Y108" s="76">
        <v>29</v>
      </c>
      <c r="Z108" s="76">
        <v>30</v>
      </c>
      <c r="AA108" s="76">
        <v>31</v>
      </c>
      <c r="AB108" s="76">
        <v>32</v>
      </c>
      <c r="AC108" s="76">
        <v>33</v>
      </c>
      <c r="AD108" s="76">
        <v>34</v>
      </c>
      <c r="AE108" s="76">
        <v>35</v>
      </c>
      <c r="AF108" s="76">
        <v>36</v>
      </c>
      <c r="AG108" s="77">
        <v>37</v>
      </c>
      <c r="AH108" s="76">
        <v>38</v>
      </c>
      <c r="AI108" s="76">
        <v>39</v>
      </c>
      <c r="AJ108" s="76">
        <v>40</v>
      </c>
      <c r="AK108" s="76">
        <v>41</v>
      </c>
      <c r="AL108" s="76">
        <v>42</v>
      </c>
      <c r="AM108" s="76">
        <v>43</v>
      </c>
      <c r="AN108" s="76">
        <v>44</v>
      </c>
      <c r="AO108" s="76">
        <v>45</v>
      </c>
      <c r="AP108" s="76">
        <v>46</v>
      </c>
      <c r="AQ108" s="76">
        <v>47</v>
      </c>
      <c r="AR108" s="76">
        <v>48</v>
      </c>
      <c r="AS108" s="76">
        <v>49</v>
      </c>
      <c r="AT108" s="76">
        <v>50</v>
      </c>
      <c r="AU108" s="76">
        <v>51</v>
      </c>
      <c r="AV108" s="76">
        <v>52</v>
      </c>
      <c r="AW108" s="76">
        <v>53</v>
      </c>
      <c r="AX108" s="76">
        <v>54</v>
      </c>
      <c r="AY108" s="76">
        <v>55</v>
      </c>
      <c r="AZ108" s="76">
        <v>56</v>
      </c>
      <c r="BA108" s="76">
        <v>57</v>
      </c>
      <c r="BB108" s="76">
        <v>58</v>
      </c>
      <c r="BC108" s="76">
        <v>59</v>
      </c>
      <c r="BD108" s="78">
        <v>60</v>
      </c>
    </row>
    <row r="109" spans="1:56" x14ac:dyDescent="0.2">
      <c r="A109" s="80" t="s">
        <v>148</v>
      </c>
      <c r="B109" s="98"/>
      <c r="C109" s="36">
        <v>0</v>
      </c>
      <c r="D109" s="36">
        <v>0</v>
      </c>
      <c r="E109" s="36">
        <v>0</v>
      </c>
      <c r="F109" s="36">
        <v>0</v>
      </c>
      <c r="G109" s="36">
        <v>0</v>
      </c>
      <c r="H109" s="36">
        <v>0</v>
      </c>
      <c r="I109" s="36">
        <v>0</v>
      </c>
      <c r="J109" s="36">
        <v>0</v>
      </c>
      <c r="K109" s="36">
        <v>0</v>
      </c>
      <c r="L109" s="36">
        <v>0</v>
      </c>
      <c r="M109" s="36">
        <v>0</v>
      </c>
      <c r="N109" s="36">
        <v>0</v>
      </c>
      <c r="O109" s="36">
        <v>0</v>
      </c>
      <c r="P109" s="36">
        <v>0</v>
      </c>
      <c r="Q109" s="36">
        <v>0</v>
      </c>
      <c r="R109" s="36">
        <v>0</v>
      </c>
      <c r="S109" s="36">
        <v>0</v>
      </c>
      <c r="T109" s="36">
        <v>0</v>
      </c>
      <c r="U109" s="36">
        <v>0</v>
      </c>
      <c r="V109" s="36">
        <v>0</v>
      </c>
      <c r="W109" s="36">
        <v>0</v>
      </c>
      <c r="X109" s="36">
        <v>0</v>
      </c>
      <c r="Y109" s="36">
        <v>0</v>
      </c>
      <c r="Z109" s="36">
        <v>0</v>
      </c>
      <c r="AA109" s="36">
        <v>0</v>
      </c>
      <c r="AB109" s="36">
        <v>0</v>
      </c>
      <c r="AC109" s="36">
        <v>0</v>
      </c>
      <c r="AD109" s="36">
        <v>0</v>
      </c>
      <c r="AE109" s="36">
        <v>0</v>
      </c>
      <c r="AF109" s="36">
        <v>0</v>
      </c>
      <c r="AH109" s="22" t="s">
        <v>149</v>
      </c>
      <c r="BD109" s="81"/>
    </row>
    <row r="110" spans="1:56" x14ac:dyDescent="0.2">
      <c r="A110" s="28" t="s">
        <v>150</v>
      </c>
      <c r="B110" s="98"/>
      <c r="C110" s="36">
        <v>0</v>
      </c>
      <c r="D110" s="36">
        <v>0</v>
      </c>
      <c r="E110" s="36">
        <v>0</v>
      </c>
      <c r="F110" s="36">
        <v>0</v>
      </c>
      <c r="G110" s="36">
        <v>0</v>
      </c>
      <c r="H110" s="36">
        <v>0</v>
      </c>
      <c r="I110" s="36">
        <v>0</v>
      </c>
      <c r="J110" s="36">
        <v>0</v>
      </c>
      <c r="K110" s="36">
        <v>0</v>
      </c>
      <c r="L110" s="36">
        <v>0</v>
      </c>
      <c r="M110" s="36">
        <v>0</v>
      </c>
      <c r="N110" s="36">
        <v>0</v>
      </c>
      <c r="O110" s="36">
        <v>0</v>
      </c>
      <c r="P110" s="36">
        <v>0</v>
      </c>
      <c r="Q110" s="36">
        <v>0</v>
      </c>
      <c r="R110" s="36">
        <v>0</v>
      </c>
      <c r="S110" s="36">
        <v>0</v>
      </c>
      <c r="T110" s="36">
        <v>0</v>
      </c>
      <c r="U110" s="36">
        <v>0</v>
      </c>
      <c r="V110" s="36">
        <v>0</v>
      </c>
      <c r="W110" s="36">
        <v>0</v>
      </c>
      <c r="X110" s="36">
        <v>0</v>
      </c>
      <c r="Y110" s="36">
        <v>0</v>
      </c>
      <c r="Z110" s="36">
        <v>0</v>
      </c>
      <c r="AA110" s="36">
        <v>0</v>
      </c>
      <c r="AB110" s="36">
        <v>0</v>
      </c>
      <c r="AC110" s="36">
        <v>0</v>
      </c>
      <c r="AD110" s="36">
        <v>0</v>
      </c>
      <c r="AE110" s="36">
        <v>0</v>
      </c>
      <c r="AF110" s="36">
        <v>0</v>
      </c>
      <c r="BD110" s="81"/>
    </row>
    <row r="111" spans="1:56" x14ac:dyDescent="0.2">
      <c r="A111" s="28" t="s">
        <v>151</v>
      </c>
      <c r="B111" s="98"/>
      <c r="C111" s="36">
        <v>0</v>
      </c>
      <c r="D111" s="36">
        <v>0</v>
      </c>
      <c r="E111" s="36">
        <v>0</v>
      </c>
      <c r="F111" s="36">
        <v>0</v>
      </c>
      <c r="G111" s="36">
        <v>0</v>
      </c>
      <c r="H111" s="36">
        <v>0</v>
      </c>
      <c r="I111" s="36">
        <v>0</v>
      </c>
      <c r="J111" s="36">
        <v>0</v>
      </c>
      <c r="K111" s="36">
        <v>0</v>
      </c>
      <c r="L111" s="36">
        <v>0</v>
      </c>
      <c r="M111" s="36">
        <v>0</v>
      </c>
      <c r="N111" s="36">
        <v>0</v>
      </c>
      <c r="O111" s="36">
        <v>0</v>
      </c>
      <c r="P111" s="36">
        <v>0</v>
      </c>
      <c r="Q111" s="36">
        <v>0</v>
      </c>
      <c r="R111" s="36">
        <v>0</v>
      </c>
      <c r="S111" s="36">
        <v>0</v>
      </c>
      <c r="T111" s="36">
        <v>0</v>
      </c>
      <c r="U111" s="36">
        <v>0</v>
      </c>
      <c r="V111" s="45">
        <v>2934</v>
      </c>
      <c r="W111" s="36">
        <v>0</v>
      </c>
      <c r="X111" s="36">
        <v>0</v>
      </c>
      <c r="Y111" s="36">
        <v>0</v>
      </c>
      <c r="Z111" s="36">
        <v>0</v>
      </c>
      <c r="AA111" s="36">
        <v>0</v>
      </c>
      <c r="AB111" s="36">
        <v>0</v>
      </c>
      <c r="AC111" s="45">
        <v>8739</v>
      </c>
      <c r="AD111" s="45">
        <v>14844</v>
      </c>
      <c r="AE111" s="45">
        <v>33279</v>
      </c>
      <c r="AF111" s="45">
        <v>52545</v>
      </c>
      <c r="BD111" s="81"/>
    </row>
    <row r="112" spans="1:56" x14ac:dyDescent="0.2">
      <c r="A112" s="68" t="s">
        <v>152</v>
      </c>
      <c r="B112" s="73"/>
      <c r="C112" s="73">
        <v>0</v>
      </c>
      <c r="D112" s="73">
        <v>0</v>
      </c>
      <c r="E112" s="73">
        <v>0</v>
      </c>
      <c r="F112" s="73">
        <v>0</v>
      </c>
      <c r="G112" s="73">
        <v>0</v>
      </c>
      <c r="H112" s="73">
        <v>0</v>
      </c>
      <c r="I112" s="73">
        <v>0</v>
      </c>
      <c r="J112" s="73">
        <v>0</v>
      </c>
      <c r="K112" s="73">
        <v>0</v>
      </c>
      <c r="L112" s="73">
        <v>0</v>
      </c>
      <c r="M112" s="73">
        <v>0</v>
      </c>
      <c r="N112" s="73">
        <v>0</v>
      </c>
      <c r="O112" s="73">
        <v>0</v>
      </c>
      <c r="P112" s="73">
        <v>0</v>
      </c>
      <c r="Q112" s="73">
        <v>0</v>
      </c>
      <c r="R112" s="73">
        <v>0</v>
      </c>
      <c r="S112" s="73">
        <v>0</v>
      </c>
      <c r="T112" s="73">
        <v>0</v>
      </c>
      <c r="U112" s="73">
        <v>0</v>
      </c>
      <c r="V112" s="73">
        <v>0</v>
      </c>
      <c r="W112" s="73">
        <v>0</v>
      </c>
      <c r="X112" s="73">
        <v>0</v>
      </c>
      <c r="Y112" s="73">
        <v>0</v>
      </c>
      <c r="Z112" s="73">
        <v>0</v>
      </c>
      <c r="AA112" s="73">
        <v>0</v>
      </c>
      <c r="AB112" s="73">
        <v>0</v>
      </c>
      <c r="AC112" s="73">
        <v>0</v>
      </c>
      <c r="AD112" s="48">
        <v>5367</v>
      </c>
      <c r="AE112" s="48">
        <v>12499</v>
      </c>
      <c r="AF112" s="48">
        <v>23973</v>
      </c>
      <c r="AG112" s="73"/>
      <c r="AH112" s="73"/>
      <c r="AI112" s="73"/>
      <c r="AJ112" s="73"/>
      <c r="AK112" s="73"/>
      <c r="AL112" s="73"/>
      <c r="AM112" s="73"/>
      <c r="AN112" s="73"/>
      <c r="AO112" s="73"/>
      <c r="AP112" s="73"/>
      <c r="AQ112" s="73"/>
      <c r="AR112" s="73"/>
      <c r="AS112" s="73"/>
      <c r="AT112" s="73"/>
      <c r="AU112" s="73"/>
      <c r="AV112" s="73"/>
      <c r="AW112" s="73"/>
      <c r="AX112" s="73"/>
      <c r="AY112" s="73"/>
      <c r="AZ112" s="73"/>
      <c r="BA112" s="73"/>
      <c r="BB112" s="73"/>
      <c r="BC112" s="73"/>
      <c r="BD112" s="82"/>
    </row>
    <row r="115" spans="1:56" x14ac:dyDescent="0.2">
      <c r="A115" s="22" t="s">
        <v>153</v>
      </c>
      <c r="B115" s="22"/>
    </row>
    <row r="117" spans="1:56" x14ac:dyDescent="0.2">
      <c r="A117" s="75" t="s">
        <v>145</v>
      </c>
      <c r="B117" s="77"/>
      <c r="C117" s="76">
        <v>7</v>
      </c>
      <c r="D117" s="76">
        <v>8</v>
      </c>
      <c r="E117" s="76">
        <v>9</v>
      </c>
      <c r="F117" s="76">
        <v>10</v>
      </c>
      <c r="G117" s="76">
        <v>11</v>
      </c>
      <c r="H117" s="76">
        <v>12</v>
      </c>
      <c r="I117" s="76">
        <v>13</v>
      </c>
      <c r="J117" s="76">
        <v>14</v>
      </c>
      <c r="K117" s="76">
        <v>15</v>
      </c>
      <c r="L117" s="76">
        <v>16</v>
      </c>
      <c r="M117" s="76">
        <v>17</v>
      </c>
      <c r="N117" s="76">
        <v>18</v>
      </c>
      <c r="O117" s="76">
        <v>19</v>
      </c>
      <c r="P117" s="76">
        <v>20</v>
      </c>
      <c r="Q117" s="76">
        <v>21</v>
      </c>
      <c r="R117" s="76">
        <v>22</v>
      </c>
      <c r="S117" s="76">
        <v>23</v>
      </c>
      <c r="T117" s="76">
        <v>24</v>
      </c>
      <c r="U117" s="76">
        <v>25</v>
      </c>
      <c r="V117" s="76">
        <v>26</v>
      </c>
      <c r="W117" s="76">
        <v>27</v>
      </c>
      <c r="X117" s="76">
        <v>28</v>
      </c>
      <c r="Y117" s="76">
        <v>29</v>
      </c>
      <c r="Z117" s="76">
        <v>30</v>
      </c>
      <c r="AA117" s="76">
        <v>31</v>
      </c>
      <c r="AB117" s="76">
        <v>32</v>
      </c>
      <c r="AC117" s="76">
        <v>33</v>
      </c>
      <c r="AD117" s="76">
        <v>34</v>
      </c>
      <c r="AE117" s="76">
        <v>35</v>
      </c>
      <c r="AF117" s="76">
        <v>36</v>
      </c>
      <c r="AG117" s="77">
        <v>37</v>
      </c>
      <c r="AH117" s="76">
        <v>38</v>
      </c>
      <c r="AI117" s="76">
        <v>39</v>
      </c>
      <c r="AJ117" s="76">
        <v>40</v>
      </c>
      <c r="AK117" s="76">
        <v>41</v>
      </c>
      <c r="AL117" s="76">
        <v>42</v>
      </c>
      <c r="AM117" s="76">
        <v>43</v>
      </c>
      <c r="AN117" s="76">
        <v>44</v>
      </c>
      <c r="AO117" s="76">
        <v>45</v>
      </c>
      <c r="AP117" s="76">
        <v>46</v>
      </c>
      <c r="AQ117" s="76">
        <v>47</v>
      </c>
      <c r="AR117" s="76">
        <v>48</v>
      </c>
      <c r="AS117" s="76">
        <v>49</v>
      </c>
      <c r="AT117" s="76">
        <v>50</v>
      </c>
      <c r="AU117" s="76">
        <v>51</v>
      </c>
      <c r="AV117" s="76">
        <v>52</v>
      </c>
      <c r="AW117" s="76">
        <v>53</v>
      </c>
      <c r="AX117" s="76">
        <v>54</v>
      </c>
      <c r="AY117" s="76">
        <v>55</v>
      </c>
      <c r="AZ117" s="76">
        <v>56</v>
      </c>
      <c r="BA117" s="76">
        <v>57</v>
      </c>
      <c r="BB117" s="76">
        <v>58</v>
      </c>
      <c r="BC117" s="76">
        <v>59</v>
      </c>
      <c r="BD117" s="78">
        <v>60</v>
      </c>
    </row>
    <row r="118" spans="1:56" x14ac:dyDescent="0.2">
      <c r="A118" s="80" t="s">
        <v>78</v>
      </c>
      <c r="B118" s="98"/>
      <c r="C118" s="36">
        <v>0</v>
      </c>
      <c r="D118" s="36">
        <v>0</v>
      </c>
      <c r="E118" s="36">
        <v>0</v>
      </c>
      <c r="F118" s="36">
        <v>0</v>
      </c>
      <c r="G118" s="36">
        <v>0</v>
      </c>
      <c r="H118" s="36">
        <v>0</v>
      </c>
      <c r="I118" s="36">
        <v>0</v>
      </c>
      <c r="J118" s="36">
        <v>0</v>
      </c>
      <c r="K118" s="36">
        <v>0</v>
      </c>
      <c r="L118" s="36">
        <v>0</v>
      </c>
      <c r="M118" s="36">
        <v>0</v>
      </c>
      <c r="N118" s="36">
        <v>0</v>
      </c>
      <c r="O118" s="36">
        <v>0</v>
      </c>
      <c r="P118" s="36">
        <v>0</v>
      </c>
      <c r="Q118" s="36">
        <v>0</v>
      </c>
      <c r="R118" s="36">
        <v>0</v>
      </c>
      <c r="S118" s="36">
        <v>0</v>
      </c>
      <c r="T118" s="36">
        <v>0</v>
      </c>
      <c r="U118" s="36">
        <v>0</v>
      </c>
      <c r="V118" s="36">
        <v>0</v>
      </c>
      <c r="W118" s="36">
        <v>0</v>
      </c>
      <c r="X118" s="36">
        <v>0</v>
      </c>
      <c r="Y118" s="36">
        <v>0</v>
      </c>
      <c r="Z118" s="36">
        <v>0</v>
      </c>
      <c r="AA118" s="36">
        <v>0</v>
      </c>
      <c r="AB118" s="36">
        <v>0</v>
      </c>
      <c r="AC118" s="36">
        <v>0</v>
      </c>
      <c r="AD118" s="36">
        <v>0</v>
      </c>
      <c r="AE118" s="36">
        <v>0</v>
      </c>
      <c r="AF118" s="36">
        <v>0</v>
      </c>
      <c r="AH118" s="22" t="s">
        <v>154</v>
      </c>
      <c r="BD118" s="81"/>
    </row>
    <row r="119" spans="1:56" x14ac:dyDescent="0.2">
      <c r="A119" s="28" t="s">
        <v>79</v>
      </c>
      <c r="B119" s="98"/>
      <c r="C119" s="36">
        <v>0</v>
      </c>
      <c r="D119" s="36">
        <v>0</v>
      </c>
      <c r="E119" s="36">
        <v>0</v>
      </c>
      <c r="F119" s="36">
        <v>0</v>
      </c>
      <c r="G119" s="36">
        <v>0</v>
      </c>
      <c r="H119" s="36">
        <v>0</v>
      </c>
      <c r="I119" s="36">
        <v>0</v>
      </c>
      <c r="J119" s="36">
        <v>0</v>
      </c>
      <c r="K119" s="36">
        <v>0</v>
      </c>
      <c r="L119" s="36">
        <v>0</v>
      </c>
      <c r="M119" s="36">
        <v>0</v>
      </c>
      <c r="N119" s="36">
        <v>0</v>
      </c>
      <c r="O119" s="36">
        <v>0</v>
      </c>
      <c r="P119" s="36">
        <v>0</v>
      </c>
      <c r="Q119" s="36">
        <v>0</v>
      </c>
      <c r="R119" s="36">
        <v>0</v>
      </c>
      <c r="S119" s="36">
        <v>0</v>
      </c>
      <c r="T119" s="36">
        <v>0</v>
      </c>
      <c r="U119" s="36">
        <v>0</v>
      </c>
      <c r="V119" s="36">
        <v>0</v>
      </c>
      <c r="W119" s="36">
        <v>0</v>
      </c>
      <c r="X119" s="36">
        <v>0</v>
      </c>
      <c r="Y119" s="36">
        <v>0</v>
      </c>
      <c r="Z119" s="36">
        <v>0</v>
      </c>
      <c r="AA119" s="36">
        <v>0</v>
      </c>
      <c r="AB119" s="36">
        <v>0</v>
      </c>
      <c r="AC119" s="36">
        <v>0</v>
      </c>
      <c r="AD119" s="36">
        <v>0</v>
      </c>
      <c r="AE119" s="36">
        <v>0</v>
      </c>
      <c r="AF119" s="36">
        <v>0</v>
      </c>
      <c r="BD119" s="81"/>
    </row>
    <row r="120" spans="1:56" x14ac:dyDescent="0.2">
      <c r="A120" s="28" t="s">
        <v>80</v>
      </c>
      <c r="B120" s="98"/>
      <c r="C120" s="36">
        <v>0</v>
      </c>
      <c r="D120" s="36">
        <v>0</v>
      </c>
      <c r="E120" s="36">
        <v>0</v>
      </c>
      <c r="F120" s="36">
        <v>0</v>
      </c>
      <c r="G120" s="36">
        <v>0</v>
      </c>
      <c r="H120" s="36">
        <v>0</v>
      </c>
      <c r="I120" s="36">
        <v>0</v>
      </c>
      <c r="J120" s="36">
        <v>0</v>
      </c>
      <c r="K120" s="36">
        <v>0</v>
      </c>
      <c r="L120" s="36">
        <v>0</v>
      </c>
      <c r="M120" s="36">
        <v>0</v>
      </c>
      <c r="N120" s="36">
        <v>0</v>
      </c>
      <c r="O120" s="36">
        <v>0</v>
      </c>
      <c r="P120" s="36">
        <v>0</v>
      </c>
      <c r="Q120" s="36">
        <v>0</v>
      </c>
      <c r="R120" s="36">
        <v>0</v>
      </c>
      <c r="S120" s="36">
        <v>0</v>
      </c>
      <c r="T120" s="36">
        <v>0</v>
      </c>
      <c r="U120" s="36">
        <v>0</v>
      </c>
      <c r="V120" s="36">
        <v>293</v>
      </c>
      <c r="W120" s="36">
        <v>0</v>
      </c>
      <c r="X120" s="36">
        <v>0</v>
      </c>
      <c r="Y120" s="36">
        <v>0</v>
      </c>
      <c r="Z120" s="36">
        <v>0</v>
      </c>
      <c r="AA120" s="36">
        <v>0</v>
      </c>
      <c r="AB120" s="36">
        <v>0</v>
      </c>
      <c r="AC120" s="36">
        <v>873</v>
      </c>
      <c r="AD120" s="45">
        <v>1484</v>
      </c>
      <c r="AE120" s="45">
        <v>3486</v>
      </c>
      <c r="AF120" s="45">
        <v>5814</v>
      </c>
      <c r="BD120" s="81"/>
    </row>
    <row r="121" spans="1:56" x14ac:dyDescent="0.2">
      <c r="A121" s="68" t="s">
        <v>81</v>
      </c>
      <c r="B121" s="73"/>
      <c r="C121" s="73">
        <v>0</v>
      </c>
      <c r="D121" s="73">
        <v>0</v>
      </c>
      <c r="E121" s="73">
        <v>0</v>
      </c>
      <c r="F121" s="73">
        <v>0</v>
      </c>
      <c r="G121" s="73">
        <v>0</v>
      </c>
      <c r="H121" s="73">
        <v>0</v>
      </c>
      <c r="I121" s="73">
        <v>0</v>
      </c>
      <c r="J121" s="73">
        <v>0</v>
      </c>
      <c r="K121" s="73">
        <v>0</v>
      </c>
      <c r="L121" s="73">
        <v>0</v>
      </c>
      <c r="M121" s="73">
        <v>0</v>
      </c>
      <c r="N121" s="73">
        <v>0</v>
      </c>
      <c r="O121" s="73">
        <v>0</v>
      </c>
      <c r="P121" s="73">
        <v>0</v>
      </c>
      <c r="Q121" s="73">
        <v>0</v>
      </c>
      <c r="R121" s="73">
        <v>0</v>
      </c>
      <c r="S121" s="73">
        <v>0</v>
      </c>
      <c r="T121" s="73">
        <v>0</v>
      </c>
      <c r="U121" s="73">
        <v>0</v>
      </c>
      <c r="V121" s="73">
        <v>0</v>
      </c>
      <c r="W121" s="73">
        <v>0</v>
      </c>
      <c r="X121" s="73">
        <v>0</v>
      </c>
      <c r="Y121" s="73">
        <v>0</v>
      </c>
      <c r="Z121" s="73">
        <v>0</v>
      </c>
      <c r="AA121" s="73">
        <v>0</v>
      </c>
      <c r="AB121" s="73">
        <v>0</v>
      </c>
      <c r="AC121" s="73">
        <v>0</v>
      </c>
      <c r="AD121" s="73">
        <v>536</v>
      </c>
      <c r="AE121" s="48">
        <v>1249</v>
      </c>
      <c r="AF121" s="48">
        <v>2520</v>
      </c>
      <c r="AG121" s="73"/>
      <c r="AH121" s="73"/>
      <c r="AI121" s="73"/>
      <c r="AJ121" s="73"/>
      <c r="AK121" s="73"/>
      <c r="AL121" s="73"/>
      <c r="AM121" s="73"/>
      <c r="AN121" s="73"/>
      <c r="AO121" s="73"/>
      <c r="AP121" s="73"/>
      <c r="AQ121" s="73"/>
      <c r="AR121" s="73"/>
      <c r="AS121" s="73"/>
      <c r="AT121" s="73"/>
      <c r="AU121" s="73"/>
      <c r="AV121" s="73"/>
      <c r="AW121" s="73"/>
      <c r="AX121" s="73"/>
      <c r="AY121" s="73"/>
      <c r="AZ121" s="73"/>
      <c r="BA121" s="73"/>
      <c r="BB121" s="73"/>
      <c r="BC121" s="73"/>
      <c r="BD121" s="82"/>
    </row>
    <row r="124" spans="1:56" x14ac:dyDescent="0.2">
      <c r="A124" s="22" t="s">
        <v>155</v>
      </c>
      <c r="B124" s="22"/>
    </row>
    <row r="126" spans="1:56" x14ac:dyDescent="0.2">
      <c r="A126" s="75" t="s">
        <v>145</v>
      </c>
      <c r="B126" s="77"/>
      <c r="C126" s="76">
        <v>7</v>
      </c>
      <c r="D126" s="76">
        <v>8</v>
      </c>
      <c r="E126" s="76">
        <v>9</v>
      </c>
      <c r="F126" s="76">
        <v>10</v>
      </c>
      <c r="G126" s="76">
        <v>11</v>
      </c>
      <c r="H126" s="76">
        <v>12</v>
      </c>
      <c r="I126" s="76">
        <v>13</v>
      </c>
      <c r="J126" s="76">
        <v>14</v>
      </c>
      <c r="K126" s="76">
        <v>15</v>
      </c>
      <c r="L126" s="76">
        <v>16</v>
      </c>
      <c r="M126" s="76">
        <v>17</v>
      </c>
      <c r="N126" s="76">
        <v>18</v>
      </c>
      <c r="O126" s="76">
        <v>19</v>
      </c>
      <c r="P126" s="76">
        <v>20</v>
      </c>
      <c r="Q126" s="76">
        <v>21</v>
      </c>
      <c r="R126" s="76">
        <v>22</v>
      </c>
      <c r="S126" s="76">
        <v>23</v>
      </c>
      <c r="T126" s="76">
        <v>24</v>
      </c>
      <c r="U126" s="76">
        <v>25</v>
      </c>
      <c r="V126" s="76">
        <v>26</v>
      </c>
      <c r="W126" s="76">
        <v>27</v>
      </c>
      <c r="X126" s="76">
        <v>28</v>
      </c>
      <c r="Y126" s="76">
        <v>29</v>
      </c>
      <c r="Z126" s="76">
        <v>30</v>
      </c>
      <c r="AA126" s="76">
        <v>31</v>
      </c>
      <c r="AB126" s="76">
        <v>32</v>
      </c>
      <c r="AC126" s="76">
        <v>33</v>
      </c>
      <c r="AD126" s="76">
        <v>34</v>
      </c>
      <c r="AE126" s="76">
        <v>35</v>
      </c>
      <c r="AF126" s="76">
        <v>36</v>
      </c>
      <c r="AG126" s="77">
        <v>37</v>
      </c>
      <c r="AH126" s="76">
        <v>38</v>
      </c>
      <c r="AI126" s="76">
        <v>39</v>
      </c>
      <c r="AJ126" s="76">
        <v>40</v>
      </c>
      <c r="AK126" s="76">
        <v>41</v>
      </c>
      <c r="AL126" s="76">
        <v>42</v>
      </c>
      <c r="AM126" s="76">
        <v>43</v>
      </c>
      <c r="AN126" s="76">
        <v>44</v>
      </c>
      <c r="AO126" s="76">
        <v>45</v>
      </c>
      <c r="AP126" s="76">
        <v>46</v>
      </c>
      <c r="AQ126" s="76">
        <v>47</v>
      </c>
      <c r="AR126" s="76">
        <v>48</v>
      </c>
      <c r="AS126" s="76">
        <v>49</v>
      </c>
      <c r="AT126" s="76">
        <v>50</v>
      </c>
      <c r="AU126" s="76">
        <v>51</v>
      </c>
      <c r="AV126" s="76">
        <v>52</v>
      </c>
      <c r="AW126" s="76">
        <v>53</v>
      </c>
      <c r="AX126" s="76">
        <v>54</v>
      </c>
      <c r="AY126" s="76">
        <v>55</v>
      </c>
      <c r="AZ126" s="76">
        <v>56</v>
      </c>
      <c r="BA126" s="76">
        <v>57</v>
      </c>
      <c r="BB126" s="76">
        <v>58</v>
      </c>
      <c r="BC126" s="76">
        <v>59</v>
      </c>
      <c r="BD126" s="78">
        <v>60</v>
      </c>
    </row>
    <row r="127" spans="1:56" x14ac:dyDescent="0.2">
      <c r="A127" s="80" t="s">
        <v>156</v>
      </c>
      <c r="B127" s="98"/>
      <c r="C127" s="83">
        <v>1</v>
      </c>
      <c r="D127" s="83">
        <v>1</v>
      </c>
      <c r="E127" s="83">
        <v>1</v>
      </c>
      <c r="F127" s="83">
        <v>1</v>
      </c>
      <c r="G127" s="83">
        <v>1</v>
      </c>
      <c r="H127" s="83">
        <v>1</v>
      </c>
      <c r="I127" s="83">
        <v>1</v>
      </c>
      <c r="J127" s="83">
        <v>1</v>
      </c>
      <c r="K127" s="83">
        <v>1</v>
      </c>
      <c r="L127" s="83">
        <v>1</v>
      </c>
      <c r="M127" s="83">
        <v>1</v>
      </c>
      <c r="N127" s="83">
        <v>1</v>
      </c>
      <c r="O127" s="83">
        <v>1</v>
      </c>
      <c r="P127" s="83">
        <v>1</v>
      </c>
      <c r="Q127" s="83">
        <v>1</v>
      </c>
      <c r="R127" s="83">
        <v>1</v>
      </c>
      <c r="S127" s="83">
        <v>1</v>
      </c>
      <c r="T127" s="83">
        <v>1</v>
      </c>
      <c r="U127" s="83">
        <v>1</v>
      </c>
      <c r="V127" s="83">
        <v>1</v>
      </c>
      <c r="W127" s="83">
        <v>1</v>
      </c>
      <c r="X127" s="83">
        <v>1</v>
      </c>
      <c r="Y127" s="83">
        <v>1</v>
      </c>
      <c r="Z127" s="83">
        <v>1</v>
      </c>
      <c r="AA127" s="83">
        <v>1</v>
      </c>
      <c r="AB127" s="83">
        <v>1</v>
      </c>
      <c r="AC127" s="83">
        <v>1</v>
      </c>
      <c r="AD127" s="83">
        <v>1</v>
      </c>
      <c r="AE127" s="83">
        <v>1</v>
      </c>
      <c r="AF127" s="83">
        <v>1</v>
      </c>
      <c r="AH127" s="22" t="s">
        <v>157</v>
      </c>
      <c r="BD127" s="81"/>
    </row>
    <row r="128" spans="1:56" x14ac:dyDescent="0.2">
      <c r="A128" s="28" t="s">
        <v>158</v>
      </c>
      <c r="B128" s="98"/>
      <c r="C128" s="83">
        <v>1</v>
      </c>
      <c r="D128" s="83">
        <v>1</v>
      </c>
      <c r="E128" s="83">
        <v>1</v>
      </c>
      <c r="F128" s="83">
        <v>1</v>
      </c>
      <c r="G128" s="83">
        <v>1</v>
      </c>
      <c r="H128" s="83">
        <v>1</v>
      </c>
      <c r="I128" s="83">
        <v>1</v>
      </c>
      <c r="J128" s="83">
        <v>1</v>
      </c>
      <c r="K128" s="83">
        <v>1</v>
      </c>
      <c r="L128" s="83">
        <v>1</v>
      </c>
      <c r="M128" s="83">
        <v>1</v>
      </c>
      <c r="N128" s="83">
        <v>1</v>
      </c>
      <c r="O128" s="83">
        <v>1</v>
      </c>
      <c r="P128" s="83">
        <v>1</v>
      </c>
      <c r="Q128" s="83">
        <v>1</v>
      </c>
      <c r="R128" s="83">
        <v>1</v>
      </c>
      <c r="S128" s="83">
        <v>1</v>
      </c>
      <c r="T128" s="83">
        <v>1</v>
      </c>
      <c r="U128" s="83">
        <v>1</v>
      </c>
      <c r="V128" s="83">
        <v>1</v>
      </c>
      <c r="W128" s="83">
        <v>1</v>
      </c>
      <c r="X128" s="83">
        <v>1</v>
      </c>
      <c r="Y128" s="83">
        <v>1</v>
      </c>
      <c r="Z128" s="83">
        <v>1</v>
      </c>
      <c r="AA128" s="83">
        <v>1</v>
      </c>
      <c r="AB128" s="83">
        <v>1</v>
      </c>
      <c r="AC128" s="83">
        <v>1</v>
      </c>
      <c r="AD128" s="83">
        <v>1</v>
      </c>
      <c r="AE128" s="83">
        <v>1</v>
      </c>
      <c r="AF128" s="83">
        <v>1</v>
      </c>
      <c r="BD128" s="81"/>
    </row>
    <row r="129" spans="1:56" x14ac:dyDescent="0.2">
      <c r="A129" s="28" t="s">
        <v>159</v>
      </c>
      <c r="B129" s="98"/>
      <c r="C129" s="83">
        <v>1</v>
      </c>
      <c r="D129" s="83">
        <v>1</v>
      </c>
      <c r="E129" s="83">
        <v>1</v>
      </c>
      <c r="F129" s="83">
        <v>1</v>
      </c>
      <c r="G129" s="83">
        <v>1</v>
      </c>
      <c r="H129" s="83">
        <v>1</v>
      </c>
      <c r="I129" s="83">
        <v>1</v>
      </c>
      <c r="J129" s="83">
        <v>1</v>
      </c>
      <c r="K129" s="83">
        <v>1</v>
      </c>
      <c r="L129" s="83">
        <v>1</v>
      </c>
      <c r="M129" s="83">
        <v>1</v>
      </c>
      <c r="N129" s="83">
        <v>1</v>
      </c>
      <c r="O129" s="83">
        <v>1</v>
      </c>
      <c r="P129" s="83">
        <v>1</v>
      </c>
      <c r="Q129" s="83">
        <v>1</v>
      </c>
      <c r="R129" s="83">
        <v>1</v>
      </c>
      <c r="S129" s="83">
        <v>1</v>
      </c>
      <c r="T129" s="83">
        <v>1</v>
      </c>
      <c r="U129" s="83">
        <v>0.97099999999999997</v>
      </c>
      <c r="V129" s="83">
        <v>1</v>
      </c>
      <c r="W129" s="83">
        <v>1</v>
      </c>
      <c r="X129" s="83">
        <v>1</v>
      </c>
      <c r="Y129" s="83">
        <v>1</v>
      </c>
      <c r="Z129" s="83">
        <v>1</v>
      </c>
      <c r="AA129" s="83">
        <v>1</v>
      </c>
      <c r="AB129" s="83">
        <v>0.91800000000000004</v>
      </c>
      <c r="AC129" s="83">
        <v>0.86499999999999999</v>
      </c>
      <c r="AD129" s="83">
        <v>0.745</v>
      </c>
      <c r="AE129" s="83">
        <v>0.65200000000000002</v>
      </c>
      <c r="AF129" s="83">
        <v>0.61499999999999999</v>
      </c>
      <c r="BD129" s="81"/>
    </row>
    <row r="130" spans="1:56" x14ac:dyDescent="0.2">
      <c r="A130" s="68" t="s">
        <v>160</v>
      </c>
      <c r="B130" s="73"/>
      <c r="C130" s="84">
        <v>1</v>
      </c>
      <c r="D130" s="84">
        <v>1</v>
      </c>
      <c r="E130" s="84">
        <v>1</v>
      </c>
      <c r="F130" s="84">
        <v>1</v>
      </c>
      <c r="G130" s="84">
        <v>1</v>
      </c>
      <c r="H130" s="84">
        <v>1</v>
      </c>
      <c r="I130" s="84">
        <v>1</v>
      </c>
      <c r="J130" s="84">
        <v>1</v>
      </c>
      <c r="K130" s="84">
        <v>1</v>
      </c>
      <c r="L130" s="84">
        <v>1</v>
      </c>
      <c r="M130" s="84">
        <v>1</v>
      </c>
      <c r="N130" s="84">
        <v>1</v>
      </c>
      <c r="O130" s="84">
        <v>1</v>
      </c>
      <c r="P130" s="84">
        <v>1</v>
      </c>
      <c r="Q130" s="84">
        <v>1</v>
      </c>
      <c r="R130" s="84">
        <v>1</v>
      </c>
      <c r="S130" s="84">
        <v>1</v>
      </c>
      <c r="T130" s="84">
        <v>1</v>
      </c>
      <c r="U130" s="84">
        <v>1</v>
      </c>
      <c r="V130" s="84">
        <v>1</v>
      </c>
      <c r="W130" s="84">
        <v>1</v>
      </c>
      <c r="X130" s="84">
        <v>1</v>
      </c>
      <c r="Y130" s="84">
        <v>1</v>
      </c>
      <c r="Z130" s="84">
        <v>1</v>
      </c>
      <c r="AA130" s="84">
        <v>1</v>
      </c>
      <c r="AB130" s="84">
        <v>1</v>
      </c>
      <c r="AC130" s="84">
        <v>0.93400000000000005</v>
      </c>
      <c r="AD130" s="84">
        <v>0.84399999999999997</v>
      </c>
      <c r="AE130" s="84">
        <v>0.74099999999999999</v>
      </c>
      <c r="AF130" s="84">
        <v>0.64300000000000002</v>
      </c>
      <c r="AG130" s="73"/>
      <c r="AH130" s="73"/>
      <c r="AI130" s="73"/>
      <c r="AJ130" s="73"/>
      <c r="AK130" s="73"/>
      <c r="AL130" s="73"/>
      <c r="AM130" s="73"/>
      <c r="AN130" s="73"/>
      <c r="AO130" s="73"/>
      <c r="AP130" s="73"/>
      <c r="AQ130" s="73"/>
      <c r="AR130" s="73"/>
      <c r="AS130" s="73"/>
      <c r="AT130" s="73"/>
      <c r="AU130" s="73"/>
      <c r="AV130" s="73"/>
      <c r="AW130" s="73"/>
      <c r="AX130" s="73"/>
      <c r="AY130" s="73"/>
      <c r="AZ130" s="73"/>
      <c r="BA130" s="73"/>
      <c r="BB130" s="73"/>
      <c r="BC130" s="73"/>
      <c r="BD130" s="82"/>
    </row>
  </sheetData>
  <mergeCells count="12">
    <mergeCell ref="A36:A39"/>
    <mergeCell ref="C37:T39"/>
    <mergeCell ref="U39:AF39"/>
    <mergeCell ref="A41:A44"/>
    <mergeCell ref="C42:T44"/>
    <mergeCell ref="U44:AF44"/>
    <mergeCell ref="A26:A29"/>
    <mergeCell ref="U29:AF29"/>
    <mergeCell ref="C27:T29"/>
    <mergeCell ref="A31:A34"/>
    <mergeCell ref="C32:T34"/>
    <mergeCell ref="U34:AF3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05DF-8438-FA49-BEB1-E29015D2DFEE}">
  <dimension ref="A1:AE36"/>
  <sheetViews>
    <sheetView workbookViewId="0">
      <selection activeCell="A3" sqref="A3:AE3"/>
    </sheetView>
  </sheetViews>
  <sheetFormatPr baseColWidth="10" defaultRowHeight="16" x14ac:dyDescent="0.2"/>
  <cols>
    <col min="1" max="1" width="22.83203125" style="4" bestFit="1" customWidth="1"/>
    <col min="2" max="16384" width="10.83203125" style="4"/>
  </cols>
  <sheetData>
    <row r="1" spans="1:31" s="17" customFormat="1" ht="18" x14ac:dyDescent="0.2">
      <c r="A1" s="32" t="s">
        <v>200</v>
      </c>
    </row>
    <row r="2" spans="1:31" s="36" customFormat="1" x14ac:dyDescent="0.2"/>
    <row r="3" spans="1:31" ht="15" customHeight="1" x14ac:dyDescent="0.2">
      <c r="A3" s="137" t="s">
        <v>201</v>
      </c>
      <c r="B3" s="137"/>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row>
    <row r="4" spans="1:31" x14ac:dyDescent="0.2">
      <c r="A4" s="3"/>
      <c r="B4" s="3">
        <v>7</v>
      </c>
      <c r="C4" s="3">
        <v>8</v>
      </c>
      <c r="D4" s="3">
        <v>9</v>
      </c>
      <c r="E4" s="3">
        <v>10</v>
      </c>
      <c r="F4" s="3">
        <v>11</v>
      </c>
      <c r="G4" s="3">
        <v>12</v>
      </c>
      <c r="H4" s="3">
        <v>13</v>
      </c>
      <c r="I4" s="3">
        <v>14</v>
      </c>
      <c r="J4" s="3">
        <v>15</v>
      </c>
      <c r="K4" s="3">
        <v>16</v>
      </c>
      <c r="L4" s="3">
        <v>17</v>
      </c>
      <c r="M4" s="3">
        <v>18</v>
      </c>
      <c r="N4" s="3">
        <v>19</v>
      </c>
      <c r="O4" s="3">
        <v>20</v>
      </c>
      <c r="P4" s="3">
        <v>21</v>
      </c>
      <c r="Q4" s="3">
        <v>22</v>
      </c>
      <c r="R4" s="3">
        <v>23</v>
      </c>
      <c r="S4" s="3">
        <v>24</v>
      </c>
      <c r="T4" s="3">
        <v>25</v>
      </c>
      <c r="U4" s="3">
        <v>26</v>
      </c>
      <c r="V4" s="3">
        <v>27</v>
      </c>
      <c r="W4" s="3">
        <v>28</v>
      </c>
      <c r="X4" s="3">
        <v>29</v>
      </c>
      <c r="Y4" s="3">
        <v>30</v>
      </c>
      <c r="Z4" s="3">
        <v>31</v>
      </c>
      <c r="AA4" s="3">
        <v>32</v>
      </c>
      <c r="AB4" s="3">
        <v>33</v>
      </c>
      <c r="AC4" s="3">
        <v>34</v>
      </c>
      <c r="AD4" s="3">
        <v>35</v>
      </c>
      <c r="AE4" s="3">
        <v>36</v>
      </c>
    </row>
    <row r="5" spans="1:31" x14ac:dyDescent="0.2">
      <c r="A5" s="3" t="s">
        <v>78</v>
      </c>
      <c r="B5" s="21">
        <v>163736</v>
      </c>
      <c r="C5" s="21">
        <v>178412</v>
      </c>
      <c r="D5" s="21">
        <v>170397</v>
      </c>
      <c r="E5" s="21">
        <v>176245</v>
      </c>
      <c r="F5" s="21">
        <v>172112</v>
      </c>
      <c r="G5" s="21">
        <v>182341</v>
      </c>
      <c r="H5" s="21">
        <v>195932</v>
      </c>
      <c r="I5" s="21">
        <v>199356</v>
      </c>
      <c r="J5" s="21">
        <v>182296</v>
      </c>
      <c r="K5" s="21">
        <v>190347</v>
      </c>
      <c r="L5" s="21">
        <v>174161</v>
      </c>
      <c r="M5" s="21">
        <v>170665</v>
      </c>
      <c r="N5" s="21">
        <v>161677</v>
      </c>
      <c r="O5" s="21">
        <v>161408</v>
      </c>
      <c r="P5" s="21">
        <v>181141</v>
      </c>
      <c r="Q5" s="21">
        <v>179096</v>
      </c>
      <c r="R5" s="21">
        <v>182659</v>
      </c>
      <c r="S5" s="21">
        <v>187480</v>
      </c>
      <c r="T5" s="21">
        <v>187779</v>
      </c>
      <c r="U5" s="21">
        <v>200973</v>
      </c>
      <c r="V5" s="21">
        <v>189938</v>
      </c>
      <c r="W5" s="21">
        <v>180289</v>
      </c>
      <c r="X5" s="21">
        <v>182034</v>
      </c>
      <c r="Y5" s="21">
        <v>171589</v>
      </c>
      <c r="Z5" s="21">
        <v>181189</v>
      </c>
      <c r="AA5" s="21">
        <v>167840</v>
      </c>
      <c r="AB5" s="21">
        <v>187091</v>
      </c>
      <c r="AC5" s="21">
        <v>166375</v>
      </c>
      <c r="AD5" s="21">
        <v>179338</v>
      </c>
      <c r="AE5" s="21">
        <v>195065</v>
      </c>
    </row>
    <row r="6" spans="1:31" x14ac:dyDescent="0.2">
      <c r="A6" s="3" t="s">
        <v>79</v>
      </c>
      <c r="B6" s="21">
        <v>154121</v>
      </c>
      <c r="C6" s="21">
        <v>152566</v>
      </c>
      <c r="D6" s="21">
        <v>157613</v>
      </c>
      <c r="E6" s="21">
        <v>147898</v>
      </c>
      <c r="F6" s="21">
        <v>156184</v>
      </c>
      <c r="G6" s="21">
        <v>151617</v>
      </c>
      <c r="H6" s="21">
        <v>158364</v>
      </c>
      <c r="I6" s="21">
        <v>151371</v>
      </c>
      <c r="J6" s="21">
        <v>155286</v>
      </c>
      <c r="K6" s="21">
        <v>153507</v>
      </c>
      <c r="L6" s="21">
        <v>144088</v>
      </c>
      <c r="M6" s="21">
        <v>148360</v>
      </c>
      <c r="N6" s="21">
        <v>151487</v>
      </c>
      <c r="O6" s="21">
        <v>143333</v>
      </c>
      <c r="P6" s="21">
        <v>142662</v>
      </c>
      <c r="Q6" s="21">
        <v>142874</v>
      </c>
      <c r="R6" s="21">
        <v>144340</v>
      </c>
      <c r="S6" s="21">
        <v>144531</v>
      </c>
      <c r="T6" s="21">
        <v>153423</v>
      </c>
      <c r="U6" s="21">
        <v>143576</v>
      </c>
      <c r="V6" s="21">
        <v>144195</v>
      </c>
      <c r="W6" s="21">
        <v>144909</v>
      </c>
      <c r="X6" s="21">
        <v>149310</v>
      </c>
      <c r="Y6" s="21">
        <v>148036</v>
      </c>
      <c r="Z6" s="21">
        <v>144901</v>
      </c>
      <c r="AA6" s="21">
        <v>136734</v>
      </c>
      <c r="AB6" s="21">
        <v>137299</v>
      </c>
      <c r="AC6" s="21">
        <v>141565</v>
      </c>
      <c r="AD6" s="21">
        <v>139858</v>
      </c>
      <c r="AE6" s="21">
        <v>135834</v>
      </c>
    </row>
    <row r="7" spans="1:31" x14ac:dyDescent="0.2">
      <c r="A7" s="3" t="s">
        <v>80</v>
      </c>
      <c r="B7" s="21">
        <v>100398</v>
      </c>
      <c r="C7" s="21">
        <v>96137</v>
      </c>
      <c r="D7" s="21">
        <v>94491</v>
      </c>
      <c r="E7" s="21">
        <v>105218</v>
      </c>
      <c r="F7" s="21">
        <v>104197</v>
      </c>
      <c r="G7" s="21">
        <v>103991</v>
      </c>
      <c r="H7" s="21">
        <v>97811</v>
      </c>
      <c r="I7" s="21">
        <v>84195</v>
      </c>
      <c r="J7" s="21">
        <v>85131</v>
      </c>
      <c r="K7" s="21">
        <v>81897</v>
      </c>
      <c r="L7" s="21">
        <v>91686</v>
      </c>
      <c r="M7" s="21">
        <v>100344</v>
      </c>
      <c r="N7" s="21">
        <v>96570</v>
      </c>
      <c r="O7" s="21">
        <v>96713</v>
      </c>
      <c r="P7" s="21">
        <v>111717</v>
      </c>
      <c r="Q7" s="21">
        <v>100540</v>
      </c>
      <c r="R7" s="21">
        <v>98428</v>
      </c>
      <c r="S7" s="21">
        <v>99410</v>
      </c>
      <c r="T7" s="21">
        <v>99987</v>
      </c>
      <c r="U7" s="21">
        <v>91122</v>
      </c>
      <c r="V7" s="21">
        <v>98405</v>
      </c>
      <c r="W7" s="21">
        <v>90519</v>
      </c>
      <c r="X7" s="21">
        <v>90909</v>
      </c>
      <c r="Y7" s="21">
        <v>105772</v>
      </c>
      <c r="Z7" s="21">
        <v>104800</v>
      </c>
      <c r="AA7" s="21">
        <v>107001</v>
      </c>
      <c r="AB7" s="21">
        <v>102308</v>
      </c>
      <c r="AC7" s="21">
        <v>116989</v>
      </c>
      <c r="AD7" s="21">
        <v>121111</v>
      </c>
      <c r="AE7" s="21">
        <v>115461</v>
      </c>
    </row>
    <row r="8" spans="1:31" x14ac:dyDescent="0.2">
      <c r="A8" s="3" t="s">
        <v>81</v>
      </c>
      <c r="B8" s="21">
        <v>49617</v>
      </c>
      <c r="C8" s="21">
        <v>49795</v>
      </c>
      <c r="D8" s="21">
        <v>54869</v>
      </c>
      <c r="E8" s="21">
        <v>51886</v>
      </c>
      <c r="F8" s="21">
        <v>54377</v>
      </c>
      <c r="G8" s="21">
        <v>49720</v>
      </c>
      <c r="H8" s="21">
        <v>53142</v>
      </c>
      <c r="I8" s="21">
        <v>57619</v>
      </c>
      <c r="J8" s="21">
        <v>50884</v>
      </c>
      <c r="K8" s="21">
        <v>58592</v>
      </c>
      <c r="L8" s="21">
        <v>59582</v>
      </c>
      <c r="M8" s="21">
        <v>60381</v>
      </c>
      <c r="N8" s="21">
        <v>60334</v>
      </c>
      <c r="O8" s="21">
        <v>60254</v>
      </c>
      <c r="P8" s="21">
        <v>65537</v>
      </c>
      <c r="Q8" s="21">
        <v>59009</v>
      </c>
      <c r="R8" s="21">
        <v>66690</v>
      </c>
      <c r="S8" s="21">
        <v>69410</v>
      </c>
      <c r="T8" s="21">
        <v>62771</v>
      </c>
      <c r="U8" s="21">
        <v>71032</v>
      </c>
      <c r="V8" s="21">
        <v>68634</v>
      </c>
      <c r="W8" s="21">
        <v>70302</v>
      </c>
      <c r="X8" s="21">
        <v>73056</v>
      </c>
      <c r="Y8" s="21">
        <v>72665</v>
      </c>
      <c r="Z8" s="21">
        <v>73297</v>
      </c>
      <c r="AA8" s="21">
        <v>75996</v>
      </c>
      <c r="AB8" s="21">
        <v>81416</v>
      </c>
      <c r="AC8" s="21">
        <v>75108</v>
      </c>
      <c r="AD8" s="21">
        <v>81139</v>
      </c>
      <c r="AE8" s="21">
        <v>86880</v>
      </c>
    </row>
    <row r="10" spans="1:31" x14ac:dyDescent="0.2">
      <c r="A10" s="137" t="s">
        <v>202</v>
      </c>
      <c r="B10" s="137"/>
      <c r="C10" s="137"/>
      <c r="D10" s="137"/>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c r="AE10" s="137"/>
    </row>
    <row r="11" spans="1:31" x14ac:dyDescent="0.2">
      <c r="A11" s="3"/>
      <c r="B11" s="3">
        <v>7</v>
      </c>
      <c r="C11" s="3">
        <v>8</v>
      </c>
      <c r="D11" s="3">
        <v>9</v>
      </c>
      <c r="E11" s="3">
        <v>10</v>
      </c>
      <c r="F11" s="3">
        <v>11</v>
      </c>
      <c r="G11" s="3">
        <v>12</v>
      </c>
      <c r="H11" s="3">
        <v>13</v>
      </c>
      <c r="I11" s="3">
        <v>14</v>
      </c>
      <c r="J11" s="3">
        <v>15</v>
      </c>
      <c r="K11" s="3">
        <v>16</v>
      </c>
      <c r="L11" s="3">
        <v>17</v>
      </c>
      <c r="M11" s="3">
        <v>18</v>
      </c>
      <c r="N11" s="3">
        <v>19</v>
      </c>
      <c r="O11" s="3">
        <v>20</v>
      </c>
      <c r="P11" s="3">
        <v>21</v>
      </c>
      <c r="Q11" s="3">
        <v>22</v>
      </c>
      <c r="R11" s="3">
        <v>23</v>
      </c>
      <c r="S11" s="3">
        <v>24</v>
      </c>
      <c r="T11" s="3">
        <v>25</v>
      </c>
      <c r="U11" s="3">
        <v>26</v>
      </c>
      <c r="V11" s="3">
        <v>27</v>
      </c>
      <c r="W11" s="3">
        <v>28</v>
      </c>
      <c r="X11" s="3">
        <v>29</v>
      </c>
      <c r="Y11" s="3">
        <v>30</v>
      </c>
      <c r="Z11" s="3">
        <v>31</v>
      </c>
      <c r="AA11" s="3">
        <v>32</v>
      </c>
      <c r="AB11" s="3">
        <v>33</v>
      </c>
      <c r="AC11" s="3">
        <v>34</v>
      </c>
      <c r="AD11" s="3">
        <v>35</v>
      </c>
      <c r="AE11" s="3">
        <v>36</v>
      </c>
    </row>
    <row r="12" spans="1:31" x14ac:dyDescent="0.2">
      <c r="A12" s="3" t="s">
        <v>78</v>
      </c>
      <c r="B12" s="21">
        <v>163736</v>
      </c>
      <c r="C12" s="21">
        <v>178412</v>
      </c>
      <c r="D12" s="21">
        <v>170397</v>
      </c>
      <c r="E12" s="21">
        <v>176245</v>
      </c>
      <c r="F12" s="21">
        <v>172112</v>
      </c>
      <c r="G12" s="21">
        <v>182341</v>
      </c>
      <c r="H12" s="21">
        <v>195932</v>
      </c>
      <c r="I12" s="21">
        <v>199356</v>
      </c>
      <c r="J12" s="21">
        <v>182296</v>
      </c>
      <c r="K12" s="21">
        <v>190347</v>
      </c>
      <c r="L12" s="21">
        <v>174161</v>
      </c>
      <c r="M12" s="21">
        <v>170665</v>
      </c>
      <c r="N12" s="21">
        <v>161677</v>
      </c>
      <c r="O12" s="21">
        <v>161408</v>
      </c>
      <c r="P12" s="21">
        <v>181141</v>
      </c>
      <c r="Q12" s="21">
        <v>179096</v>
      </c>
      <c r="R12" s="21">
        <v>182659</v>
      </c>
      <c r="S12" s="21">
        <v>187480</v>
      </c>
      <c r="T12" s="21">
        <v>187779</v>
      </c>
      <c r="U12" s="21">
        <v>200973</v>
      </c>
      <c r="V12" s="21">
        <v>189938</v>
      </c>
      <c r="W12" s="21">
        <v>180289</v>
      </c>
      <c r="X12" s="21">
        <v>182034</v>
      </c>
      <c r="Y12" s="21">
        <v>171589</v>
      </c>
      <c r="Z12" s="21">
        <v>181189</v>
      </c>
      <c r="AA12" s="21">
        <v>167840</v>
      </c>
      <c r="AB12" s="21">
        <v>187091</v>
      </c>
      <c r="AC12" s="21">
        <v>166375</v>
      </c>
      <c r="AD12" s="21">
        <v>179338</v>
      </c>
      <c r="AE12" s="21">
        <v>195065</v>
      </c>
    </row>
    <row r="13" spans="1:31" x14ac:dyDescent="0.2">
      <c r="A13" s="3" t="s">
        <v>79</v>
      </c>
      <c r="B13" s="21">
        <v>154121</v>
      </c>
      <c r="C13" s="21">
        <v>152566</v>
      </c>
      <c r="D13" s="21">
        <v>157613</v>
      </c>
      <c r="E13" s="21">
        <v>147898</v>
      </c>
      <c r="F13" s="21">
        <v>156184</v>
      </c>
      <c r="G13" s="21">
        <v>151617</v>
      </c>
      <c r="H13" s="21">
        <v>158364</v>
      </c>
      <c r="I13" s="21">
        <v>151371</v>
      </c>
      <c r="J13" s="21">
        <v>155286</v>
      </c>
      <c r="K13" s="21">
        <v>153507</v>
      </c>
      <c r="L13" s="21">
        <v>144088</v>
      </c>
      <c r="M13" s="21">
        <v>148360</v>
      </c>
      <c r="N13" s="21">
        <v>151487</v>
      </c>
      <c r="O13" s="21">
        <v>143333</v>
      </c>
      <c r="P13" s="21">
        <v>142662</v>
      </c>
      <c r="Q13" s="21">
        <v>142874</v>
      </c>
      <c r="R13" s="21">
        <v>144340</v>
      </c>
      <c r="S13" s="21">
        <v>144531</v>
      </c>
      <c r="T13" s="21">
        <v>153423</v>
      </c>
      <c r="U13" s="21">
        <v>143576</v>
      </c>
      <c r="V13" s="21">
        <v>144195</v>
      </c>
      <c r="W13" s="21">
        <v>144909</v>
      </c>
      <c r="X13" s="21">
        <v>149310</v>
      </c>
      <c r="Y13" s="21">
        <v>148036</v>
      </c>
      <c r="Z13" s="21">
        <v>144901</v>
      </c>
      <c r="AA13" s="21">
        <v>136734</v>
      </c>
      <c r="AB13" s="21">
        <v>137299</v>
      </c>
      <c r="AC13" s="21">
        <v>141565</v>
      </c>
      <c r="AD13" s="21">
        <v>139858</v>
      </c>
      <c r="AE13" s="21">
        <v>135834</v>
      </c>
    </row>
    <row r="14" spans="1:31" x14ac:dyDescent="0.2">
      <c r="A14" s="3" t="s">
        <v>80</v>
      </c>
      <c r="B14" s="21">
        <v>100398</v>
      </c>
      <c r="C14" s="21">
        <v>96137</v>
      </c>
      <c r="D14" s="21">
        <v>94491</v>
      </c>
      <c r="E14" s="21">
        <v>105218</v>
      </c>
      <c r="F14" s="21">
        <v>104197</v>
      </c>
      <c r="G14" s="21">
        <v>103991</v>
      </c>
      <c r="H14" s="21">
        <v>97811</v>
      </c>
      <c r="I14" s="21">
        <v>84195</v>
      </c>
      <c r="J14" s="21">
        <v>85131</v>
      </c>
      <c r="K14" s="21">
        <v>81897</v>
      </c>
      <c r="L14" s="21">
        <v>91686</v>
      </c>
      <c r="M14" s="21">
        <v>100344</v>
      </c>
      <c r="N14" s="21">
        <v>96570</v>
      </c>
      <c r="O14" s="21">
        <v>96713</v>
      </c>
      <c r="P14" s="21">
        <v>111717</v>
      </c>
      <c r="Q14" s="21">
        <v>100540</v>
      </c>
      <c r="R14" s="21">
        <v>98428</v>
      </c>
      <c r="S14" s="21">
        <v>99410</v>
      </c>
      <c r="T14" s="21">
        <v>97053</v>
      </c>
      <c r="U14" s="21">
        <v>93763</v>
      </c>
      <c r="V14" s="21">
        <v>98405</v>
      </c>
      <c r="W14" s="21">
        <v>90519</v>
      </c>
      <c r="X14" s="21">
        <v>90909</v>
      </c>
      <c r="Y14" s="21">
        <v>105772</v>
      </c>
      <c r="Z14" s="21">
        <v>104800</v>
      </c>
      <c r="AA14" s="21">
        <v>98262</v>
      </c>
      <c r="AB14" s="21">
        <v>95330</v>
      </c>
      <c r="AC14" s="21">
        <v>97070</v>
      </c>
      <c r="AD14" s="21">
        <v>98359</v>
      </c>
      <c r="AE14" s="21">
        <v>99799</v>
      </c>
    </row>
    <row r="15" spans="1:31" x14ac:dyDescent="0.2">
      <c r="A15" s="3" t="s">
        <v>81</v>
      </c>
      <c r="B15" s="21">
        <v>49617</v>
      </c>
      <c r="C15" s="21">
        <v>49795</v>
      </c>
      <c r="D15" s="21">
        <v>54869</v>
      </c>
      <c r="E15" s="21">
        <v>51886</v>
      </c>
      <c r="F15" s="21">
        <v>54377</v>
      </c>
      <c r="G15" s="21">
        <v>49720</v>
      </c>
      <c r="H15" s="21">
        <v>53142</v>
      </c>
      <c r="I15" s="21">
        <v>57619</v>
      </c>
      <c r="J15" s="21">
        <v>50884</v>
      </c>
      <c r="K15" s="21">
        <v>58592</v>
      </c>
      <c r="L15" s="21">
        <v>59582</v>
      </c>
      <c r="M15" s="21">
        <v>60381</v>
      </c>
      <c r="N15" s="21">
        <v>60334</v>
      </c>
      <c r="O15" s="21">
        <v>60254</v>
      </c>
      <c r="P15" s="21">
        <v>65537</v>
      </c>
      <c r="Q15" s="21">
        <v>59009</v>
      </c>
      <c r="R15" s="21">
        <v>66690</v>
      </c>
      <c r="S15" s="21">
        <v>69410</v>
      </c>
      <c r="T15" s="21">
        <v>62771</v>
      </c>
      <c r="U15" s="21">
        <v>71032</v>
      </c>
      <c r="V15" s="21">
        <v>68634</v>
      </c>
      <c r="W15" s="21">
        <v>70302</v>
      </c>
      <c r="X15" s="21">
        <v>73056</v>
      </c>
      <c r="Y15" s="21">
        <v>72665</v>
      </c>
      <c r="Z15" s="21">
        <v>73297</v>
      </c>
      <c r="AA15" s="21">
        <v>75996</v>
      </c>
      <c r="AB15" s="21">
        <v>76049</v>
      </c>
      <c r="AC15" s="21">
        <v>67440</v>
      </c>
      <c r="AD15" s="21">
        <v>68416</v>
      </c>
      <c r="AE15" s="21">
        <v>69680</v>
      </c>
    </row>
    <row r="17" spans="1:31" x14ac:dyDescent="0.2">
      <c r="A17" s="137" t="s">
        <v>203</v>
      </c>
      <c r="B17" s="137"/>
      <c r="C17" s="137"/>
      <c r="D17" s="137"/>
      <c r="E17" s="137"/>
      <c r="F17" s="137"/>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row>
    <row r="18" spans="1:31" x14ac:dyDescent="0.2">
      <c r="A18" s="3"/>
      <c r="B18" s="3">
        <v>7</v>
      </c>
      <c r="C18" s="3">
        <v>8</v>
      </c>
      <c r="D18" s="3">
        <v>9</v>
      </c>
      <c r="E18" s="3">
        <v>10</v>
      </c>
      <c r="F18" s="3">
        <v>11</v>
      </c>
      <c r="G18" s="3">
        <v>12</v>
      </c>
      <c r="H18" s="3">
        <v>13</v>
      </c>
      <c r="I18" s="3">
        <v>14</v>
      </c>
      <c r="J18" s="3">
        <v>15</v>
      </c>
      <c r="K18" s="3">
        <v>16</v>
      </c>
      <c r="L18" s="3">
        <v>17</v>
      </c>
      <c r="M18" s="3">
        <v>18</v>
      </c>
      <c r="N18" s="3">
        <v>19</v>
      </c>
      <c r="O18" s="3">
        <v>20</v>
      </c>
      <c r="P18" s="3">
        <v>21</v>
      </c>
      <c r="Q18" s="3">
        <v>22</v>
      </c>
      <c r="R18" s="3">
        <v>23</v>
      </c>
      <c r="S18" s="3">
        <v>24</v>
      </c>
      <c r="T18" s="3">
        <v>25</v>
      </c>
      <c r="U18" s="3">
        <v>26</v>
      </c>
      <c r="V18" s="3">
        <v>27</v>
      </c>
      <c r="W18" s="3">
        <v>28</v>
      </c>
      <c r="X18" s="3">
        <v>29</v>
      </c>
      <c r="Y18" s="3">
        <v>30</v>
      </c>
      <c r="Z18" s="3">
        <v>31</v>
      </c>
      <c r="AA18" s="3">
        <v>32</v>
      </c>
      <c r="AB18" s="3">
        <v>33</v>
      </c>
      <c r="AC18" s="3">
        <v>34</v>
      </c>
      <c r="AD18" s="3">
        <v>35</v>
      </c>
      <c r="AE18" s="3">
        <v>36</v>
      </c>
    </row>
    <row r="19" spans="1:31" x14ac:dyDescent="0.2">
      <c r="A19" s="3" t="s">
        <v>148</v>
      </c>
      <c r="B19" s="3">
        <v>0</v>
      </c>
      <c r="C19" s="3">
        <v>0</v>
      </c>
      <c r="D19" s="3">
        <v>0</v>
      </c>
      <c r="E19" s="3">
        <v>0</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row>
    <row r="20" spans="1:31" x14ac:dyDescent="0.2">
      <c r="A20" s="3" t="s">
        <v>150</v>
      </c>
      <c r="B20" s="3">
        <v>0</v>
      </c>
      <c r="C20" s="3">
        <v>0</v>
      </c>
      <c r="D20" s="3">
        <v>0</v>
      </c>
      <c r="E20" s="3">
        <v>0</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v>0</v>
      </c>
      <c r="AA20" s="3">
        <v>0</v>
      </c>
      <c r="AB20" s="3">
        <v>0</v>
      </c>
      <c r="AC20" s="3">
        <v>0</v>
      </c>
      <c r="AD20" s="3">
        <v>0</v>
      </c>
      <c r="AE20" s="3">
        <v>0</v>
      </c>
    </row>
    <row r="21" spans="1:31" x14ac:dyDescent="0.2">
      <c r="A21" s="3" t="s">
        <v>151</v>
      </c>
      <c r="B21" s="3">
        <v>0</v>
      </c>
      <c r="C21" s="3">
        <v>0</v>
      </c>
      <c r="D21" s="3">
        <v>0</v>
      </c>
      <c r="E21" s="3">
        <v>0</v>
      </c>
      <c r="F21" s="3">
        <v>0</v>
      </c>
      <c r="G21" s="3">
        <v>0</v>
      </c>
      <c r="H21" s="3">
        <v>0</v>
      </c>
      <c r="I21" s="3">
        <v>0</v>
      </c>
      <c r="J21" s="3">
        <v>0</v>
      </c>
      <c r="K21" s="3">
        <v>0</v>
      </c>
      <c r="L21" s="3">
        <v>0</v>
      </c>
      <c r="M21" s="3">
        <v>0</v>
      </c>
      <c r="N21" s="3">
        <v>0</v>
      </c>
      <c r="O21" s="3">
        <v>0</v>
      </c>
      <c r="P21" s="3">
        <v>0</v>
      </c>
      <c r="Q21" s="3">
        <v>0</v>
      </c>
      <c r="R21" s="3">
        <v>0</v>
      </c>
      <c r="S21" s="3">
        <v>0</v>
      </c>
      <c r="T21" s="3">
        <v>0</v>
      </c>
      <c r="U21" s="21">
        <v>2934</v>
      </c>
      <c r="V21" s="3">
        <v>0</v>
      </c>
      <c r="W21" s="3">
        <v>0</v>
      </c>
      <c r="X21" s="3">
        <v>0</v>
      </c>
      <c r="Y21" s="3">
        <v>0</v>
      </c>
      <c r="Z21" s="3">
        <v>0</v>
      </c>
      <c r="AA21" s="3">
        <v>0</v>
      </c>
      <c r="AB21" s="21">
        <v>8739</v>
      </c>
      <c r="AC21" s="21">
        <v>14844</v>
      </c>
      <c r="AD21" s="21">
        <v>33279</v>
      </c>
      <c r="AE21" s="21">
        <v>52545</v>
      </c>
    </row>
    <row r="22" spans="1:31" x14ac:dyDescent="0.2">
      <c r="A22" s="3" t="s">
        <v>162</v>
      </c>
      <c r="B22" s="3">
        <v>0</v>
      </c>
      <c r="C22" s="3">
        <v>0</v>
      </c>
      <c r="D22" s="3">
        <v>0</v>
      </c>
      <c r="E22" s="3">
        <v>0</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21">
        <v>5367</v>
      </c>
      <c r="AD22" s="21">
        <v>12499</v>
      </c>
      <c r="AE22" s="21">
        <v>23973</v>
      </c>
    </row>
    <row r="24" spans="1:31" x14ac:dyDescent="0.2">
      <c r="A24" s="137" t="s">
        <v>204</v>
      </c>
      <c r="B24" s="137"/>
      <c r="C24" s="137"/>
      <c r="D24" s="137"/>
      <c r="E24" s="137"/>
      <c r="F24" s="137"/>
      <c r="G24" s="137"/>
      <c r="H24" s="137"/>
      <c r="I24" s="137"/>
      <c r="J24" s="137"/>
      <c r="K24" s="137"/>
      <c r="L24" s="137"/>
      <c r="M24" s="137"/>
      <c r="N24" s="137"/>
      <c r="O24" s="137"/>
      <c r="P24" s="137"/>
      <c r="Q24" s="137"/>
      <c r="R24" s="137"/>
      <c r="S24" s="137"/>
      <c r="T24" s="137"/>
      <c r="U24" s="137"/>
      <c r="V24" s="137"/>
      <c r="W24" s="137"/>
      <c r="X24" s="137"/>
      <c r="Y24" s="137"/>
      <c r="Z24" s="137"/>
      <c r="AA24" s="137"/>
      <c r="AB24" s="137"/>
      <c r="AC24" s="137"/>
      <c r="AD24" s="137"/>
      <c r="AE24" s="137"/>
    </row>
    <row r="25" spans="1:31" x14ac:dyDescent="0.2">
      <c r="A25" s="3"/>
      <c r="B25" s="3">
        <v>7</v>
      </c>
      <c r="C25" s="3">
        <v>8</v>
      </c>
      <c r="D25" s="3">
        <v>9</v>
      </c>
      <c r="E25" s="3">
        <v>10</v>
      </c>
      <c r="F25" s="3">
        <v>11</v>
      </c>
      <c r="G25" s="3">
        <v>12</v>
      </c>
      <c r="H25" s="3">
        <v>13</v>
      </c>
      <c r="I25" s="3">
        <v>14</v>
      </c>
      <c r="J25" s="3">
        <v>15</v>
      </c>
      <c r="K25" s="3">
        <v>16</v>
      </c>
      <c r="L25" s="3">
        <v>17</v>
      </c>
      <c r="M25" s="3">
        <v>18</v>
      </c>
      <c r="N25" s="3">
        <v>19</v>
      </c>
      <c r="O25" s="3">
        <v>20</v>
      </c>
      <c r="P25" s="3">
        <v>21</v>
      </c>
      <c r="Q25" s="3">
        <v>22</v>
      </c>
      <c r="R25" s="3">
        <v>23</v>
      </c>
      <c r="S25" s="3">
        <v>24</v>
      </c>
      <c r="T25" s="3">
        <v>25</v>
      </c>
      <c r="U25" s="3">
        <v>26</v>
      </c>
      <c r="V25" s="3">
        <v>27</v>
      </c>
      <c r="W25" s="3">
        <v>28</v>
      </c>
      <c r="X25" s="3">
        <v>29</v>
      </c>
      <c r="Y25" s="3">
        <v>30</v>
      </c>
      <c r="Z25" s="3">
        <v>31</v>
      </c>
      <c r="AA25" s="3">
        <v>32</v>
      </c>
      <c r="AB25" s="3">
        <v>33</v>
      </c>
      <c r="AC25" s="3">
        <v>34</v>
      </c>
      <c r="AD25" s="3">
        <v>35</v>
      </c>
      <c r="AE25" s="3">
        <v>36</v>
      </c>
    </row>
    <row r="26" spans="1:31" x14ac:dyDescent="0.2">
      <c r="A26" s="3" t="s">
        <v>78</v>
      </c>
      <c r="B26" s="3">
        <v>0</v>
      </c>
      <c r="C26" s="3">
        <v>0</v>
      </c>
      <c r="D26" s="3">
        <v>0</v>
      </c>
      <c r="E26" s="3">
        <v>0</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row>
    <row r="27" spans="1:31" x14ac:dyDescent="0.2">
      <c r="A27" s="3" t="s">
        <v>79</v>
      </c>
      <c r="B27" s="3">
        <v>0</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row>
    <row r="28" spans="1:31" x14ac:dyDescent="0.2">
      <c r="A28" s="3" t="s">
        <v>80</v>
      </c>
      <c r="B28" s="3">
        <v>0</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293</v>
      </c>
      <c r="V28" s="3">
        <v>0</v>
      </c>
      <c r="W28" s="3">
        <v>0</v>
      </c>
      <c r="X28" s="3">
        <v>0</v>
      </c>
      <c r="Y28" s="3">
        <v>0</v>
      </c>
      <c r="Z28" s="3">
        <v>0</v>
      </c>
      <c r="AA28" s="3">
        <v>0</v>
      </c>
      <c r="AB28" s="3">
        <v>873</v>
      </c>
      <c r="AC28" s="21">
        <v>1484</v>
      </c>
      <c r="AD28" s="21">
        <v>3486</v>
      </c>
      <c r="AE28" s="21">
        <v>5814</v>
      </c>
    </row>
    <row r="29" spans="1:31" x14ac:dyDescent="0.2">
      <c r="A29" s="3" t="s">
        <v>81</v>
      </c>
      <c r="B29" s="3">
        <v>0</v>
      </c>
      <c r="C29" s="3">
        <v>0</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536</v>
      </c>
      <c r="AD29" s="21">
        <v>1249</v>
      </c>
      <c r="AE29" s="21">
        <v>2520</v>
      </c>
    </row>
    <row r="31" spans="1:31" x14ac:dyDescent="0.2">
      <c r="A31" s="137" t="s">
        <v>205</v>
      </c>
      <c r="B31" s="137"/>
      <c r="C31" s="137"/>
      <c r="D31" s="137"/>
      <c r="E31" s="137"/>
      <c r="F31" s="137"/>
      <c r="G31" s="137"/>
      <c r="H31" s="137"/>
      <c r="I31" s="137"/>
      <c r="J31" s="137"/>
      <c r="K31" s="137"/>
      <c r="L31" s="137"/>
      <c r="M31" s="137"/>
      <c r="N31" s="137"/>
      <c r="O31" s="137"/>
      <c r="P31" s="137"/>
      <c r="Q31" s="137"/>
      <c r="R31" s="137"/>
      <c r="S31" s="137"/>
      <c r="T31" s="137"/>
      <c r="U31" s="137"/>
      <c r="V31" s="137"/>
      <c r="W31" s="137"/>
      <c r="X31" s="137"/>
      <c r="Y31" s="137"/>
      <c r="Z31" s="137"/>
      <c r="AA31" s="137"/>
      <c r="AB31" s="137"/>
      <c r="AC31" s="137"/>
      <c r="AD31" s="137"/>
      <c r="AE31" s="137"/>
    </row>
    <row r="32" spans="1:31" x14ac:dyDescent="0.2">
      <c r="A32" s="3"/>
      <c r="B32" s="3">
        <v>7</v>
      </c>
      <c r="C32" s="3">
        <v>8</v>
      </c>
      <c r="D32" s="3">
        <v>9</v>
      </c>
      <c r="E32" s="3">
        <v>10</v>
      </c>
      <c r="F32" s="3">
        <v>11</v>
      </c>
      <c r="G32" s="3">
        <v>12</v>
      </c>
      <c r="H32" s="3">
        <v>13</v>
      </c>
      <c r="I32" s="3">
        <v>14</v>
      </c>
      <c r="J32" s="3">
        <v>15</v>
      </c>
      <c r="K32" s="3">
        <v>16</v>
      </c>
      <c r="L32" s="3">
        <v>17</v>
      </c>
      <c r="M32" s="3">
        <v>18</v>
      </c>
      <c r="N32" s="3">
        <v>19</v>
      </c>
      <c r="O32" s="3">
        <v>20</v>
      </c>
      <c r="P32" s="3">
        <v>21</v>
      </c>
      <c r="Q32" s="3">
        <v>22</v>
      </c>
      <c r="R32" s="3">
        <v>23</v>
      </c>
      <c r="S32" s="3">
        <v>24</v>
      </c>
      <c r="T32" s="3">
        <v>25</v>
      </c>
      <c r="U32" s="3">
        <v>26</v>
      </c>
      <c r="V32" s="3">
        <v>27</v>
      </c>
      <c r="W32" s="3">
        <v>28</v>
      </c>
      <c r="X32" s="3">
        <v>29</v>
      </c>
      <c r="Y32" s="3">
        <v>30</v>
      </c>
      <c r="Z32" s="3">
        <v>31</v>
      </c>
      <c r="AA32" s="3">
        <v>32</v>
      </c>
      <c r="AB32" s="3">
        <v>33</v>
      </c>
      <c r="AC32" s="3">
        <v>34</v>
      </c>
      <c r="AD32" s="3">
        <v>35</v>
      </c>
      <c r="AE32" s="3">
        <v>36</v>
      </c>
    </row>
    <row r="33" spans="1:31" x14ac:dyDescent="0.2">
      <c r="A33" s="3" t="s">
        <v>156</v>
      </c>
      <c r="B33" s="24">
        <v>1</v>
      </c>
      <c r="C33" s="24">
        <v>1</v>
      </c>
      <c r="D33" s="24">
        <v>1</v>
      </c>
      <c r="E33" s="24">
        <v>1</v>
      </c>
      <c r="F33" s="24">
        <v>1</v>
      </c>
      <c r="G33" s="24">
        <v>1</v>
      </c>
      <c r="H33" s="24">
        <v>1</v>
      </c>
      <c r="I33" s="24">
        <v>1</v>
      </c>
      <c r="J33" s="24">
        <v>1</v>
      </c>
      <c r="K33" s="24">
        <v>1</v>
      </c>
      <c r="L33" s="24">
        <v>1</v>
      </c>
      <c r="M33" s="24">
        <v>1</v>
      </c>
      <c r="N33" s="24">
        <v>1</v>
      </c>
      <c r="O33" s="24">
        <v>1</v>
      </c>
      <c r="P33" s="24">
        <v>1</v>
      </c>
      <c r="Q33" s="24">
        <v>1</v>
      </c>
      <c r="R33" s="24">
        <v>1</v>
      </c>
      <c r="S33" s="24">
        <v>1</v>
      </c>
      <c r="T33" s="24">
        <v>1</v>
      </c>
      <c r="U33" s="24">
        <v>1</v>
      </c>
      <c r="V33" s="24">
        <v>1</v>
      </c>
      <c r="W33" s="24">
        <v>1</v>
      </c>
      <c r="X33" s="24">
        <v>1</v>
      </c>
      <c r="Y33" s="24">
        <v>1</v>
      </c>
      <c r="Z33" s="24">
        <v>1</v>
      </c>
      <c r="AA33" s="24">
        <v>1</v>
      </c>
      <c r="AB33" s="24">
        <v>1</v>
      </c>
      <c r="AC33" s="24">
        <v>1</v>
      </c>
      <c r="AD33" s="24">
        <v>1</v>
      </c>
      <c r="AE33" s="24">
        <v>1</v>
      </c>
    </row>
    <row r="34" spans="1:31" x14ac:dyDescent="0.2">
      <c r="A34" s="3" t="s">
        <v>158</v>
      </c>
      <c r="B34" s="24">
        <v>1</v>
      </c>
      <c r="C34" s="24">
        <v>1</v>
      </c>
      <c r="D34" s="24">
        <v>1</v>
      </c>
      <c r="E34" s="24">
        <v>1</v>
      </c>
      <c r="F34" s="24">
        <v>1</v>
      </c>
      <c r="G34" s="24">
        <v>1</v>
      </c>
      <c r="H34" s="24">
        <v>1</v>
      </c>
      <c r="I34" s="24">
        <v>1</v>
      </c>
      <c r="J34" s="24">
        <v>1</v>
      </c>
      <c r="K34" s="24">
        <v>1</v>
      </c>
      <c r="L34" s="24">
        <v>1</v>
      </c>
      <c r="M34" s="24">
        <v>1</v>
      </c>
      <c r="N34" s="24">
        <v>1</v>
      </c>
      <c r="O34" s="24">
        <v>1</v>
      </c>
      <c r="P34" s="24">
        <v>1</v>
      </c>
      <c r="Q34" s="24">
        <v>1</v>
      </c>
      <c r="R34" s="24">
        <v>1</v>
      </c>
      <c r="S34" s="24">
        <v>1</v>
      </c>
      <c r="T34" s="24">
        <v>1</v>
      </c>
      <c r="U34" s="24">
        <v>1</v>
      </c>
      <c r="V34" s="24">
        <v>1</v>
      </c>
      <c r="W34" s="24">
        <v>1</v>
      </c>
      <c r="X34" s="24">
        <v>1</v>
      </c>
      <c r="Y34" s="24">
        <v>1</v>
      </c>
      <c r="Z34" s="24">
        <v>1</v>
      </c>
      <c r="AA34" s="24">
        <v>1</v>
      </c>
      <c r="AB34" s="24">
        <v>1</v>
      </c>
      <c r="AC34" s="24">
        <v>1</v>
      </c>
      <c r="AD34" s="24">
        <v>1</v>
      </c>
      <c r="AE34" s="24">
        <v>1</v>
      </c>
    </row>
    <row r="35" spans="1:31" x14ac:dyDescent="0.2">
      <c r="A35" s="3" t="s">
        <v>159</v>
      </c>
      <c r="B35" s="24">
        <v>1</v>
      </c>
      <c r="C35" s="24">
        <v>1</v>
      </c>
      <c r="D35" s="24">
        <v>1</v>
      </c>
      <c r="E35" s="24">
        <v>1</v>
      </c>
      <c r="F35" s="24">
        <v>1</v>
      </c>
      <c r="G35" s="24">
        <v>1</v>
      </c>
      <c r="H35" s="24">
        <v>1</v>
      </c>
      <c r="I35" s="24">
        <v>1</v>
      </c>
      <c r="J35" s="24">
        <v>1</v>
      </c>
      <c r="K35" s="24">
        <v>1</v>
      </c>
      <c r="L35" s="24">
        <v>1</v>
      </c>
      <c r="M35" s="24">
        <v>1</v>
      </c>
      <c r="N35" s="24">
        <v>1</v>
      </c>
      <c r="O35" s="24">
        <v>1</v>
      </c>
      <c r="P35" s="24">
        <v>1</v>
      </c>
      <c r="Q35" s="24">
        <v>1</v>
      </c>
      <c r="R35" s="24">
        <v>1</v>
      </c>
      <c r="S35" s="24">
        <v>1</v>
      </c>
      <c r="T35" s="24">
        <v>0.97099999999999997</v>
      </c>
      <c r="U35" s="24">
        <v>1</v>
      </c>
      <c r="V35" s="24">
        <v>1</v>
      </c>
      <c r="W35" s="24">
        <v>1</v>
      </c>
      <c r="X35" s="24">
        <v>1</v>
      </c>
      <c r="Y35" s="24">
        <v>1</v>
      </c>
      <c r="Z35" s="24">
        <v>1</v>
      </c>
      <c r="AA35" s="24">
        <v>0.91800000000000004</v>
      </c>
      <c r="AB35" s="24">
        <v>0.86499999999999999</v>
      </c>
      <c r="AC35" s="24">
        <v>0.745</v>
      </c>
      <c r="AD35" s="24">
        <v>0.65200000000000002</v>
      </c>
      <c r="AE35" s="24">
        <v>0.61499999999999999</v>
      </c>
    </row>
    <row r="36" spans="1:31" x14ac:dyDescent="0.2">
      <c r="A36" s="3" t="s">
        <v>160</v>
      </c>
      <c r="B36" s="24">
        <v>1</v>
      </c>
      <c r="C36" s="24">
        <v>1</v>
      </c>
      <c r="D36" s="24">
        <v>1</v>
      </c>
      <c r="E36" s="24">
        <v>1</v>
      </c>
      <c r="F36" s="24">
        <v>1</v>
      </c>
      <c r="G36" s="24">
        <v>1</v>
      </c>
      <c r="H36" s="24">
        <v>1</v>
      </c>
      <c r="I36" s="24">
        <v>1</v>
      </c>
      <c r="J36" s="24">
        <v>1</v>
      </c>
      <c r="K36" s="24">
        <v>1</v>
      </c>
      <c r="L36" s="24">
        <v>1</v>
      </c>
      <c r="M36" s="24">
        <v>1</v>
      </c>
      <c r="N36" s="24">
        <v>1</v>
      </c>
      <c r="O36" s="24">
        <v>1</v>
      </c>
      <c r="P36" s="24">
        <v>1</v>
      </c>
      <c r="Q36" s="24">
        <v>1</v>
      </c>
      <c r="R36" s="24">
        <v>1</v>
      </c>
      <c r="S36" s="24">
        <v>1</v>
      </c>
      <c r="T36" s="24">
        <v>1</v>
      </c>
      <c r="U36" s="24">
        <v>1</v>
      </c>
      <c r="V36" s="24">
        <v>1</v>
      </c>
      <c r="W36" s="24">
        <v>1</v>
      </c>
      <c r="X36" s="24">
        <v>1</v>
      </c>
      <c r="Y36" s="24">
        <v>1</v>
      </c>
      <c r="Z36" s="24">
        <v>1</v>
      </c>
      <c r="AA36" s="24">
        <v>1</v>
      </c>
      <c r="AB36" s="24">
        <v>0.93400000000000005</v>
      </c>
      <c r="AC36" s="24">
        <v>0.84399999999999997</v>
      </c>
      <c r="AD36" s="24">
        <v>0.74099999999999999</v>
      </c>
      <c r="AE36" s="24">
        <v>0.64300000000000002</v>
      </c>
    </row>
  </sheetData>
  <mergeCells count="5">
    <mergeCell ref="A3:AE3"/>
    <mergeCell ref="A10:AE10"/>
    <mergeCell ref="A17:AE17"/>
    <mergeCell ref="A24:AE24"/>
    <mergeCell ref="A31:AE3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A96D1-5DC9-884D-A130-BFF476EDF196}">
  <dimension ref="A1:AE29"/>
  <sheetViews>
    <sheetView workbookViewId="0">
      <selection activeCell="A22" sqref="A22"/>
    </sheetView>
  </sheetViews>
  <sheetFormatPr baseColWidth="10" defaultRowHeight="16" x14ac:dyDescent="0.2"/>
  <cols>
    <col min="1" max="1" width="19.33203125" style="4" bestFit="1" customWidth="1"/>
    <col min="2" max="16384" width="10.83203125" style="4"/>
  </cols>
  <sheetData>
    <row r="1" spans="1:31" s="127" customFormat="1" ht="18" x14ac:dyDescent="0.2">
      <c r="A1" s="138" t="s">
        <v>206</v>
      </c>
    </row>
    <row r="3" spans="1:31" s="98" customFormat="1" x14ac:dyDescent="0.2">
      <c r="A3" s="140" t="s">
        <v>207</v>
      </c>
      <c r="B3" s="140"/>
      <c r="C3" s="140"/>
      <c r="D3" s="140"/>
      <c r="E3" s="140"/>
      <c r="F3" s="140"/>
      <c r="G3" s="140"/>
      <c r="H3" s="139"/>
      <c r="I3" s="139"/>
      <c r="J3" s="139"/>
      <c r="K3" s="139"/>
      <c r="L3" s="139"/>
      <c r="M3" s="139"/>
      <c r="N3" s="139"/>
      <c r="O3" s="139"/>
      <c r="P3" s="139"/>
      <c r="Q3" s="139"/>
      <c r="R3" s="139"/>
      <c r="S3" s="139"/>
      <c r="T3" s="139"/>
      <c r="U3" s="139"/>
      <c r="V3" s="139"/>
      <c r="W3" s="139"/>
      <c r="X3" s="139"/>
      <c r="Y3" s="139"/>
      <c r="Z3" s="139"/>
      <c r="AA3" s="139"/>
      <c r="AB3" s="139"/>
      <c r="AC3" s="139"/>
      <c r="AD3" s="139"/>
      <c r="AE3" s="139"/>
    </row>
    <row r="4" spans="1:31" x14ac:dyDescent="0.2">
      <c r="A4" s="3"/>
      <c r="B4" s="3">
        <v>31</v>
      </c>
      <c r="C4" s="3">
        <v>32</v>
      </c>
      <c r="D4" s="3">
        <v>33</v>
      </c>
      <c r="E4" s="3">
        <v>34</v>
      </c>
      <c r="F4" s="3">
        <v>35</v>
      </c>
      <c r="G4" s="3">
        <v>36</v>
      </c>
    </row>
    <row r="5" spans="1:31" x14ac:dyDescent="0.2">
      <c r="A5" s="3" t="s">
        <v>78</v>
      </c>
      <c r="B5" s="21">
        <v>183840</v>
      </c>
      <c r="C5" s="21">
        <v>181798</v>
      </c>
      <c r="D5" s="21">
        <v>181697</v>
      </c>
      <c r="E5" s="21">
        <v>179387</v>
      </c>
      <c r="F5" s="21">
        <v>180671</v>
      </c>
      <c r="G5" s="21">
        <v>178288</v>
      </c>
    </row>
    <row r="6" spans="1:31" x14ac:dyDescent="0.2">
      <c r="A6" s="3" t="s">
        <v>79</v>
      </c>
      <c r="B6" s="21">
        <v>147002</v>
      </c>
      <c r="C6" s="21">
        <v>147174</v>
      </c>
      <c r="D6" s="21">
        <v>146795</v>
      </c>
      <c r="E6" s="21">
        <v>145118</v>
      </c>
      <c r="F6" s="21">
        <v>143815</v>
      </c>
      <c r="G6" s="21">
        <v>143440</v>
      </c>
    </row>
    <row r="7" spans="1:31" x14ac:dyDescent="0.2">
      <c r="A7" s="3" t="s">
        <v>80</v>
      </c>
      <c r="B7" s="21">
        <v>95330</v>
      </c>
      <c r="C7" s="21">
        <v>97070</v>
      </c>
      <c r="D7" s="21">
        <v>98359</v>
      </c>
      <c r="E7" s="21">
        <v>99799</v>
      </c>
      <c r="F7" s="21">
        <v>100217</v>
      </c>
      <c r="G7" s="21">
        <v>103012</v>
      </c>
    </row>
    <row r="8" spans="1:31" x14ac:dyDescent="0.2">
      <c r="A8" s="3" t="s">
        <v>81</v>
      </c>
      <c r="B8" s="21">
        <v>66396</v>
      </c>
      <c r="C8" s="21">
        <v>67440</v>
      </c>
      <c r="D8" s="21">
        <v>68416</v>
      </c>
      <c r="E8" s="21">
        <v>69680</v>
      </c>
      <c r="F8" s="21">
        <v>71636</v>
      </c>
      <c r="G8" s="21">
        <v>72214</v>
      </c>
    </row>
    <row r="10" spans="1:31" x14ac:dyDescent="0.2">
      <c r="A10" s="140" t="s">
        <v>161</v>
      </c>
      <c r="B10" s="140"/>
      <c r="C10" s="140"/>
      <c r="D10" s="140"/>
      <c r="E10" s="140"/>
      <c r="F10" s="140"/>
      <c r="G10" s="140"/>
    </row>
    <row r="11" spans="1:31" x14ac:dyDescent="0.2">
      <c r="A11" s="3"/>
      <c r="B11" s="3">
        <v>31</v>
      </c>
      <c r="C11" s="3">
        <v>32</v>
      </c>
      <c r="D11" s="3">
        <v>33</v>
      </c>
      <c r="E11" s="3">
        <v>34</v>
      </c>
      <c r="F11" s="3">
        <v>35</v>
      </c>
      <c r="G11" s="3">
        <v>36</v>
      </c>
    </row>
    <row r="12" spans="1:31" x14ac:dyDescent="0.2">
      <c r="A12" s="3" t="s">
        <v>78</v>
      </c>
      <c r="B12" s="21">
        <v>183840</v>
      </c>
      <c r="C12" s="21">
        <v>181798</v>
      </c>
      <c r="D12" s="21">
        <v>181697</v>
      </c>
      <c r="E12" s="21">
        <v>179387</v>
      </c>
      <c r="F12" s="21">
        <v>180671</v>
      </c>
      <c r="G12" s="21">
        <v>178288</v>
      </c>
    </row>
    <row r="13" spans="1:31" x14ac:dyDescent="0.2">
      <c r="A13" s="3" t="s">
        <v>79</v>
      </c>
      <c r="B13" s="21">
        <v>147002</v>
      </c>
      <c r="C13" s="21">
        <v>147174</v>
      </c>
      <c r="D13" s="21">
        <v>146795</v>
      </c>
      <c r="E13" s="21">
        <v>145118</v>
      </c>
      <c r="F13" s="21">
        <v>143815</v>
      </c>
      <c r="G13" s="21">
        <v>143440</v>
      </c>
    </row>
    <row r="14" spans="1:31" x14ac:dyDescent="0.2">
      <c r="A14" s="3" t="s">
        <v>80</v>
      </c>
      <c r="B14" s="21">
        <v>95330</v>
      </c>
      <c r="C14" s="21">
        <v>97070</v>
      </c>
      <c r="D14" s="21">
        <v>98359</v>
      </c>
      <c r="E14" s="21">
        <v>99799</v>
      </c>
      <c r="F14" s="21">
        <v>100217</v>
      </c>
      <c r="G14" s="21">
        <v>103012</v>
      </c>
    </row>
    <row r="15" spans="1:31" x14ac:dyDescent="0.2">
      <c r="A15" s="3" t="s">
        <v>81</v>
      </c>
      <c r="B15" s="21">
        <v>66396</v>
      </c>
      <c r="C15" s="21">
        <v>67440</v>
      </c>
      <c r="D15" s="21">
        <v>68416</v>
      </c>
      <c r="E15" s="21">
        <v>69680</v>
      </c>
      <c r="F15" s="21">
        <v>71636</v>
      </c>
      <c r="G15" s="21">
        <v>72214</v>
      </c>
    </row>
    <row r="17" spans="1:7" x14ac:dyDescent="0.2">
      <c r="A17" s="140" t="s">
        <v>208</v>
      </c>
      <c r="B17" s="140"/>
      <c r="C17" s="140"/>
      <c r="D17" s="140"/>
      <c r="E17" s="140"/>
      <c r="F17" s="140"/>
      <c r="G17" s="140"/>
    </row>
    <row r="18" spans="1:7" x14ac:dyDescent="0.2">
      <c r="A18" s="3"/>
      <c r="B18" s="3">
        <v>31</v>
      </c>
      <c r="C18" s="3">
        <v>32</v>
      </c>
      <c r="D18" s="3">
        <v>33</v>
      </c>
      <c r="E18" s="3">
        <v>34</v>
      </c>
      <c r="F18" s="3">
        <v>35</v>
      </c>
      <c r="G18" s="3">
        <v>36</v>
      </c>
    </row>
    <row r="19" spans="1:7" x14ac:dyDescent="0.2">
      <c r="A19" s="3" t="s">
        <v>148</v>
      </c>
      <c r="B19" s="21">
        <v>369185</v>
      </c>
      <c r="C19" s="21">
        <v>368041</v>
      </c>
      <c r="D19" s="21">
        <v>365638</v>
      </c>
      <c r="E19" s="21">
        <v>363495</v>
      </c>
      <c r="F19" s="21">
        <v>361084</v>
      </c>
      <c r="G19" s="21">
        <v>360058</v>
      </c>
    </row>
    <row r="20" spans="1:7" x14ac:dyDescent="0.2">
      <c r="A20" s="3" t="s">
        <v>150</v>
      </c>
      <c r="B20" s="21">
        <v>293407</v>
      </c>
      <c r="C20" s="21">
        <v>293542</v>
      </c>
      <c r="D20" s="21">
        <v>294176</v>
      </c>
      <c r="E20" s="21">
        <v>293969</v>
      </c>
      <c r="F20" s="21">
        <v>291913</v>
      </c>
      <c r="G20" s="21">
        <v>288933</v>
      </c>
    </row>
    <row r="21" spans="1:7" x14ac:dyDescent="0.2">
      <c r="A21" s="3" t="s">
        <v>151</v>
      </c>
      <c r="B21" s="21">
        <v>193569</v>
      </c>
      <c r="C21" s="21">
        <v>191545</v>
      </c>
      <c r="D21" s="21">
        <v>192400</v>
      </c>
      <c r="E21" s="21">
        <v>195429</v>
      </c>
      <c r="F21" s="21">
        <v>198158</v>
      </c>
      <c r="G21" s="21">
        <v>200016</v>
      </c>
    </row>
    <row r="22" spans="1:7" x14ac:dyDescent="0.2">
      <c r="A22" s="3" t="s">
        <v>162</v>
      </c>
      <c r="B22" s="21">
        <v>129080</v>
      </c>
      <c r="C22" s="21">
        <v>131460</v>
      </c>
      <c r="D22" s="21">
        <v>133836</v>
      </c>
      <c r="E22" s="21">
        <v>135856</v>
      </c>
      <c r="F22" s="21">
        <v>138096</v>
      </c>
      <c r="G22" s="21">
        <v>141316</v>
      </c>
    </row>
    <row r="24" spans="1:7" x14ac:dyDescent="0.2">
      <c r="A24" s="140" t="s">
        <v>163</v>
      </c>
      <c r="B24" s="140"/>
      <c r="C24" s="140"/>
      <c r="D24" s="140"/>
      <c r="E24" s="140"/>
      <c r="F24" s="140"/>
      <c r="G24" s="140"/>
    </row>
    <row r="25" spans="1:7" x14ac:dyDescent="0.2">
      <c r="A25" s="3"/>
      <c r="B25" s="3">
        <v>31</v>
      </c>
      <c r="C25" s="3">
        <v>32</v>
      </c>
      <c r="D25" s="3">
        <v>33</v>
      </c>
      <c r="E25" s="3">
        <v>34</v>
      </c>
      <c r="F25" s="3">
        <v>35</v>
      </c>
      <c r="G25" s="3">
        <v>36</v>
      </c>
    </row>
    <row r="26" spans="1:7" x14ac:dyDescent="0.2">
      <c r="A26" s="3" t="s">
        <v>148</v>
      </c>
      <c r="B26" s="21">
        <v>313667</v>
      </c>
      <c r="C26" s="21">
        <v>317462</v>
      </c>
      <c r="D26" s="21">
        <v>333823</v>
      </c>
      <c r="E26" s="21">
        <v>330572</v>
      </c>
      <c r="F26" s="21">
        <v>345995</v>
      </c>
      <c r="G26" s="21">
        <v>348354</v>
      </c>
    </row>
    <row r="27" spans="1:7" x14ac:dyDescent="0.2">
      <c r="A27" s="3" t="s">
        <v>150</v>
      </c>
      <c r="B27" s="21">
        <v>511088</v>
      </c>
      <c r="C27" s="21">
        <v>513054</v>
      </c>
      <c r="D27" s="21">
        <v>522860</v>
      </c>
      <c r="E27" s="21">
        <v>532563</v>
      </c>
      <c r="F27" s="21">
        <v>538172</v>
      </c>
      <c r="G27" s="21">
        <v>545109</v>
      </c>
    </row>
    <row r="28" spans="1:7" x14ac:dyDescent="0.2">
      <c r="A28" s="3" t="s">
        <v>151</v>
      </c>
      <c r="B28" s="21">
        <v>9493</v>
      </c>
      <c r="C28" s="21">
        <v>2047</v>
      </c>
      <c r="D28" s="3">
        <v>0</v>
      </c>
      <c r="E28" s="3">
        <v>0</v>
      </c>
      <c r="F28" s="3">
        <v>0</v>
      </c>
      <c r="G28" s="3">
        <v>0</v>
      </c>
    </row>
    <row r="29" spans="1:7" x14ac:dyDescent="0.2">
      <c r="A29" s="3" t="s">
        <v>162</v>
      </c>
      <c r="B29" s="21">
        <v>29866</v>
      </c>
      <c r="C29" s="21">
        <v>20585</v>
      </c>
      <c r="D29" s="21">
        <v>9653</v>
      </c>
      <c r="E29" s="3">
        <v>0</v>
      </c>
      <c r="F29" s="3">
        <v>0</v>
      </c>
      <c r="G29" s="3">
        <v>0</v>
      </c>
    </row>
  </sheetData>
  <mergeCells count="4">
    <mergeCell ref="A3:G3"/>
    <mergeCell ref="A10:G10"/>
    <mergeCell ref="A17:G17"/>
    <mergeCell ref="A24:G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4 Products</vt:lpstr>
      <vt:lpstr>Info - Job &amp; Objectives</vt:lpstr>
      <vt:lpstr>Master Data - Resources</vt:lpstr>
      <vt:lpstr>Master Data - Fixed Costs</vt:lpstr>
      <vt:lpstr>Spokesman Perspective</vt:lpstr>
      <vt:lpstr>Performance &amp; Costing</vt:lpstr>
      <vt:lpstr>Incoming Orders &amp; Forecasting</vt:lpstr>
      <vt:lpstr>Demand &amp; Service Quality</vt:lpstr>
      <vt:lpstr>Supply</vt:lpstr>
      <vt:lpstr>Capacity Data</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2021-09-25T12:04:49Z</dcterms:created>
  <dcterms:modified xsi:type="dcterms:W3CDTF">2021-09-26T11:55:15Z</dcterms:modified>
</cp:coreProperties>
</file>