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zeenajaber/Zeena Doc's/FS/Academic/Semester 3/Managerial Accounting/Business Game/Decision Paper BS/"/>
    </mc:Choice>
  </mc:AlternateContent>
  <xr:revisionPtr revIDLastSave="0" documentId="13_ncr:1_{DC139C69-6140-1345-83C2-65D7D5982C51}" xr6:coauthVersionLast="47" xr6:coauthVersionMax="47" xr10:uidLastSave="{00000000-0000-0000-0000-000000000000}"/>
  <bookViews>
    <workbookView xWindow="0" yWindow="500" windowWidth="28800" windowHeight="13600" firstSheet="1" activeTab="4" xr2:uid="{00000000-000D-0000-FFFF-FFFF00000000}"/>
  </bookViews>
  <sheets>
    <sheet name="Information " sheetId="1" r:id="rId1"/>
    <sheet name="Master Data" sheetId="2" r:id="rId2"/>
    <sheet name="Spokesman perspective data" sheetId="8" r:id="rId3"/>
    <sheet name="Performance &amp; Costing" sheetId="5" r:id="rId4"/>
    <sheet name=" Demand &amp; Service Quality" sheetId="3" r:id="rId5"/>
    <sheet name="Supply" sheetId="7" r:id="rId6"/>
    <sheet name="Capacity" sheetId="10" r:id="rId7"/>
    <sheet name="Capacity manager data" sheetId="9" r:id="rId8"/>
    <sheet name="Sheet6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" l="1"/>
  <c r="D9" i="5" s="1"/>
  <c r="C6" i="5"/>
  <c r="C7" i="5" s="1"/>
  <c r="C9" i="5" s="1"/>
  <c r="D6" i="5"/>
  <c r="E6" i="5"/>
  <c r="E7" i="5" s="1"/>
  <c r="E9" i="5" s="1"/>
  <c r="B6" i="5"/>
  <c r="B7" i="5" s="1"/>
  <c r="B9" i="5" s="1"/>
  <c r="F25" i="5"/>
  <c r="F28" i="5" s="1"/>
  <c r="G25" i="5"/>
  <c r="G28" i="5" s="1"/>
  <c r="E25" i="5"/>
  <c r="E28" i="5" s="1"/>
  <c r="D25" i="5"/>
  <c r="D28" i="5" s="1"/>
  <c r="AF10" i="3"/>
  <c r="AG10" i="3" s="1"/>
  <c r="AF9" i="3"/>
  <c r="AF8" i="3"/>
  <c r="AG8" i="3" s="1"/>
  <c r="AH8" i="3" s="1"/>
  <c r="AF7" i="3"/>
  <c r="AG7" i="3" s="1"/>
  <c r="AH7" i="3" s="1"/>
  <c r="AF15" i="3"/>
  <c r="AF14" i="3"/>
  <c r="AG14" i="3"/>
  <c r="AF17" i="3"/>
  <c r="AF16" i="3"/>
  <c r="AG17" i="3"/>
  <c r="AH14" i="3"/>
  <c r="AI14" i="3"/>
  <c r="AH17" i="3"/>
  <c r="AJ14" i="3"/>
  <c r="AK14" i="3"/>
  <c r="AI17" i="3"/>
  <c r="AL14" i="3"/>
  <c r="AM14" i="3"/>
  <c r="AJ17" i="3"/>
  <c r="AK17" i="3"/>
  <c r="AN14" i="3"/>
  <c r="AO14" i="3"/>
  <c r="AL17" i="3"/>
  <c r="AM17" i="3"/>
  <c r="AP14" i="3"/>
  <c r="AQ14" i="3"/>
  <c r="AN17" i="3"/>
  <c r="AR14" i="3"/>
  <c r="AO17" i="3"/>
  <c r="AS14" i="3"/>
  <c r="AP17" i="3"/>
  <c r="AT14" i="3"/>
  <c r="AQ17" i="3"/>
  <c r="AR17" i="3"/>
  <c r="AU14" i="3"/>
  <c r="AS17" i="3"/>
  <c r="AV14" i="3"/>
  <c r="AT17" i="3"/>
  <c r="AW14" i="3"/>
  <c r="AU17" i="3"/>
  <c r="AX14" i="3"/>
  <c r="AG9" i="3" l="1"/>
  <c r="AH9" i="3" s="1"/>
  <c r="AH10" i="3"/>
  <c r="AI8" i="3"/>
  <c r="AJ8" i="3" s="1"/>
  <c r="AI7" i="3"/>
  <c r="E14" i="2"/>
  <c r="F14" i="2" s="1"/>
  <c r="G14" i="2" s="1"/>
  <c r="E15" i="2"/>
  <c r="F15" i="2" s="1"/>
  <c r="G15" i="2" s="1"/>
  <c r="E16" i="2"/>
  <c r="F16" i="2" s="1"/>
  <c r="G16" i="2" s="1"/>
  <c r="E13" i="2"/>
  <c r="F13" i="2" s="1"/>
  <c r="G13" i="2" s="1"/>
  <c r="AY14" i="3"/>
  <c r="AG16" i="3"/>
  <c r="AV17" i="3"/>
  <c r="AH16" i="3"/>
  <c r="AG15" i="3"/>
  <c r="AI16" i="3"/>
  <c r="AZ14" i="3"/>
  <c r="BA14" i="3"/>
  <c r="AW17" i="3"/>
  <c r="AJ16" i="3"/>
  <c r="AH15" i="3"/>
  <c r="AK16" i="3"/>
  <c r="BB14" i="3"/>
  <c r="BC14" i="3"/>
  <c r="AX17" i="3"/>
  <c r="AY17" i="3"/>
  <c r="AZ17" i="3"/>
  <c r="AI15" i="3"/>
  <c r="AL16" i="3"/>
  <c r="AM16" i="3"/>
  <c r="AN16" i="3"/>
  <c r="BA17" i="3"/>
  <c r="BB17" i="3"/>
  <c r="AJ15" i="3"/>
  <c r="AK15" i="3"/>
  <c r="AO16" i="3"/>
  <c r="AL15" i="3"/>
  <c r="AM15" i="3"/>
  <c r="AN15" i="3"/>
  <c r="AP16" i="3"/>
  <c r="AO15" i="3"/>
  <c r="AQ16" i="3"/>
  <c r="AP15" i="3"/>
  <c r="AQ15" i="3"/>
  <c r="AR16" i="3"/>
  <c r="AR15" i="3"/>
  <c r="AS16" i="3"/>
  <c r="AS15" i="3"/>
  <c r="AT15" i="3"/>
  <c r="AT16" i="3"/>
  <c r="AU16" i="3"/>
  <c r="AU15" i="3"/>
  <c r="AV16" i="3"/>
  <c r="AV15" i="3"/>
  <c r="AW16" i="3"/>
  <c r="AW15" i="3"/>
  <c r="AX16" i="3"/>
  <c r="AY16" i="3"/>
  <c r="AX15" i="3"/>
  <c r="AZ16" i="3"/>
  <c r="BA16" i="3" s="1"/>
  <c r="AY15" i="3"/>
  <c r="AZ15" i="3"/>
  <c r="BA15" i="3" s="1"/>
  <c r="AI9" i="3" l="1"/>
  <c r="AJ9" i="3" s="1"/>
  <c r="AK8" i="3"/>
  <c r="AI10" i="3"/>
  <c r="AJ7" i="3"/>
  <c r="AK7" i="3" s="1"/>
  <c r="BB15" i="3"/>
  <c r="BC17" i="3"/>
  <c r="BB16" i="3"/>
  <c r="BC16" i="3"/>
  <c r="BC15" i="3"/>
  <c r="AK9" i="3" l="1"/>
  <c r="AL9" i="3" s="1"/>
  <c r="AJ10" i="3"/>
  <c r="AK10" i="3" s="1"/>
  <c r="AL8" i="3"/>
  <c r="AL7" i="3"/>
  <c r="AM7" i="3" s="1"/>
  <c r="AL10" i="3" l="1"/>
  <c r="AM10" i="3" s="1"/>
  <c r="AM9" i="3"/>
  <c r="AN9" i="3" s="1"/>
  <c r="AO9" i="3" s="1"/>
  <c r="AM8" i="3"/>
  <c r="AN7" i="3"/>
  <c r="AN10" i="3" l="1"/>
  <c r="AO10" i="3" s="1"/>
  <c r="AN8" i="3"/>
  <c r="AP9" i="3"/>
  <c r="AO7" i="3"/>
  <c r="AQ9" i="3" l="1"/>
  <c r="AR9" i="3" s="1"/>
  <c r="AS9" i="3" s="1"/>
  <c r="AT9" i="3" s="1"/>
  <c r="AO8" i="3"/>
  <c r="AP8" i="3" s="1"/>
  <c r="AQ8" i="3" s="1"/>
  <c r="AR8" i="3" s="1"/>
  <c r="AS8" i="3" s="1"/>
  <c r="AT8" i="3" s="1"/>
  <c r="AU8" i="3" s="1"/>
  <c r="AV8" i="3" s="1"/>
  <c r="AW8" i="3" s="1"/>
  <c r="AP10" i="3"/>
  <c r="AP7" i="3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AU9" i="3" l="1"/>
  <c r="AV9" i="3" s="1"/>
  <c r="AW9" i="3" s="1"/>
  <c r="AX9" i="3" s="1"/>
  <c r="AY9" i="3" s="1"/>
  <c r="AZ9" i="3" s="1"/>
  <c r="BA9" i="3" s="1"/>
  <c r="BB9" i="3" s="1"/>
  <c r="BC9" i="3" s="1"/>
  <c r="AX8" i="3"/>
  <c r="AY8" i="3" s="1"/>
  <c r="AZ8" i="3" s="1"/>
  <c r="BA8" i="3" s="1"/>
  <c r="BB8" i="3" s="1"/>
  <c r="BC8" i="3" s="1"/>
  <c r="AQ10" i="3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</calcChain>
</file>

<file path=xl/sharedStrings.xml><?xml version="1.0" encoding="utf-8"?>
<sst xmlns="http://schemas.openxmlformats.org/spreadsheetml/2006/main" count="250" uniqueCount="182">
  <si>
    <t xml:space="preserve">Infos &amp; Formulas from slides </t>
  </si>
  <si>
    <t>Master Data</t>
  </si>
  <si>
    <r>
      <rPr>
        <b/>
        <sz val="10"/>
        <color theme="1"/>
        <rFont val="Calibri"/>
        <family val="2"/>
        <scheme val="minor"/>
      </rPr>
      <t>prices are set</t>
    </r>
    <r>
      <rPr>
        <sz val="10"/>
        <color theme="1"/>
        <rFont val="Calibri"/>
        <family val="2"/>
        <scheme val="minor"/>
      </rPr>
      <t xml:space="preserve">, no influencce on pricing, bur </t>
    </r>
    <r>
      <rPr>
        <b/>
        <sz val="10"/>
        <color theme="1"/>
        <rFont val="Calibri"/>
        <family val="2"/>
        <scheme val="minor"/>
      </rPr>
      <t>OLIGOPOLISTIC</t>
    </r>
    <r>
      <rPr>
        <sz val="10"/>
        <color theme="1"/>
        <rFont val="Calibri"/>
        <family val="2"/>
        <scheme val="minor"/>
      </rPr>
      <t xml:space="preserve"> market ==&gt; performance of others </t>
    </r>
    <r>
      <rPr>
        <b/>
        <sz val="10"/>
        <color theme="1"/>
        <rFont val="Calibri"/>
        <family val="2"/>
        <scheme val="minor"/>
      </rPr>
      <t>impacts</t>
    </r>
    <r>
      <rPr>
        <sz val="10"/>
        <color theme="1"/>
        <rFont val="Calibri"/>
        <family val="2"/>
        <scheme val="minor"/>
      </rPr>
      <t xml:space="preserve"> your performance,…</t>
    </r>
  </si>
  <si>
    <r>
      <rPr>
        <b/>
        <sz val="10"/>
        <color theme="1"/>
        <rFont val="Calibri"/>
        <family val="2"/>
        <scheme val="minor"/>
      </rPr>
      <t>positive outlook</t>
    </r>
    <r>
      <rPr>
        <sz val="10"/>
        <color theme="1"/>
        <rFont val="Calibri"/>
        <family val="2"/>
        <scheme val="minor"/>
      </rPr>
      <t xml:space="preserve">, marget/revenues in generic drugs segment are </t>
    </r>
    <r>
      <rPr>
        <b/>
        <sz val="10"/>
        <color theme="1"/>
        <rFont val="Calibri"/>
        <family val="2"/>
        <scheme val="minor"/>
      </rPr>
      <t>growing</t>
    </r>
  </si>
  <si>
    <r>
      <rPr>
        <b/>
        <sz val="10"/>
        <color theme="1"/>
        <rFont val="Calibri"/>
        <family val="2"/>
        <scheme val="minor"/>
      </rPr>
      <t>Wholesalers</t>
    </r>
    <r>
      <rPr>
        <sz val="10"/>
        <color theme="1"/>
        <rFont val="Calibri"/>
        <family val="2"/>
        <scheme val="minor"/>
      </rPr>
      <t xml:space="preserve"> (customers) are </t>
    </r>
    <r>
      <rPr>
        <b/>
        <sz val="10"/>
        <color theme="1"/>
        <rFont val="Calibri"/>
        <family val="2"/>
        <scheme val="minor"/>
      </rPr>
      <t>bounded rational</t>
    </r>
    <r>
      <rPr>
        <sz val="10"/>
        <color theme="1"/>
        <rFont val="Calibri"/>
        <family val="2"/>
        <scheme val="minor"/>
      </rPr>
      <t xml:space="preserve">, they do </t>
    </r>
    <r>
      <rPr>
        <b/>
        <sz val="10"/>
        <color theme="1"/>
        <rFont val="Calibri"/>
        <family val="2"/>
        <scheme val="minor"/>
      </rPr>
      <t>NOT react instantly</t>
    </r>
    <r>
      <rPr>
        <sz val="10"/>
        <color theme="1"/>
        <rFont val="Calibri"/>
        <family val="2"/>
        <scheme val="minor"/>
      </rPr>
      <t xml:space="preserve">, need time for decision making &amp; </t>
    </r>
    <r>
      <rPr>
        <b/>
        <sz val="10"/>
        <color theme="1"/>
        <rFont val="Calibri"/>
        <family val="2"/>
        <scheme val="minor"/>
      </rPr>
      <t>consequences</t>
    </r>
    <r>
      <rPr>
        <sz val="10"/>
        <color theme="1"/>
        <rFont val="Calibri"/>
        <family val="2"/>
        <scheme val="minor"/>
      </rPr>
      <t xml:space="preserve"> (i.e., in case of delivery delay, demand behavior in the future)</t>
    </r>
  </si>
  <si>
    <t xml:space="preserve">Produt 4 </t>
  </si>
  <si>
    <t>Tablets</t>
  </si>
  <si>
    <t>Blister</t>
  </si>
  <si>
    <t>Leaflet</t>
  </si>
  <si>
    <t>Folding Box</t>
  </si>
  <si>
    <r>
      <t xml:space="preserve">drugs are </t>
    </r>
    <r>
      <rPr>
        <b/>
        <sz val="10"/>
        <color theme="1"/>
        <rFont val="Calibri"/>
        <family val="2"/>
        <scheme val="minor"/>
      </rPr>
      <t>perfect substitutes</t>
    </r>
    <r>
      <rPr>
        <sz val="10"/>
        <color theme="1"/>
        <rFont val="Calibri"/>
        <family val="2"/>
        <scheme val="minor"/>
      </rPr>
      <t xml:space="preserve">, only differentiating factor: </t>
    </r>
    <r>
      <rPr>
        <b/>
        <sz val="10"/>
        <color theme="1"/>
        <rFont val="Calibri"/>
        <family val="2"/>
        <scheme val="minor"/>
      </rPr>
      <t>availability</t>
    </r>
    <r>
      <rPr>
        <sz val="10"/>
        <color theme="1"/>
        <rFont val="Calibri"/>
        <family val="2"/>
        <scheme val="minor"/>
      </rPr>
      <t xml:space="preserve">; determine the right demand, </t>
    </r>
    <r>
      <rPr>
        <b/>
        <sz val="10"/>
        <color theme="1"/>
        <rFont val="Calibri"/>
        <family val="2"/>
        <scheme val="minor"/>
      </rPr>
      <t>plan capacity accordingly</t>
    </r>
    <r>
      <rPr>
        <sz val="10"/>
        <color theme="1"/>
        <rFont val="Calibri"/>
        <family val="2"/>
        <scheme val="minor"/>
      </rPr>
      <t xml:space="preserve">, focus on </t>
    </r>
    <r>
      <rPr>
        <b/>
        <sz val="10"/>
        <color theme="1"/>
        <rFont val="Calibri"/>
        <family val="2"/>
        <scheme val="minor"/>
      </rPr>
      <t>most profitable</t>
    </r>
    <r>
      <rPr>
        <sz val="10"/>
        <color theme="1"/>
        <rFont val="Calibri"/>
        <family val="2"/>
        <scheme val="minor"/>
      </rPr>
      <t xml:space="preserve"> product</t>
    </r>
  </si>
  <si>
    <t xml:space="preserve"> are Product 1-4  interchangeable or product 4 offered by the differenz companies?</t>
  </si>
  <si>
    <t>Order Backlog</t>
  </si>
  <si>
    <t>Fill Rate</t>
  </si>
  <si>
    <t>rate of orders which were delivered as planned (if order backlog is 0, fill rate is 1)</t>
  </si>
  <si>
    <t>Incoming orders</t>
  </si>
  <si>
    <t>Inventory Inflow</t>
  </si>
  <si>
    <t>Stock outs</t>
  </si>
  <si>
    <t>undelivered units during the month (order backlogs only react at the end of the month)</t>
  </si>
  <si>
    <t xml:space="preserve">Desired deliveries </t>
  </si>
  <si>
    <t>Incoming orders + order backlog</t>
  </si>
  <si>
    <r>
      <t>depend on perceived service level by customer ==&gt; effect of fill rate on demand: consumers generous between 70 and 100%, but run away below those levels =</t>
    </r>
    <r>
      <rPr>
        <sz val="10"/>
        <color rgb="FFFF0000"/>
        <rFont val="Calibri"/>
        <family val="2"/>
        <scheme val="minor"/>
      </rPr>
      <t>=&gt; very timely to geth them back as customers</t>
    </r>
  </si>
  <si>
    <t xml:space="preserve">Production stages </t>
  </si>
  <si>
    <t>Granulation</t>
  </si>
  <si>
    <t>Blending</t>
  </si>
  <si>
    <t>Tableting</t>
  </si>
  <si>
    <t xml:space="preserve">Packaging </t>
  </si>
  <si>
    <t>total no of machines used for all products</t>
  </si>
  <si>
    <t>After leaving production</t>
  </si>
  <si>
    <t xml:space="preserve">PU put into quarantine </t>
  </si>
  <si>
    <t>WiP incentory</t>
  </si>
  <si>
    <t>PU in production + PU in Quarantine befor being released into inventory</t>
  </si>
  <si>
    <r>
      <rPr>
        <b/>
        <sz val="10"/>
        <color theme="1"/>
        <rFont val="Calibri"/>
        <family val="2"/>
        <scheme val="minor"/>
      </rPr>
      <t>My decision:</t>
    </r>
    <r>
      <rPr>
        <sz val="10"/>
        <color theme="1"/>
        <rFont val="Calibri"/>
        <family val="2"/>
        <scheme val="minor"/>
      </rPr>
      <t xml:space="preserve"> plan production quantity of product 4 for next month </t>
    </r>
    <r>
      <rPr>
        <sz val="10"/>
        <color rgb="FFFF0000"/>
        <rFont val="Calibri"/>
        <family val="2"/>
        <scheme val="minor"/>
      </rPr>
      <t>==&gt; Maximize cumulated contribution margin by improving utilization and forecsting demand as precisely as possible (in accordance with other products)</t>
    </r>
  </si>
  <si>
    <t>Objective: maximize cumulated contribution margin by: minimizing VC (€/PU) and maximizing deliveries (correctly forecast demand, release enough units but not too many bc of inventory costs)</t>
  </si>
  <si>
    <t>Contribution Margin (€/PU)</t>
  </si>
  <si>
    <t>Sales price (€/PU) - Variable Cost (€/PU)</t>
  </si>
  <si>
    <t>Cumulated Contr. Margin (€/month)</t>
  </si>
  <si>
    <t>Contribution margin (€/PU)*Deliveries (PU/month)</t>
  </si>
  <si>
    <t>Impact of Production Quantity Decision</t>
  </si>
  <si>
    <t>(in case of capacity constraint, try to reallocate demand to highest margin product)</t>
  </si>
  <si>
    <t>Planned production quantity; intended bottledeck capacity utilization (might exceed available capacits,  &gt;100%) ==&gt; after 1 month: Released production capacity (depending on actual demand, usually lower), actual bottleneck utilization slightly below 100%</t>
  </si>
  <si>
    <t>Contribution margin * deliveries = cumulated contr. Margin  ==&gt; - fixed costs = operating income</t>
  </si>
  <si>
    <r>
      <t xml:space="preserve">after 2 months, released quantity enters WiP inventory ==&gt; </t>
    </r>
    <r>
      <rPr>
        <sz val="10"/>
        <color rgb="FFFF0000"/>
        <rFont val="Calibri"/>
        <family val="2"/>
        <scheme val="minor"/>
      </rPr>
      <t>after 3 months</t>
    </r>
    <r>
      <rPr>
        <sz val="10"/>
        <color theme="1"/>
        <rFont val="Calibri"/>
        <family val="2"/>
        <scheme val="minor"/>
      </rPr>
      <t>: Inventory inflow used to make deliveries</t>
    </r>
  </si>
  <si>
    <t>produced units entering inventory ==&gt; inventory at the beginning of m29: inventory at beginning of m28 + inventory inflow during m28 - deliveries in m28</t>
  </si>
  <si>
    <t>reeased production quantity (PU/Month) * Processing time per PU (h/PU)</t>
  </si>
  <si>
    <t>Workload (h/month)</t>
  </si>
  <si>
    <t>if inventory at beginning of the month is insufficient to meet desired deliveries, reacts only at end/beginning of the month</t>
  </si>
  <si>
    <t>Order backlog (PU) * b (€/(PU*month)) ==&gt; b is an allowance received by customer as compensation</t>
  </si>
  <si>
    <t>Order backlog costs (SG&amp;A costs, Fixed)</t>
  </si>
  <si>
    <t>Inventory holding costs (SG&amp;A costs, fixed)</t>
  </si>
  <si>
    <t>Average Inventory (PU) * h (€/(PU*month)) ==&gt; h is an inventory cost rate  ==&gt; Average Inventory = (Inventory Start of Month + Inventory End of Month)/2</t>
  </si>
  <si>
    <t>Cost overview (six cost departments)</t>
  </si>
  <si>
    <t>Purchasing</t>
  </si>
  <si>
    <t>Material</t>
  </si>
  <si>
    <t>Production</t>
  </si>
  <si>
    <t>Quality Control</t>
  </si>
  <si>
    <t xml:space="preserve">Sales </t>
  </si>
  <si>
    <t xml:space="preserve">Admin </t>
  </si>
  <si>
    <t>(+ inventory holding)</t>
  </si>
  <si>
    <t>(+order backlog costs)</t>
  </si>
  <si>
    <t>Manufacturing</t>
  </si>
  <si>
    <t xml:space="preserve">Granulation </t>
  </si>
  <si>
    <t xml:space="preserve">Blending </t>
  </si>
  <si>
    <t>Packaging</t>
  </si>
  <si>
    <t xml:space="preserve">Materials Management </t>
  </si>
  <si>
    <t>Sales</t>
  </si>
  <si>
    <t>Administartion</t>
  </si>
  <si>
    <t>Standard net working hrs per shift (h/(shift*resource))</t>
  </si>
  <si>
    <t>Max No of Shifts per Workday (shifts/day)</t>
  </si>
  <si>
    <t>No of machines (resources)</t>
  </si>
  <si>
    <t>Max net working hrs per shift (h/(resource*day))</t>
  </si>
  <si>
    <t>Max net working hrs per day (h/day)</t>
  </si>
  <si>
    <t>Max net working hrs per month (h/month)</t>
  </si>
  <si>
    <t>Departments</t>
  </si>
  <si>
    <t xml:space="preserve">Basic Data </t>
  </si>
  <si>
    <t>Months per year</t>
  </si>
  <si>
    <t>Workdays per month</t>
  </si>
  <si>
    <t>Minutes per hour</t>
  </si>
  <si>
    <t>Month 36</t>
  </si>
  <si>
    <t>Quality</t>
  </si>
  <si>
    <t>Production / Manufacturing</t>
  </si>
  <si>
    <t>Administration</t>
  </si>
  <si>
    <t>excluding Inventory &amp; Backlog Costs</t>
  </si>
  <si>
    <t>see below</t>
  </si>
  <si>
    <t>Backorder costs and inventory holding costs (Month 36)</t>
  </si>
  <si>
    <t>Product 1</t>
  </si>
  <si>
    <t>Product 2</t>
  </si>
  <si>
    <t>Product 3</t>
  </si>
  <si>
    <t>Product 4</t>
  </si>
  <si>
    <t>Inventory Holding Costs per PU and Month</t>
  </si>
  <si>
    <t>Backorder Costs - costs per PU an Month</t>
  </si>
  <si>
    <t>Month 36 - Costs per Hour</t>
  </si>
  <si>
    <r>
      <t xml:space="preserve">Fixed Production Capacity Costs - These </t>
    </r>
    <r>
      <rPr>
        <b/>
        <sz val="10"/>
        <color rgb="FFFF0000"/>
        <rFont val="Calibri"/>
        <family val="2"/>
        <scheme val="minor"/>
      </rPr>
      <t xml:space="preserve">CHANGE </t>
    </r>
    <r>
      <rPr>
        <b/>
        <sz val="10"/>
        <color theme="1"/>
        <rFont val="Calibri"/>
        <family val="2"/>
        <scheme val="minor"/>
      </rPr>
      <t xml:space="preserve">with the available capacity </t>
    </r>
  </si>
  <si>
    <r>
      <t xml:space="preserve">Fixed Costs per cost Department - these really are </t>
    </r>
    <r>
      <rPr>
        <b/>
        <sz val="10"/>
        <color rgb="FFFF0000"/>
        <rFont val="Calibri"/>
        <family val="2"/>
        <scheme val="minor"/>
      </rPr>
      <t>FIXED</t>
    </r>
  </si>
  <si>
    <t xml:space="preserve">Maximum capacity is set, but we can adjust flexibly within that range </t>
  </si>
  <si>
    <t xml:space="preserve">   </t>
  </si>
  <si>
    <t>Product 1 [PU/Month]</t>
  </si>
  <si>
    <t>Product 2 [PU/Month]</t>
  </si>
  <si>
    <t>Product 3 [PU/Month]</t>
  </si>
  <si>
    <t>Forecast Linear</t>
  </si>
  <si>
    <t>Demand Data</t>
  </si>
  <si>
    <t>Performance &amp; Costing Data</t>
  </si>
  <si>
    <t>Variable Costing Statement month 36</t>
  </si>
  <si>
    <t>P1</t>
  </si>
  <si>
    <t>P2</t>
  </si>
  <si>
    <t>P3</t>
  </si>
  <si>
    <t>P4</t>
  </si>
  <si>
    <t>(-) Variable Cost (€/PU)</t>
  </si>
  <si>
    <t>Sales Price (€/PU)</t>
  </si>
  <si>
    <t>(=)Contibution Margin (€/PU)</t>
  </si>
  <si>
    <t>(*) Sales Volume (PU/month)</t>
  </si>
  <si>
    <t>Cumulated Contribution margin month 36</t>
  </si>
  <si>
    <t xml:space="preserve">Forecast seasonal </t>
  </si>
  <si>
    <t>Product 4 [PU/Month] lin</t>
  </si>
  <si>
    <t>Product 4 [PU/Month] seas</t>
  </si>
  <si>
    <t xml:space="preserve">in € </t>
  </si>
  <si>
    <t>Full Cost Calculation</t>
  </si>
  <si>
    <t>Absorption Rate</t>
  </si>
  <si>
    <t>Variable manufacturing costs</t>
  </si>
  <si>
    <t>add Allocated fixed material and purchasing cost</t>
  </si>
  <si>
    <t>add Allocated fixed quality costs</t>
  </si>
  <si>
    <t>add Allocated fixed production costs</t>
  </si>
  <si>
    <t>Full manufacturing costs</t>
  </si>
  <si>
    <t>add Variable sales and admin costs</t>
  </si>
  <si>
    <t>add Allocated fixed sales and admin costs</t>
  </si>
  <si>
    <t>Full total costs per PU</t>
  </si>
  <si>
    <t>Granulation in EUR per hour</t>
  </si>
  <si>
    <t>Blending in EUR per hour</t>
  </si>
  <si>
    <t>Tableting in EUR per hour</t>
  </si>
  <si>
    <t>Packaging in EUR per hour</t>
  </si>
  <si>
    <t>(=) Contribution Margin (€/month)</t>
  </si>
  <si>
    <t>somewhat inaccurate contribution margin</t>
  </si>
  <si>
    <t>Absorption rates</t>
  </si>
  <si>
    <t xml:space="preserve">to allocate fixed material and purchasing costs </t>
  </si>
  <si>
    <t>to allocate fixed quality costs</t>
  </si>
  <si>
    <t>to allocate fixed production costs</t>
  </si>
  <si>
    <t>Fixed material and purchasing costs/(Variable manufacturing costs</t>
  </si>
  <si>
    <t>Fixed quality costs/Variable manufacturing costs</t>
  </si>
  <si>
    <t>to allocate fixed sales and admin costs</t>
  </si>
  <si>
    <t>Fixed sales and administration costs/Manufacturing costs</t>
  </si>
  <si>
    <t>where do the numbers come from</t>
  </si>
  <si>
    <t>numbers come from spokesman persfective fixed cost == must be linked</t>
  </si>
  <si>
    <t>Incoming Orders</t>
  </si>
  <si>
    <t>Delivered Orders</t>
  </si>
  <si>
    <t>Product 4 [PU/Month]</t>
  </si>
  <si>
    <t>use forecasted fill rate to forecast delivered orders</t>
  </si>
  <si>
    <t>Forecast tdb</t>
  </si>
  <si>
    <t>Product 1 [PU]</t>
  </si>
  <si>
    <t>Product 2 [PU]</t>
  </si>
  <si>
    <t>Product 3 [PU]</t>
  </si>
  <si>
    <t>Product 4 [PU]</t>
  </si>
  <si>
    <t>use forecasted demand and deliveries to determine order backlog</t>
  </si>
  <si>
    <t>forecasting method tbd</t>
  </si>
  <si>
    <t>Product 1 %</t>
  </si>
  <si>
    <t>Product 2 %</t>
  </si>
  <si>
    <t>Product 3 %</t>
  </si>
  <si>
    <t>Product 4 %</t>
  </si>
  <si>
    <t xml:space="preserve">forecast fill rate using averages or search alternatives </t>
  </si>
  <si>
    <t>Need to plug in all previous data</t>
  </si>
  <si>
    <t>use forecasted demand and intended fill rate to forecast intended production quantity</t>
  </si>
  <si>
    <t xml:space="preserve">hover over values, plug them in </t>
  </si>
  <si>
    <t>Intended/Planned Production Quantity</t>
  </si>
  <si>
    <t>Released Production Quantity</t>
  </si>
  <si>
    <t>WiP Inventory</t>
  </si>
  <si>
    <t>forecast released production quantities using average released percentage of planned quantities to forecast</t>
  </si>
  <si>
    <t>use forecsated released production quantities, always quantities from previous 2 months are put into WiP inventory</t>
  </si>
  <si>
    <t>Inventory</t>
  </si>
  <si>
    <t>only available inventory + inventory inlow can be used to make deliveries</t>
  </si>
  <si>
    <t>inventory inflow always 3 months after released quantity</t>
  </si>
  <si>
    <t>available inventory is previous months inventory plus inventory inflows minus delivered PU</t>
  </si>
  <si>
    <t>Supply Data</t>
  </si>
  <si>
    <t>Capacity Data</t>
  </si>
  <si>
    <t>Processing times</t>
  </si>
  <si>
    <t>Processing time in granulation per PU [Hours/PU]</t>
  </si>
  <si>
    <t>Granulation [Hours/PU]</t>
  </si>
  <si>
    <t>Blending [Hours/PU]</t>
  </si>
  <si>
    <t>Tableting [Hours/PU]</t>
  </si>
  <si>
    <t>Packaging [Hours/PU]</t>
  </si>
  <si>
    <t>Implied capacity utilization</t>
  </si>
  <si>
    <t xml:space="preserve">Implied workload </t>
  </si>
  <si>
    <t>still need to plug everything in</t>
  </si>
  <si>
    <t xml:space="preserve">then decide on production quantity, then calculate order backlog &amp; inventory ==&gt; minimize these values by optimizing capacity.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</si>
</sst>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[$€-1];[Red]\-#,##0\ [$€-1]"/>
    <numFmt numFmtId="165" formatCode="#,##0.00\ [$€-1];[Red]\-#,##0.00\ [$€-1]"/>
    <numFmt numFmtId="166" formatCode="_ * #,##0.00_)\ [$€-1]_ ;_ * \(#,##0.00\)\ [$€-1]_ ;_ * &quot;-&quot;??_)\ [$€-1]_ ;_ @_ "/>
    <numFmt numFmtId="167" formatCode="0.0%"/>
    <numFmt numFmtId="168" formatCode="0.000000"/>
  </numFmts>
  <fonts count="16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 (Body)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4" fillId="0" borderId="0" xfId="0" applyFont="1"/>
    <xf numFmtId="0" fontId="1" fillId="0" borderId="0" xfId="0" applyFont="1" applyBorder="1"/>
    <xf numFmtId="0" fontId="5" fillId="0" borderId="0" xfId="0" applyFont="1"/>
    <xf numFmtId="0" fontId="1" fillId="0" borderId="2" xfId="0" applyFont="1" applyBorder="1"/>
    <xf numFmtId="0" fontId="2" fillId="0" borderId="0" xfId="0" applyFont="1" applyBorder="1"/>
    <xf numFmtId="0" fontId="2" fillId="3" borderId="0" xfId="0" applyFont="1" applyFill="1"/>
    <xf numFmtId="0" fontId="2" fillId="3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/>
    <xf numFmtId="0" fontId="1" fillId="0" borderId="0" xfId="0" applyFont="1" applyFill="1"/>
    <xf numFmtId="0" fontId="1" fillId="0" borderId="4" xfId="0" applyFont="1" applyBorder="1"/>
    <xf numFmtId="0" fontId="1" fillId="3" borderId="0" xfId="0" applyFont="1" applyFill="1" applyBorder="1"/>
    <xf numFmtId="0" fontId="6" fillId="5" borderId="1" xfId="0" applyFont="1" applyFill="1" applyBorder="1"/>
    <xf numFmtId="0" fontId="7" fillId="5" borderId="1" xfId="0" applyFont="1" applyFill="1" applyBorder="1"/>
    <xf numFmtId="0" fontId="7" fillId="0" borderId="0" xfId="0" applyFont="1" applyFill="1" applyBorder="1"/>
    <xf numFmtId="0" fontId="9" fillId="0" borderId="0" xfId="0" applyFont="1" applyFill="1"/>
    <xf numFmtId="0" fontId="1" fillId="0" borderId="0" xfId="0" applyFont="1" applyFill="1" applyAlignment="1">
      <alignment vertical="top"/>
    </xf>
    <xf numFmtId="0" fontId="6" fillId="4" borderId="1" xfId="0" applyFont="1" applyFill="1" applyBorder="1"/>
    <xf numFmtId="0" fontId="7" fillId="4" borderId="1" xfId="0" applyFont="1" applyFill="1" applyBorder="1"/>
    <xf numFmtId="0" fontId="6" fillId="6" borderId="1" xfId="0" applyFont="1" applyFill="1" applyBorder="1"/>
    <xf numFmtId="0" fontId="7" fillId="6" borderId="1" xfId="0" applyFont="1" applyFill="1" applyBorder="1"/>
    <xf numFmtId="0" fontId="11" fillId="0" borderId="0" xfId="0" applyFont="1" applyAlignment="1">
      <alignment horizontal="center" wrapText="1"/>
    </xf>
    <xf numFmtId="0" fontId="1" fillId="0" borderId="3" xfId="0" applyFont="1" applyBorder="1"/>
    <xf numFmtId="0" fontId="1" fillId="0" borderId="6" xfId="0" applyFont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2" borderId="9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7" xfId="0" applyFont="1" applyFill="1" applyBorder="1"/>
    <xf numFmtId="0" fontId="1" fillId="2" borderId="8" xfId="0" applyFont="1" applyFill="1" applyBorder="1"/>
    <xf numFmtId="0" fontId="1" fillId="0" borderId="1" xfId="0" applyFont="1" applyFill="1" applyBorder="1"/>
    <xf numFmtId="0" fontId="1" fillId="0" borderId="1" xfId="0" applyFont="1" applyBorder="1"/>
    <xf numFmtId="0" fontId="2" fillId="2" borderId="5" xfId="0" applyFont="1" applyFill="1" applyBorder="1" applyAlignment="1">
      <alignment vertical="top"/>
    </xf>
    <xf numFmtId="164" fontId="1" fillId="0" borderId="3" xfId="0" applyNumberFormat="1" applyFont="1" applyBorder="1"/>
    <xf numFmtId="0" fontId="1" fillId="0" borderId="3" xfId="0" applyFont="1" applyBorder="1" applyAlignment="1">
      <alignment horizontal="right"/>
    </xf>
    <xf numFmtId="164" fontId="1" fillId="0" borderId="6" xfId="0" applyNumberFormat="1" applyFont="1" applyBorder="1"/>
    <xf numFmtId="165" fontId="1" fillId="0" borderId="3" xfId="0" applyNumberFormat="1" applyFont="1" applyBorder="1"/>
    <xf numFmtId="0" fontId="1" fillId="0" borderId="7" xfId="0" applyFont="1" applyBorder="1"/>
    <xf numFmtId="0" fontId="1" fillId="0" borderId="8" xfId="0" applyFont="1" applyBorder="1"/>
    <xf numFmtId="0" fontId="2" fillId="7" borderId="5" xfId="0" applyFont="1" applyFill="1" applyBorder="1" applyAlignment="1">
      <alignment wrapText="1"/>
    </xf>
    <xf numFmtId="0" fontId="2" fillId="7" borderId="5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165" fontId="1" fillId="0" borderId="8" xfId="0" applyNumberFormat="1" applyFont="1" applyBorder="1"/>
    <xf numFmtId="0" fontId="1" fillId="7" borderId="10" xfId="0" applyFont="1" applyFill="1" applyBorder="1"/>
    <xf numFmtId="0" fontId="2" fillId="7" borderId="10" xfId="0" applyFont="1" applyFill="1" applyBorder="1" applyAlignment="1">
      <alignment horizontal="left"/>
    </xf>
    <xf numFmtId="0" fontId="2" fillId="7" borderId="10" xfId="0" applyFont="1" applyFill="1" applyBorder="1" applyAlignment="1">
      <alignment wrapText="1"/>
    </xf>
    <xf numFmtId="0" fontId="2" fillId="0" borderId="6" xfId="0" applyFont="1" applyFill="1" applyBorder="1"/>
    <xf numFmtId="0" fontId="2" fillId="0" borderId="8" xfId="0" applyFont="1" applyFill="1" applyBorder="1"/>
    <xf numFmtId="0" fontId="8" fillId="0" borderId="8" xfId="0" applyFont="1" applyFill="1" applyBorder="1"/>
    <xf numFmtId="0" fontId="8" fillId="7" borderId="5" xfId="0" applyFont="1" applyFill="1" applyBorder="1"/>
    <xf numFmtId="0" fontId="7" fillId="7" borderId="5" xfId="0" applyFont="1" applyFill="1" applyBorder="1"/>
    <xf numFmtId="0" fontId="7" fillId="7" borderId="9" xfId="0" applyFont="1" applyFill="1" applyBorder="1"/>
    <xf numFmtId="0" fontId="7" fillId="7" borderId="10" xfId="0" applyFont="1" applyFill="1" applyBorder="1"/>
    <xf numFmtId="0" fontId="6" fillId="0" borderId="1" xfId="0" applyFont="1" applyFill="1" applyBorder="1"/>
    <xf numFmtId="0" fontId="7" fillId="0" borderId="1" xfId="0" applyFont="1" applyFill="1" applyBorder="1"/>
    <xf numFmtId="0" fontId="1" fillId="0" borderId="0" xfId="0" applyFont="1" applyAlignment="1">
      <alignment wrapText="1"/>
    </xf>
    <xf numFmtId="4" fontId="1" fillId="0" borderId="0" xfId="0" applyNumberFormat="1" applyFont="1"/>
    <xf numFmtId="4" fontId="6" fillId="6" borderId="1" xfId="0" applyNumberFormat="1" applyFont="1" applyFill="1" applyBorder="1"/>
    <xf numFmtId="4" fontId="7" fillId="6" borderId="1" xfId="0" applyNumberFormat="1" applyFont="1" applyFill="1" applyBorder="1"/>
    <xf numFmtId="0" fontId="1" fillId="9" borderId="11" xfId="0" applyFont="1" applyFill="1" applyBorder="1"/>
    <xf numFmtId="0" fontId="2" fillId="9" borderId="11" xfId="0" applyFont="1" applyFill="1" applyBorder="1"/>
    <xf numFmtId="0" fontId="1" fillId="9" borderId="12" xfId="0" applyFont="1" applyFill="1" applyBorder="1"/>
    <xf numFmtId="3" fontId="1" fillId="0" borderId="0" xfId="0" applyNumberFormat="1" applyFont="1" applyBorder="1"/>
    <xf numFmtId="3" fontId="1" fillId="8" borderId="0" xfId="0" applyNumberFormat="1" applyFont="1" applyFill="1" applyBorder="1"/>
    <xf numFmtId="3" fontId="1" fillId="8" borderId="3" xfId="0" applyNumberFormat="1" applyFont="1" applyFill="1" applyBorder="1"/>
    <xf numFmtId="3" fontId="1" fillId="0" borderId="1" xfId="0" applyNumberFormat="1" applyFont="1" applyBorder="1"/>
    <xf numFmtId="3" fontId="1" fillId="8" borderId="1" xfId="0" applyNumberFormat="1" applyFont="1" applyFill="1" applyBorder="1"/>
    <xf numFmtId="3" fontId="1" fillId="8" borderId="6" xfId="0" applyNumberFormat="1" applyFont="1" applyFill="1" applyBorder="1"/>
    <xf numFmtId="4" fontId="2" fillId="7" borderId="5" xfId="0" applyNumberFormat="1" applyFont="1" applyFill="1" applyBorder="1" applyAlignment="1">
      <alignment wrapText="1"/>
    </xf>
    <xf numFmtId="4" fontId="2" fillId="7" borderId="5" xfId="0" applyNumberFormat="1" applyFont="1" applyFill="1" applyBorder="1"/>
    <xf numFmtId="4" fontId="2" fillId="7" borderId="10" xfId="0" applyNumberFormat="1" applyFont="1" applyFill="1" applyBorder="1"/>
    <xf numFmtId="4" fontId="1" fillId="2" borderId="7" xfId="0" applyNumberFormat="1" applyFont="1" applyFill="1" applyBorder="1"/>
    <xf numFmtId="4" fontId="1" fillId="0" borderId="0" xfId="0" applyNumberFormat="1" applyFont="1" applyBorder="1"/>
    <xf numFmtId="4" fontId="1" fillId="0" borderId="3" xfId="0" applyNumberFormat="1" applyFont="1" applyBorder="1"/>
    <xf numFmtId="3" fontId="1" fillId="0" borderId="0" xfId="0" applyNumberFormat="1" applyFont="1" applyFill="1" applyBorder="1"/>
    <xf numFmtId="3" fontId="1" fillId="0" borderId="3" xfId="0" applyNumberFormat="1" applyFont="1" applyBorder="1" applyAlignment="1">
      <alignment horizontal="right"/>
    </xf>
    <xf numFmtId="4" fontId="1" fillId="2" borderId="8" xfId="0" applyNumberFormat="1" applyFont="1" applyFill="1" applyBorder="1"/>
    <xf numFmtId="3" fontId="1" fillId="0" borderId="6" xfId="0" applyNumberFormat="1" applyFont="1" applyBorder="1"/>
    <xf numFmtId="4" fontId="4" fillId="0" borderId="0" xfId="0" applyNumberFormat="1" applyFont="1" applyFill="1" applyBorder="1" applyAlignment="1">
      <alignment wrapText="1"/>
    </xf>
    <xf numFmtId="4" fontId="1" fillId="0" borderId="8" xfId="0" applyNumberFormat="1" applyFont="1" applyBorder="1"/>
    <xf numFmtId="4" fontId="1" fillId="7" borderId="5" xfId="0" applyNumberFormat="1" applyFont="1" applyFill="1" applyBorder="1"/>
    <xf numFmtId="4" fontId="1" fillId="2" borderId="5" xfId="0" applyNumberFormat="1" applyFont="1" applyFill="1" applyBorder="1" applyAlignment="1">
      <alignment wrapText="1"/>
    </xf>
    <xf numFmtId="166" fontId="1" fillId="0" borderId="0" xfId="0" applyNumberFormat="1" applyFont="1" applyBorder="1"/>
    <xf numFmtId="166" fontId="1" fillId="0" borderId="3" xfId="0" applyNumberFormat="1" applyFont="1" applyBorder="1"/>
    <xf numFmtId="167" fontId="1" fillId="0" borderId="0" xfId="0" applyNumberFormat="1" applyFont="1" applyBorder="1"/>
    <xf numFmtId="4" fontId="1" fillId="2" borderId="5" xfId="0" applyNumberFormat="1" applyFont="1" applyFill="1" applyBorder="1"/>
    <xf numFmtId="4" fontId="1" fillId="2" borderId="13" xfId="0" applyNumberFormat="1" applyFont="1" applyFill="1" applyBorder="1" applyAlignment="1">
      <alignment wrapText="1"/>
    </xf>
    <xf numFmtId="4" fontId="2" fillId="2" borderId="14" xfId="0" applyNumberFormat="1" applyFont="1" applyFill="1" applyBorder="1" applyAlignment="1">
      <alignment wrapText="1"/>
    </xf>
    <xf numFmtId="4" fontId="2" fillId="0" borderId="15" xfId="0" applyNumberFormat="1" applyFont="1" applyBorder="1"/>
    <xf numFmtId="166" fontId="2" fillId="0" borderId="15" xfId="1" applyNumberFormat="1" applyFont="1" applyBorder="1"/>
    <xf numFmtId="166" fontId="2" fillId="0" borderId="16" xfId="1" applyNumberFormat="1" applyFont="1" applyBorder="1"/>
    <xf numFmtId="4" fontId="2" fillId="2" borderId="5" xfId="0" applyNumberFormat="1" applyFont="1" applyFill="1" applyBorder="1"/>
    <xf numFmtId="4" fontId="2" fillId="0" borderId="9" xfId="0" applyNumberFormat="1" applyFont="1" applyBorder="1"/>
    <xf numFmtId="166" fontId="2" fillId="0" borderId="9" xfId="0" applyNumberFormat="1" applyFont="1" applyBorder="1"/>
    <xf numFmtId="166" fontId="2" fillId="0" borderId="10" xfId="0" applyNumberFormat="1" applyFont="1" applyBorder="1"/>
    <xf numFmtId="4" fontId="1" fillId="0" borderId="0" xfId="0" applyNumberFormat="1" applyFont="1" applyAlignment="1">
      <alignment wrapText="1"/>
    </xf>
    <xf numFmtId="0" fontId="1" fillId="9" borderId="8" xfId="0" applyFont="1" applyFill="1" applyBorder="1"/>
    <xf numFmtId="0" fontId="1" fillId="9" borderId="7" xfId="0" applyFont="1" applyFill="1" applyBorder="1" applyAlignment="1">
      <alignment horizontal="right"/>
    </xf>
    <xf numFmtId="4" fontId="13" fillId="0" borderId="0" xfId="0" applyNumberFormat="1" applyFont="1" applyAlignment="1">
      <alignment wrapText="1"/>
    </xf>
    <xf numFmtId="4" fontId="1" fillId="9" borderId="5" xfId="0" applyNumberFormat="1" applyFont="1" applyFill="1" applyBorder="1" applyAlignment="1">
      <alignment wrapText="1"/>
    </xf>
    <xf numFmtId="4" fontId="1" fillId="9" borderId="5" xfId="0" applyNumberFormat="1" applyFont="1" applyFill="1" applyBorder="1"/>
    <xf numFmtId="4" fontId="1" fillId="9" borderId="14" xfId="0" applyNumberFormat="1" applyFont="1" applyFill="1" applyBorder="1"/>
    <xf numFmtId="0" fontId="1" fillId="9" borderId="8" xfId="0" applyFont="1" applyFill="1" applyBorder="1" applyAlignment="1">
      <alignment horizontal="right"/>
    </xf>
    <xf numFmtId="0" fontId="1" fillId="10" borderId="0" xfId="0" applyFont="1" applyFill="1"/>
    <xf numFmtId="0" fontId="14" fillId="10" borderId="0" xfId="0" applyFont="1" applyFill="1"/>
    <xf numFmtId="3" fontId="1" fillId="0" borderId="0" xfId="0" applyNumberFormat="1" applyFont="1"/>
    <xf numFmtId="0" fontId="1" fillId="0" borderId="14" xfId="0" applyFont="1" applyBorder="1"/>
    <xf numFmtId="0" fontId="15" fillId="0" borderId="0" xfId="0" applyFont="1" applyBorder="1"/>
    <xf numFmtId="10" fontId="1" fillId="0" borderId="0" xfId="0" applyNumberFormat="1" applyFont="1" applyBorder="1"/>
    <xf numFmtId="10" fontId="1" fillId="0" borderId="1" xfId="0" applyNumberFormat="1" applyFont="1" applyBorder="1"/>
    <xf numFmtId="0" fontId="1" fillId="7" borderId="5" xfId="0" applyFont="1" applyFill="1" applyBorder="1" applyAlignment="1">
      <alignment wrapText="1"/>
    </xf>
    <xf numFmtId="0" fontId="10" fillId="0" borderId="0" xfId="0" applyFont="1" applyBorder="1"/>
    <xf numFmtId="0" fontId="14" fillId="0" borderId="0" xfId="0" applyFont="1" applyFill="1"/>
    <xf numFmtId="168" fontId="1" fillId="0" borderId="3" xfId="0" applyNumberFormat="1" applyFont="1" applyBorder="1"/>
    <xf numFmtId="168" fontId="1" fillId="0" borderId="6" xfId="0" applyNumberFormat="1" applyFont="1" applyBorder="1"/>
    <xf numFmtId="168" fontId="1" fillId="0" borderId="17" xfId="0" applyNumberFormat="1" applyFont="1" applyBorder="1"/>
    <xf numFmtId="168" fontId="1" fillId="0" borderId="13" xfId="0" applyNumberFormat="1" applyFont="1" applyBorder="1"/>
    <xf numFmtId="168" fontId="1" fillId="0" borderId="18" xfId="0" applyNumberFormat="1" applyFont="1" applyBorder="1"/>
    <xf numFmtId="168" fontId="1" fillId="0" borderId="11" xfId="0" applyNumberFormat="1" applyFont="1" applyBorder="1"/>
    <xf numFmtId="168" fontId="1" fillId="0" borderId="12" xfId="0" applyNumberFormat="1" applyFont="1" applyBorder="1"/>
    <xf numFmtId="168" fontId="1" fillId="0" borderId="0" xfId="0" applyNumberFormat="1" applyFont="1" applyBorder="1"/>
    <xf numFmtId="168" fontId="1" fillId="0" borderId="1" xfId="0" applyNumberFormat="1" applyFont="1" applyBorder="1"/>
    <xf numFmtId="0" fontId="1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1C9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Forcasts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Demand &amp; Service Quality'!$A$7</c:f>
              <c:strCache>
                <c:ptCount val="1"/>
                <c:pt idx="0">
                  <c:v>Product 1 [PU/Month]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Quality'!$B$6:$BC$6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Quality'!$B$7:$BC$7</c:f>
              <c:numCache>
                <c:formatCode>#,##0</c:formatCode>
                <c:ptCount val="54"/>
                <c:pt idx="0">
                  <c:v>163736</c:v>
                </c:pt>
                <c:pt idx="1">
                  <c:v>178412</c:v>
                </c:pt>
                <c:pt idx="2">
                  <c:v>170397</c:v>
                </c:pt>
                <c:pt idx="3">
                  <c:v>176245</c:v>
                </c:pt>
                <c:pt idx="4">
                  <c:v>172112</c:v>
                </c:pt>
                <c:pt idx="5">
                  <c:v>182341</c:v>
                </c:pt>
                <c:pt idx="6">
                  <c:v>195932</c:v>
                </c:pt>
                <c:pt idx="7">
                  <c:v>199356</c:v>
                </c:pt>
                <c:pt idx="8">
                  <c:v>182296</c:v>
                </c:pt>
                <c:pt idx="9">
                  <c:v>190347</c:v>
                </c:pt>
                <c:pt idx="10">
                  <c:v>174161</c:v>
                </c:pt>
                <c:pt idx="11">
                  <c:v>170665</c:v>
                </c:pt>
                <c:pt idx="12">
                  <c:v>161677</c:v>
                </c:pt>
                <c:pt idx="13">
                  <c:v>161408</c:v>
                </c:pt>
                <c:pt idx="14">
                  <c:v>181141</c:v>
                </c:pt>
                <c:pt idx="15">
                  <c:v>179096</c:v>
                </c:pt>
                <c:pt idx="16">
                  <c:v>182659</c:v>
                </c:pt>
                <c:pt idx="17">
                  <c:v>187480</c:v>
                </c:pt>
                <c:pt idx="18">
                  <c:v>187779</c:v>
                </c:pt>
                <c:pt idx="19">
                  <c:v>200973</c:v>
                </c:pt>
                <c:pt idx="20">
                  <c:v>189938</c:v>
                </c:pt>
                <c:pt idx="21">
                  <c:v>180289</c:v>
                </c:pt>
                <c:pt idx="22">
                  <c:v>182034</c:v>
                </c:pt>
                <c:pt idx="23">
                  <c:v>171589</c:v>
                </c:pt>
                <c:pt idx="24">
                  <c:v>181189</c:v>
                </c:pt>
                <c:pt idx="25">
                  <c:v>167840</c:v>
                </c:pt>
                <c:pt idx="26">
                  <c:v>187091</c:v>
                </c:pt>
                <c:pt idx="27">
                  <c:v>166375</c:v>
                </c:pt>
                <c:pt idx="28">
                  <c:v>179338</c:v>
                </c:pt>
                <c:pt idx="29">
                  <c:v>195065</c:v>
                </c:pt>
                <c:pt idx="30">
                  <c:v>182787.53563218392</c:v>
                </c:pt>
                <c:pt idx="31">
                  <c:v>182969.61104931406</c:v>
                </c:pt>
                <c:pt idx="32">
                  <c:v>183151.6864664442</c:v>
                </c:pt>
                <c:pt idx="33">
                  <c:v>183333.76188357433</c:v>
                </c:pt>
                <c:pt idx="34">
                  <c:v>183515.8373007045</c:v>
                </c:pt>
                <c:pt idx="35">
                  <c:v>183697.91271783464</c:v>
                </c:pt>
                <c:pt idx="36">
                  <c:v>183879.98813496478</c:v>
                </c:pt>
                <c:pt idx="37">
                  <c:v>184062.06355209491</c:v>
                </c:pt>
                <c:pt idx="38">
                  <c:v>184244.13896922508</c:v>
                </c:pt>
                <c:pt idx="39">
                  <c:v>184426.21438635522</c:v>
                </c:pt>
                <c:pt idx="40">
                  <c:v>184608.28980348536</c:v>
                </c:pt>
                <c:pt idx="41">
                  <c:v>184790.36522061552</c:v>
                </c:pt>
                <c:pt idx="42">
                  <c:v>184972.44063774563</c:v>
                </c:pt>
                <c:pt idx="43">
                  <c:v>185154.5160548758</c:v>
                </c:pt>
                <c:pt idx="44">
                  <c:v>185336.59147200594</c:v>
                </c:pt>
                <c:pt idx="45">
                  <c:v>185518.66688913613</c:v>
                </c:pt>
                <c:pt idx="46">
                  <c:v>185700.74230626624</c:v>
                </c:pt>
                <c:pt idx="47">
                  <c:v>185882.81772339641</c:v>
                </c:pt>
                <c:pt idx="48">
                  <c:v>186064.89314052658</c:v>
                </c:pt>
                <c:pt idx="49">
                  <c:v>186246.96855765671</c:v>
                </c:pt>
                <c:pt idx="50">
                  <c:v>186429.04397478682</c:v>
                </c:pt>
                <c:pt idx="51">
                  <c:v>186611.11939191699</c:v>
                </c:pt>
                <c:pt idx="52">
                  <c:v>186793.19480904713</c:v>
                </c:pt>
                <c:pt idx="53">
                  <c:v>186975.27022617729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6-404E-82BE-87D4DAB3B425}"/>
            </c:ext>
          </c:extLst>
        </c:ser>
        <c:ser>
          <c:idx val="1"/>
          <c:order val="1"/>
          <c:tx>
            <c:strRef>
              <c:f>' Demand &amp; Service Quality'!$A$8</c:f>
              <c:strCache>
                <c:ptCount val="1"/>
                <c:pt idx="0">
                  <c:v>Product 2 [PU/Month]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Quality'!$B$6:$BC$6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Quality'!$B$8:$BC$8</c:f>
              <c:numCache>
                <c:formatCode>#,##0</c:formatCode>
                <c:ptCount val="54"/>
                <c:pt idx="0">
                  <c:v>154121</c:v>
                </c:pt>
                <c:pt idx="1">
                  <c:v>152566</c:v>
                </c:pt>
                <c:pt idx="2">
                  <c:v>157613</c:v>
                </c:pt>
                <c:pt idx="3">
                  <c:v>147898</c:v>
                </c:pt>
                <c:pt idx="4">
                  <c:v>156184</c:v>
                </c:pt>
                <c:pt idx="5">
                  <c:v>151617</c:v>
                </c:pt>
                <c:pt idx="6">
                  <c:v>158364</c:v>
                </c:pt>
                <c:pt idx="7">
                  <c:v>151371</c:v>
                </c:pt>
                <c:pt idx="8">
                  <c:v>155286</c:v>
                </c:pt>
                <c:pt idx="9">
                  <c:v>153507</c:v>
                </c:pt>
                <c:pt idx="10">
                  <c:v>144088</c:v>
                </c:pt>
                <c:pt idx="11">
                  <c:v>148360</c:v>
                </c:pt>
                <c:pt idx="12">
                  <c:v>151487</c:v>
                </c:pt>
                <c:pt idx="13">
                  <c:v>143333</c:v>
                </c:pt>
                <c:pt idx="14">
                  <c:v>142662</c:v>
                </c:pt>
                <c:pt idx="15">
                  <c:v>142874</c:v>
                </c:pt>
                <c:pt idx="16">
                  <c:v>144340</c:v>
                </c:pt>
                <c:pt idx="17">
                  <c:v>144531</c:v>
                </c:pt>
                <c:pt idx="18">
                  <c:v>153423</c:v>
                </c:pt>
                <c:pt idx="19">
                  <c:v>143576</c:v>
                </c:pt>
                <c:pt idx="20">
                  <c:v>144195</c:v>
                </c:pt>
                <c:pt idx="21">
                  <c:v>144909</c:v>
                </c:pt>
                <c:pt idx="22">
                  <c:v>149310</c:v>
                </c:pt>
                <c:pt idx="23">
                  <c:v>148036</c:v>
                </c:pt>
                <c:pt idx="24">
                  <c:v>144901</c:v>
                </c:pt>
                <c:pt idx="25">
                  <c:v>136734</c:v>
                </c:pt>
                <c:pt idx="26">
                  <c:v>137299</c:v>
                </c:pt>
                <c:pt idx="27">
                  <c:v>141565</c:v>
                </c:pt>
                <c:pt idx="28">
                  <c:v>139858</c:v>
                </c:pt>
                <c:pt idx="29">
                  <c:v>135834</c:v>
                </c:pt>
                <c:pt idx="30">
                  <c:v>138710.79770114942</c:v>
                </c:pt>
                <c:pt idx="31">
                  <c:v>138154.84486466442</c:v>
                </c:pt>
                <c:pt idx="32">
                  <c:v>137598.89202817946</c:v>
                </c:pt>
                <c:pt idx="33">
                  <c:v>137042.93919169446</c:v>
                </c:pt>
                <c:pt idx="34">
                  <c:v>136486.98635520949</c:v>
                </c:pt>
                <c:pt idx="35">
                  <c:v>135931.03351872449</c:v>
                </c:pt>
                <c:pt idx="36">
                  <c:v>135375.0806822395</c:v>
                </c:pt>
                <c:pt idx="37">
                  <c:v>134819.12784575453</c:v>
                </c:pt>
                <c:pt idx="38">
                  <c:v>134263.17500926956</c:v>
                </c:pt>
                <c:pt idx="39">
                  <c:v>133707.22217278453</c:v>
                </c:pt>
                <c:pt idx="40">
                  <c:v>133151.26933629956</c:v>
                </c:pt>
                <c:pt idx="41">
                  <c:v>132595.31649981459</c:v>
                </c:pt>
                <c:pt idx="42">
                  <c:v>132039.3636633296</c:v>
                </c:pt>
                <c:pt idx="43">
                  <c:v>131483.41082684463</c:v>
                </c:pt>
                <c:pt idx="44">
                  <c:v>130927.45799035963</c:v>
                </c:pt>
                <c:pt idx="45">
                  <c:v>130371.50515387462</c:v>
                </c:pt>
                <c:pt idx="46">
                  <c:v>129815.55231738965</c:v>
                </c:pt>
                <c:pt idx="47">
                  <c:v>129259.59948090465</c:v>
                </c:pt>
                <c:pt idx="48">
                  <c:v>128703.64664441968</c:v>
                </c:pt>
                <c:pt idx="49">
                  <c:v>128147.6938079347</c:v>
                </c:pt>
                <c:pt idx="50">
                  <c:v>127591.7409714497</c:v>
                </c:pt>
                <c:pt idx="51">
                  <c:v>127035.78813496471</c:v>
                </c:pt>
                <c:pt idx="52">
                  <c:v>126479.83529847974</c:v>
                </c:pt>
                <c:pt idx="53">
                  <c:v>125923.88246199474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6-404E-82BE-87D4DAB3B425}"/>
            </c:ext>
          </c:extLst>
        </c:ser>
        <c:ser>
          <c:idx val="2"/>
          <c:order val="2"/>
          <c:tx>
            <c:strRef>
              <c:f>' Demand &amp; Service Quality'!$A$9</c:f>
              <c:strCache>
                <c:ptCount val="1"/>
                <c:pt idx="0">
                  <c:v>Product 3 [PU/Month]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Quality'!$B$6:$BC$6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Quality'!$B$9:$BC$9</c:f>
              <c:numCache>
                <c:formatCode>#,##0</c:formatCode>
                <c:ptCount val="54"/>
                <c:pt idx="0">
                  <c:v>100398</c:v>
                </c:pt>
                <c:pt idx="1">
                  <c:v>96137</c:v>
                </c:pt>
                <c:pt idx="2">
                  <c:v>94491</c:v>
                </c:pt>
                <c:pt idx="3">
                  <c:v>105218</c:v>
                </c:pt>
                <c:pt idx="4">
                  <c:v>104197</c:v>
                </c:pt>
                <c:pt idx="5">
                  <c:v>103991</c:v>
                </c:pt>
                <c:pt idx="6">
                  <c:v>97811</c:v>
                </c:pt>
                <c:pt idx="7">
                  <c:v>84195</c:v>
                </c:pt>
                <c:pt idx="8">
                  <c:v>85131</c:v>
                </c:pt>
                <c:pt idx="9">
                  <c:v>81897</c:v>
                </c:pt>
                <c:pt idx="10">
                  <c:v>91686</c:v>
                </c:pt>
                <c:pt idx="11">
                  <c:v>100344</c:v>
                </c:pt>
                <c:pt idx="12">
                  <c:v>96570</c:v>
                </c:pt>
                <c:pt idx="13">
                  <c:v>96713</c:v>
                </c:pt>
                <c:pt idx="14">
                  <c:v>111717</c:v>
                </c:pt>
                <c:pt idx="15">
                  <c:v>100540</c:v>
                </c:pt>
                <c:pt idx="16">
                  <c:v>98428</c:v>
                </c:pt>
                <c:pt idx="17">
                  <c:v>99410</c:v>
                </c:pt>
                <c:pt idx="18">
                  <c:v>99987</c:v>
                </c:pt>
                <c:pt idx="19">
                  <c:v>91122</c:v>
                </c:pt>
                <c:pt idx="20">
                  <c:v>98405</c:v>
                </c:pt>
                <c:pt idx="21">
                  <c:v>90519</c:v>
                </c:pt>
                <c:pt idx="22">
                  <c:v>90909</c:v>
                </c:pt>
                <c:pt idx="23">
                  <c:v>105772</c:v>
                </c:pt>
                <c:pt idx="24">
                  <c:v>104800</c:v>
                </c:pt>
                <c:pt idx="25">
                  <c:v>107001</c:v>
                </c:pt>
                <c:pt idx="26">
                  <c:v>102308</c:v>
                </c:pt>
                <c:pt idx="27">
                  <c:v>116989</c:v>
                </c:pt>
                <c:pt idx="28">
                  <c:v>121111</c:v>
                </c:pt>
                <c:pt idx="29">
                  <c:v>115461</c:v>
                </c:pt>
                <c:pt idx="30">
                  <c:v>107255.17011494254</c:v>
                </c:pt>
                <c:pt idx="31">
                  <c:v>107737.74453096034</c:v>
                </c:pt>
                <c:pt idx="32">
                  <c:v>108220.31894697812</c:v>
                </c:pt>
                <c:pt idx="33">
                  <c:v>108702.89336299592</c:v>
                </c:pt>
                <c:pt idx="34">
                  <c:v>109185.46777901371</c:v>
                </c:pt>
                <c:pt idx="35">
                  <c:v>109668.04219503151</c:v>
                </c:pt>
                <c:pt idx="36">
                  <c:v>110150.61661104929</c:v>
                </c:pt>
                <c:pt idx="37">
                  <c:v>110633.19102706711</c:v>
                </c:pt>
                <c:pt idx="38">
                  <c:v>111115.76544308491</c:v>
                </c:pt>
                <c:pt idx="39">
                  <c:v>111598.33985910271</c:v>
                </c:pt>
                <c:pt idx="40">
                  <c:v>112080.91427512051</c:v>
                </c:pt>
                <c:pt idx="41">
                  <c:v>112563.48869113829</c:v>
                </c:pt>
                <c:pt idx="42">
                  <c:v>113046.06310715609</c:v>
                </c:pt>
                <c:pt idx="43">
                  <c:v>113528.63752317389</c:v>
                </c:pt>
                <c:pt idx="44">
                  <c:v>114011.21193919168</c:v>
                </c:pt>
                <c:pt idx="45">
                  <c:v>114493.78635520948</c:v>
                </c:pt>
                <c:pt idx="46">
                  <c:v>114976.36077122728</c:v>
                </c:pt>
                <c:pt idx="47">
                  <c:v>115458.93518724509</c:v>
                </c:pt>
                <c:pt idx="48">
                  <c:v>115941.50960326289</c:v>
                </c:pt>
                <c:pt idx="49">
                  <c:v>116424.08401928068</c:v>
                </c:pt>
                <c:pt idx="50">
                  <c:v>116906.65843529848</c:v>
                </c:pt>
                <c:pt idx="51">
                  <c:v>117389.23285131626</c:v>
                </c:pt>
                <c:pt idx="52">
                  <c:v>117871.80726733408</c:v>
                </c:pt>
                <c:pt idx="53">
                  <c:v>118354.38168335186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6-404E-82BE-87D4DAB3B425}"/>
            </c:ext>
          </c:extLst>
        </c:ser>
        <c:ser>
          <c:idx val="3"/>
          <c:order val="3"/>
          <c:tx>
            <c:strRef>
              <c:f>' Demand &amp; Service Quality'!$A$10</c:f>
              <c:strCache>
                <c:ptCount val="1"/>
                <c:pt idx="0">
                  <c:v>Product 4 [PU/Month] lin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Quality'!$B$6:$BC$6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Quality'!$B$10:$BC$10</c:f>
              <c:numCache>
                <c:formatCode>#,##0</c:formatCode>
                <c:ptCount val="54"/>
                <c:pt idx="0">
                  <c:v>49617</c:v>
                </c:pt>
                <c:pt idx="1">
                  <c:v>49795</c:v>
                </c:pt>
                <c:pt idx="2">
                  <c:v>54869</c:v>
                </c:pt>
                <c:pt idx="3">
                  <c:v>51886</c:v>
                </c:pt>
                <c:pt idx="4">
                  <c:v>54377</c:v>
                </c:pt>
                <c:pt idx="5">
                  <c:v>49720</c:v>
                </c:pt>
                <c:pt idx="6">
                  <c:v>53142</c:v>
                </c:pt>
                <c:pt idx="7">
                  <c:v>57619</c:v>
                </c:pt>
                <c:pt idx="8">
                  <c:v>50884</c:v>
                </c:pt>
                <c:pt idx="9">
                  <c:v>58592</c:v>
                </c:pt>
                <c:pt idx="10">
                  <c:v>59582</c:v>
                </c:pt>
                <c:pt idx="11">
                  <c:v>60381</c:v>
                </c:pt>
                <c:pt idx="12">
                  <c:v>60334</c:v>
                </c:pt>
                <c:pt idx="13">
                  <c:v>60254</c:v>
                </c:pt>
                <c:pt idx="14">
                  <c:v>65537</c:v>
                </c:pt>
                <c:pt idx="15">
                  <c:v>59009</c:v>
                </c:pt>
                <c:pt idx="16">
                  <c:v>66690</c:v>
                </c:pt>
                <c:pt idx="17">
                  <c:v>69410</c:v>
                </c:pt>
                <c:pt idx="18">
                  <c:v>62771</c:v>
                </c:pt>
                <c:pt idx="19">
                  <c:v>71032</c:v>
                </c:pt>
                <c:pt idx="20">
                  <c:v>68634</c:v>
                </c:pt>
                <c:pt idx="21">
                  <c:v>70302</c:v>
                </c:pt>
                <c:pt idx="22">
                  <c:v>73056</c:v>
                </c:pt>
                <c:pt idx="23">
                  <c:v>72665</c:v>
                </c:pt>
                <c:pt idx="24">
                  <c:v>73297</c:v>
                </c:pt>
                <c:pt idx="25">
                  <c:v>75996</c:v>
                </c:pt>
                <c:pt idx="26">
                  <c:v>81416</c:v>
                </c:pt>
                <c:pt idx="27">
                  <c:v>75108</c:v>
                </c:pt>
                <c:pt idx="28">
                  <c:v>81139</c:v>
                </c:pt>
                <c:pt idx="29">
                  <c:v>86880</c:v>
                </c:pt>
                <c:pt idx="30">
                  <c:v>81782.526436781613</c:v>
                </c:pt>
                <c:pt idx="31">
                  <c:v>82921.196959584719</c:v>
                </c:pt>
                <c:pt idx="32">
                  <c:v>84059.867482387839</c:v>
                </c:pt>
                <c:pt idx="33">
                  <c:v>85198.538005190945</c:v>
                </c:pt>
                <c:pt idx="34">
                  <c:v>86337.208527994066</c:v>
                </c:pt>
                <c:pt idx="35">
                  <c:v>87475.879050797172</c:v>
                </c:pt>
                <c:pt idx="36">
                  <c:v>88614.549573600278</c:v>
                </c:pt>
                <c:pt idx="37">
                  <c:v>89753.220096403398</c:v>
                </c:pt>
                <c:pt idx="38">
                  <c:v>90891.890619206504</c:v>
                </c:pt>
                <c:pt idx="39">
                  <c:v>92030.561142009625</c:v>
                </c:pt>
                <c:pt idx="40">
                  <c:v>93169.231664812745</c:v>
                </c:pt>
                <c:pt idx="41">
                  <c:v>94307.902187615851</c:v>
                </c:pt>
                <c:pt idx="42">
                  <c:v>95446.572710418957</c:v>
                </c:pt>
                <c:pt idx="43">
                  <c:v>96585.243233222107</c:v>
                </c:pt>
                <c:pt idx="44">
                  <c:v>97723.913756025184</c:v>
                </c:pt>
                <c:pt idx="45">
                  <c:v>98862.584278828304</c:v>
                </c:pt>
                <c:pt idx="46">
                  <c:v>100001.25480163142</c:v>
                </c:pt>
                <c:pt idx="47">
                  <c:v>101139.92532443453</c:v>
                </c:pt>
                <c:pt idx="48">
                  <c:v>102278.59584723764</c:v>
                </c:pt>
                <c:pt idx="49">
                  <c:v>103417.26637004077</c:v>
                </c:pt>
                <c:pt idx="50">
                  <c:v>104555.93689284389</c:v>
                </c:pt>
                <c:pt idx="51">
                  <c:v>105694.607415647</c:v>
                </c:pt>
                <c:pt idx="52">
                  <c:v>106833.27793845009</c:v>
                </c:pt>
                <c:pt idx="53">
                  <c:v>107971.94846125323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6-404E-82BE-87D4DAB3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78504"/>
        <c:axId val="376774568"/>
      </c:lineChart>
      <c:catAx>
        <c:axId val="37677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6774568"/>
        <c:crosses val="autoZero"/>
        <c:auto val="1"/>
        <c:lblAlgn val="ctr"/>
        <c:lblOffset val="100"/>
        <c:noMultiLvlLbl val="0"/>
      </c:catAx>
      <c:valAx>
        <c:axId val="37677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677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&amp; Exponential Forecast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Demand &amp; Service Quality'!$A$14</c:f>
              <c:strCache>
                <c:ptCount val="1"/>
                <c:pt idx="0">
                  <c:v>Product 1 [PU/Month]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Quality'!$B$13:$BC$13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Quality'!$B$14:$BC$14</c:f>
              <c:numCache>
                <c:formatCode>#,##0</c:formatCode>
                <c:ptCount val="54"/>
                <c:pt idx="0">
                  <c:v>163736</c:v>
                </c:pt>
                <c:pt idx="1">
                  <c:v>178412</c:v>
                </c:pt>
                <c:pt idx="2">
                  <c:v>170397</c:v>
                </c:pt>
                <c:pt idx="3">
                  <c:v>176245</c:v>
                </c:pt>
                <c:pt idx="4">
                  <c:v>172112</c:v>
                </c:pt>
                <c:pt idx="5">
                  <c:v>182341</c:v>
                </c:pt>
                <c:pt idx="6">
                  <c:v>195932</c:v>
                </c:pt>
                <c:pt idx="7">
                  <c:v>199356</c:v>
                </c:pt>
                <c:pt idx="8">
                  <c:v>182296</c:v>
                </c:pt>
                <c:pt idx="9">
                  <c:v>190347</c:v>
                </c:pt>
                <c:pt idx="10">
                  <c:v>174161</c:v>
                </c:pt>
                <c:pt idx="11">
                  <c:v>170665</c:v>
                </c:pt>
                <c:pt idx="12">
                  <c:v>161677</c:v>
                </c:pt>
                <c:pt idx="13">
                  <c:v>161408</c:v>
                </c:pt>
                <c:pt idx="14">
                  <c:v>181141</c:v>
                </c:pt>
                <c:pt idx="15">
                  <c:v>179096</c:v>
                </c:pt>
                <c:pt idx="16">
                  <c:v>182659</c:v>
                </c:pt>
                <c:pt idx="17">
                  <c:v>187480</c:v>
                </c:pt>
                <c:pt idx="18">
                  <c:v>187779</c:v>
                </c:pt>
                <c:pt idx="19">
                  <c:v>200973</c:v>
                </c:pt>
                <c:pt idx="20">
                  <c:v>189938</c:v>
                </c:pt>
                <c:pt idx="21">
                  <c:v>180289</c:v>
                </c:pt>
                <c:pt idx="22">
                  <c:v>182034</c:v>
                </c:pt>
                <c:pt idx="23">
                  <c:v>171589</c:v>
                </c:pt>
                <c:pt idx="24">
                  <c:v>181189</c:v>
                </c:pt>
                <c:pt idx="25">
                  <c:v>167840</c:v>
                </c:pt>
                <c:pt idx="26">
                  <c:v>187091</c:v>
                </c:pt>
                <c:pt idx="27">
                  <c:v>166375</c:v>
                </c:pt>
                <c:pt idx="28">
                  <c:v>179338</c:v>
                </c:pt>
                <c:pt idx="29">
                  <c:v>195065</c:v>
                </c:pt>
                <c:pt idx="30">
                  <c:v>194225.85368626821</c:v>
                </c:pt>
                <c:pt idx="31">
                  <c:v>203418.83617029362</c:v>
                </c:pt>
                <c:pt idx="32">
                  <c:v>189507.13221632646</c:v>
                </c:pt>
                <c:pt idx="33">
                  <c:v>187982.43816321436</c:v>
                </c:pt>
                <c:pt idx="34">
                  <c:v>181936.97680829623</c:v>
                </c:pt>
                <c:pt idx="35">
                  <c:v>174697.61875426988</c:v>
                </c:pt>
                <c:pt idx="36">
                  <c:v>170537.6243509879</c:v>
                </c:pt>
                <c:pt idx="37">
                  <c:v>168674.12907261658</c:v>
                </c:pt>
                <c:pt idx="38">
                  <c:v>183582.08356632033</c:v>
                </c:pt>
                <c:pt idx="39">
                  <c:v>178283.81800176195</c:v>
                </c:pt>
                <c:pt idx="40">
                  <c:v>182952.80918336441</c:v>
                </c:pt>
                <c:pt idx="41">
                  <c:v>190389.6234015185</c:v>
                </c:pt>
                <c:pt idx="42">
                  <c:v>195502.91584618873</c:v>
                </c:pt>
                <c:pt idx="43">
                  <c:v>204628.98217429023</c:v>
                </c:pt>
                <c:pt idx="44">
                  <c:v>190037.51732940675</c:v>
                </c:pt>
                <c:pt idx="45">
                  <c:v>189513.23339399262</c:v>
                </c:pt>
                <c:pt idx="46">
                  <c:v>182194.2353882188</c:v>
                </c:pt>
                <c:pt idx="47">
                  <c:v>175523.75617954161</c:v>
                </c:pt>
                <c:pt idx="48">
                  <c:v>176037.61489614431</c:v>
                </c:pt>
                <c:pt idx="49">
                  <c:v>169122.25938111776</c:v>
                </c:pt>
                <c:pt idx="50">
                  <c:v>188602.51703200146</c:v>
                </c:pt>
                <c:pt idx="51">
                  <c:v>177262.62620649429</c:v>
                </c:pt>
                <c:pt idx="52">
                  <c:v>185491.53326315977</c:v>
                </c:pt>
                <c:pt idx="53">
                  <c:v>193856.86500344044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4-40C3-B2EF-75AD15CC50C3}"/>
            </c:ext>
          </c:extLst>
        </c:ser>
        <c:ser>
          <c:idx val="1"/>
          <c:order val="1"/>
          <c:tx>
            <c:strRef>
              <c:f>' Demand &amp; Service Quality'!$A$15</c:f>
              <c:strCache>
                <c:ptCount val="1"/>
                <c:pt idx="0">
                  <c:v>Product 2 [PU/Month]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Quality'!$B$13:$BC$13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Quality'!$B$15:$BC$15</c:f>
              <c:numCache>
                <c:formatCode>#,##0</c:formatCode>
                <c:ptCount val="54"/>
                <c:pt idx="0">
                  <c:v>154121</c:v>
                </c:pt>
                <c:pt idx="1">
                  <c:v>152566</c:v>
                </c:pt>
                <c:pt idx="2">
                  <c:v>157613</c:v>
                </c:pt>
                <c:pt idx="3">
                  <c:v>147898</c:v>
                </c:pt>
                <c:pt idx="4">
                  <c:v>156184</c:v>
                </c:pt>
                <c:pt idx="5">
                  <c:v>151617</c:v>
                </c:pt>
                <c:pt idx="6">
                  <c:v>158364</c:v>
                </c:pt>
                <c:pt idx="7">
                  <c:v>151371</c:v>
                </c:pt>
                <c:pt idx="8">
                  <c:v>155286</c:v>
                </c:pt>
                <c:pt idx="9">
                  <c:v>153507</c:v>
                </c:pt>
                <c:pt idx="10">
                  <c:v>144088</c:v>
                </c:pt>
                <c:pt idx="11">
                  <c:v>148360</c:v>
                </c:pt>
                <c:pt idx="12">
                  <c:v>151487</c:v>
                </c:pt>
                <c:pt idx="13">
                  <c:v>143333</c:v>
                </c:pt>
                <c:pt idx="14">
                  <c:v>142662</c:v>
                </c:pt>
                <c:pt idx="15">
                  <c:v>142874</c:v>
                </c:pt>
                <c:pt idx="16">
                  <c:v>144340</c:v>
                </c:pt>
                <c:pt idx="17">
                  <c:v>144531</c:v>
                </c:pt>
                <c:pt idx="18">
                  <c:v>153423</c:v>
                </c:pt>
                <c:pt idx="19">
                  <c:v>143576</c:v>
                </c:pt>
                <c:pt idx="20">
                  <c:v>144195</c:v>
                </c:pt>
                <c:pt idx="21">
                  <c:v>144909</c:v>
                </c:pt>
                <c:pt idx="22">
                  <c:v>149310</c:v>
                </c:pt>
                <c:pt idx="23">
                  <c:v>148036</c:v>
                </c:pt>
                <c:pt idx="24">
                  <c:v>144901</c:v>
                </c:pt>
                <c:pt idx="25">
                  <c:v>136734</c:v>
                </c:pt>
                <c:pt idx="26">
                  <c:v>137299</c:v>
                </c:pt>
                <c:pt idx="27">
                  <c:v>141565</c:v>
                </c:pt>
                <c:pt idx="28">
                  <c:v>139858</c:v>
                </c:pt>
                <c:pt idx="29">
                  <c:v>135834</c:v>
                </c:pt>
                <c:pt idx="30">
                  <c:v>138044.69652887314</c:v>
                </c:pt>
                <c:pt idx="31">
                  <c:v>138005.59763150889</c:v>
                </c:pt>
                <c:pt idx="32">
                  <c:v>137452.23035412052</c:v>
                </c:pt>
                <c:pt idx="33">
                  <c:v>136352.74095648795</c:v>
                </c:pt>
                <c:pt idx="34">
                  <c:v>135748.1796441433</c:v>
                </c:pt>
                <c:pt idx="35">
                  <c:v>135148.5684190272</c:v>
                </c:pt>
                <c:pt idx="36">
                  <c:v>134554.0942312922</c:v>
                </c:pt>
                <c:pt idx="37">
                  <c:v>134393.89115131507</c:v>
                </c:pt>
                <c:pt idx="38">
                  <c:v>133431.67643510218</c:v>
                </c:pt>
                <c:pt idx="39">
                  <c:v>133218.02695237676</c:v>
                </c:pt>
                <c:pt idx="40">
                  <c:v>132655.01162495973</c:v>
                </c:pt>
                <c:pt idx="41">
                  <c:v>126620.60508396149</c:v>
                </c:pt>
                <c:pt idx="42">
                  <c:v>125713.80328649459</c:v>
                </c:pt>
                <c:pt idx="43">
                  <c:v>125933.32322069713</c:v>
                </c:pt>
                <c:pt idx="44">
                  <c:v>124278.24123002967</c:v>
                </c:pt>
                <c:pt idx="45">
                  <c:v>124845.40736843437</c:v>
                </c:pt>
                <c:pt idx="46">
                  <c:v>125363.80874391625</c:v>
                </c:pt>
                <c:pt idx="47">
                  <c:v>122521.01581846944</c:v>
                </c:pt>
                <c:pt idx="48">
                  <c:v>123384.91950208136</c:v>
                </c:pt>
                <c:pt idx="49">
                  <c:v>123262.45919822184</c:v>
                </c:pt>
                <c:pt idx="50">
                  <c:v>121941.57361006946</c:v>
                </c:pt>
                <c:pt idx="51">
                  <c:v>121934.48882259548</c:v>
                </c:pt>
                <c:pt idx="52">
                  <c:v>121615.70048192225</c:v>
                </c:pt>
                <c:pt idx="53">
                  <c:v>120631.30071298934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4-40C3-B2EF-75AD15CC50C3}"/>
            </c:ext>
          </c:extLst>
        </c:ser>
        <c:ser>
          <c:idx val="2"/>
          <c:order val="2"/>
          <c:tx>
            <c:strRef>
              <c:f>' Demand &amp; Service Quality'!$A$16</c:f>
              <c:strCache>
                <c:ptCount val="1"/>
                <c:pt idx="0">
                  <c:v>Product 3 [PU/Month]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Quality'!$B$13:$BC$13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Quality'!$B$16:$BC$16</c:f>
              <c:numCache>
                <c:formatCode>#,##0</c:formatCode>
                <c:ptCount val="54"/>
                <c:pt idx="0">
                  <c:v>100398</c:v>
                </c:pt>
                <c:pt idx="1">
                  <c:v>96137</c:v>
                </c:pt>
                <c:pt idx="2">
                  <c:v>94491</c:v>
                </c:pt>
                <c:pt idx="3">
                  <c:v>105218</c:v>
                </c:pt>
                <c:pt idx="4">
                  <c:v>104197</c:v>
                </c:pt>
                <c:pt idx="5">
                  <c:v>103991</c:v>
                </c:pt>
                <c:pt idx="6">
                  <c:v>97811</c:v>
                </c:pt>
                <c:pt idx="7">
                  <c:v>84195</c:v>
                </c:pt>
                <c:pt idx="8">
                  <c:v>85131</c:v>
                </c:pt>
                <c:pt idx="9">
                  <c:v>81897</c:v>
                </c:pt>
                <c:pt idx="10">
                  <c:v>91686</c:v>
                </c:pt>
                <c:pt idx="11">
                  <c:v>100344</c:v>
                </c:pt>
                <c:pt idx="12">
                  <c:v>96570</c:v>
                </c:pt>
                <c:pt idx="13">
                  <c:v>96713</c:v>
                </c:pt>
                <c:pt idx="14">
                  <c:v>111717</c:v>
                </c:pt>
                <c:pt idx="15">
                  <c:v>100540</c:v>
                </c:pt>
                <c:pt idx="16">
                  <c:v>98428</c:v>
                </c:pt>
                <c:pt idx="17">
                  <c:v>99410</c:v>
                </c:pt>
                <c:pt idx="18">
                  <c:v>99987</c:v>
                </c:pt>
                <c:pt idx="19">
                  <c:v>91122</c:v>
                </c:pt>
                <c:pt idx="20">
                  <c:v>98405</c:v>
                </c:pt>
                <c:pt idx="21">
                  <c:v>90519</c:v>
                </c:pt>
                <c:pt idx="22">
                  <c:v>90909</c:v>
                </c:pt>
                <c:pt idx="23">
                  <c:v>105772</c:v>
                </c:pt>
                <c:pt idx="24">
                  <c:v>104800</c:v>
                </c:pt>
                <c:pt idx="25">
                  <c:v>107001</c:v>
                </c:pt>
                <c:pt idx="26">
                  <c:v>102308</c:v>
                </c:pt>
                <c:pt idx="27">
                  <c:v>116989</c:v>
                </c:pt>
                <c:pt idx="28">
                  <c:v>121111</c:v>
                </c:pt>
                <c:pt idx="29">
                  <c:v>115461</c:v>
                </c:pt>
                <c:pt idx="30">
                  <c:v>112664.82913597206</c:v>
                </c:pt>
                <c:pt idx="31">
                  <c:v>113180.1232638106</c:v>
                </c:pt>
                <c:pt idx="32">
                  <c:v>119903.35897877585</c:v>
                </c:pt>
                <c:pt idx="33">
                  <c:v>128315.87115480597</c:v>
                </c:pt>
                <c:pt idx="34">
                  <c:v>124027.04321536119</c:v>
                </c:pt>
                <c:pt idx="35">
                  <c:v>140398.016893002</c:v>
                </c:pt>
                <c:pt idx="36">
                  <c:v>141240.22030227713</c:v>
                </c:pt>
                <c:pt idx="37">
                  <c:v>142176.30626461803</c:v>
                </c:pt>
                <c:pt idx="38">
                  <c:v>147152.65866956001</c:v>
                </c:pt>
                <c:pt idx="39">
                  <c:v>149626.39924437238</c:v>
                </c:pt>
                <c:pt idx="40">
                  <c:v>153760.57538864933</c:v>
                </c:pt>
                <c:pt idx="41">
                  <c:v>158853.45862527424</c:v>
                </c:pt>
                <c:pt idx="42">
                  <c:v>163391.65803316236</c:v>
                </c:pt>
                <c:pt idx="43">
                  <c:v>164800.4294629303</c:v>
                </c:pt>
                <c:pt idx="44">
                  <c:v>168257.64366551774</c:v>
                </c:pt>
                <c:pt idx="45">
                  <c:v>172082.64366646088</c:v>
                </c:pt>
                <c:pt idx="46">
                  <c:v>175276.22907523392</c:v>
                </c:pt>
                <c:pt idx="47">
                  <c:v>178477.46794910246</c:v>
                </c:pt>
                <c:pt idx="48">
                  <c:v>182008.22175408769</c:v>
                </c:pt>
                <c:pt idx="49">
                  <c:v>185411.86376899519</c:v>
                </c:pt>
                <c:pt idx="50">
                  <c:v>188815.5057840076</c:v>
                </c:pt>
                <c:pt idx="51">
                  <c:v>192219.1477990869</c:v>
                </c:pt>
                <c:pt idx="52">
                  <c:v>195622.78981420893</c:v>
                </c:pt>
                <c:pt idx="53">
                  <c:v>198901.67194824622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4-40C3-B2EF-75AD15CC50C3}"/>
            </c:ext>
          </c:extLst>
        </c:ser>
        <c:ser>
          <c:idx val="3"/>
          <c:order val="3"/>
          <c:tx>
            <c:strRef>
              <c:f>' Demand &amp; Service Quality'!$A$17</c:f>
              <c:strCache>
                <c:ptCount val="1"/>
                <c:pt idx="0">
                  <c:v>Product 4 [PU/Month] seas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Quality'!$B$13:$BC$13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Quality'!$B$17:$BC$17</c:f>
              <c:numCache>
                <c:formatCode>#,##0</c:formatCode>
                <c:ptCount val="54"/>
                <c:pt idx="0">
                  <c:v>49617</c:v>
                </c:pt>
                <c:pt idx="1">
                  <c:v>49795</c:v>
                </c:pt>
                <c:pt idx="2">
                  <c:v>54869</c:v>
                </c:pt>
                <c:pt idx="3">
                  <c:v>51886</c:v>
                </c:pt>
                <c:pt idx="4">
                  <c:v>54377</c:v>
                </c:pt>
                <c:pt idx="5">
                  <c:v>49720</c:v>
                </c:pt>
                <c:pt idx="6">
                  <c:v>53142</c:v>
                </c:pt>
                <c:pt idx="7">
                  <c:v>57619</c:v>
                </c:pt>
                <c:pt idx="8">
                  <c:v>50884</c:v>
                </c:pt>
                <c:pt idx="9">
                  <c:v>58592</c:v>
                </c:pt>
                <c:pt idx="10">
                  <c:v>59582</c:v>
                </c:pt>
                <c:pt idx="11">
                  <c:v>60381</c:v>
                </c:pt>
                <c:pt idx="12">
                  <c:v>60334</c:v>
                </c:pt>
                <c:pt idx="13">
                  <c:v>60254</c:v>
                </c:pt>
                <c:pt idx="14">
                  <c:v>65537</c:v>
                </c:pt>
                <c:pt idx="15">
                  <c:v>59009</c:v>
                </c:pt>
                <c:pt idx="16">
                  <c:v>66690</c:v>
                </c:pt>
                <c:pt idx="17">
                  <c:v>69410</c:v>
                </c:pt>
                <c:pt idx="18">
                  <c:v>62771</c:v>
                </c:pt>
                <c:pt idx="19">
                  <c:v>71032</c:v>
                </c:pt>
                <c:pt idx="20">
                  <c:v>68634</c:v>
                </c:pt>
                <c:pt idx="21">
                  <c:v>70302</c:v>
                </c:pt>
                <c:pt idx="22">
                  <c:v>73056</c:v>
                </c:pt>
                <c:pt idx="23">
                  <c:v>72665</c:v>
                </c:pt>
                <c:pt idx="24">
                  <c:v>73297</c:v>
                </c:pt>
                <c:pt idx="25">
                  <c:v>75996</c:v>
                </c:pt>
                <c:pt idx="26">
                  <c:v>81416</c:v>
                </c:pt>
                <c:pt idx="27">
                  <c:v>75108</c:v>
                </c:pt>
                <c:pt idx="28">
                  <c:v>81139</c:v>
                </c:pt>
                <c:pt idx="29">
                  <c:v>86880</c:v>
                </c:pt>
                <c:pt idx="30">
                  <c:v>84003.140745403696</c:v>
                </c:pt>
                <c:pt idx="31">
                  <c:v>85804.791336207039</c:v>
                </c:pt>
                <c:pt idx="32">
                  <c:v>87211.285811792462</c:v>
                </c:pt>
                <c:pt idx="33">
                  <c:v>89305.351752000104</c:v>
                </c:pt>
                <c:pt idx="34">
                  <c:v>91069.781150906143</c:v>
                </c:pt>
                <c:pt idx="35">
                  <c:v>89677.150397241378</c:v>
                </c:pt>
                <c:pt idx="36">
                  <c:v>91144.854320501312</c:v>
                </c:pt>
                <c:pt idx="37">
                  <c:v>94642.662904410157</c:v>
                </c:pt>
                <c:pt idx="38">
                  <c:v>95920.281685676804</c:v>
                </c:pt>
                <c:pt idx="39">
                  <c:v>97198.048217625372</c:v>
                </c:pt>
                <c:pt idx="40">
                  <c:v>97706.58028241081</c:v>
                </c:pt>
                <c:pt idx="41">
                  <c:v>98964.938189703826</c:v>
                </c:pt>
                <c:pt idx="42">
                  <c:v>100225.20233230226</c:v>
                </c:pt>
                <c:pt idx="43">
                  <c:v>101487.14077118899</c:v>
                </c:pt>
                <c:pt idx="44">
                  <c:v>102750.55021545435</c:v>
                </c:pt>
                <c:pt idx="45">
                  <c:v>104015.25225167077</c:v>
                </c:pt>
                <c:pt idx="46">
                  <c:v>105281.0900942033</c:v>
                </c:pt>
                <c:pt idx="47">
                  <c:v>106547.92578347665</c:v>
                </c:pt>
                <c:pt idx="48">
                  <c:v>107815.63776890151</c:v>
                </c:pt>
                <c:pt idx="49">
                  <c:v>109084.11882186189</c:v>
                </c:pt>
                <c:pt idx="50">
                  <c:v>110353.27423184506</c:v>
                </c:pt>
                <c:pt idx="51">
                  <c:v>111623.02024550241</c:v>
                </c:pt>
                <c:pt idx="52">
                  <c:v>112893.28271423529</c:v>
                </c:pt>
                <c:pt idx="53">
                  <c:v>114163.99592089654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34-40C3-B2EF-75AD15CC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091104"/>
        <c:axId val="463083232"/>
      </c:lineChart>
      <c:catAx>
        <c:axId val="4630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3083232"/>
        <c:crosses val="autoZero"/>
        <c:auto val="1"/>
        <c:lblAlgn val="ctr"/>
        <c:lblOffset val="100"/>
        <c:noMultiLvlLbl val="0"/>
      </c:catAx>
      <c:valAx>
        <c:axId val="4630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30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vs Seasonal</a:t>
            </a:r>
            <a:r>
              <a:rPr lang="en-US" baseline="0"/>
              <a:t> P4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234838145231846"/>
          <c:y val="0.16708333333333336"/>
          <c:w val="0.8422959317585302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 Demand &amp; Service Quality'!$A$10</c:f>
              <c:strCache>
                <c:ptCount val="1"/>
                <c:pt idx="0">
                  <c:v>Product 4 [PU/Month] lin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Quality'!$B$6:$BC$6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Quality'!$B$10:$BC$10</c:f>
              <c:numCache>
                <c:formatCode>#,##0</c:formatCode>
                <c:ptCount val="54"/>
                <c:pt idx="0">
                  <c:v>49617</c:v>
                </c:pt>
                <c:pt idx="1">
                  <c:v>49795</c:v>
                </c:pt>
                <c:pt idx="2">
                  <c:v>54869</c:v>
                </c:pt>
                <c:pt idx="3">
                  <c:v>51886</c:v>
                </c:pt>
                <c:pt idx="4">
                  <c:v>54377</c:v>
                </c:pt>
                <c:pt idx="5">
                  <c:v>49720</c:v>
                </c:pt>
                <c:pt idx="6">
                  <c:v>53142</c:v>
                </c:pt>
                <c:pt idx="7">
                  <c:v>57619</c:v>
                </c:pt>
                <c:pt idx="8">
                  <c:v>50884</c:v>
                </c:pt>
                <c:pt idx="9">
                  <c:v>58592</c:v>
                </c:pt>
                <c:pt idx="10">
                  <c:v>59582</c:v>
                </c:pt>
                <c:pt idx="11">
                  <c:v>60381</c:v>
                </c:pt>
                <c:pt idx="12">
                  <c:v>60334</c:v>
                </c:pt>
                <c:pt idx="13">
                  <c:v>60254</c:v>
                </c:pt>
                <c:pt idx="14">
                  <c:v>65537</c:v>
                </c:pt>
                <c:pt idx="15">
                  <c:v>59009</c:v>
                </c:pt>
                <c:pt idx="16">
                  <c:v>66690</c:v>
                </c:pt>
                <c:pt idx="17">
                  <c:v>69410</c:v>
                </c:pt>
                <c:pt idx="18">
                  <c:v>62771</c:v>
                </c:pt>
                <c:pt idx="19">
                  <c:v>71032</c:v>
                </c:pt>
                <c:pt idx="20">
                  <c:v>68634</c:v>
                </c:pt>
                <c:pt idx="21">
                  <c:v>70302</c:v>
                </c:pt>
                <c:pt idx="22">
                  <c:v>73056</c:v>
                </c:pt>
                <c:pt idx="23">
                  <c:v>72665</c:v>
                </c:pt>
                <c:pt idx="24">
                  <c:v>73297</c:v>
                </c:pt>
                <c:pt idx="25">
                  <c:v>75996</c:v>
                </c:pt>
                <c:pt idx="26">
                  <c:v>81416</c:v>
                </c:pt>
                <c:pt idx="27">
                  <c:v>75108</c:v>
                </c:pt>
                <c:pt idx="28">
                  <c:v>81139</c:v>
                </c:pt>
                <c:pt idx="29">
                  <c:v>86880</c:v>
                </c:pt>
                <c:pt idx="30">
                  <c:v>81782.526436781613</c:v>
                </c:pt>
                <c:pt idx="31">
                  <c:v>82921.196959584719</c:v>
                </c:pt>
                <c:pt idx="32">
                  <c:v>84059.867482387839</c:v>
                </c:pt>
                <c:pt idx="33">
                  <c:v>85198.538005190945</c:v>
                </c:pt>
                <c:pt idx="34">
                  <c:v>86337.208527994066</c:v>
                </c:pt>
                <c:pt idx="35">
                  <c:v>87475.879050797172</c:v>
                </c:pt>
                <c:pt idx="36">
                  <c:v>88614.549573600278</c:v>
                </c:pt>
                <c:pt idx="37">
                  <c:v>89753.220096403398</c:v>
                </c:pt>
                <c:pt idx="38">
                  <c:v>90891.890619206504</c:v>
                </c:pt>
                <c:pt idx="39">
                  <c:v>92030.561142009625</c:v>
                </c:pt>
                <c:pt idx="40">
                  <c:v>93169.231664812745</c:v>
                </c:pt>
                <c:pt idx="41">
                  <c:v>94307.902187615851</c:v>
                </c:pt>
                <c:pt idx="42">
                  <c:v>95446.572710418957</c:v>
                </c:pt>
                <c:pt idx="43">
                  <c:v>96585.243233222107</c:v>
                </c:pt>
                <c:pt idx="44">
                  <c:v>97723.913756025184</c:v>
                </c:pt>
                <c:pt idx="45">
                  <c:v>98862.584278828304</c:v>
                </c:pt>
                <c:pt idx="46">
                  <c:v>100001.25480163142</c:v>
                </c:pt>
                <c:pt idx="47">
                  <c:v>101139.92532443453</c:v>
                </c:pt>
                <c:pt idx="48">
                  <c:v>102278.59584723764</c:v>
                </c:pt>
                <c:pt idx="49">
                  <c:v>103417.26637004077</c:v>
                </c:pt>
                <c:pt idx="50">
                  <c:v>104555.93689284389</c:v>
                </c:pt>
                <c:pt idx="51">
                  <c:v>105694.607415647</c:v>
                </c:pt>
                <c:pt idx="52">
                  <c:v>106833.27793845009</c:v>
                </c:pt>
                <c:pt idx="53">
                  <c:v>107971.94846125323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5-44A2-9C10-8DB9127DC28F}"/>
            </c:ext>
          </c:extLst>
        </c:ser>
        <c:ser>
          <c:idx val="1"/>
          <c:order val="1"/>
          <c:tx>
            <c:strRef>
              <c:f>' Demand &amp; Service Quality'!$A$17</c:f>
              <c:strCache>
                <c:ptCount val="1"/>
                <c:pt idx="0">
                  <c:v>Product 4 [PU/Month] seas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Quality'!$B$6:$BC$6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Quality'!$B$17:$BC$17</c:f>
              <c:numCache>
                <c:formatCode>#,##0</c:formatCode>
                <c:ptCount val="54"/>
                <c:pt idx="0">
                  <c:v>49617</c:v>
                </c:pt>
                <c:pt idx="1">
                  <c:v>49795</c:v>
                </c:pt>
                <c:pt idx="2">
                  <c:v>54869</c:v>
                </c:pt>
                <c:pt idx="3">
                  <c:v>51886</c:v>
                </c:pt>
                <c:pt idx="4">
                  <c:v>54377</c:v>
                </c:pt>
                <c:pt idx="5">
                  <c:v>49720</c:v>
                </c:pt>
                <c:pt idx="6">
                  <c:v>53142</c:v>
                </c:pt>
                <c:pt idx="7">
                  <c:v>57619</c:v>
                </c:pt>
                <c:pt idx="8">
                  <c:v>50884</c:v>
                </c:pt>
                <c:pt idx="9">
                  <c:v>58592</c:v>
                </c:pt>
                <c:pt idx="10">
                  <c:v>59582</c:v>
                </c:pt>
                <c:pt idx="11">
                  <c:v>60381</c:v>
                </c:pt>
                <c:pt idx="12">
                  <c:v>60334</c:v>
                </c:pt>
                <c:pt idx="13">
                  <c:v>60254</c:v>
                </c:pt>
                <c:pt idx="14">
                  <c:v>65537</c:v>
                </c:pt>
                <c:pt idx="15">
                  <c:v>59009</c:v>
                </c:pt>
                <c:pt idx="16">
                  <c:v>66690</c:v>
                </c:pt>
                <c:pt idx="17">
                  <c:v>69410</c:v>
                </c:pt>
                <c:pt idx="18">
                  <c:v>62771</c:v>
                </c:pt>
                <c:pt idx="19">
                  <c:v>71032</c:v>
                </c:pt>
                <c:pt idx="20">
                  <c:v>68634</c:v>
                </c:pt>
                <c:pt idx="21">
                  <c:v>70302</c:v>
                </c:pt>
                <c:pt idx="22">
                  <c:v>73056</c:v>
                </c:pt>
                <c:pt idx="23">
                  <c:v>72665</c:v>
                </c:pt>
                <c:pt idx="24">
                  <c:v>73297</c:v>
                </c:pt>
                <c:pt idx="25">
                  <c:v>75996</c:v>
                </c:pt>
                <c:pt idx="26">
                  <c:v>81416</c:v>
                </c:pt>
                <c:pt idx="27">
                  <c:v>75108</c:v>
                </c:pt>
                <c:pt idx="28">
                  <c:v>81139</c:v>
                </c:pt>
                <c:pt idx="29">
                  <c:v>86880</c:v>
                </c:pt>
                <c:pt idx="30">
                  <c:v>84003.140745403696</c:v>
                </c:pt>
                <c:pt idx="31">
                  <c:v>85804.791336207039</c:v>
                </c:pt>
                <c:pt idx="32">
                  <c:v>87211.285811792462</c:v>
                </c:pt>
                <c:pt idx="33">
                  <c:v>89305.351752000104</c:v>
                </c:pt>
                <c:pt idx="34">
                  <c:v>91069.781150906143</c:v>
                </c:pt>
                <c:pt idx="35">
                  <c:v>89677.150397241378</c:v>
                </c:pt>
                <c:pt idx="36">
                  <c:v>91144.854320501312</c:v>
                </c:pt>
                <c:pt idx="37">
                  <c:v>94642.662904410157</c:v>
                </c:pt>
                <c:pt idx="38">
                  <c:v>95920.281685676804</c:v>
                </c:pt>
                <c:pt idx="39">
                  <c:v>97198.048217625372</c:v>
                </c:pt>
                <c:pt idx="40">
                  <c:v>97706.58028241081</c:v>
                </c:pt>
                <c:pt idx="41">
                  <c:v>98964.938189703826</c:v>
                </c:pt>
                <c:pt idx="42">
                  <c:v>100225.20233230226</c:v>
                </c:pt>
                <c:pt idx="43">
                  <c:v>101487.14077118899</c:v>
                </c:pt>
                <c:pt idx="44">
                  <c:v>102750.55021545435</c:v>
                </c:pt>
                <c:pt idx="45">
                  <c:v>104015.25225167077</c:v>
                </c:pt>
                <c:pt idx="46">
                  <c:v>105281.0900942033</c:v>
                </c:pt>
                <c:pt idx="47">
                  <c:v>106547.92578347665</c:v>
                </c:pt>
                <c:pt idx="48">
                  <c:v>107815.63776890151</c:v>
                </c:pt>
                <c:pt idx="49">
                  <c:v>109084.11882186189</c:v>
                </c:pt>
                <c:pt idx="50">
                  <c:v>110353.27423184506</c:v>
                </c:pt>
                <c:pt idx="51">
                  <c:v>111623.02024550241</c:v>
                </c:pt>
                <c:pt idx="52">
                  <c:v>112893.28271423529</c:v>
                </c:pt>
                <c:pt idx="53">
                  <c:v>114163.99592089654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5-44A2-9C10-8DB9127DC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24232"/>
        <c:axId val="463124888"/>
      </c:lineChart>
      <c:catAx>
        <c:axId val="46312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3124888"/>
        <c:crosses val="autoZero"/>
        <c:auto val="1"/>
        <c:lblAlgn val="ctr"/>
        <c:lblOffset val="100"/>
        <c:noMultiLvlLbl val="0"/>
      </c:catAx>
      <c:valAx>
        <c:axId val="46312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312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302559</xdr:colOff>
      <xdr:row>19</xdr:row>
      <xdr:rowOff>152399</xdr:rowOff>
    </xdr:from>
    <xdr:to>
      <xdr:col>9</xdr:col>
      <xdr:colOff>672353</xdr:colOff>
      <xdr:row>44</xdr:row>
      <xdr:rowOff>156881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35859</xdr:colOff>
      <xdr:row>20</xdr:row>
      <xdr:rowOff>8966</xdr:rowOff>
    </xdr:from>
    <xdr:to>
      <xdr:col>22</xdr:col>
      <xdr:colOff>215153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675712</xdr:colOff>
      <xdr:row>20</xdr:row>
      <xdr:rowOff>42582</xdr:rowOff>
    </xdr:from>
    <xdr:to>
      <xdr:col>34</xdr:col>
      <xdr:colOff>76200</xdr:colOff>
      <xdr:row>46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2:S43"/>
  <sheetViews>
    <sheetView showGridLines="0" zoomScale="85" zoomScaleNormal="85" workbookViewId="0">
      <selection activeCell="E45" sqref="E45"/>
    </sheetView>
  </sheetViews>
  <sheetFormatPr baseColWidth="10" defaultColWidth="11" defaultRowHeight="14" x14ac:dyDescent="0.2"/>
  <cols>
    <col min="1" max="1" width="30.6640625" style="1" customWidth="1"/>
    <col min="2" max="4" width="11" style="1"/>
    <col min="5" max="5" width="17.83203125" style="1" bestFit="1" customWidth="1"/>
    <col min="6" max="7" width="11" style="1"/>
    <col min="8" max="8" width="25.6640625" style="1" customWidth="1"/>
    <col min="9" max="9" width="16" style="1" customWidth="1"/>
    <col min="10" max="16384" width="11" style="1"/>
  </cols>
  <sheetData>
    <row r="2" spans="1:19" s="23" customFormat="1" x14ac:dyDescent="0.2">
      <c r="A2" s="22" t="s">
        <v>0</v>
      </c>
    </row>
    <row r="3" spans="1:19" x14ac:dyDescent="0.2">
      <c r="A3" s="1" t="s">
        <v>3</v>
      </c>
    </row>
    <row r="4" spans="1:19" x14ac:dyDescent="0.2">
      <c r="A4" s="1" t="s">
        <v>2</v>
      </c>
    </row>
    <row r="5" spans="1:19" s="7" customFormat="1" ht="15" thickBot="1" x14ac:dyDescent="0.25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s="7" customFormat="1" ht="15" thickBot="1" x14ac:dyDescent="0.25">
      <c r="A6" s="7" t="s">
        <v>32</v>
      </c>
    </row>
    <row r="8" spans="1:19" x14ac:dyDescent="0.2">
      <c r="A8" s="11" t="s">
        <v>5</v>
      </c>
      <c r="C8" s="1" t="s">
        <v>10</v>
      </c>
    </row>
    <row r="9" spans="1:19" x14ac:dyDescent="0.2">
      <c r="A9" s="16" t="s">
        <v>6</v>
      </c>
      <c r="B9" s="1">
        <v>10</v>
      </c>
      <c r="C9" s="4" t="s">
        <v>11</v>
      </c>
    </row>
    <row r="10" spans="1:19" x14ac:dyDescent="0.2">
      <c r="A10" s="16" t="s">
        <v>7</v>
      </c>
      <c r="B10" s="1">
        <v>1</v>
      </c>
    </row>
    <row r="11" spans="1:19" x14ac:dyDescent="0.2">
      <c r="A11" s="16" t="s">
        <v>8</v>
      </c>
      <c r="B11" s="1">
        <v>1</v>
      </c>
    </row>
    <row r="12" spans="1:19" x14ac:dyDescent="0.2">
      <c r="A12" s="16" t="s">
        <v>9</v>
      </c>
      <c r="B12" s="5">
        <v>1</v>
      </c>
    </row>
    <row r="13" spans="1:19" s="7" customFormat="1" ht="15" thickBot="1" x14ac:dyDescent="0.25"/>
    <row r="14" spans="1:19" s="5" customFormat="1" x14ac:dyDescent="0.2">
      <c r="H14" s="15"/>
    </row>
    <row r="15" spans="1:19" s="5" customFormat="1" x14ac:dyDescent="0.2">
      <c r="A15" s="11" t="s">
        <v>22</v>
      </c>
      <c r="B15" s="5" t="s">
        <v>27</v>
      </c>
      <c r="E15" s="11" t="s">
        <v>28</v>
      </c>
      <c r="H15" s="11" t="s">
        <v>51</v>
      </c>
    </row>
    <row r="16" spans="1:19" s="5" customFormat="1" x14ac:dyDescent="0.2">
      <c r="A16" s="16" t="s">
        <v>23</v>
      </c>
      <c r="E16" s="16" t="s">
        <v>29</v>
      </c>
      <c r="H16" s="16" t="s">
        <v>52</v>
      </c>
      <c r="I16" s="5" t="s">
        <v>56</v>
      </c>
    </row>
    <row r="17" spans="1:9" s="5" customFormat="1" x14ac:dyDescent="0.2">
      <c r="A17" s="16" t="s">
        <v>24</v>
      </c>
      <c r="H17" s="16" t="s">
        <v>53</v>
      </c>
      <c r="I17" s="5" t="s">
        <v>57</v>
      </c>
    </row>
    <row r="18" spans="1:9" s="5" customFormat="1" x14ac:dyDescent="0.2">
      <c r="A18" s="16" t="s">
        <v>25</v>
      </c>
      <c r="H18" s="16" t="s">
        <v>54</v>
      </c>
      <c r="I18" s="5" t="s">
        <v>58</v>
      </c>
    </row>
    <row r="19" spans="1:9" s="5" customFormat="1" x14ac:dyDescent="0.2">
      <c r="A19" s="16" t="s">
        <v>26</v>
      </c>
      <c r="H19" s="16" t="s">
        <v>55</v>
      </c>
      <c r="I19" s="5" t="s">
        <v>59</v>
      </c>
    </row>
    <row r="20" spans="1:9" s="7" customFormat="1" ht="15" thickBot="1" x14ac:dyDescent="0.25"/>
    <row r="21" spans="1:9" s="5" customFormat="1" x14ac:dyDescent="0.2"/>
    <row r="22" spans="1:9" s="5" customFormat="1" x14ac:dyDescent="0.2">
      <c r="A22" s="10" t="s">
        <v>12</v>
      </c>
      <c r="B22" s="5" t="s">
        <v>46</v>
      </c>
    </row>
    <row r="23" spans="1:9" s="5" customFormat="1" x14ac:dyDescent="0.2">
      <c r="A23" s="10" t="s">
        <v>48</v>
      </c>
      <c r="B23" s="5" t="s">
        <v>47</v>
      </c>
    </row>
    <row r="24" spans="1:9" s="5" customFormat="1" x14ac:dyDescent="0.2">
      <c r="A24" s="10" t="s">
        <v>13</v>
      </c>
      <c r="B24" s="5" t="s">
        <v>14</v>
      </c>
    </row>
    <row r="25" spans="1:9" s="5" customFormat="1" x14ac:dyDescent="0.2">
      <c r="A25" s="10" t="s">
        <v>15</v>
      </c>
      <c r="B25" s="5" t="s">
        <v>21</v>
      </c>
    </row>
    <row r="26" spans="1:9" x14ac:dyDescent="0.2">
      <c r="A26" s="9" t="s">
        <v>16</v>
      </c>
      <c r="B26" s="1" t="s">
        <v>43</v>
      </c>
    </row>
    <row r="27" spans="1:9" x14ac:dyDescent="0.2">
      <c r="A27" s="9" t="s">
        <v>49</v>
      </c>
      <c r="B27" s="5" t="s">
        <v>50</v>
      </c>
    </row>
    <row r="28" spans="1:9" x14ac:dyDescent="0.2">
      <c r="A28" s="9" t="s">
        <v>17</v>
      </c>
      <c r="B28" s="1" t="s">
        <v>18</v>
      </c>
    </row>
    <row r="29" spans="1:9" x14ac:dyDescent="0.2">
      <c r="A29" s="9" t="s">
        <v>19</v>
      </c>
      <c r="B29" s="1" t="s">
        <v>20</v>
      </c>
    </row>
    <row r="30" spans="1:9" x14ac:dyDescent="0.2">
      <c r="A30" s="9" t="s">
        <v>45</v>
      </c>
      <c r="B30" s="1" t="s">
        <v>44</v>
      </c>
    </row>
    <row r="31" spans="1:9" x14ac:dyDescent="0.2">
      <c r="A31" s="10" t="s">
        <v>30</v>
      </c>
      <c r="B31" s="5" t="s">
        <v>31</v>
      </c>
      <c r="C31" s="5"/>
      <c r="D31" s="5"/>
      <c r="E31" s="5"/>
    </row>
    <row r="32" spans="1:9" s="7" customFormat="1" ht="15" thickBot="1" x14ac:dyDescent="0.25"/>
    <row r="33" spans="1:2" s="5" customFormat="1" x14ac:dyDescent="0.2">
      <c r="A33" s="8"/>
    </row>
    <row r="34" spans="1:2" s="6" customFormat="1" x14ac:dyDescent="0.2">
      <c r="A34" s="9" t="s">
        <v>33</v>
      </c>
    </row>
    <row r="35" spans="1:2" x14ac:dyDescent="0.2">
      <c r="A35" s="9" t="s">
        <v>34</v>
      </c>
      <c r="B35" s="1" t="s">
        <v>35</v>
      </c>
    </row>
    <row r="36" spans="1:2" x14ac:dyDescent="0.2">
      <c r="A36" s="10" t="s">
        <v>36</v>
      </c>
      <c r="B36" s="5" t="s">
        <v>37</v>
      </c>
    </row>
    <row r="37" spans="1:2" s="7" customFormat="1" ht="15" thickBot="1" x14ac:dyDescent="0.25"/>
    <row r="38" spans="1:2" s="2" customFormat="1" x14ac:dyDescent="0.2">
      <c r="A38" s="3"/>
    </row>
    <row r="39" spans="1:2" s="12" customFormat="1" x14ac:dyDescent="0.2">
      <c r="A39" s="11" t="s">
        <v>38</v>
      </c>
      <c r="B39" s="12" t="s">
        <v>39</v>
      </c>
    </row>
    <row r="40" spans="1:2" s="12" customFormat="1" x14ac:dyDescent="0.2">
      <c r="A40" s="12" t="s">
        <v>40</v>
      </c>
    </row>
    <row r="41" spans="1:2" s="13" customFormat="1" x14ac:dyDescent="0.2">
      <c r="A41" s="13" t="s">
        <v>42</v>
      </c>
    </row>
    <row r="42" spans="1:2" s="13" customFormat="1" x14ac:dyDescent="0.2">
      <c r="A42" s="13" t="s">
        <v>41</v>
      </c>
    </row>
    <row r="43" spans="1:2" s="14" customFormat="1" x14ac:dyDescent="0.2"/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2:G39"/>
  <sheetViews>
    <sheetView showGridLines="0" topLeftCell="A13" workbookViewId="0">
      <selection activeCell="A28" sqref="A28:B32"/>
    </sheetView>
  </sheetViews>
  <sheetFormatPr baseColWidth="10" defaultColWidth="9" defaultRowHeight="14" x14ac:dyDescent="0.2"/>
  <cols>
    <col min="1" max="1" width="28.83203125" style="1" customWidth="1"/>
    <col min="2" max="2" width="20.6640625" style="1" bestFit="1" customWidth="1"/>
    <col min="3" max="3" width="17.1640625" style="1" customWidth="1"/>
    <col min="4" max="4" width="13.1640625" style="1" bestFit="1" customWidth="1"/>
    <col min="5" max="8" width="15.6640625" style="1" customWidth="1"/>
    <col min="9" max="16384" width="9" style="1"/>
  </cols>
  <sheetData>
    <row r="2" spans="1:7" s="18" customFormat="1" x14ac:dyDescent="0.2">
      <c r="A2" s="17" t="s">
        <v>1</v>
      </c>
    </row>
    <row r="3" spans="1:7" s="19" customFormat="1" x14ac:dyDescent="0.2">
      <c r="A3" s="60"/>
      <c r="B3" s="61"/>
      <c r="C3" s="61"/>
      <c r="D3" s="61"/>
      <c r="E3" s="61"/>
      <c r="F3" s="61"/>
    </row>
    <row r="4" spans="1:7" s="19" customFormat="1" x14ac:dyDescent="0.2">
      <c r="A4" s="56" t="s">
        <v>73</v>
      </c>
      <c r="B4" s="57"/>
      <c r="C4" s="57"/>
      <c r="D4" s="58"/>
      <c r="E4" s="58"/>
      <c r="F4" s="59"/>
    </row>
    <row r="5" spans="1:7" x14ac:dyDescent="0.2">
      <c r="A5" s="54" t="s">
        <v>52</v>
      </c>
      <c r="B5" s="54" t="s">
        <v>64</v>
      </c>
      <c r="C5" s="55" t="s">
        <v>60</v>
      </c>
      <c r="D5" s="54" t="s">
        <v>55</v>
      </c>
      <c r="E5" s="54" t="s">
        <v>65</v>
      </c>
      <c r="F5" s="53" t="s">
        <v>66</v>
      </c>
    </row>
    <row r="6" spans="1:7" x14ac:dyDescent="0.2">
      <c r="C6" s="20"/>
    </row>
    <row r="7" spans="1:7" x14ac:dyDescent="0.2">
      <c r="A7" s="46" t="s">
        <v>74</v>
      </c>
      <c r="B7" s="50"/>
      <c r="C7" s="20"/>
    </row>
    <row r="8" spans="1:7" x14ac:dyDescent="0.2">
      <c r="A8" s="29" t="s">
        <v>75</v>
      </c>
      <c r="B8" s="27">
        <v>12</v>
      </c>
      <c r="C8" s="20"/>
    </row>
    <row r="9" spans="1:7" x14ac:dyDescent="0.2">
      <c r="A9" s="29" t="s">
        <v>76</v>
      </c>
      <c r="B9" s="27">
        <v>21</v>
      </c>
      <c r="C9" s="20"/>
    </row>
    <row r="10" spans="1:7" x14ac:dyDescent="0.2">
      <c r="A10" s="30" t="s">
        <v>77</v>
      </c>
      <c r="B10" s="28">
        <v>60</v>
      </c>
      <c r="C10" s="20"/>
    </row>
    <row r="11" spans="1:7" s="14" customFormat="1" x14ac:dyDescent="0.2">
      <c r="C11" s="20"/>
    </row>
    <row r="12" spans="1:7" s="21" customFormat="1" ht="54" customHeight="1" x14ac:dyDescent="0.2">
      <c r="A12" s="38" t="s">
        <v>60</v>
      </c>
      <c r="B12" s="31" t="s">
        <v>67</v>
      </c>
      <c r="C12" s="32" t="s">
        <v>68</v>
      </c>
      <c r="D12" s="32" t="s">
        <v>69</v>
      </c>
      <c r="E12" s="32" t="s">
        <v>70</v>
      </c>
      <c r="F12" s="32" t="s">
        <v>71</v>
      </c>
      <c r="G12" s="33" t="s">
        <v>72</v>
      </c>
    </row>
    <row r="13" spans="1:7" x14ac:dyDescent="0.2">
      <c r="A13" s="34" t="s">
        <v>61</v>
      </c>
      <c r="B13" s="2">
        <v>6</v>
      </c>
      <c r="C13" s="5">
        <v>3</v>
      </c>
      <c r="D13" s="5">
        <v>6</v>
      </c>
      <c r="E13" s="5">
        <f>B13*C13</f>
        <v>18</v>
      </c>
      <c r="F13" s="5">
        <f>D13*E13</f>
        <v>108</v>
      </c>
      <c r="G13" s="27">
        <f>F13*$B$9</f>
        <v>2268</v>
      </c>
    </row>
    <row r="14" spans="1:7" x14ac:dyDescent="0.2">
      <c r="A14" s="34" t="s">
        <v>62</v>
      </c>
      <c r="B14" s="2">
        <v>6</v>
      </c>
      <c r="C14" s="5">
        <v>3</v>
      </c>
      <c r="D14" s="5">
        <v>6</v>
      </c>
      <c r="E14" s="5">
        <f t="shared" ref="E14:E16" si="0">B14*C14</f>
        <v>18</v>
      </c>
      <c r="F14" s="5">
        <f t="shared" ref="F14:F16" si="1">D14*E14</f>
        <v>108</v>
      </c>
      <c r="G14" s="27">
        <f t="shared" ref="G14:G16" si="2">F14*$B$9</f>
        <v>2268</v>
      </c>
    </row>
    <row r="15" spans="1:7" x14ac:dyDescent="0.2">
      <c r="A15" s="34" t="s">
        <v>25</v>
      </c>
      <c r="B15" s="2">
        <v>6</v>
      </c>
      <c r="C15" s="5">
        <v>3</v>
      </c>
      <c r="D15" s="5">
        <v>8</v>
      </c>
      <c r="E15" s="5">
        <f t="shared" si="0"/>
        <v>18</v>
      </c>
      <c r="F15" s="5">
        <f t="shared" si="1"/>
        <v>144</v>
      </c>
      <c r="G15" s="27">
        <f t="shared" si="2"/>
        <v>3024</v>
      </c>
    </row>
    <row r="16" spans="1:7" x14ac:dyDescent="0.2">
      <c r="A16" s="35" t="s">
        <v>63</v>
      </c>
      <c r="B16" s="36">
        <v>6</v>
      </c>
      <c r="C16" s="37">
        <v>3</v>
      </c>
      <c r="D16" s="37">
        <v>8</v>
      </c>
      <c r="E16" s="37">
        <f t="shared" si="0"/>
        <v>18</v>
      </c>
      <c r="F16" s="37">
        <f t="shared" si="1"/>
        <v>144</v>
      </c>
      <c r="G16" s="28">
        <f t="shared" si="2"/>
        <v>3024</v>
      </c>
    </row>
    <row r="19" spans="1:4" ht="30" x14ac:dyDescent="0.2">
      <c r="A19" s="45" t="s">
        <v>93</v>
      </c>
      <c r="B19" s="51" t="s">
        <v>78</v>
      </c>
    </row>
    <row r="20" spans="1:4" x14ac:dyDescent="0.2">
      <c r="A20" s="29" t="s">
        <v>52</v>
      </c>
      <c r="B20" s="39">
        <v>21510</v>
      </c>
    </row>
    <row r="21" spans="1:4" x14ac:dyDescent="0.2">
      <c r="A21" s="29" t="s">
        <v>53</v>
      </c>
      <c r="B21" s="39">
        <v>90200</v>
      </c>
    </row>
    <row r="22" spans="1:4" x14ac:dyDescent="0.2">
      <c r="A22" s="29" t="s">
        <v>80</v>
      </c>
      <c r="B22" s="40" t="s">
        <v>83</v>
      </c>
    </row>
    <row r="23" spans="1:4" x14ac:dyDescent="0.2">
      <c r="A23" s="29" t="s">
        <v>79</v>
      </c>
      <c r="B23" s="39">
        <v>73100</v>
      </c>
    </row>
    <row r="24" spans="1:4" x14ac:dyDescent="0.2">
      <c r="A24" s="29" t="s">
        <v>65</v>
      </c>
      <c r="B24" s="39">
        <v>300200</v>
      </c>
      <c r="C24" s="129" t="s">
        <v>82</v>
      </c>
    </row>
    <row r="25" spans="1:4" x14ac:dyDescent="0.2">
      <c r="A25" s="30" t="s">
        <v>81</v>
      </c>
      <c r="B25" s="41">
        <v>310000</v>
      </c>
      <c r="C25" s="130"/>
      <c r="D25" s="1" t="s">
        <v>95</v>
      </c>
    </row>
    <row r="28" spans="1:4" ht="37" x14ac:dyDescent="0.2">
      <c r="A28" s="45" t="s">
        <v>92</v>
      </c>
      <c r="B28" s="51" t="s">
        <v>91</v>
      </c>
      <c r="C28" s="26" t="s">
        <v>94</v>
      </c>
    </row>
    <row r="29" spans="1:4" x14ac:dyDescent="0.2">
      <c r="A29" s="43" t="s">
        <v>61</v>
      </c>
      <c r="B29" s="42">
        <v>230.82</v>
      </c>
    </row>
    <row r="30" spans="1:4" x14ac:dyDescent="0.2">
      <c r="A30" s="43" t="s">
        <v>62</v>
      </c>
      <c r="B30" s="42">
        <v>225.46</v>
      </c>
    </row>
    <row r="31" spans="1:4" x14ac:dyDescent="0.2">
      <c r="A31" s="43" t="s">
        <v>25</v>
      </c>
      <c r="B31" s="42">
        <v>250.05</v>
      </c>
    </row>
    <row r="32" spans="1:4" x14ac:dyDescent="0.2">
      <c r="A32" s="44" t="s">
        <v>63</v>
      </c>
      <c r="B32" s="41">
        <v>120</v>
      </c>
    </row>
    <row r="35" spans="1:3" ht="30" x14ac:dyDescent="0.2">
      <c r="A35" s="45" t="s">
        <v>84</v>
      </c>
      <c r="B35" s="45" t="s">
        <v>90</v>
      </c>
      <c r="C35" s="52" t="s">
        <v>89</v>
      </c>
    </row>
    <row r="36" spans="1:3" x14ac:dyDescent="0.2">
      <c r="A36" s="43" t="s">
        <v>85</v>
      </c>
      <c r="B36" s="48">
        <v>0.28000000000000003</v>
      </c>
      <c r="C36" s="42">
        <v>0.15</v>
      </c>
    </row>
    <row r="37" spans="1:3" x14ac:dyDescent="0.2">
      <c r="A37" s="43" t="s">
        <v>86</v>
      </c>
      <c r="B37" s="48">
        <v>0.87</v>
      </c>
      <c r="C37" s="42">
        <v>0.57999999999999996</v>
      </c>
    </row>
    <row r="38" spans="1:3" x14ac:dyDescent="0.2">
      <c r="A38" s="43" t="s">
        <v>87</v>
      </c>
      <c r="B38" s="48">
        <v>1.1100000000000001</v>
      </c>
      <c r="C38" s="42">
        <v>2.21</v>
      </c>
    </row>
    <row r="39" spans="1:3" x14ac:dyDescent="0.2">
      <c r="A39" s="44" t="s">
        <v>88</v>
      </c>
      <c r="B39" s="49">
        <v>2.09</v>
      </c>
      <c r="C39" s="47">
        <v>3.28</v>
      </c>
    </row>
  </sheetData>
  <mergeCells count="1">
    <mergeCell ref="C24:C2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1"/>
  <sheetViews>
    <sheetView workbookViewId="0">
      <selection activeCell="G33" sqref="G33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1C9DD"/>
  </sheetPr>
  <dimension ref="A2:G40"/>
  <sheetViews>
    <sheetView showGridLines="0" topLeftCell="A4" workbookViewId="0">
      <selection activeCell="H11" sqref="H11"/>
    </sheetView>
  </sheetViews>
  <sheetFormatPr baseColWidth="10" defaultColWidth="8.83203125" defaultRowHeight="14" x14ac:dyDescent="0.2"/>
  <cols>
    <col min="1" max="1" width="28.6640625" style="63" customWidth="1"/>
    <col min="2" max="2" width="23.83203125" style="63" bestFit="1" customWidth="1"/>
    <col min="3" max="3" width="17.1640625" style="63" customWidth="1"/>
    <col min="4" max="5" width="11.6640625" style="63" customWidth="1"/>
    <col min="6" max="16384" width="8.83203125" style="63"/>
  </cols>
  <sheetData>
    <row r="2" spans="1:5" s="65" customFormat="1" x14ac:dyDescent="0.2">
      <c r="A2" s="64" t="s">
        <v>101</v>
      </c>
    </row>
    <row r="4" spans="1:5" ht="15" x14ac:dyDescent="0.2">
      <c r="A4" s="75" t="s">
        <v>102</v>
      </c>
      <c r="B4" s="76" t="s">
        <v>103</v>
      </c>
      <c r="C4" s="76" t="s">
        <v>104</v>
      </c>
      <c r="D4" s="76" t="s">
        <v>105</v>
      </c>
      <c r="E4" s="77" t="s">
        <v>106</v>
      </c>
    </row>
    <row r="5" spans="1:5" ht="17" customHeight="1" x14ac:dyDescent="0.2">
      <c r="A5" s="78" t="s">
        <v>108</v>
      </c>
      <c r="B5" s="79">
        <v>6.08</v>
      </c>
      <c r="C5" s="79">
        <v>8.73</v>
      </c>
      <c r="D5" s="79">
        <v>15.35</v>
      </c>
      <c r="E5" s="80">
        <v>22.99</v>
      </c>
    </row>
    <row r="6" spans="1:5" ht="17" customHeight="1" x14ac:dyDescent="0.2">
      <c r="A6" s="78" t="s">
        <v>107</v>
      </c>
      <c r="B6" s="79">
        <f>SUM(D18,D26)</f>
        <v>0.94</v>
      </c>
      <c r="C6" s="79">
        <f t="shared" ref="C6:E6" si="0">SUM(E18,E26)</f>
        <v>1.3900000000000001</v>
      </c>
      <c r="D6" s="79">
        <f t="shared" si="0"/>
        <v>5.8</v>
      </c>
      <c r="E6" s="80">
        <f t="shared" si="0"/>
        <v>6.4700000000000006</v>
      </c>
    </row>
    <row r="7" spans="1:5" ht="17" customHeight="1" x14ac:dyDescent="0.2">
      <c r="A7" s="78" t="s">
        <v>109</v>
      </c>
      <c r="B7" s="79">
        <f>B5-B6</f>
        <v>5.1400000000000006</v>
      </c>
      <c r="C7" s="79">
        <f t="shared" ref="C7:E7" si="1">C5-C6</f>
        <v>7.34</v>
      </c>
      <c r="D7" s="79">
        <f t="shared" si="1"/>
        <v>9.5500000000000007</v>
      </c>
      <c r="E7" s="80">
        <f t="shared" si="1"/>
        <v>16.519999999999996</v>
      </c>
    </row>
    <row r="8" spans="1:5" ht="17" customHeight="1" x14ac:dyDescent="0.2">
      <c r="A8" s="78" t="s">
        <v>110</v>
      </c>
      <c r="B8" s="81">
        <v>195065</v>
      </c>
      <c r="C8" s="69">
        <v>135834</v>
      </c>
      <c r="D8" s="69">
        <v>99799</v>
      </c>
      <c r="E8" s="82">
        <v>69680</v>
      </c>
    </row>
    <row r="9" spans="1:5" ht="17" customHeight="1" x14ac:dyDescent="0.2">
      <c r="A9" s="83" t="s">
        <v>130</v>
      </c>
      <c r="B9" s="72">
        <f>B7*B8</f>
        <v>1002634.1000000001</v>
      </c>
      <c r="C9" s="72">
        <f t="shared" ref="C9:E9" si="2">C7*C8</f>
        <v>997021.55999999994</v>
      </c>
      <c r="D9" s="72">
        <f t="shared" si="2"/>
        <v>953080.45000000007</v>
      </c>
      <c r="E9" s="84">
        <f t="shared" si="2"/>
        <v>1151113.5999999996</v>
      </c>
    </row>
    <row r="10" spans="1:5" ht="30.75" customHeight="1" x14ac:dyDescent="0.2">
      <c r="A10" s="85" t="s">
        <v>131</v>
      </c>
      <c r="B10" s="69">
        <v>1003325</v>
      </c>
      <c r="C10" s="69">
        <v>997126</v>
      </c>
      <c r="D10" s="69">
        <v>953510</v>
      </c>
      <c r="E10" s="69">
        <v>1151454</v>
      </c>
    </row>
    <row r="11" spans="1:5" ht="15.75" customHeight="1" x14ac:dyDescent="0.2">
      <c r="A11" s="85"/>
      <c r="B11" s="69"/>
      <c r="C11" s="69"/>
      <c r="D11" s="69"/>
      <c r="E11" s="69"/>
    </row>
    <row r="13" spans="1:5" ht="30" x14ac:dyDescent="0.2">
      <c r="A13" s="75" t="s">
        <v>111</v>
      </c>
      <c r="B13" s="77" t="s">
        <v>103</v>
      </c>
      <c r="C13" s="76" t="s">
        <v>104</v>
      </c>
      <c r="D13" s="76" t="s">
        <v>105</v>
      </c>
      <c r="E13" s="77" t="s">
        <v>106</v>
      </c>
    </row>
    <row r="14" spans="1:5" x14ac:dyDescent="0.2">
      <c r="A14" s="86" t="s">
        <v>115</v>
      </c>
      <c r="B14" s="72">
        <v>32855496</v>
      </c>
      <c r="C14" s="72">
        <v>39283900</v>
      </c>
      <c r="D14" s="72">
        <v>31011180</v>
      </c>
      <c r="E14" s="84">
        <v>35058548</v>
      </c>
    </row>
    <row r="17" spans="1:7" x14ac:dyDescent="0.2">
      <c r="A17" s="76" t="s">
        <v>116</v>
      </c>
      <c r="B17" s="87"/>
      <c r="C17" s="76" t="s">
        <v>117</v>
      </c>
      <c r="D17" s="77" t="s">
        <v>103</v>
      </c>
      <c r="E17" s="76" t="s">
        <v>104</v>
      </c>
      <c r="F17" s="76" t="s">
        <v>105</v>
      </c>
      <c r="G17" s="77" t="s">
        <v>106</v>
      </c>
    </row>
    <row r="18" spans="1:7" ht="15" x14ac:dyDescent="0.2">
      <c r="A18" s="88" t="s">
        <v>118</v>
      </c>
      <c r="B18" s="79"/>
      <c r="C18" s="79"/>
      <c r="D18" s="89">
        <v>0.73</v>
      </c>
      <c r="E18" s="89">
        <v>1.06</v>
      </c>
      <c r="F18" s="89">
        <v>5.04</v>
      </c>
      <c r="G18" s="90">
        <v>5.66</v>
      </c>
    </row>
    <row r="19" spans="1:7" ht="30" x14ac:dyDescent="0.2">
      <c r="A19" s="88" t="s">
        <v>119</v>
      </c>
      <c r="B19" s="79"/>
      <c r="C19" s="91">
        <v>9.1999999999999998E-2</v>
      </c>
      <c r="D19" s="89">
        <v>7.0000000000000007E-2</v>
      </c>
      <c r="E19" s="89">
        <v>0.1</v>
      </c>
      <c r="F19" s="89">
        <v>0.47</v>
      </c>
      <c r="G19" s="90">
        <v>0.52</v>
      </c>
    </row>
    <row r="20" spans="1:7" ht="15" x14ac:dyDescent="0.2">
      <c r="A20" s="88" t="s">
        <v>120</v>
      </c>
      <c r="B20" s="79"/>
      <c r="C20" s="91">
        <v>0.06</v>
      </c>
      <c r="D20" s="89">
        <v>0.04</v>
      </c>
      <c r="E20" s="89">
        <v>0.06</v>
      </c>
      <c r="F20" s="89">
        <v>0.3</v>
      </c>
      <c r="G20" s="90">
        <v>0.34</v>
      </c>
    </row>
    <row r="21" spans="1:7" ht="15" x14ac:dyDescent="0.2">
      <c r="A21" s="88" t="s">
        <v>121</v>
      </c>
      <c r="B21" s="92" t="s">
        <v>126</v>
      </c>
      <c r="C21" s="79">
        <v>329.9</v>
      </c>
      <c r="D21" s="89">
        <v>0.43</v>
      </c>
      <c r="E21" s="89">
        <v>0.55000000000000004</v>
      </c>
      <c r="F21" s="89">
        <v>0.89</v>
      </c>
      <c r="G21" s="90">
        <v>1.58</v>
      </c>
    </row>
    <row r="22" spans="1:7" x14ac:dyDescent="0.2">
      <c r="A22" s="93"/>
      <c r="B22" s="92" t="s">
        <v>127</v>
      </c>
      <c r="C22" s="79">
        <v>298.05</v>
      </c>
      <c r="D22" s="89">
        <v>0.5</v>
      </c>
      <c r="E22" s="89">
        <v>1.37</v>
      </c>
      <c r="F22" s="89">
        <v>0.54</v>
      </c>
      <c r="G22" s="90">
        <v>1.56</v>
      </c>
    </row>
    <row r="23" spans="1:7" x14ac:dyDescent="0.2">
      <c r="A23" s="93"/>
      <c r="B23" s="92" t="s">
        <v>128</v>
      </c>
      <c r="C23" s="79">
        <v>389.46</v>
      </c>
      <c r="D23" s="89">
        <v>1.52</v>
      </c>
      <c r="E23" s="89">
        <v>1.06</v>
      </c>
      <c r="F23" s="89">
        <v>1.65</v>
      </c>
      <c r="G23" s="90">
        <v>2.2599999999999998</v>
      </c>
    </row>
    <row r="24" spans="1:7" x14ac:dyDescent="0.2">
      <c r="A24" s="93"/>
      <c r="B24" s="92" t="s">
        <v>129</v>
      </c>
      <c r="C24" s="79">
        <v>137.57</v>
      </c>
      <c r="D24" s="89">
        <v>0.35</v>
      </c>
      <c r="E24" s="89">
        <v>0.61</v>
      </c>
      <c r="F24" s="89">
        <v>0.69</v>
      </c>
      <c r="G24" s="90">
        <v>0.97</v>
      </c>
    </row>
    <row r="25" spans="1:7" ht="16" thickBot="1" x14ac:dyDescent="0.25">
      <c r="A25" s="94" t="s">
        <v>122</v>
      </c>
      <c r="B25" s="95"/>
      <c r="C25" s="95"/>
      <c r="D25" s="96">
        <f>SUM(D18:D24)</f>
        <v>3.64</v>
      </c>
      <c r="E25" s="96">
        <f>SUM(E18:E24)</f>
        <v>4.8100000000000014</v>
      </c>
      <c r="F25" s="96">
        <f t="shared" ref="F25:G25" si="3">SUM(F18:F24)</f>
        <v>9.5799999999999983</v>
      </c>
      <c r="G25" s="97">
        <f t="shared" si="3"/>
        <v>12.89</v>
      </c>
    </row>
    <row r="26" spans="1:7" ht="16" thickTop="1" x14ac:dyDescent="0.2">
      <c r="A26" s="88" t="s">
        <v>123</v>
      </c>
      <c r="B26" s="79"/>
      <c r="C26" s="79"/>
      <c r="D26" s="89">
        <v>0.21</v>
      </c>
      <c r="E26" s="89">
        <v>0.33</v>
      </c>
      <c r="F26" s="89">
        <v>0.76</v>
      </c>
      <c r="G26" s="90">
        <v>0.81</v>
      </c>
    </row>
    <row r="27" spans="1:7" ht="30" x14ac:dyDescent="0.2">
      <c r="A27" s="88" t="s">
        <v>124</v>
      </c>
      <c r="B27" s="79"/>
      <c r="C27" s="91">
        <v>0.33500000000000002</v>
      </c>
      <c r="D27" s="89">
        <v>1.21</v>
      </c>
      <c r="E27" s="89">
        <v>1.61</v>
      </c>
      <c r="F27" s="89">
        <v>3.2</v>
      </c>
      <c r="G27" s="90">
        <v>4.3099999999999996</v>
      </c>
    </row>
    <row r="28" spans="1:7" x14ac:dyDescent="0.2">
      <c r="A28" s="98" t="s">
        <v>125</v>
      </c>
      <c r="B28" s="99"/>
      <c r="C28" s="99"/>
      <c r="D28" s="100">
        <f>SUM(D25,D26:D27)</f>
        <v>5.0600000000000005</v>
      </c>
      <c r="E28" s="100">
        <f t="shared" ref="E28:G28" si="4">SUM(E25,E26:E27)</f>
        <v>6.7500000000000018</v>
      </c>
      <c r="F28" s="100">
        <f t="shared" si="4"/>
        <v>13.54</v>
      </c>
      <c r="G28" s="101">
        <f t="shared" si="4"/>
        <v>18.010000000000002</v>
      </c>
    </row>
    <row r="31" spans="1:7" x14ac:dyDescent="0.2">
      <c r="A31" s="76" t="s">
        <v>132</v>
      </c>
    </row>
    <row r="32" spans="1:7" ht="54" x14ac:dyDescent="0.2">
      <c r="A32" s="106" t="s">
        <v>133</v>
      </c>
      <c r="B32" s="102" t="s">
        <v>136</v>
      </c>
      <c r="C32" s="105" t="s">
        <v>140</v>
      </c>
    </row>
    <row r="33" spans="1:3" ht="60" x14ac:dyDescent="0.2">
      <c r="A33" s="107" t="s">
        <v>134</v>
      </c>
      <c r="B33" s="102" t="s">
        <v>137</v>
      </c>
      <c r="C33" s="102" t="s">
        <v>141</v>
      </c>
    </row>
    <row r="34" spans="1:3" x14ac:dyDescent="0.2">
      <c r="A34" s="108" t="s">
        <v>135</v>
      </c>
    </row>
    <row r="35" spans="1:3" x14ac:dyDescent="0.2">
      <c r="A35" s="104" t="s">
        <v>61</v>
      </c>
    </row>
    <row r="36" spans="1:3" x14ac:dyDescent="0.2">
      <c r="A36" s="104" t="s">
        <v>62</v>
      </c>
    </row>
    <row r="37" spans="1:3" x14ac:dyDescent="0.2">
      <c r="A37" s="104" t="s">
        <v>25</v>
      </c>
    </row>
    <row r="38" spans="1:3" x14ac:dyDescent="0.2">
      <c r="A38" s="109" t="s">
        <v>63</v>
      </c>
    </row>
    <row r="39" spans="1:3" ht="30" x14ac:dyDescent="0.2">
      <c r="A39" s="103" t="s">
        <v>138</v>
      </c>
      <c r="B39" s="102" t="s">
        <v>139</v>
      </c>
    </row>
    <row r="40" spans="1:3" x14ac:dyDescent="0.2">
      <c r="B40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2:BC81"/>
  <sheetViews>
    <sheetView showGridLines="0" tabSelected="1" zoomScale="75" zoomScaleNormal="85" workbookViewId="0">
      <selection activeCell="A4" sqref="A4"/>
    </sheetView>
  </sheetViews>
  <sheetFormatPr baseColWidth="10" defaultColWidth="9" defaultRowHeight="14" x14ac:dyDescent="0.2"/>
  <cols>
    <col min="1" max="1" width="17.5" style="1" customWidth="1"/>
    <col min="2" max="16384" width="9" style="1"/>
  </cols>
  <sheetData>
    <row r="2" spans="1:55" s="25" customFormat="1" x14ac:dyDescent="0.2">
      <c r="A2" s="24" t="s">
        <v>100</v>
      </c>
    </row>
    <row r="3" spans="1:55" x14ac:dyDescent="0.2">
      <c r="A3" s="1" t="s">
        <v>181</v>
      </c>
    </row>
    <row r="4" spans="1:55" s="110" customFormat="1" x14ac:dyDescent="0.2">
      <c r="A4" s="111" t="s">
        <v>142</v>
      </c>
    </row>
    <row r="5" spans="1:55" x14ac:dyDescent="0.2">
      <c r="P5" s="62"/>
    </row>
    <row r="6" spans="1:55" x14ac:dyDescent="0.2">
      <c r="A6" s="46" t="s">
        <v>99</v>
      </c>
      <c r="B6" s="66">
        <v>7</v>
      </c>
      <c r="C6" s="66">
        <v>8</v>
      </c>
      <c r="D6" s="66">
        <v>9</v>
      </c>
      <c r="E6" s="66">
        <v>10</v>
      </c>
      <c r="F6" s="66">
        <v>11</v>
      </c>
      <c r="G6" s="66">
        <v>12</v>
      </c>
      <c r="H6" s="66">
        <v>13</v>
      </c>
      <c r="I6" s="66">
        <v>14</v>
      </c>
      <c r="J6" s="66">
        <v>15</v>
      </c>
      <c r="K6" s="66">
        <v>16</v>
      </c>
      <c r="L6" s="66">
        <v>17</v>
      </c>
      <c r="M6" s="66">
        <v>18</v>
      </c>
      <c r="N6" s="66">
        <v>19</v>
      </c>
      <c r="O6" s="66">
        <v>20</v>
      </c>
      <c r="P6" s="66">
        <v>21</v>
      </c>
      <c r="Q6" s="66">
        <v>22</v>
      </c>
      <c r="R6" s="66">
        <v>23</v>
      </c>
      <c r="S6" s="66">
        <v>24</v>
      </c>
      <c r="T6" s="66">
        <v>25</v>
      </c>
      <c r="U6" s="66">
        <v>26</v>
      </c>
      <c r="V6" s="66">
        <v>27</v>
      </c>
      <c r="W6" s="66">
        <v>28</v>
      </c>
      <c r="X6" s="66">
        <v>29</v>
      </c>
      <c r="Y6" s="66">
        <v>30</v>
      </c>
      <c r="Z6" s="66">
        <v>31</v>
      </c>
      <c r="AA6" s="66">
        <v>32</v>
      </c>
      <c r="AB6" s="66">
        <v>33</v>
      </c>
      <c r="AC6" s="66">
        <v>34</v>
      </c>
      <c r="AD6" s="66">
        <v>35</v>
      </c>
      <c r="AE6" s="66">
        <v>36</v>
      </c>
      <c r="AF6" s="67">
        <v>37</v>
      </c>
      <c r="AG6" s="66">
        <v>38</v>
      </c>
      <c r="AH6" s="66">
        <v>39</v>
      </c>
      <c r="AI6" s="66">
        <v>40</v>
      </c>
      <c r="AJ6" s="66">
        <v>41</v>
      </c>
      <c r="AK6" s="66">
        <v>42</v>
      </c>
      <c r="AL6" s="66">
        <v>43</v>
      </c>
      <c r="AM6" s="66">
        <v>44</v>
      </c>
      <c r="AN6" s="66">
        <v>45</v>
      </c>
      <c r="AO6" s="66">
        <v>46</v>
      </c>
      <c r="AP6" s="66">
        <v>47</v>
      </c>
      <c r="AQ6" s="66">
        <v>48</v>
      </c>
      <c r="AR6" s="66">
        <v>49</v>
      </c>
      <c r="AS6" s="66">
        <v>50</v>
      </c>
      <c r="AT6" s="66">
        <v>51</v>
      </c>
      <c r="AU6" s="66">
        <v>52</v>
      </c>
      <c r="AV6" s="66">
        <v>53</v>
      </c>
      <c r="AW6" s="66">
        <v>54</v>
      </c>
      <c r="AX6" s="66">
        <v>55</v>
      </c>
      <c r="AY6" s="66">
        <v>56</v>
      </c>
      <c r="AZ6" s="66">
        <v>57</v>
      </c>
      <c r="BA6" s="66">
        <v>58</v>
      </c>
      <c r="BB6" s="66">
        <v>59</v>
      </c>
      <c r="BC6" s="68">
        <v>60</v>
      </c>
    </row>
    <row r="7" spans="1:55" x14ac:dyDescent="0.2">
      <c r="A7" s="43" t="s">
        <v>96</v>
      </c>
      <c r="B7" s="69">
        <v>163736</v>
      </c>
      <c r="C7" s="69">
        <v>178412</v>
      </c>
      <c r="D7" s="69">
        <v>170397</v>
      </c>
      <c r="E7" s="69">
        <v>176245</v>
      </c>
      <c r="F7" s="69">
        <v>172112</v>
      </c>
      <c r="G7" s="69">
        <v>182341</v>
      </c>
      <c r="H7" s="69">
        <v>195932</v>
      </c>
      <c r="I7" s="69">
        <v>199356</v>
      </c>
      <c r="J7" s="69">
        <v>182296</v>
      </c>
      <c r="K7" s="69">
        <v>190347</v>
      </c>
      <c r="L7" s="69">
        <v>174161</v>
      </c>
      <c r="M7" s="69">
        <v>170665</v>
      </c>
      <c r="N7" s="69">
        <v>161677</v>
      </c>
      <c r="O7" s="69">
        <v>161408</v>
      </c>
      <c r="P7" s="69">
        <v>181141</v>
      </c>
      <c r="Q7" s="69">
        <v>179096</v>
      </c>
      <c r="R7" s="69">
        <v>182659</v>
      </c>
      <c r="S7" s="69">
        <v>187480</v>
      </c>
      <c r="T7" s="69">
        <v>187779</v>
      </c>
      <c r="U7" s="69">
        <v>200973</v>
      </c>
      <c r="V7" s="69">
        <v>189938</v>
      </c>
      <c r="W7" s="69">
        <v>180289</v>
      </c>
      <c r="X7" s="69">
        <v>182034</v>
      </c>
      <c r="Y7" s="69">
        <v>171589</v>
      </c>
      <c r="Z7" s="69">
        <v>181189</v>
      </c>
      <c r="AA7" s="69">
        <v>167840</v>
      </c>
      <c r="AB7" s="69">
        <v>187091</v>
      </c>
      <c r="AC7" s="69">
        <v>166375</v>
      </c>
      <c r="AD7" s="69">
        <v>179338</v>
      </c>
      <c r="AE7" s="69">
        <v>195065</v>
      </c>
      <c r="AF7" s="70">
        <f>_xlfn.FORECAST.LINEAR(AF6,$B$7:AE7,$B$6:AE6)</f>
        <v>182787.53563218392</v>
      </c>
      <c r="AG7" s="70">
        <f>_xlfn.FORECAST.LINEAR(AG6,$B$7:AF7,$B$6:AF6)</f>
        <v>182969.61104931406</v>
      </c>
      <c r="AH7" s="70">
        <f>_xlfn.FORECAST.LINEAR(AH6,$B$7:AG7,$B$6:AG6)</f>
        <v>183151.6864664442</v>
      </c>
      <c r="AI7" s="70">
        <f>_xlfn.FORECAST.LINEAR(AI6,$B$7:AH7,$B$6:AH6)</f>
        <v>183333.76188357433</v>
      </c>
      <c r="AJ7" s="70">
        <f>_xlfn.FORECAST.LINEAR(AJ6,$B$7:AI7,$B$6:AI6)</f>
        <v>183515.8373007045</v>
      </c>
      <c r="AK7" s="70">
        <f>_xlfn.FORECAST.LINEAR(AK6,$B$7:AJ7,$B$6:AJ6)</f>
        <v>183697.91271783464</v>
      </c>
      <c r="AL7" s="70">
        <f>_xlfn.FORECAST.LINEAR(AL6,$B$7:AK7,$B$6:AK6)</f>
        <v>183879.98813496478</v>
      </c>
      <c r="AM7" s="70">
        <f>_xlfn.FORECAST.LINEAR(AM6,$B$7:AL7,$B$6:AL6)</f>
        <v>184062.06355209491</v>
      </c>
      <c r="AN7" s="70">
        <f>_xlfn.FORECAST.LINEAR(AN6,$B$7:AM7,$B$6:AM6)</f>
        <v>184244.13896922508</v>
      </c>
      <c r="AO7" s="70">
        <f>_xlfn.FORECAST.LINEAR(AO6,$B$7:AN7,$B$6:AN6)</f>
        <v>184426.21438635522</v>
      </c>
      <c r="AP7" s="70">
        <f>_xlfn.FORECAST.LINEAR(AP6,$B$7:AO7,$B$6:AO6)</f>
        <v>184608.28980348536</v>
      </c>
      <c r="AQ7" s="70">
        <f>_xlfn.FORECAST.LINEAR(AQ6,$B$7:AP7,$B$6:AP6)</f>
        <v>184790.36522061552</v>
      </c>
      <c r="AR7" s="70">
        <f>_xlfn.FORECAST.LINEAR(AR6,$B$7:AQ7,$B$6:AQ6)</f>
        <v>184972.44063774563</v>
      </c>
      <c r="AS7" s="70">
        <f>_xlfn.FORECAST.LINEAR(AS6,$B$7:AR7,$B$6:AR6)</f>
        <v>185154.5160548758</v>
      </c>
      <c r="AT7" s="70">
        <f>_xlfn.FORECAST.LINEAR(AT6,$B$7:AS7,$B$6:AS6)</f>
        <v>185336.59147200594</v>
      </c>
      <c r="AU7" s="70">
        <f>_xlfn.FORECAST.LINEAR(AU6,$B$7:AT7,$B$6:AT6)</f>
        <v>185518.66688913613</v>
      </c>
      <c r="AV7" s="70">
        <f>_xlfn.FORECAST.LINEAR(AV6,$B$7:AU7,$B$6:AU6)</f>
        <v>185700.74230626624</v>
      </c>
      <c r="AW7" s="70">
        <f>_xlfn.FORECAST.LINEAR(AW6,$B$7:AV7,$B$6:AV6)</f>
        <v>185882.81772339641</v>
      </c>
      <c r="AX7" s="70">
        <f>_xlfn.FORECAST.LINEAR(AX6,$B$7:AW7,$B$6:AW6)</f>
        <v>186064.89314052658</v>
      </c>
      <c r="AY7" s="70">
        <f>_xlfn.FORECAST.LINEAR(AY6,$B$7:AX7,$B$6:AX6)</f>
        <v>186246.96855765671</v>
      </c>
      <c r="AZ7" s="70">
        <f>_xlfn.FORECAST.LINEAR(AZ6,$B$7:AY7,$B$6:AY6)</f>
        <v>186429.04397478682</v>
      </c>
      <c r="BA7" s="70">
        <f>_xlfn.FORECAST.LINEAR(BA6,$B$7:AZ7,$B$6:AZ6)</f>
        <v>186611.11939191699</v>
      </c>
      <c r="BB7" s="70">
        <f>_xlfn.FORECAST.LINEAR(BB6,$B$7:BA7,$B$6:BA6)</f>
        <v>186793.19480904713</v>
      </c>
      <c r="BC7" s="71">
        <f>_xlfn.FORECAST.LINEAR(BC6,$B$7:BB7,$B$6:BB6)</f>
        <v>186975.27022617729</v>
      </c>
    </row>
    <row r="8" spans="1:55" x14ac:dyDescent="0.2">
      <c r="A8" s="43" t="s">
        <v>97</v>
      </c>
      <c r="B8" s="69">
        <v>154121</v>
      </c>
      <c r="C8" s="69">
        <v>152566</v>
      </c>
      <c r="D8" s="69">
        <v>157613</v>
      </c>
      <c r="E8" s="69">
        <v>147898</v>
      </c>
      <c r="F8" s="69">
        <v>156184</v>
      </c>
      <c r="G8" s="69">
        <v>151617</v>
      </c>
      <c r="H8" s="69">
        <v>158364</v>
      </c>
      <c r="I8" s="69">
        <v>151371</v>
      </c>
      <c r="J8" s="69">
        <v>155286</v>
      </c>
      <c r="K8" s="69">
        <v>153507</v>
      </c>
      <c r="L8" s="69">
        <v>144088</v>
      </c>
      <c r="M8" s="69">
        <v>148360</v>
      </c>
      <c r="N8" s="69">
        <v>151487</v>
      </c>
      <c r="O8" s="69">
        <v>143333</v>
      </c>
      <c r="P8" s="69">
        <v>142662</v>
      </c>
      <c r="Q8" s="69">
        <v>142874</v>
      </c>
      <c r="R8" s="69">
        <v>144340</v>
      </c>
      <c r="S8" s="69">
        <v>144531</v>
      </c>
      <c r="T8" s="69">
        <v>153423</v>
      </c>
      <c r="U8" s="69">
        <v>143576</v>
      </c>
      <c r="V8" s="69">
        <v>144195</v>
      </c>
      <c r="W8" s="69">
        <v>144909</v>
      </c>
      <c r="X8" s="69">
        <v>149310</v>
      </c>
      <c r="Y8" s="69">
        <v>148036</v>
      </c>
      <c r="Z8" s="69">
        <v>144901</v>
      </c>
      <c r="AA8" s="69">
        <v>136734</v>
      </c>
      <c r="AB8" s="69">
        <v>137299</v>
      </c>
      <c r="AC8" s="69">
        <v>141565</v>
      </c>
      <c r="AD8" s="69">
        <v>139858</v>
      </c>
      <c r="AE8" s="69">
        <v>135834</v>
      </c>
      <c r="AF8" s="70">
        <f>_xlfn.FORECAST.LINEAR(AF6,$B$8:AE8,$B$6:AE6)</f>
        <v>138710.79770114942</v>
      </c>
      <c r="AG8" s="70">
        <f>_xlfn.FORECAST.LINEAR(AG6,$B$8:AF8,$B$6:AF6)</f>
        <v>138154.84486466442</v>
      </c>
      <c r="AH8" s="70">
        <f>_xlfn.FORECAST.LINEAR(AH6,$B$8:AG8,$B$6:AG6)</f>
        <v>137598.89202817946</v>
      </c>
      <c r="AI8" s="70">
        <f>_xlfn.FORECAST.LINEAR(AI6,$B$8:AH8,$B$6:AH6)</f>
        <v>137042.93919169446</v>
      </c>
      <c r="AJ8" s="70">
        <f>_xlfn.FORECAST.LINEAR(AJ6,$B$8:AI8,$B$6:AI6)</f>
        <v>136486.98635520949</v>
      </c>
      <c r="AK8" s="70">
        <f>_xlfn.FORECAST.LINEAR(AK6,$B$8:AJ8,$B$6:AJ6)</f>
        <v>135931.03351872449</v>
      </c>
      <c r="AL8" s="70">
        <f>_xlfn.FORECAST.LINEAR(AL6,$B$8:AK8,$B$6:AK6)</f>
        <v>135375.0806822395</v>
      </c>
      <c r="AM8" s="70">
        <f>_xlfn.FORECAST.LINEAR(AM6,$B$8:AL8,$B$6:AL6)</f>
        <v>134819.12784575453</v>
      </c>
      <c r="AN8" s="70">
        <f>_xlfn.FORECAST.LINEAR(AN6,$B$8:AM8,$B$6:AM6)</f>
        <v>134263.17500926956</v>
      </c>
      <c r="AO8" s="70">
        <f>_xlfn.FORECAST.LINEAR(AO6,$B$8:AN8,$B$6:AN6)</f>
        <v>133707.22217278453</v>
      </c>
      <c r="AP8" s="70">
        <f>_xlfn.FORECAST.LINEAR(AP6,$B$8:AO8,$B$6:AO6)</f>
        <v>133151.26933629956</v>
      </c>
      <c r="AQ8" s="70">
        <f>_xlfn.FORECAST.LINEAR(AQ6,$B$8:AP8,$B$6:AP6)</f>
        <v>132595.31649981459</v>
      </c>
      <c r="AR8" s="70">
        <f>_xlfn.FORECAST.LINEAR(AR6,$B$8:AQ8,$B$6:AQ6)</f>
        <v>132039.3636633296</v>
      </c>
      <c r="AS8" s="70">
        <f>_xlfn.FORECAST.LINEAR(AS6,$B$8:AR8,$B$6:AR6)</f>
        <v>131483.41082684463</v>
      </c>
      <c r="AT8" s="70">
        <f>_xlfn.FORECAST.LINEAR(AT6,$B$8:AS8,$B$6:AS6)</f>
        <v>130927.45799035963</v>
      </c>
      <c r="AU8" s="70">
        <f>_xlfn.FORECAST.LINEAR(AU6,$B$8:AT8,$B$6:AT6)</f>
        <v>130371.50515387462</v>
      </c>
      <c r="AV8" s="70">
        <f>_xlfn.FORECAST.LINEAR(AV6,$B$8:AU8,$B$6:AU6)</f>
        <v>129815.55231738965</v>
      </c>
      <c r="AW8" s="70">
        <f>_xlfn.FORECAST.LINEAR(AW6,$B$8:AV8,$B$6:AV6)</f>
        <v>129259.59948090465</v>
      </c>
      <c r="AX8" s="70">
        <f>_xlfn.FORECAST.LINEAR(AX6,$B$8:AW8,$B$6:AW6)</f>
        <v>128703.64664441968</v>
      </c>
      <c r="AY8" s="70">
        <f>_xlfn.FORECAST.LINEAR(AY6,$B$8:AX8,$B$6:AX6)</f>
        <v>128147.6938079347</v>
      </c>
      <c r="AZ8" s="70">
        <f>_xlfn.FORECAST.LINEAR(AZ6,$B$8:AY8,$B$6:AY6)</f>
        <v>127591.7409714497</v>
      </c>
      <c r="BA8" s="70">
        <f>_xlfn.FORECAST.LINEAR(BA6,$B$8:AZ8,$B$6:AZ6)</f>
        <v>127035.78813496471</v>
      </c>
      <c r="BB8" s="70">
        <f>_xlfn.FORECAST.LINEAR(BB6,$B$8:BA8,$B$6:BA6)</f>
        <v>126479.83529847974</v>
      </c>
      <c r="BC8" s="71">
        <f>_xlfn.FORECAST.LINEAR(BC6,$B$8:BB8,$B$6:BB6)</f>
        <v>125923.88246199474</v>
      </c>
    </row>
    <row r="9" spans="1:55" x14ac:dyDescent="0.2">
      <c r="A9" s="43" t="s">
        <v>98</v>
      </c>
      <c r="B9" s="69">
        <v>100398</v>
      </c>
      <c r="C9" s="69">
        <v>96137</v>
      </c>
      <c r="D9" s="69">
        <v>94491</v>
      </c>
      <c r="E9" s="69">
        <v>105218</v>
      </c>
      <c r="F9" s="69">
        <v>104197</v>
      </c>
      <c r="G9" s="69">
        <v>103991</v>
      </c>
      <c r="H9" s="69">
        <v>97811</v>
      </c>
      <c r="I9" s="69">
        <v>84195</v>
      </c>
      <c r="J9" s="69">
        <v>85131</v>
      </c>
      <c r="K9" s="69">
        <v>81897</v>
      </c>
      <c r="L9" s="69">
        <v>91686</v>
      </c>
      <c r="M9" s="69">
        <v>100344</v>
      </c>
      <c r="N9" s="69">
        <v>96570</v>
      </c>
      <c r="O9" s="69">
        <v>96713</v>
      </c>
      <c r="P9" s="69">
        <v>111717</v>
      </c>
      <c r="Q9" s="69">
        <v>100540</v>
      </c>
      <c r="R9" s="69">
        <v>98428</v>
      </c>
      <c r="S9" s="69">
        <v>99410</v>
      </c>
      <c r="T9" s="69">
        <v>99987</v>
      </c>
      <c r="U9" s="69">
        <v>91122</v>
      </c>
      <c r="V9" s="69">
        <v>98405</v>
      </c>
      <c r="W9" s="69">
        <v>90519</v>
      </c>
      <c r="X9" s="69">
        <v>90909</v>
      </c>
      <c r="Y9" s="69">
        <v>105772</v>
      </c>
      <c r="Z9" s="69">
        <v>104800</v>
      </c>
      <c r="AA9" s="69">
        <v>107001</v>
      </c>
      <c r="AB9" s="69">
        <v>102308</v>
      </c>
      <c r="AC9" s="69">
        <v>116989</v>
      </c>
      <c r="AD9" s="69">
        <v>121111</v>
      </c>
      <c r="AE9" s="69">
        <v>115461</v>
      </c>
      <c r="AF9" s="70">
        <f>_xlfn.FORECAST.LINEAR(AF6,$B$9:AE9,$B$6:AE6)</f>
        <v>107255.17011494254</v>
      </c>
      <c r="AG9" s="70">
        <f>_xlfn.FORECAST.LINEAR(AG6,$B$9:AF9,$B$6:AF6)</f>
        <v>107737.74453096034</v>
      </c>
      <c r="AH9" s="70">
        <f>_xlfn.FORECAST.LINEAR(AH6,$B$9:AG9,$B$6:AG6)</f>
        <v>108220.31894697812</v>
      </c>
      <c r="AI9" s="70">
        <f>_xlfn.FORECAST.LINEAR(AI6,$B$9:AH9,$B$6:AH6)</f>
        <v>108702.89336299592</v>
      </c>
      <c r="AJ9" s="70">
        <f>_xlfn.FORECAST.LINEAR(AJ6,$B$9:AI9,$B$6:AI6)</f>
        <v>109185.46777901371</v>
      </c>
      <c r="AK9" s="70">
        <f>_xlfn.FORECAST.LINEAR(AK6,$B$9:AJ9,$B$6:AJ6)</f>
        <v>109668.04219503151</v>
      </c>
      <c r="AL9" s="70">
        <f>_xlfn.FORECAST.LINEAR(AL6,$B$9:AK9,$B$6:AK6)</f>
        <v>110150.61661104929</v>
      </c>
      <c r="AM9" s="70">
        <f>_xlfn.FORECAST.LINEAR(AM6,$B$9:AL9,$B$6:AL6)</f>
        <v>110633.19102706711</v>
      </c>
      <c r="AN9" s="70">
        <f>_xlfn.FORECAST.LINEAR(AN6,$B$9:AM9,$B$6:AM6)</f>
        <v>111115.76544308491</v>
      </c>
      <c r="AO9" s="70">
        <f>_xlfn.FORECAST.LINEAR(AO6,$B$9:AN9,$B$6:AN6)</f>
        <v>111598.33985910271</v>
      </c>
      <c r="AP9" s="70">
        <f>_xlfn.FORECAST.LINEAR(AP6,$B$9:AO9,$B$6:AO6)</f>
        <v>112080.91427512051</v>
      </c>
      <c r="AQ9" s="70">
        <f>_xlfn.FORECAST.LINEAR(AQ6,$B$9:AP9,$B$6:AP6)</f>
        <v>112563.48869113829</v>
      </c>
      <c r="AR9" s="70">
        <f>_xlfn.FORECAST.LINEAR(AR6,$B$9:AQ9,$B$6:AQ6)</f>
        <v>113046.06310715609</v>
      </c>
      <c r="AS9" s="70">
        <f>_xlfn.FORECAST.LINEAR(AS6,$B$9:AR9,$B$6:AR6)</f>
        <v>113528.63752317389</v>
      </c>
      <c r="AT9" s="70">
        <f>_xlfn.FORECAST.LINEAR(AT6,$B$9:AS9,$B$6:AS6)</f>
        <v>114011.21193919168</v>
      </c>
      <c r="AU9" s="70">
        <f>_xlfn.FORECAST.LINEAR(AU6,$B$9:AT9,$B$6:AT6)</f>
        <v>114493.78635520948</v>
      </c>
      <c r="AV9" s="70">
        <f>_xlfn.FORECAST.LINEAR(AV6,$B$9:AU9,$B$6:AU6)</f>
        <v>114976.36077122728</v>
      </c>
      <c r="AW9" s="70">
        <f>_xlfn.FORECAST.LINEAR(AW6,$B$9:AV9,$B$6:AV6)</f>
        <v>115458.93518724509</v>
      </c>
      <c r="AX9" s="70">
        <f>_xlfn.FORECAST.LINEAR(AX6,$B$9:AW9,$B$6:AW6)</f>
        <v>115941.50960326289</v>
      </c>
      <c r="AY9" s="70">
        <f>_xlfn.FORECAST.LINEAR(AY6,$B$9:AX9,$B$6:AX6)</f>
        <v>116424.08401928068</v>
      </c>
      <c r="AZ9" s="70">
        <f>_xlfn.FORECAST.LINEAR(AZ6,$B$9:AY9,$B$6:AY6)</f>
        <v>116906.65843529848</v>
      </c>
      <c r="BA9" s="70">
        <f>_xlfn.FORECAST.LINEAR(BA6,$B$9:AZ9,$B$6:AZ6)</f>
        <v>117389.23285131626</v>
      </c>
      <c r="BB9" s="70">
        <f>_xlfn.FORECAST.LINEAR(BB6,$B$9:BA9,$B$6:BA6)</f>
        <v>117871.80726733408</v>
      </c>
      <c r="BC9" s="71">
        <f>_xlfn.FORECAST.LINEAR(BC6,$B$9:BB9,$B$6:BB6)</f>
        <v>118354.38168335186</v>
      </c>
    </row>
    <row r="10" spans="1:55" x14ac:dyDescent="0.2">
      <c r="A10" s="44" t="s">
        <v>113</v>
      </c>
      <c r="B10" s="72">
        <v>49617</v>
      </c>
      <c r="C10" s="72">
        <v>49795</v>
      </c>
      <c r="D10" s="72">
        <v>54869</v>
      </c>
      <c r="E10" s="72">
        <v>51886</v>
      </c>
      <c r="F10" s="72">
        <v>54377</v>
      </c>
      <c r="G10" s="72">
        <v>49720</v>
      </c>
      <c r="H10" s="72">
        <v>53142</v>
      </c>
      <c r="I10" s="72">
        <v>57619</v>
      </c>
      <c r="J10" s="72">
        <v>50884</v>
      </c>
      <c r="K10" s="72">
        <v>58592</v>
      </c>
      <c r="L10" s="72">
        <v>59582</v>
      </c>
      <c r="M10" s="72">
        <v>60381</v>
      </c>
      <c r="N10" s="72">
        <v>60334</v>
      </c>
      <c r="O10" s="72">
        <v>60254</v>
      </c>
      <c r="P10" s="72">
        <v>65537</v>
      </c>
      <c r="Q10" s="72">
        <v>59009</v>
      </c>
      <c r="R10" s="72">
        <v>66690</v>
      </c>
      <c r="S10" s="72">
        <v>69410</v>
      </c>
      <c r="T10" s="72">
        <v>62771</v>
      </c>
      <c r="U10" s="72">
        <v>71032</v>
      </c>
      <c r="V10" s="72">
        <v>68634</v>
      </c>
      <c r="W10" s="72">
        <v>70302</v>
      </c>
      <c r="X10" s="72">
        <v>73056</v>
      </c>
      <c r="Y10" s="72">
        <v>72665</v>
      </c>
      <c r="Z10" s="72">
        <v>73297</v>
      </c>
      <c r="AA10" s="72">
        <v>75996</v>
      </c>
      <c r="AB10" s="72">
        <v>81416</v>
      </c>
      <c r="AC10" s="72">
        <v>75108</v>
      </c>
      <c r="AD10" s="72">
        <v>81139</v>
      </c>
      <c r="AE10" s="72">
        <v>86880</v>
      </c>
      <c r="AF10" s="73">
        <f>_xlfn.FORECAST.LINEAR(AF6,$B$10:AE10,$B$6:AE6)</f>
        <v>81782.526436781613</v>
      </c>
      <c r="AG10" s="73">
        <f>_xlfn.FORECAST.LINEAR(AG6,$B$10:AF10,$B$6:AF6)</f>
        <v>82921.196959584719</v>
      </c>
      <c r="AH10" s="73">
        <f>_xlfn.FORECAST.LINEAR(AH6,$B$10:AG10,$B$6:AG6)</f>
        <v>84059.867482387839</v>
      </c>
      <c r="AI10" s="73">
        <f>_xlfn.FORECAST.LINEAR(AI6,$B$10:AH10,$B$6:AH6)</f>
        <v>85198.538005190945</v>
      </c>
      <c r="AJ10" s="73">
        <f>_xlfn.FORECAST.LINEAR(AJ6,$B$10:AI10,$B$6:AI6)</f>
        <v>86337.208527994066</v>
      </c>
      <c r="AK10" s="73">
        <f>_xlfn.FORECAST.LINEAR(AK6,$B$10:AJ10,$B$6:AJ6)</f>
        <v>87475.879050797172</v>
      </c>
      <c r="AL10" s="73">
        <f>_xlfn.FORECAST.LINEAR(AL6,$B$10:AK10,$B$6:AK6)</f>
        <v>88614.549573600278</v>
      </c>
      <c r="AM10" s="73">
        <f>_xlfn.FORECAST.LINEAR(AM6,$B$10:AL10,$B$6:AL6)</f>
        <v>89753.220096403398</v>
      </c>
      <c r="AN10" s="73">
        <f>_xlfn.FORECAST.LINEAR(AN6,$B$10:AM10,$B$6:AM6)</f>
        <v>90891.890619206504</v>
      </c>
      <c r="AO10" s="73">
        <f>_xlfn.FORECAST.LINEAR(AO6,$B$10:AN10,$B$6:AN6)</f>
        <v>92030.561142009625</v>
      </c>
      <c r="AP10" s="73">
        <f>_xlfn.FORECAST.LINEAR(AP6,$B$10:AO10,$B$6:AO6)</f>
        <v>93169.231664812745</v>
      </c>
      <c r="AQ10" s="73">
        <f>_xlfn.FORECAST.LINEAR(AQ6,$B$10:AP10,$B$6:AP6)</f>
        <v>94307.902187615851</v>
      </c>
      <c r="AR10" s="73">
        <f>_xlfn.FORECAST.LINEAR(AR6,$B$10:AQ10,$B$6:AQ6)</f>
        <v>95446.572710418957</v>
      </c>
      <c r="AS10" s="73">
        <f>_xlfn.FORECAST.LINEAR(AS6,$B$10:AR10,$B$6:AR6)</f>
        <v>96585.243233222107</v>
      </c>
      <c r="AT10" s="73">
        <f>_xlfn.FORECAST.LINEAR(AT6,$B$10:AS10,$B$6:AS6)</f>
        <v>97723.913756025184</v>
      </c>
      <c r="AU10" s="73">
        <f>_xlfn.FORECAST.LINEAR(AU6,$B$10:AT10,$B$6:AT6)</f>
        <v>98862.584278828304</v>
      </c>
      <c r="AV10" s="73">
        <f>_xlfn.FORECAST.LINEAR(AV6,$B$10:AU10,$B$6:AU6)</f>
        <v>100001.25480163142</v>
      </c>
      <c r="AW10" s="73">
        <f>_xlfn.FORECAST.LINEAR(AW6,$B$10:AV10,$B$6:AV6)</f>
        <v>101139.92532443453</v>
      </c>
      <c r="AX10" s="73">
        <f>_xlfn.FORECAST.LINEAR(AX6,$B$10:AW10,$B$6:AW6)</f>
        <v>102278.59584723764</v>
      </c>
      <c r="AY10" s="73">
        <f>_xlfn.FORECAST.LINEAR(AY6,$B$10:AX10,$B$6:AX6)</f>
        <v>103417.26637004077</v>
      </c>
      <c r="AZ10" s="73">
        <f>_xlfn.FORECAST.LINEAR(AZ6,$B$10:AY10,$B$6:AY6)</f>
        <v>104555.93689284389</v>
      </c>
      <c r="BA10" s="73">
        <f>_xlfn.FORECAST.LINEAR(BA6,$B$10:AZ10,$B$6:AZ6)</f>
        <v>105694.607415647</v>
      </c>
      <c r="BB10" s="73">
        <f>_xlfn.FORECAST.LINEAR(BB6,$B$10:BA10,$B$6:BA6)</f>
        <v>106833.27793845009</v>
      </c>
      <c r="BC10" s="74">
        <f>_xlfn.FORECAST.LINEAR(BC6,$B$10:BB10,$B$6:BB6)</f>
        <v>107971.94846125323</v>
      </c>
    </row>
    <row r="13" spans="1:55" x14ac:dyDescent="0.2">
      <c r="A13" s="46" t="s">
        <v>112</v>
      </c>
      <c r="B13" s="66">
        <v>7</v>
      </c>
      <c r="C13" s="66">
        <v>8</v>
      </c>
      <c r="D13" s="66">
        <v>9</v>
      </c>
      <c r="E13" s="66">
        <v>10</v>
      </c>
      <c r="F13" s="66">
        <v>11</v>
      </c>
      <c r="G13" s="66">
        <v>12</v>
      </c>
      <c r="H13" s="66">
        <v>13</v>
      </c>
      <c r="I13" s="66">
        <v>14</v>
      </c>
      <c r="J13" s="66">
        <v>15</v>
      </c>
      <c r="K13" s="66">
        <v>16</v>
      </c>
      <c r="L13" s="66">
        <v>17</v>
      </c>
      <c r="M13" s="66">
        <v>18</v>
      </c>
      <c r="N13" s="66">
        <v>19</v>
      </c>
      <c r="O13" s="66">
        <v>20</v>
      </c>
      <c r="P13" s="66">
        <v>21</v>
      </c>
      <c r="Q13" s="66">
        <v>22</v>
      </c>
      <c r="R13" s="66">
        <v>23</v>
      </c>
      <c r="S13" s="66">
        <v>24</v>
      </c>
      <c r="T13" s="66">
        <v>25</v>
      </c>
      <c r="U13" s="66">
        <v>26</v>
      </c>
      <c r="V13" s="66">
        <v>27</v>
      </c>
      <c r="W13" s="66">
        <v>28</v>
      </c>
      <c r="X13" s="66">
        <v>29</v>
      </c>
      <c r="Y13" s="66">
        <v>30</v>
      </c>
      <c r="Z13" s="66">
        <v>31</v>
      </c>
      <c r="AA13" s="66">
        <v>32</v>
      </c>
      <c r="AB13" s="66">
        <v>33</v>
      </c>
      <c r="AC13" s="66">
        <v>34</v>
      </c>
      <c r="AD13" s="66">
        <v>35</v>
      </c>
      <c r="AE13" s="66">
        <v>36</v>
      </c>
      <c r="AF13" s="67">
        <v>37</v>
      </c>
      <c r="AG13" s="66">
        <v>38</v>
      </c>
      <c r="AH13" s="66">
        <v>39</v>
      </c>
      <c r="AI13" s="66">
        <v>40</v>
      </c>
      <c r="AJ13" s="66">
        <v>41</v>
      </c>
      <c r="AK13" s="66">
        <v>42</v>
      </c>
      <c r="AL13" s="66">
        <v>43</v>
      </c>
      <c r="AM13" s="66">
        <v>44</v>
      </c>
      <c r="AN13" s="66">
        <v>45</v>
      </c>
      <c r="AO13" s="66">
        <v>46</v>
      </c>
      <c r="AP13" s="66">
        <v>47</v>
      </c>
      <c r="AQ13" s="66">
        <v>48</v>
      </c>
      <c r="AR13" s="66">
        <v>49</v>
      </c>
      <c r="AS13" s="66">
        <v>50</v>
      </c>
      <c r="AT13" s="66">
        <v>51</v>
      </c>
      <c r="AU13" s="66">
        <v>52</v>
      </c>
      <c r="AV13" s="66">
        <v>53</v>
      </c>
      <c r="AW13" s="66">
        <v>54</v>
      </c>
      <c r="AX13" s="66">
        <v>55</v>
      </c>
      <c r="AY13" s="66">
        <v>56</v>
      </c>
      <c r="AZ13" s="66">
        <v>57</v>
      </c>
      <c r="BA13" s="66">
        <v>58</v>
      </c>
      <c r="BB13" s="66">
        <v>59</v>
      </c>
      <c r="BC13" s="68">
        <v>60</v>
      </c>
    </row>
    <row r="14" spans="1:55" x14ac:dyDescent="0.2">
      <c r="A14" s="43" t="s">
        <v>96</v>
      </c>
      <c r="B14" s="69">
        <v>163736</v>
      </c>
      <c r="C14" s="69">
        <v>178412</v>
      </c>
      <c r="D14" s="69">
        <v>170397</v>
      </c>
      <c r="E14" s="69">
        <v>176245</v>
      </c>
      <c r="F14" s="69">
        <v>172112</v>
      </c>
      <c r="G14" s="69">
        <v>182341</v>
      </c>
      <c r="H14" s="69">
        <v>195932</v>
      </c>
      <c r="I14" s="69">
        <v>199356</v>
      </c>
      <c r="J14" s="69">
        <v>182296</v>
      </c>
      <c r="K14" s="69">
        <v>190347</v>
      </c>
      <c r="L14" s="69">
        <v>174161</v>
      </c>
      <c r="M14" s="69">
        <v>170665</v>
      </c>
      <c r="N14" s="69">
        <v>161677</v>
      </c>
      <c r="O14" s="69">
        <v>161408</v>
      </c>
      <c r="P14" s="69">
        <v>181141</v>
      </c>
      <c r="Q14" s="69">
        <v>179096</v>
      </c>
      <c r="R14" s="69">
        <v>182659</v>
      </c>
      <c r="S14" s="69">
        <v>187480</v>
      </c>
      <c r="T14" s="69">
        <v>187779</v>
      </c>
      <c r="U14" s="69">
        <v>200973</v>
      </c>
      <c r="V14" s="69">
        <v>189938</v>
      </c>
      <c r="W14" s="69">
        <v>180289</v>
      </c>
      <c r="X14" s="69">
        <v>182034</v>
      </c>
      <c r="Y14" s="69">
        <v>171589</v>
      </c>
      <c r="Z14" s="69">
        <v>181189</v>
      </c>
      <c r="AA14" s="69">
        <v>167840</v>
      </c>
      <c r="AB14" s="69">
        <v>187091</v>
      </c>
      <c r="AC14" s="69">
        <v>166375</v>
      </c>
      <c r="AD14" s="69">
        <v>179338</v>
      </c>
      <c r="AE14" s="69">
        <v>195065</v>
      </c>
      <c r="AF14" s="70">
        <f>_xlfn.FORECAST.ETS(AF13,$B$14:AE14,$B$13:AE13,1,1,1)</f>
        <v>194225.85368626821</v>
      </c>
      <c r="AG14" s="70">
        <f>_xlfn.FORECAST.ETS(AG13,$B$14:AF14,$B$13:AF13,1,1,1)</f>
        <v>203418.83617029362</v>
      </c>
      <c r="AH14" s="70">
        <f>_xlfn.FORECAST.ETS(AH13,$B$14:AG14,$B$13:AG13,1,1,1)</f>
        <v>189507.13221632646</v>
      </c>
      <c r="AI14" s="70">
        <f>_xlfn.FORECAST.ETS(AI13,$B$14:AH14,$B$13:AH13,1,1,1)</f>
        <v>187982.43816321436</v>
      </c>
      <c r="AJ14" s="70">
        <f>_xlfn.FORECAST.ETS(AJ13,$B$14:AI14,$B$13:AI13,1,1,1)</f>
        <v>181936.97680829623</v>
      </c>
      <c r="AK14" s="70">
        <f>_xlfn.FORECAST.ETS(AK13,$B$14:AJ14,$B$13:AJ13,1,1,1)</f>
        <v>174697.61875426988</v>
      </c>
      <c r="AL14" s="70">
        <f>_xlfn.FORECAST.ETS(AL13,$B$14:AK14,$B$13:AK13,1,1,1)</f>
        <v>170537.6243509879</v>
      </c>
      <c r="AM14" s="70">
        <f>_xlfn.FORECAST.ETS(AM13,$B$14:AL14,$B$13:AL13,1,1,1)</f>
        <v>168674.12907261658</v>
      </c>
      <c r="AN14" s="70">
        <f>_xlfn.FORECAST.ETS(AN13,$B$14:AM14,$B$13:AM13,1,1,1)</f>
        <v>183582.08356632033</v>
      </c>
      <c r="AO14" s="70">
        <f>_xlfn.FORECAST.ETS(AO13,$B$14:AN14,$B$13:AN13,1,1,1)</f>
        <v>178283.81800176195</v>
      </c>
      <c r="AP14" s="70">
        <f>_xlfn.FORECAST.ETS(AP13,$B$14:AO14,$B$13:AO13,1,1,1)</f>
        <v>182952.80918336441</v>
      </c>
      <c r="AQ14" s="70">
        <f>_xlfn.FORECAST.ETS(AQ13,$B$14:AP14,$B$13:AP13,1,1,1)</f>
        <v>190389.6234015185</v>
      </c>
      <c r="AR14" s="70">
        <f>_xlfn.FORECAST.ETS(AR13,$B$14:AQ14,$B$13:AQ13,1,1,1)</f>
        <v>195502.91584618873</v>
      </c>
      <c r="AS14" s="70">
        <f>_xlfn.FORECAST.ETS(AS13,$B$14:AR14,$B$13:AR13,1,1,1)</f>
        <v>204628.98217429023</v>
      </c>
      <c r="AT14" s="70">
        <f>_xlfn.FORECAST.ETS(AT13,$B$14:AS14,$B$13:AS13,1,1,1)</f>
        <v>190037.51732940675</v>
      </c>
      <c r="AU14" s="70">
        <f>_xlfn.FORECAST.ETS(AU13,$B$14:AT14,$B$13:AT13,1,1,1)</f>
        <v>189513.23339399262</v>
      </c>
      <c r="AV14" s="70">
        <f>_xlfn.FORECAST.ETS(AV13,$B$14:AU14,$B$13:AU13,1,1,1)</f>
        <v>182194.2353882188</v>
      </c>
      <c r="AW14" s="70">
        <f>_xlfn.FORECAST.ETS(AW13,$B$14:AV14,$B$13:AV13,1,1,1)</f>
        <v>175523.75617954161</v>
      </c>
      <c r="AX14" s="70">
        <f>_xlfn.FORECAST.ETS(AX13,$B$14:AW14,$B$13:AW13,1,1,1)</f>
        <v>176037.61489614431</v>
      </c>
      <c r="AY14" s="70">
        <f>_xlfn.FORECAST.ETS(AY13,$B$14:AX14,$B$13:AX13,1,1,1)</f>
        <v>169122.25938111776</v>
      </c>
      <c r="AZ14" s="70">
        <f>_xlfn.FORECAST.ETS(AZ13,$B$14:AY14,$B$13:AY13,1,1,1)</f>
        <v>188602.51703200146</v>
      </c>
      <c r="BA14" s="70">
        <f>_xlfn.FORECAST.ETS(BA13,$B$14:AZ14,$B$13:AZ13,1,1,1)</f>
        <v>177262.62620649429</v>
      </c>
      <c r="BB14" s="70">
        <f>_xlfn.FORECAST.ETS(BB13,$B$14:BA14,$B$13:BA13,1,1,1)</f>
        <v>185491.53326315977</v>
      </c>
      <c r="BC14" s="71">
        <f>_xlfn.FORECAST.ETS(BC13,$B$14:BB14,$B$13:BB13,1,1,1)</f>
        <v>193856.86500344044</v>
      </c>
    </row>
    <row r="15" spans="1:55" x14ac:dyDescent="0.2">
      <c r="A15" s="43" t="s">
        <v>97</v>
      </c>
      <c r="B15" s="69">
        <v>154121</v>
      </c>
      <c r="C15" s="69">
        <v>152566</v>
      </c>
      <c r="D15" s="69">
        <v>157613</v>
      </c>
      <c r="E15" s="69">
        <v>147898</v>
      </c>
      <c r="F15" s="69">
        <v>156184</v>
      </c>
      <c r="G15" s="69">
        <v>151617</v>
      </c>
      <c r="H15" s="69">
        <v>158364</v>
      </c>
      <c r="I15" s="69">
        <v>151371</v>
      </c>
      <c r="J15" s="69">
        <v>155286</v>
      </c>
      <c r="K15" s="69">
        <v>153507</v>
      </c>
      <c r="L15" s="69">
        <v>144088</v>
      </c>
      <c r="M15" s="69">
        <v>148360</v>
      </c>
      <c r="N15" s="69">
        <v>151487</v>
      </c>
      <c r="O15" s="69">
        <v>143333</v>
      </c>
      <c r="P15" s="69">
        <v>142662</v>
      </c>
      <c r="Q15" s="69">
        <v>142874</v>
      </c>
      <c r="R15" s="69">
        <v>144340</v>
      </c>
      <c r="S15" s="69">
        <v>144531</v>
      </c>
      <c r="T15" s="69">
        <v>153423</v>
      </c>
      <c r="U15" s="69">
        <v>143576</v>
      </c>
      <c r="V15" s="69">
        <v>144195</v>
      </c>
      <c r="W15" s="69">
        <v>144909</v>
      </c>
      <c r="X15" s="69">
        <v>149310</v>
      </c>
      <c r="Y15" s="69">
        <v>148036</v>
      </c>
      <c r="Z15" s="69">
        <v>144901</v>
      </c>
      <c r="AA15" s="69">
        <v>136734</v>
      </c>
      <c r="AB15" s="69">
        <v>137299</v>
      </c>
      <c r="AC15" s="69">
        <v>141565</v>
      </c>
      <c r="AD15" s="69">
        <v>139858</v>
      </c>
      <c r="AE15" s="69">
        <v>135834</v>
      </c>
      <c r="AF15" s="70">
        <f>_xlfn.FORECAST.ETS(AF13,$B$15:AE15,$B$13:AE13,1,1,1)</f>
        <v>138044.69652887314</v>
      </c>
      <c r="AG15" s="70">
        <f>_xlfn.FORECAST.ETS(AG13,$B$15:AF15,$B$13:AF13,1,1,1)</f>
        <v>138005.59763150889</v>
      </c>
      <c r="AH15" s="70">
        <f>_xlfn.FORECAST.ETS(AH13,$B$15:AG15,$B$13:AG13,1,1,1)</f>
        <v>137452.23035412052</v>
      </c>
      <c r="AI15" s="70">
        <f>_xlfn.FORECAST.ETS(AI13,$B$15:AH15,$B$13:AH13,1,1,1)</f>
        <v>136352.74095648795</v>
      </c>
      <c r="AJ15" s="70">
        <f>_xlfn.FORECAST.ETS(AJ13,$B$15:AI15,$B$13:AI13,1,1,1)</f>
        <v>135748.1796441433</v>
      </c>
      <c r="AK15" s="70">
        <f>_xlfn.FORECAST.ETS(AK13,$B$15:AJ15,$B$13:AJ13,1,1,1)</f>
        <v>135148.5684190272</v>
      </c>
      <c r="AL15" s="70">
        <f>_xlfn.FORECAST.ETS(AL13,$B$15:AK15,$B$13:AK13,1,1,1)</f>
        <v>134554.0942312922</v>
      </c>
      <c r="AM15" s="70">
        <f>_xlfn.FORECAST.ETS(AM13,$B$15:AL15,$B$13:AL13,1,1,1)</f>
        <v>134393.89115131507</v>
      </c>
      <c r="AN15" s="70">
        <f>_xlfn.FORECAST.ETS(AN13,$B$15:AM15,$B$13:AM13,1,1,1)</f>
        <v>133431.67643510218</v>
      </c>
      <c r="AO15" s="70">
        <f>_xlfn.FORECAST.ETS(AO13,$B$15:AN15,$B$13:AN13,1,1,1)</f>
        <v>133218.02695237676</v>
      </c>
      <c r="AP15" s="70">
        <f>_xlfn.FORECAST.ETS(AP13,$B$15:AO15,$B$13:AO13,1,1,1)</f>
        <v>132655.01162495973</v>
      </c>
      <c r="AQ15" s="70">
        <f>_xlfn.FORECAST.ETS(AQ13,$B$15:AP15,$B$13:AP13,1,1,1)</f>
        <v>126620.60508396149</v>
      </c>
      <c r="AR15" s="70">
        <f>_xlfn.FORECAST.ETS(AR13,$B$15:AQ15,$B$13:AQ13,1,1,1)</f>
        <v>125713.80328649459</v>
      </c>
      <c r="AS15" s="70">
        <f>_xlfn.FORECAST.ETS(AS13,$B$15:AR15,$B$13:AR13,1,1,1)</f>
        <v>125933.32322069713</v>
      </c>
      <c r="AT15" s="70">
        <f>_xlfn.FORECAST.ETS(AT13,$B$15:AS15,$B$13:AS13,1,1,1)</f>
        <v>124278.24123002967</v>
      </c>
      <c r="AU15" s="70">
        <f>_xlfn.FORECAST.ETS(AU13,$B$15:AT15,$B$13:AT13,1,1,1)</f>
        <v>124845.40736843437</v>
      </c>
      <c r="AV15" s="70">
        <f>_xlfn.FORECAST.ETS(AV13,$B$15:AU15,$B$13:AU13,1,1,1)</f>
        <v>125363.80874391625</v>
      </c>
      <c r="AW15" s="70">
        <f>_xlfn.FORECAST.ETS(AW13,$B$15:AV15,$B$13:AV13,1,1,1)</f>
        <v>122521.01581846944</v>
      </c>
      <c r="AX15" s="70">
        <f>_xlfn.FORECAST.ETS(AX13,$B$15:AW15,$B$13:AW13,1,1,1)</f>
        <v>123384.91950208136</v>
      </c>
      <c r="AY15" s="70">
        <f>_xlfn.FORECAST.ETS(AY13,$B$15:AX15,$B$13:AX13,1,1,1)</f>
        <v>123262.45919822184</v>
      </c>
      <c r="AZ15" s="70">
        <f>_xlfn.FORECAST.ETS(AZ13,$B$15:AY15,$B$13:AY13,1,1,1)</f>
        <v>121941.57361006946</v>
      </c>
      <c r="BA15" s="70">
        <f>_xlfn.FORECAST.ETS(BA13,$B$15:AZ15,$B$13:AZ13,1,1,1)</f>
        <v>121934.48882259548</v>
      </c>
      <c r="BB15" s="70">
        <f>_xlfn.FORECAST.ETS(BB13,$B$15:BA15,$B$13:BA13,1,1,1)</f>
        <v>121615.70048192225</v>
      </c>
      <c r="BC15" s="71">
        <f>_xlfn.FORECAST.ETS(BC13,$B$15:BB15,$B$13:BB13,1,1,1)</f>
        <v>120631.30071298934</v>
      </c>
    </row>
    <row r="16" spans="1:55" x14ac:dyDescent="0.2">
      <c r="A16" s="43" t="s">
        <v>98</v>
      </c>
      <c r="B16" s="69">
        <v>100398</v>
      </c>
      <c r="C16" s="69">
        <v>96137</v>
      </c>
      <c r="D16" s="69">
        <v>94491</v>
      </c>
      <c r="E16" s="69">
        <v>105218</v>
      </c>
      <c r="F16" s="69">
        <v>104197</v>
      </c>
      <c r="G16" s="69">
        <v>103991</v>
      </c>
      <c r="H16" s="69">
        <v>97811</v>
      </c>
      <c r="I16" s="69">
        <v>84195</v>
      </c>
      <c r="J16" s="69">
        <v>85131</v>
      </c>
      <c r="K16" s="69">
        <v>81897</v>
      </c>
      <c r="L16" s="69">
        <v>91686</v>
      </c>
      <c r="M16" s="69">
        <v>100344</v>
      </c>
      <c r="N16" s="69">
        <v>96570</v>
      </c>
      <c r="O16" s="69">
        <v>96713</v>
      </c>
      <c r="P16" s="69">
        <v>111717</v>
      </c>
      <c r="Q16" s="69">
        <v>100540</v>
      </c>
      <c r="R16" s="69">
        <v>98428</v>
      </c>
      <c r="S16" s="69">
        <v>99410</v>
      </c>
      <c r="T16" s="69">
        <v>99987</v>
      </c>
      <c r="U16" s="69">
        <v>91122</v>
      </c>
      <c r="V16" s="69">
        <v>98405</v>
      </c>
      <c r="W16" s="69">
        <v>90519</v>
      </c>
      <c r="X16" s="69">
        <v>90909</v>
      </c>
      <c r="Y16" s="69">
        <v>105772</v>
      </c>
      <c r="Z16" s="69">
        <v>104800</v>
      </c>
      <c r="AA16" s="69">
        <v>107001</v>
      </c>
      <c r="AB16" s="69">
        <v>102308</v>
      </c>
      <c r="AC16" s="69">
        <v>116989</v>
      </c>
      <c r="AD16" s="69">
        <v>121111</v>
      </c>
      <c r="AE16" s="69">
        <v>115461</v>
      </c>
      <c r="AF16" s="70">
        <f>_xlfn.FORECAST.ETS(AF13,$B$16:AE16,$B$13:AE13,1,1,1)</f>
        <v>112664.82913597206</v>
      </c>
      <c r="AG16" s="70">
        <f>_xlfn.FORECAST.ETS(AG13,$B$16:AF16,$B$13:AF13,1,1,1)</f>
        <v>113180.1232638106</v>
      </c>
      <c r="AH16" s="70">
        <f>_xlfn.FORECAST.ETS(AH13,$B$16:AG16,$B$13:AG13,1,1,1)</f>
        <v>119903.35897877585</v>
      </c>
      <c r="AI16" s="70">
        <f>_xlfn.FORECAST.ETS(AI13,$B$16:AH16,$B$13:AH13,1,1,1)</f>
        <v>128315.87115480597</v>
      </c>
      <c r="AJ16" s="70">
        <f>_xlfn.FORECAST.ETS(AJ13,$B$16:AI16,$B$13:AI13,1,1,1)</f>
        <v>124027.04321536119</v>
      </c>
      <c r="AK16" s="70">
        <f>_xlfn.FORECAST.ETS(AK13,$B$16:AJ16,$B$13:AJ13,1,1,1)</f>
        <v>140398.016893002</v>
      </c>
      <c r="AL16" s="70">
        <f>_xlfn.FORECAST.ETS(AL13,$B$16:AK16,$B$13:AK13,1,1,1)</f>
        <v>141240.22030227713</v>
      </c>
      <c r="AM16" s="70">
        <f>_xlfn.FORECAST.ETS(AM13,$B$16:AL16,$B$13:AL13,1,1,1)</f>
        <v>142176.30626461803</v>
      </c>
      <c r="AN16" s="70">
        <f>_xlfn.FORECAST.ETS(AN13,$B$16:AM16,$B$13:AM13,1,1,1)</f>
        <v>147152.65866956001</v>
      </c>
      <c r="AO16" s="70">
        <f>_xlfn.FORECAST.ETS(AO13,$B$16:AN16,$B$13:AN13,1,1,1)</f>
        <v>149626.39924437238</v>
      </c>
      <c r="AP16" s="70">
        <f>_xlfn.FORECAST.ETS(AP13,$B$16:AO16,$B$13:AO13,1,1,1)</f>
        <v>153760.57538864933</v>
      </c>
      <c r="AQ16" s="70">
        <f>_xlfn.FORECAST.ETS(AQ13,$B$16:AP16,$B$13:AP13,1,1,1)</f>
        <v>158853.45862527424</v>
      </c>
      <c r="AR16" s="70">
        <f>_xlfn.FORECAST.ETS(AR13,$B$16:AQ16,$B$13:AQ13,1,1,1)</f>
        <v>163391.65803316236</v>
      </c>
      <c r="AS16" s="70">
        <f>_xlfn.FORECAST.ETS(AS13,$B$16:AR16,$B$13:AR13,1,1,1)</f>
        <v>164800.4294629303</v>
      </c>
      <c r="AT16" s="70">
        <f>_xlfn.FORECAST.ETS(AT13,$B$16:AS16,$B$13:AS13,1,1,1)</f>
        <v>168257.64366551774</v>
      </c>
      <c r="AU16" s="70">
        <f>_xlfn.FORECAST.ETS(AU13,$B$16:AT16,$B$13:AT13,1,1,1)</f>
        <v>172082.64366646088</v>
      </c>
      <c r="AV16" s="70">
        <f>_xlfn.FORECAST.ETS(AV13,$B$16:AU16,$B$13:AU13,1,1,1)</f>
        <v>175276.22907523392</v>
      </c>
      <c r="AW16" s="70">
        <f>_xlfn.FORECAST.ETS(AW13,$B$16:AV16,$B$13:AV13,1,1,1)</f>
        <v>178477.46794910246</v>
      </c>
      <c r="AX16" s="70">
        <f>_xlfn.FORECAST.ETS(AX13,$B$16:AW16,$B$13:AW13,1,1,1)</f>
        <v>182008.22175408769</v>
      </c>
      <c r="AY16" s="70">
        <f>_xlfn.FORECAST.ETS(AY13,$B$16:AX16,$B$13:AX13,1,1,1)</f>
        <v>185411.86376899519</v>
      </c>
      <c r="AZ16" s="70">
        <f>_xlfn.FORECAST.ETS(AZ13,$B$16:AY16,$B$13:AY13,1,1,1)</f>
        <v>188815.5057840076</v>
      </c>
      <c r="BA16" s="70">
        <f>_xlfn.FORECAST.ETS(BA13,$B$16:AZ16,$B$13:AZ13,1,1,1)</f>
        <v>192219.1477990869</v>
      </c>
      <c r="BB16" s="70">
        <f>_xlfn.FORECAST.ETS(BB13,$B$16:BA16,$B$13:BA13,1,1,1)</f>
        <v>195622.78981420893</v>
      </c>
      <c r="BC16" s="71">
        <f>_xlfn.FORECAST.ETS(BC13,$B$16:BB16,$B$13:BB13,1,1,1)</f>
        <v>198901.67194824622</v>
      </c>
    </row>
    <row r="17" spans="1:55" x14ac:dyDescent="0.2">
      <c r="A17" s="44" t="s">
        <v>114</v>
      </c>
      <c r="B17" s="72">
        <v>49617</v>
      </c>
      <c r="C17" s="72">
        <v>49795</v>
      </c>
      <c r="D17" s="72">
        <v>54869</v>
      </c>
      <c r="E17" s="72">
        <v>51886</v>
      </c>
      <c r="F17" s="72">
        <v>54377</v>
      </c>
      <c r="G17" s="72">
        <v>49720</v>
      </c>
      <c r="H17" s="72">
        <v>53142</v>
      </c>
      <c r="I17" s="72">
        <v>57619</v>
      </c>
      <c r="J17" s="72">
        <v>50884</v>
      </c>
      <c r="K17" s="72">
        <v>58592</v>
      </c>
      <c r="L17" s="72">
        <v>59582</v>
      </c>
      <c r="M17" s="72">
        <v>60381</v>
      </c>
      <c r="N17" s="72">
        <v>60334</v>
      </c>
      <c r="O17" s="72">
        <v>60254</v>
      </c>
      <c r="P17" s="72">
        <v>65537</v>
      </c>
      <c r="Q17" s="72">
        <v>59009</v>
      </c>
      <c r="R17" s="72">
        <v>66690</v>
      </c>
      <c r="S17" s="72">
        <v>69410</v>
      </c>
      <c r="T17" s="72">
        <v>62771</v>
      </c>
      <c r="U17" s="72">
        <v>71032</v>
      </c>
      <c r="V17" s="72">
        <v>68634</v>
      </c>
      <c r="W17" s="72">
        <v>70302</v>
      </c>
      <c r="X17" s="72">
        <v>73056</v>
      </c>
      <c r="Y17" s="72">
        <v>72665</v>
      </c>
      <c r="Z17" s="72">
        <v>73297</v>
      </c>
      <c r="AA17" s="72">
        <v>75996</v>
      </c>
      <c r="AB17" s="72">
        <v>81416</v>
      </c>
      <c r="AC17" s="72">
        <v>75108</v>
      </c>
      <c r="AD17" s="72">
        <v>81139</v>
      </c>
      <c r="AE17" s="72">
        <v>86880</v>
      </c>
      <c r="AF17" s="73">
        <f>_xlfn.FORECAST.ETS(AF13,$B$17:AE17,$B$13:AE13,1,1,1)</f>
        <v>84003.140745403696</v>
      </c>
      <c r="AG17" s="73">
        <f>_xlfn.FORECAST.ETS(AG13,$B$17:AF17,$B$13:AF13,1,1,1)</f>
        <v>85804.791336207039</v>
      </c>
      <c r="AH17" s="73">
        <f>_xlfn.FORECAST.ETS(AH13,$B$17:AG17,$B$13:AG13,1,1,1)</f>
        <v>87211.285811792462</v>
      </c>
      <c r="AI17" s="73">
        <f>_xlfn.FORECAST.ETS(AI13,$B$17:AH17,$B$13:AH13,1,1,1)</f>
        <v>89305.351752000104</v>
      </c>
      <c r="AJ17" s="73">
        <f>_xlfn.FORECAST.ETS(AJ13,$B$17:AI17,$B$13:AI13,1,1,1)</f>
        <v>91069.781150906143</v>
      </c>
      <c r="AK17" s="73">
        <f>_xlfn.FORECAST.ETS(AK13,$B$17:AJ17,$B$13:AJ13,1,1,1)</f>
        <v>89677.150397241378</v>
      </c>
      <c r="AL17" s="73">
        <f>_xlfn.FORECAST.ETS(AL13,$B$17:AK17,$B$13:AK13,1,1,1)</f>
        <v>91144.854320501312</v>
      </c>
      <c r="AM17" s="73">
        <f>_xlfn.FORECAST.ETS(AM13,$B$17:AL17,$B$13:AL13,1,1,1)</f>
        <v>94642.662904410157</v>
      </c>
      <c r="AN17" s="73">
        <f>_xlfn.FORECAST.ETS(AN13,$B$17:AM17,$B$13:AM13,1,1,1)</f>
        <v>95920.281685676804</v>
      </c>
      <c r="AO17" s="73">
        <f>_xlfn.FORECAST.ETS(AO13,$B$17:AN17,$B$13:AN13,1,1,1)</f>
        <v>97198.048217625372</v>
      </c>
      <c r="AP17" s="73">
        <f>_xlfn.FORECAST.ETS(AP13,$B$17:AO17,$B$13:AO13,1,1,1)</f>
        <v>97706.58028241081</v>
      </c>
      <c r="AQ17" s="73">
        <f>_xlfn.FORECAST.ETS(AQ13,$B$17:AP17,$B$13:AP13,1,1,1)</f>
        <v>98964.938189703826</v>
      </c>
      <c r="AR17" s="73">
        <f>_xlfn.FORECAST.ETS(AR13,$B$17:AQ17,$B$13:AQ13,1,1,1)</f>
        <v>100225.20233230226</v>
      </c>
      <c r="AS17" s="73">
        <f>_xlfn.FORECAST.ETS(AS13,$B$17:AR17,$B$13:AR13,1,1,1)</f>
        <v>101487.14077118899</v>
      </c>
      <c r="AT17" s="73">
        <f>_xlfn.FORECAST.ETS(AT13,$B$17:AS17,$B$13:AS13,1,1,1)</f>
        <v>102750.55021545435</v>
      </c>
      <c r="AU17" s="73">
        <f>_xlfn.FORECAST.ETS(AU13,$B$17:AT17,$B$13:AT13,1,1,1)</f>
        <v>104015.25225167077</v>
      </c>
      <c r="AV17" s="73">
        <f>_xlfn.FORECAST.ETS(AV13,$B$17:AU17,$B$13:AU13,1,1,1)</f>
        <v>105281.0900942033</v>
      </c>
      <c r="AW17" s="73">
        <f>_xlfn.FORECAST.ETS(AW13,$B$17:AV17,$B$13:AV13,1,1,1)</f>
        <v>106547.92578347665</v>
      </c>
      <c r="AX17" s="73">
        <f>_xlfn.FORECAST.ETS(AX13,$B$17:AW17,$B$13:AW13,1,1,1)</f>
        <v>107815.63776890151</v>
      </c>
      <c r="AY17" s="73">
        <f>_xlfn.FORECAST.ETS(AY13,$B$17:AX17,$B$13:AX13,1,1,1)</f>
        <v>109084.11882186189</v>
      </c>
      <c r="AZ17" s="73">
        <f>_xlfn.FORECAST.ETS(AZ13,$B$17:AY17,$B$13:AY13,1,1,1)</f>
        <v>110353.27423184506</v>
      </c>
      <c r="BA17" s="73">
        <f>_xlfn.FORECAST.ETS(BA13,$B$17:AZ17,$B$13:AZ13,1,1,1)</f>
        <v>111623.02024550241</v>
      </c>
      <c r="BB17" s="73">
        <f>_xlfn.FORECAST.ETS(BB13,$B$17:BA17,$B$13:BA13,1,1,1)</f>
        <v>112893.28271423529</v>
      </c>
      <c r="BC17" s="74">
        <f>_xlfn.FORECAST.ETS(BC13,$B$17:BB17,$B$13:BB13,1,1,1)</f>
        <v>114163.99592089654</v>
      </c>
    </row>
    <row r="48" spans="1:1" s="110" customFormat="1" x14ac:dyDescent="0.2">
      <c r="A48" s="111" t="s">
        <v>143</v>
      </c>
    </row>
    <row r="50" spans="1:55" x14ac:dyDescent="0.2">
      <c r="A50" s="46" t="s">
        <v>146</v>
      </c>
      <c r="B50" s="66">
        <v>7</v>
      </c>
      <c r="C50" s="66">
        <v>8</v>
      </c>
      <c r="D50" s="66">
        <v>9</v>
      </c>
      <c r="E50" s="66">
        <v>10</v>
      </c>
      <c r="F50" s="66">
        <v>11</v>
      </c>
      <c r="G50" s="66">
        <v>12</v>
      </c>
      <c r="H50" s="66">
        <v>13</v>
      </c>
      <c r="I50" s="66">
        <v>14</v>
      </c>
      <c r="J50" s="66">
        <v>15</v>
      </c>
      <c r="K50" s="66">
        <v>16</v>
      </c>
      <c r="L50" s="66">
        <v>17</v>
      </c>
      <c r="M50" s="66">
        <v>18</v>
      </c>
      <c r="N50" s="66">
        <v>19</v>
      </c>
      <c r="O50" s="66">
        <v>20</v>
      </c>
      <c r="P50" s="66">
        <v>21</v>
      </c>
      <c r="Q50" s="66">
        <v>22</v>
      </c>
      <c r="R50" s="66">
        <v>23</v>
      </c>
      <c r="S50" s="66">
        <v>24</v>
      </c>
      <c r="T50" s="66">
        <v>25</v>
      </c>
      <c r="U50" s="66">
        <v>26</v>
      </c>
      <c r="V50" s="66">
        <v>27</v>
      </c>
      <c r="W50" s="66">
        <v>28</v>
      </c>
      <c r="X50" s="66">
        <v>29</v>
      </c>
      <c r="Y50" s="66">
        <v>30</v>
      </c>
      <c r="Z50" s="66">
        <v>31</v>
      </c>
      <c r="AA50" s="66">
        <v>32</v>
      </c>
      <c r="AB50" s="66">
        <v>33</v>
      </c>
      <c r="AC50" s="66">
        <v>34</v>
      </c>
      <c r="AD50" s="66">
        <v>35</v>
      </c>
      <c r="AE50" s="66">
        <v>36</v>
      </c>
      <c r="AF50" s="67">
        <v>37</v>
      </c>
      <c r="AG50" s="66">
        <v>38</v>
      </c>
      <c r="AH50" s="66">
        <v>39</v>
      </c>
      <c r="AI50" s="66">
        <v>40</v>
      </c>
      <c r="AJ50" s="66">
        <v>41</v>
      </c>
      <c r="AK50" s="66">
        <v>42</v>
      </c>
      <c r="AL50" s="66">
        <v>43</v>
      </c>
      <c r="AM50" s="66">
        <v>44</v>
      </c>
      <c r="AN50" s="66">
        <v>45</v>
      </c>
      <c r="AO50" s="66">
        <v>46</v>
      </c>
      <c r="AP50" s="66">
        <v>47</v>
      </c>
      <c r="AQ50" s="66">
        <v>48</v>
      </c>
      <c r="AR50" s="66">
        <v>49</v>
      </c>
      <c r="AS50" s="66">
        <v>50</v>
      </c>
      <c r="AT50" s="66">
        <v>51</v>
      </c>
      <c r="AU50" s="66">
        <v>52</v>
      </c>
      <c r="AV50" s="66">
        <v>53</v>
      </c>
      <c r="AW50" s="66">
        <v>54</v>
      </c>
      <c r="AX50" s="66">
        <v>55</v>
      </c>
      <c r="AY50" s="66">
        <v>56</v>
      </c>
      <c r="AZ50" s="66">
        <v>57</v>
      </c>
      <c r="BA50" s="66">
        <v>58</v>
      </c>
      <c r="BB50" s="66">
        <v>59</v>
      </c>
      <c r="BC50" s="68">
        <v>60</v>
      </c>
    </row>
    <row r="51" spans="1:55" ht="16" x14ac:dyDescent="0.2">
      <c r="A51" s="113" t="s">
        <v>96</v>
      </c>
      <c r="B51" s="69">
        <v>163736</v>
      </c>
      <c r="C51" s="69">
        <v>178412</v>
      </c>
      <c r="D51" s="69">
        <v>170397</v>
      </c>
      <c r="E51" s="69">
        <v>176245</v>
      </c>
      <c r="F51" s="69">
        <v>172112</v>
      </c>
      <c r="G51" s="69">
        <v>182341</v>
      </c>
      <c r="H51" s="69">
        <v>195932</v>
      </c>
      <c r="I51" s="69">
        <v>199356</v>
      </c>
      <c r="J51" s="69">
        <v>182296</v>
      </c>
      <c r="K51" s="69">
        <v>190347</v>
      </c>
      <c r="L51" s="69">
        <v>174161</v>
      </c>
      <c r="M51" s="69">
        <v>170665</v>
      </c>
      <c r="N51" s="69">
        <v>161677</v>
      </c>
      <c r="O51" s="69">
        <v>161408</v>
      </c>
      <c r="P51" s="69">
        <v>181141</v>
      </c>
      <c r="Q51" s="69">
        <v>179096</v>
      </c>
      <c r="R51" s="69">
        <v>182659</v>
      </c>
      <c r="S51" s="69">
        <v>187480</v>
      </c>
      <c r="T51" s="69">
        <v>187779</v>
      </c>
      <c r="U51" s="69">
        <v>200973</v>
      </c>
      <c r="V51" s="69">
        <v>189938</v>
      </c>
      <c r="W51" s="69">
        <v>180289</v>
      </c>
      <c r="X51" s="69">
        <v>182034</v>
      </c>
      <c r="Y51" s="69">
        <v>171589</v>
      </c>
      <c r="Z51" s="69">
        <v>181189</v>
      </c>
      <c r="AA51" s="69">
        <v>167840</v>
      </c>
      <c r="AB51" s="69">
        <v>187091</v>
      </c>
      <c r="AC51" s="69">
        <v>166375</v>
      </c>
      <c r="AD51" s="69">
        <v>179338</v>
      </c>
      <c r="AE51" s="69">
        <v>195065</v>
      </c>
      <c r="AF51" s="5"/>
      <c r="AG51" s="114" t="s">
        <v>145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27"/>
    </row>
    <row r="52" spans="1:55" x14ac:dyDescent="0.2">
      <c r="A52" s="43" t="s">
        <v>97</v>
      </c>
      <c r="B52" s="69">
        <v>154121</v>
      </c>
      <c r="C52" s="69">
        <v>152566</v>
      </c>
      <c r="D52" s="69">
        <v>157613</v>
      </c>
      <c r="E52" s="69">
        <v>147898</v>
      </c>
      <c r="F52" s="69">
        <v>156184</v>
      </c>
      <c r="G52" s="69">
        <v>151617</v>
      </c>
      <c r="H52" s="69">
        <v>158364</v>
      </c>
      <c r="I52" s="69">
        <v>151371</v>
      </c>
      <c r="J52" s="69">
        <v>155286</v>
      </c>
      <c r="K52" s="69">
        <v>153507</v>
      </c>
      <c r="L52" s="69">
        <v>144088</v>
      </c>
      <c r="M52" s="69">
        <v>148360</v>
      </c>
      <c r="N52" s="69">
        <v>151487</v>
      </c>
      <c r="O52" s="69">
        <v>143333</v>
      </c>
      <c r="P52" s="69">
        <v>142662</v>
      </c>
      <c r="Q52" s="69">
        <v>142874</v>
      </c>
      <c r="R52" s="69">
        <v>144340</v>
      </c>
      <c r="S52" s="69">
        <v>144531</v>
      </c>
      <c r="T52" s="69">
        <v>153423</v>
      </c>
      <c r="U52" s="69">
        <v>143576</v>
      </c>
      <c r="V52" s="69">
        <v>144195</v>
      </c>
      <c r="W52" s="69">
        <v>144909</v>
      </c>
      <c r="X52" s="69">
        <v>149310</v>
      </c>
      <c r="Y52" s="69">
        <v>148036</v>
      </c>
      <c r="Z52" s="69">
        <v>144901</v>
      </c>
      <c r="AA52" s="69">
        <v>136734</v>
      </c>
      <c r="AB52" s="69">
        <v>137299</v>
      </c>
      <c r="AC52" s="69">
        <v>141565</v>
      </c>
      <c r="AD52" s="69">
        <v>139858</v>
      </c>
      <c r="AE52" s="69">
        <v>135834</v>
      </c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27"/>
    </row>
    <row r="53" spans="1:55" x14ac:dyDescent="0.2">
      <c r="A53" s="43" t="s">
        <v>98</v>
      </c>
      <c r="B53" s="69">
        <v>100398</v>
      </c>
      <c r="C53" s="69">
        <v>96137</v>
      </c>
      <c r="D53" s="69">
        <v>94491</v>
      </c>
      <c r="E53" s="69">
        <v>105218</v>
      </c>
      <c r="F53" s="69">
        <v>104197</v>
      </c>
      <c r="G53" s="69">
        <v>103991</v>
      </c>
      <c r="H53" s="69">
        <v>97811</v>
      </c>
      <c r="I53" s="69">
        <v>84195</v>
      </c>
      <c r="J53" s="69">
        <v>85131</v>
      </c>
      <c r="K53" s="69">
        <v>81897</v>
      </c>
      <c r="L53" s="69">
        <v>91686</v>
      </c>
      <c r="M53" s="69">
        <v>100344</v>
      </c>
      <c r="N53" s="69">
        <v>96570</v>
      </c>
      <c r="O53" s="69">
        <v>96713</v>
      </c>
      <c r="P53" s="69">
        <v>111717</v>
      </c>
      <c r="Q53" s="69">
        <v>100540</v>
      </c>
      <c r="R53" s="69">
        <v>98428</v>
      </c>
      <c r="S53" s="69">
        <v>99410</v>
      </c>
      <c r="T53" s="69">
        <v>97053</v>
      </c>
      <c r="U53" s="69">
        <v>93763</v>
      </c>
      <c r="V53" s="69">
        <v>98405</v>
      </c>
      <c r="W53" s="69">
        <v>90519</v>
      </c>
      <c r="X53" s="69">
        <v>90909</v>
      </c>
      <c r="Y53" s="69">
        <v>105772</v>
      </c>
      <c r="Z53" s="69">
        <v>104800</v>
      </c>
      <c r="AA53" s="69">
        <v>98262</v>
      </c>
      <c r="AB53" s="69">
        <v>95330</v>
      </c>
      <c r="AC53" s="69">
        <v>97070</v>
      </c>
      <c r="AD53" s="69">
        <v>98359</v>
      </c>
      <c r="AE53" s="69">
        <v>99799</v>
      </c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27"/>
    </row>
    <row r="54" spans="1:55" x14ac:dyDescent="0.2">
      <c r="A54" s="44" t="s">
        <v>144</v>
      </c>
      <c r="B54" s="72">
        <v>49617</v>
      </c>
      <c r="C54" s="72">
        <v>49795</v>
      </c>
      <c r="D54" s="72">
        <v>54869</v>
      </c>
      <c r="E54" s="72">
        <v>51886</v>
      </c>
      <c r="F54" s="72">
        <v>54377</v>
      </c>
      <c r="G54" s="72">
        <v>49720</v>
      </c>
      <c r="H54" s="72">
        <v>53142</v>
      </c>
      <c r="I54" s="72">
        <v>57619</v>
      </c>
      <c r="J54" s="72">
        <v>50884</v>
      </c>
      <c r="K54" s="72">
        <v>58592</v>
      </c>
      <c r="L54" s="72">
        <v>59582</v>
      </c>
      <c r="M54" s="72">
        <v>60381</v>
      </c>
      <c r="N54" s="72">
        <v>60334</v>
      </c>
      <c r="O54" s="72">
        <v>60254</v>
      </c>
      <c r="P54" s="72">
        <v>65537</v>
      </c>
      <c r="Q54" s="72">
        <v>59009</v>
      </c>
      <c r="R54" s="72">
        <v>66690</v>
      </c>
      <c r="S54" s="72">
        <v>69410</v>
      </c>
      <c r="T54" s="72">
        <v>62771</v>
      </c>
      <c r="U54" s="72">
        <v>71032</v>
      </c>
      <c r="V54" s="72">
        <v>68634</v>
      </c>
      <c r="W54" s="72">
        <v>70302</v>
      </c>
      <c r="X54" s="72">
        <v>73056</v>
      </c>
      <c r="Y54" s="72">
        <v>72665</v>
      </c>
      <c r="Z54" s="72">
        <v>73297</v>
      </c>
      <c r="AA54" s="72">
        <v>75996</v>
      </c>
      <c r="AB54" s="72">
        <v>76049</v>
      </c>
      <c r="AC54" s="72">
        <v>67440</v>
      </c>
      <c r="AD54" s="72">
        <v>68416</v>
      </c>
      <c r="AE54" s="72">
        <v>69680</v>
      </c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28"/>
    </row>
    <row r="57" spans="1:55" s="110" customFormat="1" x14ac:dyDescent="0.2">
      <c r="A57" s="111" t="s">
        <v>12</v>
      </c>
    </row>
    <row r="59" spans="1:55" x14ac:dyDescent="0.2">
      <c r="A59" s="46" t="s">
        <v>146</v>
      </c>
      <c r="B59" s="66">
        <v>7</v>
      </c>
      <c r="C59" s="66">
        <v>8</v>
      </c>
      <c r="D59" s="66">
        <v>9</v>
      </c>
      <c r="E59" s="66">
        <v>10</v>
      </c>
      <c r="F59" s="66">
        <v>11</v>
      </c>
      <c r="G59" s="66">
        <v>12</v>
      </c>
      <c r="H59" s="66">
        <v>13</v>
      </c>
      <c r="I59" s="66">
        <v>14</v>
      </c>
      <c r="J59" s="66">
        <v>15</v>
      </c>
      <c r="K59" s="66">
        <v>16</v>
      </c>
      <c r="L59" s="66">
        <v>17</v>
      </c>
      <c r="M59" s="66">
        <v>18</v>
      </c>
      <c r="N59" s="66">
        <v>19</v>
      </c>
      <c r="O59" s="66">
        <v>20</v>
      </c>
      <c r="P59" s="66">
        <v>21</v>
      </c>
      <c r="Q59" s="66">
        <v>22</v>
      </c>
      <c r="R59" s="66">
        <v>23</v>
      </c>
      <c r="S59" s="66">
        <v>24</v>
      </c>
      <c r="T59" s="66">
        <v>25</v>
      </c>
      <c r="U59" s="66">
        <v>26</v>
      </c>
      <c r="V59" s="66">
        <v>27</v>
      </c>
      <c r="W59" s="66">
        <v>28</v>
      </c>
      <c r="X59" s="66">
        <v>29</v>
      </c>
      <c r="Y59" s="66">
        <v>30</v>
      </c>
      <c r="Z59" s="66">
        <v>31</v>
      </c>
      <c r="AA59" s="66">
        <v>32</v>
      </c>
      <c r="AB59" s="66">
        <v>33</v>
      </c>
      <c r="AC59" s="66">
        <v>34</v>
      </c>
      <c r="AD59" s="66">
        <v>35</v>
      </c>
      <c r="AE59" s="66">
        <v>36</v>
      </c>
      <c r="AF59" s="67">
        <v>37</v>
      </c>
      <c r="AG59" s="66">
        <v>38</v>
      </c>
      <c r="AH59" s="66">
        <v>39</v>
      </c>
      <c r="AI59" s="66">
        <v>40</v>
      </c>
      <c r="AJ59" s="66">
        <v>41</v>
      </c>
      <c r="AK59" s="66">
        <v>42</v>
      </c>
      <c r="AL59" s="66">
        <v>43</v>
      </c>
      <c r="AM59" s="66">
        <v>44</v>
      </c>
      <c r="AN59" s="66">
        <v>45</v>
      </c>
      <c r="AO59" s="66">
        <v>46</v>
      </c>
      <c r="AP59" s="66">
        <v>47</v>
      </c>
      <c r="AQ59" s="66">
        <v>48</v>
      </c>
      <c r="AR59" s="66">
        <v>49</v>
      </c>
      <c r="AS59" s="66">
        <v>50</v>
      </c>
      <c r="AT59" s="66">
        <v>51</v>
      </c>
      <c r="AU59" s="66">
        <v>52</v>
      </c>
      <c r="AV59" s="66">
        <v>53</v>
      </c>
      <c r="AW59" s="66">
        <v>54</v>
      </c>
      <c r="AX59" s="66">
        <v>55</v>
      </c>
      <c r="AY59" s="66">
        <v>56</v>
      </c>
      <c r="AZ59" s="66">
        <v>57</v>
      </c>
      <c r="BA59" s="66">
        <v>58</v>
      </c>
      <c r="BB59" s="66">
        <v>59</v>
      </c>
      <c r="BC59" s="68">
        <v>60</v>
      </c>
    </row>
    <row r="60" spans="1:55" ht="16" x14ac:dyDescent="0.2">
      <c r="A60" s="113" t="s">
        <v>147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/>
      <c r="AG60" s="114" t="s">
        <v>151</v>
      </c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27"/>
    </row>
    <row r="61" spans="1:55" x14ac:dyDescent="0.2">
      <c r="A61" s="43" t="s">
        <v>148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27"/>
    </row>
    <row r="62" spans="1:55" x14ac:dyDescent="0.2">
      <c r="A62" s="43" t="s">
        <v>149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69">
        <v>2934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69">
        <v>8739</v>
      </c>
      <c r="AC62" s="69">
        <v>14844</v>
      </c>
      <c r="AD62" s="69">
        <v>33279</v>
      </c>
      <c r="AE62" s="69">
        <v>52545</v>
      </c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27"/>
    </row>
    <row r="63" spans="1:55" x14ac:dyDescent="0.2">
      <c r="A63" s="44" t="s">
        <v>150</v>
      </c>
      <c r="B63" s="37">
        <v>0</v>
      </c>
      <c r="C63" s="37">
        <v>0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  <c r="Z63" s="37">
        <v>0</v>
      </c>
      <c r="AA63" s="37">
        <v>0</v>
      </c>
      <c r="AB63" s="37">
        <v>0</v>
      </c>
      <c r="AC63" s="72">
        <v>5367</v>
      </c>
      <c r="AD63" s="72">
        <v>12499</v>
      </c>
      <c r="AE63" s="72">
        <v>23973</v>
      </c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28"/>
    </row>
    <row r="66" spans="1:55" s="110" customFormat="1" x14ac:dyDescent="0.2">
      <c r="A66" s="111" t="s">
        <v>12</v>
      </c>
    </row>
    <row r="68" spans="1:55" x14ac:dyDescent="0.2">
      <c r="A68" s="46" t="s">
        <v>146</v>
      </c>
      <c r="B68" s="66">
        <v>7</v>
      </c>
      <c r="C68" s="66">
        <v>8</v>
      </c>
      <c r="D68" s="66">
        <v>9</v>
      </c>
      <c r="E68" s="66">
        <v>10</v>
      </c>
      <c r="F68" s="66">
        <v>11</v>
      </c>
      <c r="G68" s="66">
        <v>12</v>
      </c>
      <c r="H68" s="66">
        <v>13</v>
      </c>
      <c r="I68" s="66">
        <v>14</v>
      </c>
      <c r="J68" s="66">
        <v>15</v>
      </c>
      <c r="K68" s="66">
        <v>16</v>
      </c>
      <c r="L68" s="66">
        <v>17</v>
      </c>
      <c r="M68" s="66">
        <v>18</v>
      </c>
      <c r="N68" s="66">
        <v>19</v>
      </c>
      <c r="O68" s="66">
        <v>20</v>
      </c>
      <c r="P68" s="66">
        <v>21</v>
      </c>
      <c r="Q68" s="66">
        <v>22</v>
      </c>
      <c r="R68" s="66">
        <v>23</v>
      </c>
      <c r="S68" s="66">
        <v>24</v>
      </c>
      <c r="T68" s="66">
        <v>25</v>
      </c>
      <c r="U68" s="66">
        <v>26</v>
      </c>
      <c r="V68" s="66">
        <v>27</v>
      </c>
      <c r="W68" s="66">
        <v>28</v>
      </c>
      <c r="X68" s="66">
        <v>29</v>
      </c>
      <c r="Y68" s="66">
        <v>30</v>
      </c>
      <c r="Z68" s="66">
        <v>31</v>
      </c>
      <c r="AA68" s="66">
        <v>32</v>
      </c>
      <c r="AB68" s="66">
        <v>33</v>
      </c>
      <c r="AC68" s="66">
        <v>34</v>
      </c>
      <c r="AD68" s="66">
        <v>35</v>
      </c>
      <c r="AE68" s="66">
        <v>36</v>
      </c>
      <c r="AF68" s="67">
        <v>37</v>
      </c>
      <c r="AG68" s="66">
        <v>38</v>
      </c>
      <c r="AH68" s="66">
        <v>39</v>
      </c>
      <c r="AI68" s="66">
        <v>40</v>
      </c>
      <c r="AJ68" s="66">
        <v>41</v>
      </c>
      <c r="AK68" s="66">
        <v>42</v>
      </c>
      <c r="AL68" s="66">
        <v>43</v>
      </c>
      <c r="AM68" s="66">
        <v>44</v>
      </c>
      <c r="AN68" s="66">
        <v>45</v>
      </c>
      <c r="AO68" s="66">
        <v>46</v>
      </c>
      <c r="AP68" s="66">
        <v>47</v>
      </c>
      <c r="AQ68" s="66">
        <v>48</v>
      </c>
      <c r="AR68" s="66">
        <v>49</v>
      </c>
      <c r="AS68" s="66">
        <v>50</v>
      </c>
      <c r="AT68" s="66">
        <v>51</v>
      </c>
      <c r="AU68" s="66">
        <v>52</v>
      </c>
      <c r="AV68" s="66">
        <v>53</v>
      </c>
      <c r="AW68" s="66">
        <v>54</v>
      </c>
      <c r="AX68" s="66">
        <v>55</v>
      </c>
      <c r="AY68" s="66">
        <v>56</v>
      </c>
      <c r="AZ68" s="66">
        <v>57</v>
      </c>
      <c r="BA68" s="66">
        <v>58</v>
      </c>
      <c r="BB68" s="66">
        <v>59</v>
      </c>
      <c r="BC68" s="68">
        <v>60</v>
      </c>
    </row>
    <row r="69" spans="1:55" ht="16" x14ac:dyDescent="0.2">
      <c r="A69" s="113" t="s">
        <v>96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/>
      <c r="AG69" s="114" t="s">
        <v>152</v>
      </c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27"/>
    </row>
    <row r="70" spans="1:55" x14ac:dyDescent="0.2">
      <c r="A70" s="43" t="s">
        <v>97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27"/>
    </row>
    <row r="71" spans="1:55" x14ac:dyDescent="0.2">
      <c r="A71" s="43" t="s">
        <v>98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293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873</v>
      </c>
      <c r="AC71" s="69">
        <v>1484</v>
      </c>
      <c r="AD71" s="69">
        <v>3486</v>
      </c>
      <c r="AE71" s="69">
        <v>5814</v>
      </c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27"/>
    </row>
    <row r="72" spans="1:55" x14ac:dyDescent="0.2">
      <c r="A72" s="44" t="s">
        <v>144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  <c r="Z72" s="37">
        <v>0</v>
      </c>
      <c r="AA72" s="37">
        <v>0</v>
      </c>
      <c r="AB72" s="37">
        <v>0</v>
      </c>
      <c r="AC72" s="37">
        <v>536</v>
      </c>
      <c r="AD72" s="72">
        <v>1249</v>
      </c>
      <c r="AE72" s="72">
        <v>2520</v>
      </c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28"/>
    </row>
    <row r="75" spans="1:55" s="110" customFormat="1" x14ac:dyDescent="0.2">
      <c r="A75" s="111" t="s">
        <v>12</v>
      </c>
    </row>
    <row r="77" spans="1:55" x14ac:dyDescent="0.2">
      <c r="A77" s="46" t="s">
        <v>146</v>
      </c>
      <c r="B77" s="66">
        <v>7</v>
      </c>
      <c r="C77" s="66">
        <v>8</v>
      </c>
      <c r="D77" s="66">
        <v>9</v>
      </c>
      <c r="E77" s="66">
        <v>10</v>
      </c>
      <c r="F77" s="66">
        <v>11</v>
      </c>
      <c r="G77" s="66">
        <v>12</v>
      </c>
      <c r="H77" s="66">
        <v>13</v>
      </c>
      <c r="I77" s="66">
        <v>14</v>
      </c>
      <c r="J77" s="66">
        <v>15</v>
      </c>
      <c r="K77" s="66">
        <v>16</v>
      </c>
      <c r="L77" s="66">
        <v>17</v>
      </c>
      <c r="M77" s="66">
        <v>18</v>
      </c>
      <c r="N77" s="66">
        <v>19</v>
      </c>
      <c r="O77" s="66">
        <v>20</v>
      </c>
      <c r="P77" s="66">
        <v>21</v>
      </c>
      <c r="Q77" s="66">
        <v>22</v>
      </c>
      <c r="R77" s="66">
        <v>23</v>
      </c>
      <c r="S77" s="66">
        <v>24</v>
      </c>
      <c r="T77" s="66">
        <v>25</v>
      </c>
      <c r="U77" s="66">
        <v>26</v>
      </c>
      <c r="V77" s="66">
        <v>27</v>
      </c>
      <c r="W77" s="66">
        <v>28</v>
      </c>
      <c r="X77" s="66">
        <v>29</v>
      </c>
      <c r="Y77" s="66">
        <v>30</v>
      </c>
      <c r="Z77" s="66">
        <v>31</v>
      </c>
      <c r="AA77" s="66">
        <v>32</v>
      </c>
      <c r="AB77" s="66">
        <v>33</v>
      </c>
      <c r="AC77" s="66">
        <v>34</v>
      </c>
      <c r="AD77" s="66">
        <v>35</v>
      </c>
      <c r="AE77" s="66">
        <v>36</v>
      </c>
      <c r="AF77" s="67">
        <v>37</v>
      </c>
      <c r="AG77" s="66">
        <v>38</v>
      </c>
      <c r="AH77" s="66">
        <v>39</v>
      </c>
      <c r="AI77" s="66">
        <v>40</v>
      </c>
      <c r="AJ77" s="66">
        <v>41</v>
      </c>
      <c r="AK77" s="66">
        <v>42</v>
      </c>
      <c r="AL77" s="66">
        <v>43</v>
      </c>
      <c r="AM77" s="66">
        <v>44</v>
      </c>
      <c r="AN77" s="66">
        <v>45</v>
      </c>
      <c r="AO77" s="66">
        <v>46</v>
      </c>
      <c r="AP77" s="66">
        <v>47</v>
      </c>
      <c r="AQ77" s="66">
        <v>48</v>
      </c>
      <c r="AR77" s="66">
        <v>49</v>
      </c>
      <c r="AS77" s="66">
        <v>50</v>
      </c>
      <c r="AT77" s="66">
        <v>51</v>
      </c>
      <c r="AU77" s="66">
        <v>52</v>
      </c>
      <c r="AV77" s="66">
        <v>53</v>
      </c>
      <c r="AW77" s="66">
        <v>54</v>
      </c>
      <c r="AX77" s="66">
        <v>55</v>
      </c>
      <c r="AY77" s="66">
        <v>56</v>
      </c>
      <c r="AZ77" s="66">
        <v>57</v>
      </c>
      <c r="BA77" s="66">
        <v>58</v>
      </c>
      <c r="BB77" s="66">
        <v>59</v>
      </c>
      <c r="BC77" s="68">
        <v>60</v>
      </c>
    </row>
    <row r="78" spans="1:55" ht="16" x14ac:dyDescent="0.2">
      <c r="A78" s="113" t="s">
        <v>153</v>
      </c>
      <c r="B78" s="115">
        <v>1</v>
      </c>
      <c r="C78" s="115">
        <v>1</v>
      </c>
      <c r="D78" s="115">
        <v>1</v>
      </c>
      <c r="E78" s="115">
        <v>1</v>
      </c>
      <c r="F78" s="115">
        <v>1</v>
      </c>
      <c r="G78" s="115">
        <v>1</v>
      </c>
      <c r="H78" s="115">
        <v>1</v>
      </c>
      <c r="I78" s="115">
        <v>1</v>
      </c>
      <c r="J78" s="115">
        <v>1</v>
      </c>
      <c r="K78" s="115">
        <v>1</v>
      </c>
      <c r="L78" s="115">
        <v>1</v>
      </c>
      <c r="M78" s="115">
        <v>1</v>
      </c>
      <c r="N78" s="115">
        <v>1</v>
      </c>
      <c r="O78" s="115">
        <v>1</v>
      </c>
      <c r="P78" s="115">
        <v>1</v>
      </c>
      <c r="Q78" s="115">
        <v>1</v>
      </c>
      <c r="R78" s="115">
        <v>1</v>
      </c>
      <c r="S78" s="115">
        <v>1</v>
      </c>
      <c r="T78" s="115">
        <v>1</v>
      </c>
      <c r="U78" s="115">
        <v>1</v>
      </c>
      <c r="V78" s="115">
        <v>1</v>
      </c>
      <c r="W78" s="115">
        <v>1</v>
      </c>
      <c r="X78" s="115">
        <v>1</v>
      </c>
      <c r="Y78" s="115">
        <v>1</v>
      </c>
      <c r="Z78" s="115">
        <v>1</v>
      </c>
      <c r="AA78" s="115">
        <v>1</v>
      </c>
      <c r="AB78" s="115">
        <v>1</v>
      </c>
      <c r="AC78" s="115">
        <v>1</v>
      </c>
      <c r="AD78" s="115">
        <v>1</v>
      </c>
      <c r="AE78" s="115">
        <v>1</v>
      </c>
      <c r="AF78" s="5"/>
      <c r="AG78" s="114" t="s">
        <v>157</v>
      </c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27"/>
    </row>
    <row r="79" spans="1:55" x14ac:dyDescent="0.2">
      <c r="A79" s="43" t="s">
        <v>154</v>
      </c>
      <c r="B79" s="115">
        <v>1</v>
      </c>
      <c r="C79" s="115">
        <v>1</v>
      </c>
      <c r="D79" s="115">
        <v>1</v>
      </c>
      <c r="E79" s="115">
        <v>1</v>
      </c>
      <c r="F79" s="115">
        <v>1</v>
      </c>
      <c r="G79" s="115">
        <v>1</v>
      </c>
      <c r="H79" s="115">
        <v>1</v>
      </c>
      <c r="I79" s="115">
        <v>1</v>
      </c>
      <c r="J79" s="115">
        <v>1</v>
      </c>
      <c r="K79" s="115">
        <v>1</v>
      </c>
      <c r="L79" s="115">
        <v>1</v>
      </c>
      <c r="M79" s="115">
        <v>1</v>
      </c>
      <c r="N79" s="115">
        <v>1</v>
      </c>
      <c r="O79" s="115">
        <v>1</v>
      </c>
      <c r="P79" s="115">
        <v>1</v>
      </c>
      <c r="Q79" s="115">
        <v>1</v>
      </c>
      <c r="R79" s="115">
        <v>1</v>
      </c>
      <c r="S79" s="115">
        <v>1</v>
      </c>
      <c r="T79" s="115">
        <v>1</v>
      </c>
      <c r="U79" s="115">
        <v>1</v>
      </c>
      <c r="V79" s="115">
        <v>1</v>
      </c>
      <c r="W79" s="115">
        <v>1</v>
      </c>
      <c r="X79" s="115">
        <v>1</v>
      </c>
      <c r="Y79" s="115">
        <v>1</v>
      </c>
      <c r="Z79" s="115">
        <v>1</v>
      </c>
      <c r="AA79" s="115">
        <v>1</v>
      </c>
      <c r="AB79" s="115">
        <v>1</v>
      </c>
      <c r="AC79" s="115">
        <v>1</v>
      </c>
      <c r="AD79" s="115">
        <v>1</v>
      </c>
      <c r="AE79" s="115">
        <v>1</v>
      </c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27"/>
    </row>
    <row r="80" spans="1:55" x14ac:dyDescent="0.2">
      <c r="A80" s="43" t="s">
        <v>155</v>
      </c>
      <c r="B80" s="115">
        <v>1</v>
      </c>
      <c r="C80" s="115">
        <v>1</v>
      </c>
      <c r="D80" s="115">
        <v>1</v>
      </c>
      <c r="E80" s="115">
        <v>1</v>
      </c>
      <c r="F80" s="115">
        <v>1</v>
      </c>
      <c r="G80" s="115">
        <v>1</v>
      </c>
      <c r="H80" s="115">
        <v>1</v>
      </c>
      <c r="I80" s="115">
        <v>1</v>
      </c>
      <c r="J80" s="115">
        <v>1</v>
      </c>
      <c r="K80" s="115">
        <v>1</v>
      </c>
      <c r="L80" s="115">
        <v>1</v>
      </c>
      <c r="M80" s="115">
        <v>1</v>
      </c>
      <c r="N80" s="115">
        <v>1</v>
      </c>
      <c r="O80" s="115">
        <v>1</v>
      </c>
      <c r="P80" s="115">
        <v>1</v>
      </c>
      <c r="Q80" s="115">
        <v>1</v>
      </c>
      <c r="R80" s="115">
        <v>1</v>
      </c>
      <c r="S80" s="115">
        <v>1</v>
      </c>
      <c r="T80" s="115">
        <v>0.97099999999999997</v>
      </c>
      <c r="U80" s="115">
        <v>1</v>
      </c>
      <c r="V80" s="115">
        <v>1</v>
      </c>
      <c r="W80" s="115">
        <v>1</v>
      </c>
      <c r="X80" s="115">
        <v>1</v>
      </c>
      <c r="Y80" s="115">
        <v>1</v>
      </c>
      <c r="Z80" s="115">
        <v>1</v>
      </c>
      <c r="AA80" s="115">
        <v>0.91800000000000004</v>
      </c>
      <c r="AB80" s="115">
        <v>0.86499999999999999</v>
      </c>
      <c r="AC80" s="115">
        <v>0.745</v>
      </c>
      <c r="AD80" s="115">
        <v>0.65200000000000002</v>
      </c>
      <c r="AE80" s="115">
        <v>0.61499999999999999</v>
      </c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27"/>
    </row>
    <row r="81" spans="1:55" x14ac:dyDescent="0.2">
      <c r="A81" s="44" t="s">
        <v>156</v>
      </c>
      <c r="B81" s="116">
        <v>1</v>
      </c>
      <c r="C81" s="116">
        <v>1</v>
      </c>
      <c r="D81" s="116">
        <v>1</v>
      </c>
      <c r="E81" s="116">
        <v>1</v>
      </c>
      <c r="F81" s="116">
        <v>1</v>
      </c>
      <c r="G81" s="116">
        <v>1</v>
      </c>
      <c r="H81" s="116">
        <v>1</v>
      </c>
      <c r="I81" s="116">
        <v>1</v>
      </c>
      <c r="J81" s="116">
        <v>1</v>
      </c>
      <c r="K81" s="116">
        <v>1</v>
      </c>
      <c r="L81" s="116">
        <v>1</v>
      </c>
      <c r="M81" s="116">
        <v>1</v>
      </c>
      <c r="N81" s="116">
        <v>1</v>
      </c>
      <c r="O81" s="116">
        <v>1</v>
      </c>
      <c r="P81" s="116">
        <v>1</v>
      </c>
      <c r="Q81" s="116">
        <v>1</v>
      </c>
      <c r="R81" s="116">
        <v>1</v>
      </c>
      <c r="S81" s="116">
        <v>1</v>
      </c>
      <c r="T81" s="116">
        <v>1</v>
      </c>
      <c r="U81" s="116">
        <v>1</v>
      </c>
      <c r="V81" s="116">
        <v>1</v>
      </c>
      <c r="W81" s="116">
        <v>1</v>
      </c>
      <c r="X81" s="116">
        <v>1</v>
      </c>
      <c r="Y81" s="116">
        <v>1</v>
      </c>
      <c r="Z81" s="116">
        <v>1</v>
      </c>
      <c r="AA81" s="116">
        <v>1</v>
      </c>
      <c r="AB81" s="116">
        <v>0.93400000000000005</v>
      </c>
      <c r="AC81" s="116">
        <v>0.84399999999999997</v>
      </c>
      <c r="AD81" s="116">
        <v>0.74099999999999999</v>
      </c>
      <c r="AE81" s="116">
        <v>0.64300000000000002</v>
      </c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28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2:BC47"/>
  <sheetViews>
    <sheetView showGridLines="0" topLeftCell="R1" workbookViewId="0">
      <selection activeCell="M37" sqref="M37"/>
    </sheetView>
  </sheetViews>
  <sheetFormatPr baseColWidth="10" defaultColWidth="9" defaultRowHeight="14" x14ac:dyDescent="0.2"/>
  <cols>
    <col min="1" max="1" width="18.6640625" style="1" customWidth="1"/>
    <col min="2" max="16384" width="9" style="1"/>
  </cols>
  <sheetData>
    <row r="2" spans="1:55" s="25" customFormat="1" x14ac:dyDescent="0.2">
      <c r="A2" s="24" t="s">
        <v>170</v>
      </c>
    </row>
    <row r="4" spans="1:55" s="110" customFormat="1" x14ac:dyDescent="0.2">
      <c r="A4" s="111" t="s">
        <v>161</v>
      </c>
    </row>
    <row r="6" spans="1:55" ht="30" x14ac:dyDescent="0.2">
      <c r="A6" s="117" t="s">
        <v>158</v>
      </c>
      <c r="B6" s="66">
        <v>7</v>
      </c>
      <c r="C6" s="66">
        <v>8</v>
      </c>
      <c r="D6" s="66">
        <v>9</v>
      </c>
      <c r="E6" s="66">
        <v>10</v>
      </c>
      <c r="F6" s="66">
        <v>11</v>
      </c>
      <c r="G6" s="66">
        <v>12</v>
      </c>
      <c r="H6" s="66">
        <v>13</v>
      </c>
      <c r="I6" s="66">
        <v>14</v>
      </c>
      <c r="J6" s="66">
        <v>15</v>
      </c>
      <c r="K6" s="66">
        <v>16</v>
      </c>
      <c r="L6" s="66">
        <v>17</v>
      </c>
      <c r="M6" s="66">
        <v>18</v>
      </c>
      <c r="N6" s="66">
        <v>19</v>
      </c>
      <c r="O6" s="66">
        <v>20</v>
      </c>
      <c r="P6" s="66">
        <v>21</v>
      </c>
      <c r="Q6" s="66">
        <v>22</v>
      </c>
      <c r="R6" s="66">
        <v>23</v>
      </c>
      <c r="S6" s="66">
        <v>24</v>
      </c>
      <c r="T6" s="66">
        <v>25</v>
      </c>
      <c r="U6" s="66">
        <v>26</v>
      </c>
      <c r="V6" s="66">
        <v>27</v>
      </c>
      <c r="W6" s="66">
        <v>28</v>
      </c>
      <c r="X6" s="66">
        <v>29</v>
      </c>
      <c r="Y6" s="66">
        <v>30</v>
      </c>
      <c r="Z6" s="66">
        <v>31</v>
      </c>
      <c r="AA6" s="66">
        <v>32</v>
      </c>
      <c r="AB6" s="66">
        <v>33</v>
      </c>
      <c r="AC6" s="66">
        <v>34</v>
      </c>
      <c r="AD6" s="66">
        <v>35</v>
      </c>
      <c r="AE6" s="66">
        <v>36</v>
      </c>
      <c r="AF6" s="67">
        <v>37</v>
      </c>
      <c r="AG6" s="66">
        <v>38</v>
      </c>
      <c r="AH6" s="66">
        <v>39</v>
      </c>
      <c r="AI6" s="66">
        <v>40</v>
      </c>
      <c r="AJ6" s="66">
        <v>41</v>
      </c>
      <c r="AK6" s="66">
        <v>42</v>
      </c>
      <c r="AL6" s="66">
        <v>43</v>
      </c>
      <c r="AM6" s="66">
        <v>44</v>
      </c>
      <c r="AN6" s="66">
        <v>45</v>
      </c>
      <c r="AO6" s="66">
        <v>46</v>
      </c>
      <c r="AP6" s="66">
        <v>47</v>
      </c>
      <c r="AQ6" s="66">
        <v>48</v>
      </c>
      <c r="AR6" s="66">
        <v>49</v>
      </c>
      <c r="AS6" s="66">
        <v>50</v>
      </c>
      <c r="AT6" s="66">
        <v>51</v>
      </c>
      <c r="AU6" s="66">
        <v>52</v>
      </c>
      <c r="AV6" s="66">
        <v>53</v>
      </c>
      <c r="AW6" s="66">
        <v>54</v>
      </c>
      <c r="AX6" s="66">
        <v>55</v>
      </c>
      <c r="AY6" s="66">
        <v>56</v>
      </c>
      <c r="AZ6" s="66">
        <v>57</v>
      </c>
      <c r="BA6" s="66">
        <v>58</v>
      </c>
      <c r="BB6" s="66">
        <v>59</v>
      </c>
      <c r="BC6" s="68">
        <v>60</v>
      </c>
    </row>
    <row r="7" spans="1:55" x14ac:dyDescent="0.2">
      <c r="A7" s="113" t="s">
        <v>96</v>
      </c>
      <c r="B7" s="118" t="s">
        <v>160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9">
        <v>183840</v>
      </c>
      <c r="AA7" s="69">
        <v>181798</v>
      </c>
      <c r="AB7" s="69">
        <v>181697</v>
      </c>
      <c r="AC7" s="69">
        <v>179387</v>
      </c>
      <c r="AD7" s="69">
        <v>180671</v>
      </c>
      <c r="AE7" s="69">
        <v>178288</v>
      </c>
      <c r="AF7" s="118" t="s">
        <v>159</v>
      </c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27"/>
    </row>
    <row r="8" spans="1:55" x14ac:dyDescent="0.2">
      <c r="A8" s="43" t="s">
        <v>97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69">
        <v>147002</v>
      </c>
      <c r="AA8" s="69">
        <v>147174</v>
      </c>
      <c r="AB8" s="69">
        <v>146795</v>
      </c>
      <c r="AC8" s="69">
        <v>145118</v>
      </c>
      <c r="AD8" s="69">
        <v>143815</v>
      </c>
      <c r="AE8" s="69">
        <v>143440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27"/>
    </row>
    <row r="9" spans="1:55" x14ac:dyDescent="0.2">
      <c r="A9" s="43" t="s">
        <v>98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69">
        <v>95330</v>
      </c>
      <c r="AA9" s="69">
        <v>97070</v>
      </c>
      <c r="AB9" s="69">
        <v>98359</v>
      </c>
      <c r="AC9" s="69">
        <v>99799</v>
      </c>
      <c r="AD9" s="69">
        <v>100217</v>
      </c>
      <c r="AE9" s="69">
        <v>103012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27"/>
    </row>
    <row r="10" spans="1:55" x14ac:dyDescent="0.2">
      <c r="A10" s="44" t="s">
        <v>144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72">
        <v>66396</v>
      </c>
      <c r="AA10" s="72">
        <v>67440</v>
      </c>
      <c r="AB10" s="72">
        <v>68416</v>
      </c>
      <c r="AC10" s="72">
        <v>69680</v>
      </c>
      <c r="AD10" s="72">
        <v>71636</v>
      </c>
      <c r="AE10" s="72">
        <v>72214</v>
      </c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28"/>
    </row>
    <row r="13" spans="1:55" s="110" customFormat="1" x14ac:dyDescent="0.2">
      <c r="A13" s="111" t="s">
        <v>162</v>
      </c>
    </row>
    <row r="15" spans="1:55" ht="30" x14ac:dyDescent="0.2">
      <c r="A15" s="117" t="s">
        <v>158</v>
      </c>
      <c r="B15" s="66">
        <v>7</v>
      </c>
      <c r="C15" s="66">
        <v>8</v>
      </c>
      <c r="D15" s="66">
        <v>9</v>
      </c>
      <c r="E15" s="66">
        <v>10</v>
      </c>
      <c r="F15" s="66">
        <v>11</v>
      </c>
      <c r="G15" s="66">
        <v>12</v>
      </c>
      <c r="H15" s="66">
        <v>13</v>
      </c>
      <c r="I15" s="66">
        <v>14</v>
      </c>
      <c r="J15" s="66">
        <v>15</v>
      </c>
      <c r="K15" s="66">
        <v>16</v>
      </c>
      <c r="L15" s="66">
        <v>17</v>
      </c>
      <c r="M15" s="66">
        <v>18</v>
      </c>
      <c r="N15" s="66">
        <v>19</v>
      </c>
      <c r="O15" s="66">
        <v>20</v>
      </c>
      <c r="P15" s="66">
        <v>21</v>
      </c>
      <c r="Q15" s="66">
        <v>22</v>
      </c>
      <c r="R15" s="66">
        <v>23</v>
      </c>
      <c r="S15" s="66">
        <v>24</v>
      </c>
      <c r="T15" s="66">
        <v>25</v>
      </c>
      <c r="U15" s="66">
        <v>26</v>
      </c>
      <c r="V15" s="66">
        <v>27</v>
      </c>
      <c r="W15" s="66">
        <v>28</v>
      </c>
      <c r="X15" s="66">
        <v>29</v>
      </c>
      <c r="Y15" s="66">
        <v>30</v>
      </c>
      <c r="Z15" s="66">
        <v>31</v>
      </c>
      <c r="AA15" s="66">
        <v>32</v>
      </c>
      <c r="AB15" s="66">
        <v>33</v>
      </c>
      <c r="AC15" s="66">
        <v>34</v>
      </c>
      <c r="AD15" s="66">
        <v>35</v>
      </c>
      <c r="AE15" s="66">
        <v>36</v>
      </c>
      <c r="AF15" s="67">
        <v>37</v>
      </c>
      <c r="AG15" s="66">
        <v>38</v>
      </c>
      <c r="AH15" s="66">
        <v>39</v>
      </c>
      <c r="AI15" s="66">
        <v>40</v>
      </c>
      <c r="AJ15" s="66">
        <v>41</v>
      </c>
      <c r="AK15" s="66">
        <v>42</v>
      </c>
      <c r="AL15" s="66">
        <v>43</v>
      </c>
      <c r="AM15" s="66">
        <v>44</v>
      </c>
      <c r="AN15" s="66">
        <v>45</v>
      </c>
      <c r="AO15" s="66">
        <v>46</v>
      </c>
      <c r="AP15" s="66">
        <v>47</v>
      </c>
      <c r="AQ15" s="66">
        <v>48</v>
      </c>
      <c r="AR15" s="66">
        <v>49</v>
      </c>
      <c r="AS15" s="66">
        <v>50</v>
      </c>
      <c r="AT15" s="66">
        <v>51</v>
      </c>
      <c r="AU15" s="66">
        <v>52</v>
      </c>
      <c r="AV15" s="66">
        <v>53</v>
      </c>
      <c r="AW15" s="66">
        <v>54</v>
      </c>
      <c r="AX15" s="66">
        <v>55</v>
      </c>
      <c r="AY15" s="66">
        <v>56</v>
      </c>
      <c r="AZ15" s="66">
        <v>57</v>
      </c>
      <c r="BA15" s="66">
        <v>58</v>
      </c>
      <c r="BB15" s="66">
        <v>59</v>
      </c>
      <c r="BC15" s="68">
        <v>60</v>
      </c>
    </row>
    <row r="16" spans="1:55" x14ac:dyDescent="0.2">
      <c r="A16" s="113" t="s">
        <v>96</v>
      </c>
      <c r="B16" s="118" t="s">
        <v>160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112">
        <v>183840</v>
      </c>
      <c r="AA16" s="112">
        <v>181798</v>
      </c>
      <c r="AB16" s="112">
        <v>181697</v>
      </c>
      <c r="AC16" s="112">
        <v>179387</v>
      </c>
      <c r="AD16" s="112">
        <v>180671</v>
      </c>
      <c r="AE16" s="112">
        <v>178288</v>
      </c>
      <c r="AF16" s="118" t="s">
        <v>164</v>
      </c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27"/>
    </row>
    <row r="17" spans="1:55" x14ac:dyDescent="0.2">
      <c r="A17" s="43" t="s">
        <v>97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112">
        <v>147002</v>
      </c>
      <c r="AA17" s="112">
        <v>147174</v>
      </c>
      <c r="AB17" s="112">
        <v>146795</v>
      </c>
      <c r="AC17" s="112">
        <v>145118</v>
      </c>
      <c r="AD17" s="112">
        <v>143815</v>
      </c>
      <c r="AE17" s="112">
        <v>143440</v>
      </c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27"/>
    </row>
    <row r="18" spans="1:55" x14ac:dyDescent="0.2">
      <c r="A18" s="43" t="s">
        <v>98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112">
        <v>95330</v>
      </c>
      <c r="AA18" s="112">
        <v>97070</v>
      </c>
      <c r="AB18" s="112">
        <v>98359</v>
      </c>
      <c r="AC18" s="112">
        <v>99799</v>
      </c>
      <c r="AD18" s="112">
        <v>100217</v>
      </c>
      <c r="AE18" s="112">
        <v>103012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27"/>
    </row>
    <row r="19" spans="1:55" x14ac:dyDescent="0.2">
      <c r="A19" s="44" t="s">
        <v>144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72">
        <v>66396</v>
      </c>
      <c r="AA19" s="72">
        <v>67440</v>
      </c>
      <c r="AB19" s="72">
        <v>68416</v>
      </c>
      <c r="AC19" s="72">
        <v>69680</v>
      </c>
      <c r="AD19" s="72">
        <v>71636</v>
      </c>
      <c r="AE19" s="72">
        <v>72214</v>
      </c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28"/>
    </row>
    <row r="22" spans="1:55" s="110" customFormat="1" x14ac:dyDescent="0.2">
      <c r="A22" s="111" t="s">
        <v>163</v>
      </c>
    </row>
    <row r="23" spans="1:55" x14ac:dyDescent="0.2">
      <c r="AA23" s="112"/>
      <c r="AB23" s="112"/>
      <c r="AC23" s="112"/>
      <c r="AD23" s="112"/>
      <c r="AE23" s="112"/>
      <c r="AF23" s="112"/>
    </row>
    <row r="24" spans="1:55" ht="30" x14ac:dyDescent="0.2">
      <c r="A24" s="117" t="s">
        <v>158</v>
      </c>
      <c r="B24" s="66">
        <v>7</v>
      </c>
      <c r="C24" s="66">
        <v>8</v>
      </c>
      <c r="D24" s="66">
        <v>9</v>
      </c>
      <c r="E24" s="66">
        <v>10</v>
      </c>
      <c r="F24" s="66">
        <v>11</v>
      </c>
      <c r="G24" s="66">
        <v>12</v>
      </c>
      <c r="H24" s="66">
        <v>13</v>
      </c>
      <c r="I24" s="66">
        <v>14</v>
      </c>
      <c r="J24" s="66">
        <v>15</v>
      </c>
      <c r="K24" s="66">
        <v>16</v>
      </c>
      <c r="L24" s="66">
        <v>17</v>
      </c>
      <c r="M24" s="66">
        <v>18</v>
      </c>
      <c r="N24" s="66">
        <v>19</v>
      </c>
      <c r="O24" s="66">
        <v>20</v>
      </c>
      <c r="P24" s="66">
        <v>21</v>
      </c>
      <c r="Q24" s="66">
        <v>22</v>
      </c>
      <c r="R24" s="66">
        <v>23</v>
      </c>
      <c r="S24" s="66">
        <v>24</v>
      </c>
      <c r="T24" s="66">
        <v>25</v>
      </c>
      <c r="U24" s="66">
        <v>26</v>
      </c>
      <c r="V24" s="66">
        <v>27</v>
      </c>
      <c r="W24" s="66">
        <v>28</v>
      </c>
      <c r="X24" s="66">
        <v>29</v>
      </c>
      <c r="Y24" s="66">
        <v>30</v>
      </c>
      <c r="Z24" s="66">
        <v>31</v>
      </c>
      <c r="AA24" s="66">
        <v>32</v>
      </c>
      <c r="AB24" s="66">
        <v>33</v>
      </c>
      <c r="AC24" s="66">
        <v>34</v>
      </c>
      <c r="AD24" s="66">
        <v>35</v>
      </c>
      <c r="AE24" s="66">
        <v>36</v>
      </c>
      <c r="AF24" s="67">
        <v>37</v>
      </c>
      <c r="AG24" s="66">
        <v>38</v>
      </c>
      <c r="AH24" s="66">
        <v>39</v>
      </c>
      <c r="AI24" s="66">
        <v>40</v>
      </c>
      <c r="AJ24" s="66">
        <v>41</v>
      </c>
      <c r="AK24" s="66">
        <v>42</v>
      </c>
      <c r="AL24" s="66">
        <v>43</v>
      </c>
      <c r="AM24" s="66">
        <v>44</v>
      </c>
      <c r="AN24" s="66">
        <v>45</v>
      </c>
      <c r="AO24" s="66">
        <v>46</v>
      </c>
      <c r="AP24" s="66">
        <v>47</v>
      </c>
      <c r="AQ24" s="66">
        <v>48</v>
      </c>
      <c r="AR24" s="66">
        <v>49</v>
      </c>
      <c r="AS24" s="66">
        <v>50</v>
      </c>
      <c r="AT24" s="66">
        <v>51</v>
      </c>
      <c r="AU24" s="66">
        <v>52</v>
      </c>
      <c r="AV24" s="66">
        <v>53</v>
      </c>
      <c r="AW24" s="66">
        <v>54</v>
      </c>
      <c r="AX24" s="66">
        <v>55</v>
      </c>
      <c r="AY24" s="66">
        <v>56</v>
      </c>
      <c r="AZ24" s="66">
        <v>57</v>
      </c>
      <c r="BA24" s="66">
        <v>58</v>
      </c>
      <c r="BB24" s="66">
        <v>59</v>
      </c>
      <c r="BC24" s="68">
        <v>60</v>
      </c>
    </row>
    <row r="25" spans="1:55" x14ac:dyDescent="0.2">
      <c r="A25" s="113" t="s">
        <v>147</v>
      </c>
      <c r="B25" s="118" t="s">
        <v>160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112">
        <v>369185</v>
      </c>
      <c r="AA25" s="112">
        <v>368041</v>
      </c>
      <c r="AB25" s="112">
        <v>365638</v>
      </c>
      <c r="AC25" s="112">
        <v>363495</v>
      </c>
      <c r="AD25" s="112">
        <v>361084</v>
      </c>
      <c r="AE25" s="112">
        <v>360058</v>
      </c>
      <c r="AF25" s="118" t="s">
        <v>165</v>
      </c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27"/>
    </row>
    <row r="26" spans="1:55" x14ac:dyDescent="0.2">
      <c r="A26" s="43" t="s">
        <v>148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112">
        <v>293407</v>
      </c>
      <c r="AA26" s="112">
        <v>293542</v>
      </c>
      <c r="AB26" s="112">
        <v>294176</v>
      </c>
      <c r="AC26" s="112">
        <v>293969</v>
      </c>
      <c r="AD26" s="112">
        <v>291913</v>
      </c>
      <c r="AE26" s="112">
        <v>288933</v>
      </c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27"/>
    </row>
    <row r="27" spans="1:55" x14ac:dyDescent="0.2">
      <c r="A27" s="43" t="s">
        <v>149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112">
        <v>193569</v>
      </c>
      <c r="AA27" s="112">
        <v>191545</v>
      </c>
      <c r="AB27" s="112">
        <v>192400</v>
      </c>
      <c r="AC27" s="112">
        <v>195429</v>
      </c>
      <c r="AD27" s="112">
        <v>198158</v>
      </c>
      <c r="AE27" s="112">
        <v>200016</v>
      </c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27"/>
    </row>
    <row r="28" spans="1:55" x14ac:dyDescent="0.2">
      <c r="A28" s="44" t="s">
        <v>150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72">
        <v>129080</v>
      </c>
      <c r="AA28" s="72">
        <v>131460</v>
      </c>
      <c r="AB28" s="72">
        <v>133836</v>
      </c>
      <c r="AC28" s="72">
        <v>135856</v>
      </c>
      <c r="AD28" s="72">
        <v>138096</v>
      </c>
      <c r="AE28" s="72">
        <v>141316</v>
      </c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28"/>
    </row>
    <row r="31" spans="1:55" s="110" customFormat="1" x14ac:dyDescent="0.2">
      <c r="A31" s="111" t="s">
        <v>166</v>
      </c>
    </row>
    <row r="33" spans="1:55" ht="30" x14ac:dyDescent="0.2">
      <c r="A33" s="117" t="s">
        <v>158</v>
      </c>
      <c r="B33" s="66">
        <v>7</v>
      </c>
      <c r="C33" s="66">
        <v>8</v>
      </c>
      <c r="D33" s="66">
        <v>9</v>
      </c>
      <c r="E33" s="66">
        <v>10</v>
      </c>
      <c r="F33" s="66">
        <v>11</v>
      </c>
      <c r="G33" s="66">
        <v>12</v>
      </c>
      <c r="H33" s="66">
        <v>13</v>
      </c>
      <c r="I33" s="66">
        <v>14</v>
      </c>
      <c r="J33" s="66">
        <v>15</v>
      </c>
      <c r="K33" s="66">
        <v>16</v>
      </c>
      <c r="L33" s="66">
        <v>17</v>
      </c>
      <c r="M33" s="66">
        <v>18</v>
      </c>
      <c r="N33" s="66">
        <v>19</v>
      </c>
      <c r="O33" s="66">
        <v>20</v>
      </c>
      <c r="P33" s="66">
        <v>21</v>
      </c>
      <c r="Q33" s="66">
        <v>22</v>
      </c>
      <c r="R33" s="66">
        <v>23</v>
      </c>
      <c r="S33" s="66">
        <v>24</v>
      </c>
      <c r="T33" s="66">
        <v>25</v>
      </c>
      <c r="U33" s="66">
        <v>26</v>
      </c>
      <c r="V33" s="66">
        <v>27</v>
      </c>
      <c r="W33" s="66">
        <v>28</v>
      </c>
      <c r="X33" s="66">
        <v>29</v>
      </c>
      <c r="Y33" s="66">
        <v>30</v>
      </c>
      <c r="Z33" s="66">
        <v>31</v>
      </c>
      <c r="AA33" s="66">
        <v>32</v>
      </c>
      <c r="AB33" s="66">
        <v>33</v>
      </c>
      <c r="AC33" s="66">
        <v>34</v>
      </c>
      <c r="AD33" s="66">
        <v>35</v>
      </c>
      <c r="AE33" s="66">
        <v>36</v>
      </c>
      <c r="AF33" s="67">
        <v>37</v>
      </c>
      <c r="AG33" s="66">
        <v>38</v>
      </c>
      <c r="AH33" s="66">
        <v>39</v>
      </c>
      <c r="AI33" s="66">
        <v>40</v>
      </c>
      <c r="AJ33" s="66">
        <v>41</v>
      </c>
      <c r="AK33" s="66">
        <v>42</v>
      </c>
      <c r="AL33" s="66">
        <v>43</v>
      </c>
      <c r="AM33" s="66">
        <v>44</v>
      </c>
      <c r="AN33" s="66">
        <v>45</v>
      </c>
      <c r="AO33" s="66">
        <v>46</v>
      </c>
      <c r="AP33" s="66">
        <v>47</v>
      </c>
      <c r="AQ33" s="66">
        <v>48</v>
      </c>
      <c r="AR33" s="66">
        <v>49</v>
      </c>
      <c r="AS33" s="66">
        <v>50</v>
      </c>
      <c r="AT33" s="66">
        <v>51</v>
      </c>
      <c r="AU33" s="66">
        <v>52</v>
      </c>
      <c r="AV33" s="66">
        <v>53</v>
      </c>
      <c r="AW33" s="66">
        <v>54</v>
      </c>
      <c r="AX33" s="66">
        <v>55</v>
      </c>
      <c r="AY33" s="66">
        <v>56</v>
      </c>
      <c r="AZ33" s="66">
        <v>57</v>
      </c>
      <c r="BA33" s="66">
        <v>58</v>
      </c>
      <c r="BB33" s="66">
        <v>59</v>
      </c>
      <c r="BC33" s="68">
        <v>60</v>
      </c>
    </row>
    <row r="34" spans="1:55" x14ac:dyDescent="0.2">
      <c r="A34" s="113" t="s">
        <v>147</v>
      </c>
      <c r="B34" s="118" t="s">
        <v>160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112">
        <v>313667</v>
      </c>
      <c r="AA34" s="112">
        <v>317462</v>
      </c>
      <c r="AB34" s="112">
        <v>333823</v>
      </c>
      <c r="AC34" s="112">
        <v>330572</v>
      </c>
      <c r="AD34" s="112">
        <v>345995</v>
      </c>
      <c r="AE34" s="112">
        <v>348354</v>
      </c>
      <c r="AF34" s="118" t="s">
        <v>167</v>
      </c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27"/>
    </row>
    <row r="35" spans="1:55" x14ac:dyDescent="0.2">
      <c r="A35" s="43" t="s">
        <v>148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112">
        <v>511088</v>
      </c>
      <c r="AA35" s="112">
        <v>513054</v>
      </c>
      <c r="AB35" s="112">
        <v>522860</v>
      </c>
      <c r="AC35" s="112">
        <v>532563</v>
      </c>
      <c r="AD35" s="112">
        <v>538172</v>
      </c>
      <c r="AE35" s="112">
        <v>545109</v>
      </c>
      <c r="AF35" s="118" t="s">
        <v>168</v>
      </c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27"/>
    </row>
    <row r="36" spans="1:55" x14ac:dyDescent="0.2">
      <c r="A36" s="43" t="s">
        <v>149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112">
        <v>9493</v>
      </c>
      <c r="AA36" s="112">
        <v>2047</v>
      </c>
      <c r="AB36" s="1">
        <v>0</v>
      </c>
      <c r="AC36" s="1">
        <v>0</v>
      </c>
      <c r="AD36" s="1">
        <v>0</v>
      </c>
      <c r="AE36" s="1">
        <v>0</v>
      </c>
      <c r="AF36" s="118" t="s">
        <v>169</v>
      </c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27"/>
    </row>
    <row r="37" spans="1:55" x14ac:dyDescent="0.2">
      <c r="A37" s="44" t="s">
        <v>150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72">
        <v>29866</v>
      </c>
      <c r="AA37" s="72">
        <v>20585</v>
      </c>
      <c r="AB37" s="72">
        <v>9653</v>
      </c>
      <c r="AC37" s="37">
        <v>0</v>
      </c>
      <c r="AD37" s="37">
        <v>0</v>
      </c>
      <c r="AE37" s="37">
        <v>0</v>
      </c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28"/>
    </row>
    <row r="38" spans="1:55" x14ac:dyDescent="0.2">
      <c r="E38" s="112"/>
      <c r="F38" s="112"/>
      <c r="G38" s="112"/>
      <c r="H38" s="112"/>
      <c r="I38" s="112"/>
      <c r="J38" s="112"/>
    </row>
    <row r="39" spans="1:55" x14ac:dyDescent="0.2">
      <c r="E39" s="112"/>
      <c r="F39" s="112"/>
      <c r="G39" s="112"/>
      <c r="H39" s="112"/>
      <c r="I39" s="112"/>
      <c r="J39" s="112"/>
    </row>
    <row r="40" spans="1:55" x14ac:dyDescent="0.2">
      <c r="E40" s="112"/>
      <c r="F40" s="112"/>
      <c r="G40" s="112"/>
      <c r="H40" s="112"/>
      <c r="I40" s="112"/>
      <c r="J40" s="112"/>
    </row>
    <row r="44" spans="1:55" x14ac:dyDescent="0.2">
      <c r="D44" s="112"/>
      <c r="E44" s="112"/>
      <c r="F44" s="112"/>
      <c r="G44" s="112"/>
      <c r="H44" s="112"/>
      <c r="I44" s="112"/>
    </row>
    <row r="45" spans="1:55" x14ac:dyDescent="0.2">
      <c r="D45" s="112"/>
      <c r="E45" s="112"/>
      <c r="F45" s="112"/>
      <c r="G45" s="112"/>
      <c r="H45" s="112"/>
      <c r="I45" s="112"/>
    </row>
    <row r="46" spans="1:55" x14ac:dyDescent="0.2">
      <c r="D46" s="112"/>
      <c r="E46" s="112"/>
    </row>
    <row r="47" spans="1:55" x14ac:dyDescent="0.2">
      <c r="D47" s="112"/>
      <c r="E47" s="112"/>
      <c r="F47" s="1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A2:E28"/>
  <sheetViews>
    <sheetView workbookViewId="0">
      <selection sqref="A1:XFD1048576"/>
    </sheetView>
  </sheetViews>
  <sheetFormatPr baseColWidth="10" defaultColWidth="9" defaultRowHeight="14" x14ac:dyDescent="0.2"/>
  <cols>
    <col min="1" max="1" width="25.33203125" style="1" customWidth="1"/>
    <col min="2" max="2" width="9.1640625" style="1" customWidth="1"/>
    <col min="3" max="16384" width="9" style="1"/>
  </cols>
  <sheetData>
    <row r="2" spans="1:5" s="25" customFormat="1" x14ac:dyDescent="0.2">
      <c r="A2" s="24" t="s">
        <v>171</v>
      </c>
    </row>
    <row r="4" spans="1:5" s="110" customFormat="1" x14ac:dyDescent="0.2">
      <c r="A4" s="111" t="s">
        <v>172</v>
      </c>
    </row>
    <row r="5" spans="1:5" s="14" customFormat="1" x14ac:dyDescent="0.2">
      <c r="A5" s="119"/>
    </row>
    <row r="6" spans="1:5" ht="46.5" customHeight="1" x14ac:dyDescent="0.2">
      <c r="A6" s="45" t="s">
        <v>173</v>
      </c>
      <c r="B6" s="51" t="s">
        <v>103</v>
      </c>
      <c r="C6" s="76" t="s">
        <v>104</v>
      </c>
      <c r="D6" s="76" t="s">
        <v>105</v>
      </c>
      <c r="E6" s="77" t="s">
        <v>106</v>
      </c>
    </row>
    <row r="7" spans="1:5" x14ac:dyDescent="0.2">
      <c r="A7" s="43" t="s">
        <v>174</v>
      </c>
      <c r="B7" s="122">
        <v>1.2930000000000001E-3</v>
      </c>
      <c r="C7" s="125">
        <v>1.653E-3</v>
      </c>
      <c r="D7" s="125">
        <v>2.7079999999999999E-3</v>
      </c>
      <c r="E7" s="126">
        <v>4.7869999999999996E-3</v>
      </c>
    </row>
    <row r="8" spans="1:5" x14ac:dyDescent="0.2">
      <c r="A8" s="43" t="s">
        <v>175</v>
      </c>
      <c r="B8" s="123">
        <v>1.671E-3</v>
      </c>
      <c r="C8" s="127">
        <v>4.5820000000000001E-3</v>
      </c>
      <c r="D8" s="127">
        <v>1.82E-3</v>
      </c>
      <c r="E8" s="120">
        <v>5.2199999999999998E-3</v>
      </c>
    </row>
    <row r="9" spans="1:5" x14ac:dyDescent="0.2">
      <c r="A9" s="43" t="s">
        <v>176</v>
      </c>
      <c r="B9" s="123">
        <v>3.895E-3</v>
      </c>
      <c r="C9" s="127">
        <v>2.7330000000000002E-3</v>
      </c>
      <c r="D9" s="127">
        <v>4.2240000000000003E-3</v>
      </c>
      <c r="E9" s="120">
        <v>5.8149999999999999E-3</v>
      </c>
    </row>
    <row r="10" spans="1:5" x14ac:dyDescent="0.2">
      <c r="A10" s="44" t="s">
        <v>177</v>
      </c>
      <c r="B10" s="124">
        <v>2.5370000000000002E-3</v>
      </c>
      <c r="C10" s="128">
        <v>4.4320000000000002E-3</v>
      </c>
      <c r="D10" s="128">
        <v>5.0090000000000004E-3</v>
      </c>
      <c r="E10" s="121">
        <v>7.0549999999999996E-3</v>
      </c>
    </row>
    <row r="13" spans="1:5" s="110" customFormat="1" x14ac:dyDescent="0.2">
      <c r="A13" s="111" t="s">
        <v>179</v>
      </c>
    </row>
    <row r="15" spans="1:5" x14ac:dyDescent="0.2">
      <c r="A15" s="118" t="s">
        <v>180</v>
      </c>
    </row>
    <row r="16" spans="1:5" x14ac:dyDescent="0.2">
      <c r="A16" s="118" t="s">
        <v>160</v>
      </c>
    </row>
    <row r="25" spans="1:1" s="110" customFormat="1" x14ac:dyDescent="0.2">
      <c r="A25" s="111" t="s">
        <v>178</v>
      </c>
    </row>
    <row r="27" spans="1:1" x14ac:dyDescent="0.2">
      <c r="A27" s="118" t="s">
        <v>180</v>
      </c>
    </row>
    <row r="28" spans="1:1" x14ac:dyDescent="0.2">
      <c r="A28" s="118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749992370372631"/>
  </sheetPr>
  <dimension ref="A1"/>
  <sheetViews>
    <sheetView workbookViewId="0">
      <selection activeCell="P32" sqref="P32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N35" sqref="N35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Information </vt:lpstr>
      <vt:lpstr>Master Data</vt:lpstr>
      <vt:lpstr>Spokesman perspective data</vt:lpstr>
      <vt:lpstr>Performance &amp; Costing</vt:lpstr>
      <vt:lpstr> Demand &amp; Service Quality</vt:lpstr>
      <vt:lpstr>Supply</vt:lpstr>
      <vt:lpstr>Capacity</vt:lpstr>
      <vt:lpstr>Capacity manager data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Zeena Jaber</dc:creator>
  <cp:keywords/>
  <dc:description/>
  <cp:lastModifiedBy>Zeena Jaber</cp:lastModifiedBy>
  <dcterms:created xsi:type="dcterms:W3CDTF">2021-09-14T22:19:04Z</dcterms:created>
  <dcterms:modified xsi:type="dcterms:W3CDTF">2021-09-19T09:18:10Z</dcterms:modified>
  <cp:category/>
</cp:coreProperties>
</file>