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enajaber/Zeena Doc's/FS/Academic/Semester 3/Managerial Accounting/Business Game/Decision Paper BS/"/>
    </mc:Choice>
  </mc:AlternateContent>
  <xr:revisionPtr revIDLastSave="0" documentId="13_ncr:1_{D78142A6-7ABE-1840-8722-27DAF00BFC9A}" xr6:coauthVersionLast="47" xr6:coauthVersionMax="47" xr10:uidLastSave="{00000000-0000-0000-0000-000000000000}"/>
  <bookViews>
    <workbookView xWindow="0" yWindow="500" windowWidth="28800" windowHeight="16280" activeTab="3" xr2:uid="{F470718B-7362-DF4B-B7A5-D1C552CF4CB7}"/>
  </bookViews>
  <sheets>
    <sheet name="Sheet1" sheetId="1" r:id="rId1"/>
    <sheet name="Inventory" sheetId="2" r:id="rId2"/>
    <sheet name="Sheet3" sheetId="3" r:id="rId3"/>
    <sheet name="Sheet2" sheetId="4" r:id="rId4"/>
  </sheets>
  <definedNames>
    <definedName name="months">Sheet1!#REF!</definedName>
    <definedName name="pu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" i="4" l="1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13" i="3"/>
  <c r="B68" i="3"/>
  <c r="N5" i="3"/>
  <c r="B1" i="2"/>
  <c r="M16" i="2"/>
  <c r="D23" i="2"/>
  <c r="D24" i="2"/>
  <c r="E22" i="2"/>
  <c r="H6" i="2"/>
  <c r="H31" i="3"/>
  <c r="H32" i="3"/>
  <c r="H33" i="3"/>
  <c r="H34" i="3"/>
  <c r="H35" i="3"/>
  <c r="H36" i="3"/>
  <c r="H37" i="3"/>
  <c r="H30" i="3"/>
  <c r="C43" i="1"/>
  <c r="C37" i="1"/>
  <c r="C45" i="1"/>
  <c r="C53" i="1"/>
  <c r="C46" i="1"/>
  <c r="C54" i="1"/>
  <c r="C39" i="1"/>
  <c r="C55" i="1"/>
  <c r="C38" i="1"/>
  <c r="C47" i="1"/>
  <c r="C40" i="1"/>
  <c r="C48" i="1"/>
  <c r="C56" i="1"/>
  <c r="C41" i="1"/>
  <c r="C49" i="1"/>
  <c r="C57" i="1"/>
  <c r="C52" i="1"/>
  <c r="C42" i="1"/>
  <c r="C50" i="1"/>
  <c r="C58" i="1"/>
  <c r="C51" i="1"/>
  <c r="C59" i="1"/>
  <c r="C44" i="1"/>
  <c r="C36" i="1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 s="1"/>
  <c r="BC9" i="3"/>
  <c r="H38" i="3"/>
  <c r="H39" i="3"/>
  <c r="H40" i="3"/>
  <c r="H41" i="3" s="1"/>
  <c r="M3" i="3"/>
  <c r="L3" i="3"/>
  <c r="D3" i="3"/>
  <c r="H3" i="3"/>
  <c r="K3" i="3"/>
  <c r="C3" i="3"/>
  <c r="G3" i="3"/>
  <c r="J3" i="3"/>
  <c r="B3" i="3"/>
  <c r="I3" i="3"/>
  <c r="F3" i="3"/>
  <c r="E3" i="3"/>
  <c r="B43" i="3"/>
  <c r="B51" i="3"/>
  <c r="B59" i="3"/>
  <c r="B52" i="3"/>
  <c r="B60" i="3"/>
  <c r="B45" i="3"/>
  <c r="B53" i="3"/>
  <c r="B61" i="3"/>
  <c r="B54" i="3"/>
  <c r="B62" i="3"/>
  <c r="B47" i="3"/>
  <c r="B55" i="3"/>
  <c r="B63" i="3"/>
  <c r="B56" i="3"/>
  <c r="B64" i="3"/>
  <c r="B57" i="3"/>
  <c r="B44" i="3"/>
  <c r="B49" i="3"/>
  <c r="B46" i="3"/>
  <c r="B65" i="3"/>
  <c r="B48" i="3"/>
  <c r="B58" i="3"/>
  <c r="B50" i="3"/>
  <c r="B42" i="3"/>
  <c r="AZ2" i="4"/>
  <c r="AR2" i="4"/>
  <c r="AJ2" i="4"/>
  <c r="AY2" i="4"/>
  <c r="AQ2" i="4"/>
  <c r="AI2" i="4"/>
  <c r="AM2" i="4"/>
  <c r="AT2" i="4"/>
  <c r="AX2" i="4"/>
  <c r="AP2" i="4"/>
  <c r="AH2" i="4"/>
  <c r="AW2" i="4"/>
  <c r="AO2" i="4"/>
  <c r="AG2" i="4"/>
  <c r="BC2" i="4"/>
  <c r="BB2" i="4"/>
  <c r="AV2" i="4"/>
  <c r="AN2" i="4"/>
  <c r="AF2" i="4"/>
  <c r="AU2" i="4"/>
  <c r="AL2" i="4"/>
  <c r="AK2" i="4"/>
  <c r="BA2" i="4"/>
  <c r="AS2" i="4"/>
  <c r="AS3" i="4" l="1"/>
  <c r="BA3" i="4"/>
  <c r="AK3" i="4"/>
  <c r="AL3" i="4"/>
  <c r="AU3" i="4"/>
  <c r="AF3" i="4"/>
  <c r="AN3" i="4"/>
  <c r="AV3" i="4"/>
  <c r="BB3" i="4"/>
  <c r="BC3" i="4"/>
  <c r="AG3" i="4"/>
  <c r="AO3" i="4"/>
  <c r="AW3" i="4"/>
  <c r="AH3" i="4"/>
  <c r="AP3" i="4"/>
  <c r="AX3" i="4"/>
  <c r="AT3" i="4"/>
  <c r="AM3" i="4"/>
  <c r="AI3" i="4"/>
  <c r="AQ3" i="4"/>
  <c r="AY3" i="4"/>
  <c r="AJ3" i="4"/>
  <c r="AR3" i="4"/>
  <c r="AZ3" i="4"/>
  <c r="E4" i="3"/>
  <c r="F4" i="3"/>
  <c r="I4" i="3"/>
  <c r="B4" i="3"/>
  <c r="J4" i="3"/>
  <c r="G4" i="3"/>
  <c r="C4" i="3"/>
  <c r="K4" i="3"/>
  <c r="H4" i="3"/>
  <c r="D4" i="3"/>
  <c r="L4" i="3"/>
  <c r="M4" i="3"/>
  <c r="I41" i="3"/>
  <c r="I40" i="3"/>
  <c r="I39" i="3"/>
  <c r="I38" i="3"/>
  <c r="I37" i="3"/>
  <c r="I36" i="3"/>
  <c r="I35" i="3"/>
  <c r="I34" i="3"/>
  <c r="I33" i="3"/>
  <c r="I32" i="3"/>
  <c r="I31" i="3"/>
  <c r="I30" i="3"/>
  <c r="I42" i="3" l="1"/>
  <c r="D37" i="1" l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36" i="1"/>
  <c r="B67" i="3" l="1"/>
  <c r="B5" i="3"/>
  <c r="C13" i="2"/>
  <c r="D13" i="2"/>
  <c r="E13" i="2"/>
  <c r="F13" i="2"/>
  <c r="G13" i="2"/>
  <c r="B13" i="2"/>
  <c r="I7" i="2" l="1"/>
  <c r="J7" i="2"/>
  <c r="K7" i="2"/>
  <c r="L7" i="2"/>
  <c r="M7" i="2"/>
  <c r="N7" i="2"/>
  <c r="O7" i="2"/>
  <c r="M17" i="2" s="1"/>
  <c r="M19" i="2" s="1"/>
  <c r="P7" i="2"/>
  <c r="Q7" i="2"/>
  <c r="R7" i="2"/>
  <c r="S7" i="2"/>
  <c r="T7" i="2"/>
  <c r="U7" i="2"/>
  <c r="V7" i="2"/>
  <c r="W7" i="2"/>
  <c r="X7" i="2"/>
  <c r="Y7" i="2"/>
  <c r="Z7" i="2"/>
  <c r="AA7" i="2"/>
  <c r="AB7" i="2"/>
  <c r="H7" i="2"/>
  <c r="I8" i="2" l="1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H8" i="2"/>
  <c r="H5" i="2" l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 s="1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 s="1"/>
  <c r="AE5" i="2"/>
  <c r="M7" i="1" l="1"/>
  <c r="Z7" i="1"/>
  <c r="N7" i="1"/>
  <c r="X7" i="1"/>
  <c r="AA7" i="1"/>
  <c r="T7" i="1"/>
  <c r="AC7" i="1"/>
  <c r="R7" i="1"/>
  <c r="L7" i="1"/>
  <c r="W7" i="1"/>
  <c r="AB7" i="1"/>
  <c r="K7" i="1"/>
  <c r="P7" i="1"/>
  <c r="J7" i="1"/>
  <c r="AE7" i="1"/>
  <c r="Q7" i="1"/>
  <c r="AD7" i="1"/>
  <c r="S7" i="1"/>
  <c r="O7" i="1"/>
  <c r="I7" i="1"/>
  <c r="U7" i="1"/>
  <c r="V7" i="1"/>
  <c r="H7" i="1"/>
  <c r="Y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Zeena Jaber</author>
  </authors>
  <commentList>
    <comment ref="A7" authorId="0" shapeId="0" xr:uid="{B98D1F3B-6E3B-EA4D-8825-4CAD8059E349}">
      <text>
        <r>
          <rPr>
            <b/>
            <sz val="10"/>
            <color rgb="FF000000"/>
            <rFont val="Tahoma"/>
            <family val="2"/>
          </rPr>
          <t>Zeena Jaber: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e.g. at month 37 for month 40 due to 3 month delay</t>
        </r>
      </text>
    </comment>
    <comment ref="A8" authorId="0" shapeId="0" xr:uid="{86B23D30-DCA1-B340-B02A-D9DBE4891EF8}">
      <text>
        <r>
          <rPr>
            <b/>
            <sz val="10"/>
            <color rgb="FF000000"/>
            <rFont val="Tahoma"/>
            <family val="2"/>
          </rPr>
          <t>Zeena Jaber: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demand + std</t>
        </r>
      </text>
    </comment>
    <comment ref="A9" authorId="0" shapeId="0" xr:uid="{3ACE67C5-08BA-AC46-9A28-BBAE8CB2D90F}">
      <text>
        <r>
          <rPr>
            <b/>
            <sz val="10"/>
            <color rgb="FF000000"/>
            <rFont val="Tahoma"/>
            <family val="2"/>
          </rPr>
          <t>Zeena Jaber: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intended for last 3 months 
</t>
        </r>
      </text>
    </comment>
  </commentList>
</comments>
</file>

<file path=xl/sharedStrings.xml><?xml version="1.0" encoding="utf-8"?>
<sst xmlns="http://schemas.openxmlformats.org/spreadsheetml/2006/main" count="33" uniqueCount="19">
  <si>
    <t>Product 1 [PU/Month]</t>
  </si>
  <si>
    <t>Month</t>
  </si>
  <si>
    <t>Exponential</t>
  </si>
  <si>
    <t>Inventory</t>
  </si>
  <si>
    <t>Standard Deviation</t>
  </si>
  <si>
    <t>Intended Inventory</t>
  </si>
  <si>
    <t>Released inventory</t>
  </si>
  <si>
    <t>WIP Inventory</t>
  </si>
  <si>
    <t>Released/intended</t>
  </si>
  <si>
    <t>Demand + ExponentialFC</t>
  </si>
  <si>
    <t xml:space="preserve">Actual </t>
  </si>
  <si>
    <t>Forecasted</t>
  </si>
  <si>
    <t>Absolute Deviation</t>
  </si>
  <si>
    <t>MAD</t>
  </si>
  <si>
    <t>Actual</t>
  </si>
  <si>
    <t>ABS</t>
  </si>
  <si>
    <t>avg</t>
  </si>
  <si>
    <t>actual turnover</t>
  </si>
  <si>
    <t>Deviation (growth &amp; loss)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</si>
</sst>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000%"/>
    <numFmt numFmtId="166" formatCode="_-* #,##0.00\ _€_-;\-* #,##0.00\ _€_-;_-* &quot;-&quot;??\ _€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3" fontId="0" fillId="0" borderId="0" xfId="0" applyNumberFormat="1"/>
    <xf numFmtId="43" fontId="0" fillId="0" borderId="0" xfId="1" applyFont="1"/>
    <xf numFmtId="164" fontId="0" fillId="0" borderId="0" xfId="1" applyNumberFormat="1" applyFont="1"/>
    <xf numFmtId="164" fontId="0" fillId="2" borderId="0" xfId="1" applyNumberFormat="1" applyFont="1" applyFill="1"/>
    <xf numFmtId="0" fontId="2" fillId="3" borderId="0" xfId="0" applyFont="1" applyFill="1" applyAlignment="1">
      <alignment horizontal="center" vertical="center"/>
    </xf>
    <xf numFmtId="0" fontId="2" fillId="0" borderId="0" xfId="0" applyFont="1"/>
    <xf numFmtId="0" fontId="2" fillId="2" borderId="0" xfId="0" applyFont="1" applyFill="1"/>
    <xf numFmtId="164" fontId="0" fillId="0" borderId="0" xfId="0" applyNumberFormat="1"/>
    <xf numFmtId="0" fontId="2" fillId="4" borderId="0" xfId="0" applyFont="1" applyFill="1" applyAlignment="1">
      <alignment horizontal="center" vertical="center"/>
    </xf>
    <xf numFmtId="165" fontId="0" fillId="0" borderId="0" xfId="2" applyNumberFormat="1" applyFont="1"/>
    <xf numFmtId="164" fontId="0" fillId="0" borderId="0" xfId="1" applyNumberFormat="1" applyFont="1" applyFill="1"/>
    <xf numFmtId="0" fontId="0" fillId="0" borderId="0" xfId="0" applyFill="1"/>
    <xf numFmtId="166" fontId="0" fillId="0" borderId="0" xfId="0" applyNumberFormat="1"/>
    <xf numFmtId="0" fontId="0" fillId="5" borderId="0" xfId="0" applyFill="1"/>
    <xf numFmtId="164" fontId="0" fillId="5" borderId="0" xfId="1" applyNumberFormat="1" applyFont="1" applyFill="1"/>
    <xf numFmtId="1" fontId="0" fillId="0" borderId="0" xfId="0" applyNumberFormat="1"/>
    <xf numFmtId="10" fontId="0" fillId="0" borderId="0" xfId="2" applyNumberFormat="1" applyFont="1"/>
    <xf numFmtId="3" fontId="0" fillId="0" borderId="0" xfId="1" applyNumberFormat="1" applyFont="1" applyAlignment="1">
      <alignment horizontal="center"/>
    </xf>
    <xf numFmtId="9" fontId="0" fillId="0" borderId="0" xfId="2" applyFont="1"/>
    <xf numFmtId="0" fontId="2" fillId="5" borderId="0" xfId="0" applyFont="1" applyFill="1"/>
    <xf numFmtId="3" fontId="0" fillId="0" borderId="0" xfId="0" applyNumberForma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3" fontId="0" fillId="0" borderId="5" xfId="0" applyNumberFormat="1" applyBorder="1"/>
    <xf numFmtId="0" fontId="2" fillId="0" borderId="6" xfId="0" applyFont="1" applyBorder="1"/>
    <xf numFmtId="0" fontId="0" fillId="0" borderId="7" xfId="0" applyBorder="1"/>
    <xf numFmtId="9" fontId="0" fillId="0" borderId="7" xfId="2" applyFont="1" applyBorder="1"/>
    <xf numFmtId="9" fontId="0" fillId="0" borderId="8" xfId="2" applyFont="1" applyBorder="1"/>
    <xf numFmtId="0" fontId="2" fillId="5" borderId="2" xfId="0" applyFont="1" applyFill="1" applyBorder="1"/>
    <xf numFmtId="0" fontId="2" fillId="5" borderId="3" xfId="0" applyFont="1" applyFill="1" applyBorder="1"/>
    <xf numFmtId="164" fontId="0" fillId="5" borderId="0" xfId="1" applyNumberFormat="1" applyFont="1" applyFill="1" applyBorder="1"/>
    <xf numFmtId="164" fontId="0" fillId="5" borderId="5" xfId="1" applyNumberFormat="1" applyFont="1" applyFill="1" applyBorder="1"/>
  </cellXfs>
  <cellStyles count="3">
    <cellStyle name="Comma" xfId="1" builtinId="3"/>
    <cellStyle name="Normal" xfId="0" builtinId="0"/>
    <cellStyle name="Per cent" xfId="2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7E9D-D83A-3F4C-89A0-48A2EDAAC9CB}">
  <dimension ref="A1:BI67"/>
  <sheetViews>
    <sheetView topLeftCell="Z1" zoomScale="82" workbookViewId="0">
      <selection activeCell="C43" sqref="C43"/>
    </sheetView>
  </sheetViews>
  <sheetFormatPr baseColWidth="10" defaultRowHeight="16" x14ac:dyDescent="0.2"/>
  <cols>
    <col min="1" max="1" width="17.33203125" customWidth="1"/>
    <col min="2" max="2" width="13" bestFit="1" customWidth="1"/>
    <col min="4" max="4" width="11.83203125" bestFit="1" customWidth="1"/>
    <col min="5" max="5" width="29.6640625" customWidth="1"/>
  </cols>
  <sheetData>
    <row r="1" spans="1:61" x14ac:dyDescent="0.2"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>
        <v>18</v>
      </c>
      <c r="N1">
        <v>19</v>
      </c>
      <c r="O1">
        <v>20</v>
      </c>
      <c r="P1">
        <v>21</v>
      </c>
      <c r="Q1">
        <v>22</v>
      </c>
      <c r="R1">
        <v>23</v>
      </c>
      <c r="S1">
        <v>24</v>
      </c>
      <c r="T1">
        <v>25</v>
      </c>
      <c r="U1">
        <v>26</v>
      </c>
      <c r="V1">
        <v>27</v>
      </c>
      <c r="W1">
        <v>28</v>
      </c>
      <c r="X1">
        <v>29</v>
      </c>
      <c r="Y1">
        <v>30</v>
      </c>
      <c r="Z1">
        <v>31</v>
      </c>
      <c r="AA1">
        <v>32</v>
      </c>
      <c r="AB1">
        <v>33</v>
      </c>
      <c r="AC1">
        <v>34</v>
      </c>
      <c r="AD1">
        <v>35</v>
      </c>
      <c r="AE1">
        <v>36</v>
      </c>
    </row>
    <row r="2" spans="1:61" x14ac:dyDescent="0.2">
      <c r="A2" t="s">
        <v>0</v>
      </c>
      <c r="B2" s="1">
        <v>163736</v>
      </c>
      <c r="C2" s="1">
        <v>178412</v>
      </c>
      <c r="D2" s="1">
        <v>170397</v>
      </c>
      <c r="E2" s="1">
        <v>176245</v>
      </c>
      <c r="F2" s="1">
        <v>172112</v>
      </c>
      <c r="G2" s="1">
        <v>182341</v>
      </c>
      <c r="H2" s="1">
        <v>195932</v>
      </c>
      <c r="I2" s="1">
        <v>199356</v>
      </c>
      <c r="J2" s="1">
        <v>182296</v>
      </c>
      <c r="K2" s="1">
        <v>190347</v>
      </c>
      <c r="L2" s="1">
        <v>174161</v>
      </c>
      <c r="M2" s="1">
        <v>170665</v>
      </c>
      <c r="N2" s="1">
        <v>161677</v>
      </c>
      <c r="O2" s="1">
        <v>161408</v>
      </c>
      <c r="P2" s="1">
        <v>181141</v>
      </c>
      <c r="Q2" s="1">
        <v>179096</v>
      </c>
      <c r="R2" s="1">
        <v>182659</v>
      </c>
      <c r="S2" s="1">
        <v>187480</v>
      </c>
      <c r="T2" s="1">
        <v>187779</v>
      </c>
      <c r="U2" s="1">
        <v>200973</v>
      </c>
      <c r="V2" s="1">
        <v>189938</v>
      </c>
      <c r="W2" s="1">
        <v>180289</v>
      </c>
      <c r="X2" s="1">
        <v>182034</v>
      </c>
      <c r="Y2" s="1">
        <v>171589</v>
      </c>
      <c r="Z2" s="1">
        <v>181189</v>
      </c>
      <c r="AA2" s="1">
        <v>167840</v>
      </c>
      <c r="AB2" s="1">
        <v>187091</v>
      </c>
      <c r="AC2" s="1">
        <v>166375</v>
      </c>
      <c r="AD2" s="1">
        <v>179338</v>
      </c>
      <c r="AE2" s="1">
        <v>195065</v>
      </c>
    </row>
    <row r="4" spans="1:61" x14ac:dyDescent="0.2">
      <c r="G4" s="5" t="s">
        <v>1</v>
      </c>
      <c r="H4" s="6">
        <v>7</v>
      </c>
      <c r="I4" s="6">
        <v>8</v>
      </c>
      <c r="J4" s="6">
        <v>9</v>
      </c>
      <c r="K4" s="6">
        <v>10</v>
      </c>
      <c r="L4" s="6">
        <v>11</v>
      </c>
      <c r="M4" s="6">
        <v>12</v>
      </c>
      <c r="N4" s="6">
        <v>13</v>
      </c>
      <c r="O4" s="6">
        <v>14</v>
      </c>
      <c r="P4" s="6">
        <v>15</v>
      </c>
      <c r="Q4" s="6">
        <v>16</v>
      </c>
      <c r="R4" s="6">
        <v>17</v>
      </c>
      <c r="S4" s="6">
        <v>18</v>
      </c>
      <c r="T4" s="6">
        <v>19</v>
      </c>
      <c r="U4" s="6">
        <v>20</v>
      </c>
      <c r="V4" s="6">
        <v>21</v>
      </c>
      <c r="W4" s="6">
        <v>22</v>
      </c>
      <c r="X4" s="6">
        <v>23</v>
      </c>
      <c r="Y4" s="6">
        <v>24</v>
      </c>
      <c r="Z4" s="6">
        <v>25</v>
      </c>
      <c r="AA4" s="6">
        <v>26</v>
      </c>
      <c r="AB4" s="6">
        <v>27</v>
      </c>
      <c r="AC4" s="6">
        <v>28</v>
      </c>
      <c r="AD4" s="6">
        <v>29</v>
      </c>
      <c r="AE4" s="6">
        <v>30</v>
      </c>
      <c r="AF4" s="6">
        <v>31</v>
      </c>
      <c r="AG4" s="6">
        <v>32</v>
      </c>
      <c r="AH4" s="6">
        <v>33</v>
      </c>
      <c r="AI4" s="6">
        <v>34</v>
      </c>
      <c r="AJ4" s="6">
        <v>35</v>
      </c>
      <c r="AK4" s="6">
        <v>36</v>
      </c>
      <c r="AL4" s="7">
        <v>37</v>
      </c>
      <c r="AM4" s="7">
        <v>38</v>
      </c>
      <c r="AN4" s="7">
        <v>39</v>
      </c>
      <c r="AO4" s="7">
        <v>40</v>
      </c>
      <c r="AP4" s="7">
        <v>41</v>
      </c>
      <c r="AQ4" s="7">
        <v>42</v>
      </c>
      <c r="AR4" s="7">
        <v>43</v>
      </c>
      <c r="AS4" s="7">
        <v>44</v>
      </c>
      <c r="AT4" s="7">
        <v>45</v>
      </c>
      <c r="AU4" s="7">
        <v>46</v>
      </c>
      <c r="AV4" s="7">
        <v>47</v>
      </c>
      <c r="AW4" s="7">
        <v>48</v>
      </c>
      <c r="AX4" s="7">
        <v>49</v>
      </c>
      <c r="AY4" s="7">
        <v>50</v>
      </c>
      <c r="AZ4" s="7">
        <v>51</v>
      </c>
      <c r="BA4" s="7">
        <v>52</v>
      </c>
      <c r="BB4" s="7">
        <v>53</v>
      </c>
      <c r="BC4" s="7">
        <v>54</v>
      </c>
      <c r="BD4" s="7">
        <v>55</v>
      </c>
      <c r="BE4" s="7">
        <v>56</v>
      </c>
      <c r="BF4" s="7">
        <v>57</v>
      </c>
      <c r="BG4" s="7">
        <v>58</v>
      </c>
      <c r="BH4" s="7">
        <v>59</v>
      </c>
      <c r="BI4" s="7">
        <v>60</v>
      </c>
    </row>
    <row r="5" spans="1:61" x14ac:dyDescent="0.2">
      <c r="A5" s="5" t="s">
        <v>1</v>
      </c>
      <c r="B5" s="5" t="s">
        <v>14</v>
      </c>
      <c r="C5" t="s">
        <v>2</v>
      </c>
      <c r="D5" s="1"/>
      <c r="G5" s="5" t="s">
        <v>2</v>
      </c>
      <c r="H5" s="1">
        <v>163736</v>
      </c>
      <c r="I5" s="1">
        <v>178412</v>
      </c>
      <c r="J5" s="1">
        <v>170397</v>
      </c>
      <c r="K5" s="1">
        <v>176245</v>
      </c>
      <c r="L5" s="1">
        <v>172112</v>
      </c>
      <c r="M5" s="1">
        <v>182341</v>
      </c>
      <c r="N5" s="1">
        <v>195932</v>
      </c>
      <c r="O5" s="1">
        <v>199356</v>
      </c>
      <c r="P5" s="1">
        <v>182296</v>
      </c>
      <c r="Q5" s="1">
        <v>190347</v>
      </c>
      <c r="R5" s="1">
        <v>174161</v>
      </c>
      <c r="S5" s="1">
        <v>170665</v>
      </c>
      <c r="T5" s="1">
        <v>161677</v>
      </c>
      <c r="U5" s="1">
        <v>161408</v>
      </c>
      <c r="V5" s="1">
        <v>181141</v>
      </c>
      <c r="W5" s="1">
        <v>179096</v>
      </c>
      <c r="X5" s="1">
        <v>182659</v>
      </c>
      <c r="Y5" s="1">
        <v>187480</v>
      </c>
      <c r="Z5" s="1">
        <v>187779</v>
      </c>
      <c r="AA5" s="1">
        <v>200973</v>
      </c>
      <c r="AB5" s="1">
        <v>189938</v>
      </c>
      <c r="AC5" s="1">
        <v>180289</v>
      </c>
      <c r="AD5" s="1">
        <v>182034</v>
      </c>
      <c r="AE5" s="1">
        <v>171589</v>
      </c>
      <c r="AF5" s="1">
        <v>181189</v>
      </c>
      <c r="AG5" s="1">
        <v>167840</v>
      </c>
      <c r="AH5" s="1">
        <v>187091</v>
      </c>
      <c r="AI5" s="1">
        <v>166375</v>
      </c>
      <c r="AJ5" s="1">
        <v>179338</v>
      </c>
      <c r="AK5" s="1">
        <v>195065</v>
      </c>
      <c r="AL5" s="4">
        <f>_xlfn.FORECAST.ETS(AL4,$H$5:AK5,$H$4:AK4,1,1,1)</f>
        <v>194225.85368626821</v>
      </c>
      <c r="AM5" s="4">
        <f>_xlfn.FORECAST.ETS(AM4,$H$5:AL5,$H$4:AL4,1,1,1)</f>
        <v>203418.83617029362</v>
      </c>
      <c r="AN5" s="4">
        <f>_xlfn.FORECAST.ETS(AN4,$H$5:AM5,$H$4:AM4,1,1,1)</f>
        <v>189507.13221632646</v>
      </c>
      <c r="AO5" s="4">
        <f>_xlfn.FORECAST.ETS(AO4,$H$5:AN5,$H$4:AN4,1,1,1)</f>
        <v>187982.43816321436</v>
      </c>
      <c r="AP5" s="4">
        <f>_xlfn.FORECAST.ETS(AP4,$H$5:AO5,$H$4:AO4,1,1,1)</f>
        <v>181936.97680829623</v>
      </c>
      <c r="AQ5" s="4">
        <f>_xlfn.FORECAST.ETS(AQ4,$H$5:AP5,$H$4:AP4,1,1,1)</f>
        <v>174697.61875426988</v>
      </c>
      <c r="AR5" s="4">
        <f>_xlfn.FORECAST.ETS(AR4,$H$5:AQ5,$H$4:AQ4,1,1,1)</f>
        <v>170537.6243509879</v>
      </c>
      <c r="AS5" s="4">
        <f>_xlfn.FORECAST.ETS(AS4,$H$5:AR5,$H$4:AR4,1,1,1)</f>
        <v>168674.12907261658</v>
      </c>
      <c r="AT5" s="4">
        <f>_xlfn.FORECAST.ETS(AT4,$H$5:AS5,$H$4:AS4,1,1,1)</f>
        <v>183582.08356632033</v>
      </c>
      <c r="AU5" s="4">
        <f>_xlfn.FORECAST.ETS(AU4,$H$5:AT5,$H$4:AT4,1,1,1)</f>
        <v>178283.81800176195</v>
      </c>
      <c r="AV5" s="4">
        <f>_xlfn.FORECAST.ETS(AV4,$H$5:AU5,$H$4:AU4,1,1,1)</f>
        <v>182952.80918336441</v>
      </c>
      <c r="AW5" s="4">
        <f>_xlfn.FORECAST.ETS(AW4,$H$5:AV5,$H$4:AV4,1,1,1)</f>
        <v>190389.6234015185</v>
      </c>
      <c r="AX5" s="4">
        <f>_xlfn.FORECAST.ETS(AX4,$H$5:AW5,$H$4:AW4,1,1,1)</f>
        <v>195502.91584618873</v>
      </c>
      <c r="AY5" s="4">
        <f>_xlfn.FORECAST.ETS(AY4,$H$5:AX5,$H$4:AX4,1,1,1)</f>
        <v>204628.98217429023</v>
      </c>
      <c r="AZ5" s="4">
        <f>_xlfn.FORECAST.ETS(AZ4,$H$5:AY5,$H$4:AY4,1,1,1)</f>
        <v>190037.51732940675</v>
      </c>
      <c r="BA5" s="4">
        <f>_xlfn.FORECAST.ETS(BA4,$H$5:AZ5,$H$4:AZ4,1,1,1)</f>
        <v>189513.23339399262</v>
      </c>
      <c r="BB5" s="4">
        <f>_xlfn.FORECAST.ETS(BB4,$H$5:BA5,$H$4:BA4,1,1,1)</f>
        <v>182194.2353882188</v>
      </c>
      <c r="BC5" s="4">
        <f>_xlfn.FORECAST.ETS(BC4,$H$5:BB5,$H$4:BB4,1,1,1)</f>
        <v>175523.75617954161</v>
      </c>
      <c r="BD5" s="4">
        <f>_xlfn.FORECAST.ETS(BD4,$H$5:BC5,$H$4:BC4,1,1,1)</f>
        <v>176037.61489614431</v>
      </c>
      <c r="BE5" s="4">
        <f>_xlfn.FORECAST.ETS(BE4,$H$5:BD5,$H$4:BD4,1,1,1)</f>
        <v>169122.25938111776</v>
      </c>
      <c r="BF5" s="4">
        <f>_xlfn.FORECAST.ETS(BF4,$H$5:BE5,$H$4:BE4,1,1,1)</f>
        <v>188602.51703200146</v>
      </c>
      <c r="BG5" s="4">
        <f>_xlfn.FORECAST.ETS(BG4,$H$5:BF5,$H$4:BF4,1,1,1)</f>
        <v>177262.62620649429</v>
      </c>
      <c r="BH5" s="4">
        <f>_xlfn.FORECAST.ETS(BH4,$H$5:BG5,$H$4:BG4,1,1,1)</f>
        <v>185491.53326315977</v>
      </c>
      <c r="BI5" s="4">
        <f>_xlfn.FORECAST.ETS(BI4,$H$5:BH5,$H$4:BH4,1,1,1)</f>
        <v>193856.86500344044</v>
      </c>
    </row>
    <row r="6" spans="1:61" x14ac:dyDescent="0.2">
      <c r="A6" s="6">
        <v>7</v>
      </c>
      <c r="B6" s="1">
        <v>163736</v>
      </c>
      <c r="C6" s="1"/>
      <c r="D6" s="1"/>
      <c r="F6" s="1"/>
      <c r="G6" s="1"/>
      <c r="H6" s="7">
        <v>37</v>
      </c>
      <c r="I6" s="7">
        <v>38</v>
      </c>
      <c r="J6" s="7">
        <v>39</v>
      </c>
      <c r="K6" s="7">
        <v>40</v>
      </c>
      <c r="L6" s="7">
        <v>41</v>
      </c>
      <c r="M6" s="7">
        <v>42</v>
      </c>
      <c r="N6" s="7">
        <v>43</v>
      </c>
      <c r="O6" s="7">
        <v>44</v>
      </c>
      <c r="P6" s="7">
        <v>45</v>
      </c>
      <c r="Q6" s="7">
        <v>46</v>
      </c>
      <c r="R6" s="7">
        <v>47</v>
      </c>
      <c r="S6" s="7">
        <v>48</v>
      </c>
      <c r="T6" s="7">
        <v>49</v>
      </c>
      <c r="U6" s="7">
        <v>50</v>
      </c>
      <c r="V6" s="7">
        <v>51</v>
      </c>
      <c r="W6" s="7">
        <v>52</v>
      </c>
      <c r="X6" s="7">
        <v>53</v>
      </c>
      <c r="Y6" s="7">
        <v>54</v>
      </c>
      <c r="Z6" s="7">
        <v>55</v>
      </c>
      <c r="AA6" s="7">
        <v>56</v>
      </c>
      <c r="AB6" s="7">
        <v>57</v>
      </c>
      <c r="AC6" s="7">
        <v>58</v>
      </c>
      <c r="AD6" s="7">
        <v>59</v>
      </c>
      <c r="AE6" s="7">
        <v>60</v>
      </c>
      <c r="AF6" s="1"/>
      <c r="AG6" s="1"/>
      <c r="AH6" s="1"/>
      <c r="AI6" s="1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</row>
    <row r="7" spans="1:61" x14ac:dyDescent="0.2">
      <c r="A7" s="6">
        <v>8</v>
      </c>
      <c r="B7" s="1">
        <v>178412</v>
      </c>
      <c r="C7" s="1"/>
      <c r="D7" s="1"/>
      <c r="F7" s="1"/>
      <c r="G7" s="1"/>
      <c r="H7" s="4">
        <f ca="1">_xlfn.FORECAST.ETS(H6,G$5:$H7,G$4:$H6,1,1,1)</f>
        <v>194225.85368626821</v>
      </c>
      <c r="I7" s="4">
        <f ca="1">_xlfn.FORECAST.ETS(I6,$H$5:H7,$H$4:H6,1,1,1)</f>
        <v>203418.83617029362</v>
      </c>
      <c r="J7" s="4">
        <f ca="1">_xlfn.FORECAST.ETS(J6,$H$5:I7,$H$4:I6,1,1,1)</f>
        <v>189507.13221632646</v>
      </c>
      <c r="K7" s="4">
        <f ca="1">_xlfn.FORECAST.ETS(K6,$H$5:J7,$H$4:J6,1,1,1)</f>
        <v>187982.43816321436</v>
      </c>
      <c r="L7" s="4">
        <f ca="1">_xlfn.FORECAST.ETS(L6,$H$5:K7,$H$4:K6,1,1,1)</f>
        <v>181936.97680829623</v>
      </c>
      <c r="M7" s="4">
        <f ca="1">_xlfn.FORECAST.ETS(M6,$H$5:L7,$H$4:L6,1,1,1)</f>
        <v>174697.61875426988</v>
      </c>
      <c r="N7" s="4">
        <f ca="1">_xlfn.FORECAST.ETS(N6,$H$5:M7,$H$4:M6,1,1,1)</f>
        <v>170537.6243509879</v>
      </c>
      <c r="O7" s="4">
        <f ca="1">_xlfn.FORECAST.ETS(O6,$H$5:N7,$H$4:N6,1,1,1)</f>
        <v>168674.12907261658</v>
      </c>
      <c r="P7" s="4">
        <f ca="1">_xlfn.FORECAST.ETS(P6,$H$5:O7,$H$4:O6,1,1,1)</f>
        <v>183582.08356632033</v>
      </c>
      <c r="Q7" s="4">
        <f ca="1">_xlfn.FORECAST.ETS(Q6,$H$5:P7,$H$4:P6,1,1,1)</f>
        <v>178283.81800176195</v>
      </c>
      <c r="R7" s="4">
        <f ca="1">_xlfn.FORECAST.ETS(R6,$H$5:Q7,$H$4:Q6,1,1,1)</f>
        <v>182952.80918336441</v>
      </c>
      <c r="S7" s="4">
        <f ca="1">_xlfn.FORECAST.ETS(S6,$H$5:R7,$H$4:R6,1,1,1)</f>
        <v>190389.6234015185</v>
      </c>
      <c r="T7" s="4">
        <f ca="1">_xlfn.FORECAST.ETS(T6,$H$5:S7,$H$4:S6,1,1,1)</f>
        <v>195502.91584618873</v>
      </c>
      <c r="U7" s="4">
        <f ca="1">_xlfn.FORECAST.ETS(U6,$H$5:T7,$H$4:T6,1,1,1)</f>
        <v>204628.98217429023</v>
      </c>
      <c r="V7" s="4">
        <f ca="1">_xlfn.FORECAST.ETS(V6,$H$5:U7,$H$4:U6,1,1,1)</f>
        <v>190037.51732940675</v>
      </c>
      <c r="W7" s="4">
        <f ca="1">_xlfn.FORECAST.ETS(W6,$H$5:V7,$H$4:V6,1,1,1)</f>
        <v>189513.23339399262</v>
      </c>
      <c r="X7" s="4">
        <f ca="1">_xlfn.FORECAST.ETS(X6,$H$5:W7,$H$4:W6,1,1,1)</f>
        <v>182194.2353882188</v>
      </c>
      <c r="Y7" s="4">
        <f ca="1">_xlfn.FORECAST.ETS(Y6,$H$5:X7,$H$4:X6,1,1,1)</f>
        <v>175523.75617954161</v>
      </c>
      <c r="Z7" s="4">
        <f ca="1">_xlfn.FORECAST.ETS(Z6,$H$5:Y7,$H$4:Y6,1,1,1)</f>
        <v>176037.61489614431</v>
      </c>
      <c r="AA7" s="4">
        <f ca="1">_xlfn.FORECAST.ETS(AA6,$H$5:Z7,$H$4:Z6,1,1,1)</f>
        <v>169122.25938111776</v>
      </c>
      <c r="AB7" s="4">
        <f ca="1">_xlfn.FORECAST.ETS(AB6,$H$5:AA7,$H$4:AA6,1,1,1)</f>
        <v>188602.51703200146</v>
      </c>
      <c r="AC7" s="4">
        <f ca="1">_xlfn.FORECAST.ETS(AC6,$H$5:AB7,$H$4:AB6,1,1,1)</f>
        <v>177262.62620649429</v>
      </c>
      <c r="AD7" s="4">
        <f ca="1">_xlfn.FORECAST.ETS(AD6,$H$5:AC7,$H$4:AC6,1,1,1)</f>
        <v>185491.53326315977</v>
      </c>
      <c r="AE7" s="4">
        <f ca="1">_xlfn.FORECAST.ETS(AE6,$H$5:AD7,$H$4:AD6,1,1,1)</f>
        <v>193856.86500344044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</row>
    <row r="8" spans="1:61" x14ac:dyDescent="0.2">
      <c r="A8" s="6">
        <v>9</v>
      </c>
      <c r="B8" s="1">
        <v>170397</v>
      </c>
      <c r="C8" s="1"/>
    </row>
    <row r="9" spans="1:61" x14ac:dyDescent="0.2">
      <c r="A9" s="6">
        <v>10</v>
      </c>
      <c r="B9" s="1">
        <v>176245</v>
      </c>
      <c r="C9" s="1"/>
    </row>
    <row r="10" spans="1:61" x14ac:dyDescent="0.2">
      <c r="A10" s="6">
        <v>11</v>
      </c>
      <c r="B10" s="1">
        <v>172112</v>
      </c>
      <c r="C10" s="1"/>
    </row>
    <row r="11" spans="1:61" x14ac:dyDescent="0.2">
      <c r="A11" s="6">
        <v>12</v>
      </c>
      <c r="B11" s="1">
        <v>182341</v>
      </c>
      <c r="C11" s="1"/>
    </row>
    <row r="12" spans="1:61" x14ac:dyDescent="0.2">
      <c r="A12" s="6">
        <v>13</v>
      </c>
      <c r="B12" s="1">
        <v>195932</v>
      </c>
      <c r="C12" s="1"/>
    </row>
    <row r="13" spans="1:61" x14ac:dyDescent="0.2">
      <c r="A13" s="6">
        <v>14</v>
      </c>
      <c r="B13" s="1">
        <v>199356</v>
      </c>
      <c r="C13" s="1"/>
    </row>
    <row r="14" spans="1:61" x14ac:dyDescent="0.2">
      <c r="A14" s="6">
        <v>15</v>
      </c>
      <c r="B14" s="1">
        <v>182296</v>
      </c>
      <c r="C14" s="1"/>
    </row>
    <row r="15" spans="1:61" x14ac:dyDescent="0.2">
      <c r="A15" s="6">
        <v>16</v>
      </c>
      <c r="B15" s="1">
        <v>190347</v>
      </c>
      <c r="C15" s="1"/>
    </row>
    <row r="16" spans="1:61" x14ac:dyDescent="0.2">
      <c r="A16" s="6">
        <v>17</v>
      </c>
      <c r="B16" s="1">
        <v>174161</v>
      </c>
      <c r="C16" s="1"/>
    </row>
    <row r="17" spans="1:3" x14ac:dyDescent="0.2">
      <c r="A17" s="6">
        <v>18</v>
      </c>
      <c r="B17" s="1">
        <v>170665</v>
      </c>
      <c r="C17" s="1"/>
    </row>
    <row r="18" spans="1:3" x14ac:dyDescent="0.2">
      <c r="A18" s="6">
        <v>19</v>
      </c>
      <c r="B18" s="1">
        <v>161677</v>
      </c>
      <c r="C18" s="1"/>
    </row>
    <row r="19" spans="1:3" x14ac:dyDescent="0.2">
      <c r="A19" s="6">
        <v>20</v>
      </c>
      <c r="B19" s="1">
        <v>161408</v>
      </c>
      <c r="C19" s="1"/>
    </row>
    <row r="20" spans="1:3" x14ac:dyDescent="0.2">
      <c r="A20" s="6">
        <v>21</v>
      </c>
      <c r="B20" s="1">
        <v>181141</v>
      </c>
      <c r="C20" s="1"/>
    </row>
    <row r="21" spans="1:3" x14ac:dyDescent="0.2">
      <c r="A21" s="6">
        <v>22</v>
      </c>
      <c r="B21" s="1">
        <v>179096</v>
      </c>
      <c r="C21" s="1"/>
    </row>
    <row r="22" spans="1:3" x14ac:dyDescent="0.2">
      <c r="A22" s="6">
        <v>23</v>
      </c>
      <c r="B22" s="1">
        <v>182659</v>
      </c>
      <c r="C22" s="1"/>
    </row>
    <row r="23" spans="1:3" x14ac:dyDescent="0.2">
      <c r="A23" s="6">
        <v>24</v>
      </c>
      <c r="B23" s="1">
        <v>187480</v>
      </c>
      <c r="C23" s="1"/>
    </row>
    <row r="24" spans="1:3" x14ac:dyDescent="0.2">
      <c r="A24" s="6">
        <v>25</v>
      </c>
      <c r="B24" s="1">
        <v>187779</v>
      </c>
      <c r="C24" s="1"/>
    </row>
    <row r="25" spans="1:3" x14ac:dyDescent="0.2">
      <c r="A25" s="6">
        <v>26</v>
      </c>
      <c r="B25" s="1">
        <v>200973</v>
      </c>
      <c r="C25" s="1"/>
    </row>
    <row r="26" spans="1:3" x14ac:dyDescent="0.2">
      <c r="A26" s="6">
        <v>27</v>
      </c>
      <c r="B26" s="1">
        <v>189938</v>
      </c>
      <c r="C26" s="1"/>
    </row>
    <row r="27" spans="1:3" x14ac:dyDescent="0.2">
      <c r="A27" s="6">
        <v>28</v>
      </c>
      <c r="B27" s="1">
        <v>180289</v>
      </c>
      <c r="C27" s="1"/>
    </row>
    <row r="28" spans="1:3" x14ac:dyDescent="0.2">
      <c r="A28" s="6">
        <v>29</v>
      </c>
      <c r="B28" s="1">
        <v>182034</v>
      </c>
      <c r="C28" s="1"/>
    </row>
    <row r="29" spans="1:3" x14ac:dyDescent="0.2">
      <c r="A29" s="6">
        <v>30</v>
      </c>
      <c r="B29" s="1">
        <v>171589</v>
      </c>
      <c r="C29" s="1"/>
    </row>
    <row r="30" spans="1:3" x14ac:dyDescent="0.2">
      <c r="A30" s="6">
        <v>31</v>
      </c>
      <c r="B30" s="1">
        <v>181189</v>
      </c>
      <c r="C30" s="1"/>
    </row>
    <row r="31" spans="1:3" x14ac:dyDescent="0.2">
      <c r="A31" s="6">
        <v>32</v>
      </c>
      <c r="B31" s="1">
        <v>167840</v>
      </c>
      <c r="C31" s="1"/>
    </row>
    <row r="32" spans="1:3" x14ac:dyDescent="0.2">
      <c r="A32" s="6">
        <v>33</v>
      </c>
      <c r="B32" s="1">
        <v>187091</v>
      </c>
      <c r="C32" s="1"/>
    </row>
    <row r="33" spans="1:8" x14ac:dyDescent="0.2">
      <c r="A33" s="6">
        <v>34</v>
      </c>
      <c r="B33" s="1">
        <v>166375</v>
      </c>
      <c r="C33" s="1"/>
    </row>
    <row r="34" spans="1:8" x14ac:dyDescent="0.2">
      <c r="A34" s="6">
        <v>35</v>
      </c>
      <c r="B34" s="1">
        <v>179338</v>
      </c>
      <c r="C34" s="1"/>
    </row>
    <row r="35" spans="1:8" x14ac:dyDescent="0.2">
      <c r="A35" s="6">
        <v>36</v>
      </c>
      <c r="B35" s="1">
        <v>195065</v>
      </c>
      <c r="C35" s="1"/>
      <c r="D35" s="1"/>
      <c r="H35" s="8"/>
    </row>
    <row r="36" spans="1:8" x14ac:dyDescent="0.2">
      <c r="A36" s="6">
        <v>37</v>
      </c>
      <c r="B36" s="11"/>
      <c r="C36" s="1">
        <f>_xlfn.FORECAST.ETS(A36,$B$6:B35,$A$6:A35,1,1,1)</f>
        <v>194225.85368626821</v>
      </c>
      <c r="D36" s="2">
        <f>_xlfn.FORECAST.LINEAR(A36,$B$6:B35,$A$6:A35)</f>
        <v>182787.53563218392</v>
      </c>
    </row>
    <row r="37" spans="1:8" x14ac:dyDescent="0.2">
      <c r="A37" s="6">
        <v>38</v>
      </c>
      <c r="B37" s="11"/>
      <c r="C37" s="1">
        <f>_xlfn.FORECAST.ETS(A37,$B$6:B36,$A$6:A36,1,1,1)</f>
        <v>202744.63313981966</v>
      </c>
      <c r="D37" s="2">
        <f>_xlfn.FORECAST.LINEAR(A37,$B$6:B36,$A$6:A36)</f>
        <v>182969.61104931406</v>
      </c>
    </row>
    <row r="38" spans="1:8" x14ac:dyDescent="0.2">
      <c r="A38" s="6">
        <v>39</v>
      </c>
      <c r="B38" s="11"/>
      <c r="C38" s="1">
        <f>_xlfn.FORECAST.ETS(A38,$B$6:B37,$A$6:A37,1,1,1)</f>
        <v>188795.17904771844</v>
      </c>
      <c r="D38" s="2">
        <f>_xlfn.FORECAST.LINEAR(A38,$B$6:B37,$A$6:A37)</f>
        <v>183151.6864664442</v>
      </c>
    </row>
    <row r="39" spans="1:8" x14ac:dyDescent="0.2">
      <c r="A39" s="6">
        <v>40</v>
      </c>
      <c r="B39" s="11"/>
      <c r="C39" s="1">
        <f>_xlfn.FORECAST.ETS(A39,$B$6:B38,$A$6:A38,1,1,1)</f>
        <v>187571.311599215</v>
      </c>
      <c r="D39" s="2">
        <f>_xlfn.FORECAST.LINEAR(A39,$B$6:B38,$A$6:A38)</f>
        <v>183333.76188357433</v>
      </c>
    </row>
    <row r="40" spans="1:8" x14ac:dyDescent="0.2">
      <c r="A40" s="6">
        <v>41</v>
      </c>
      <c r="B40" s="11"/>
      <c r="C40" s="1">
        <f>_xlfn.FORECAST.ETS(A40,$B$6:B39,$A$6:A39,1,1,1)</f>
        <v>180933.40284791338</v>
      </c>
      <c r="D40" s="2">
        <f>_xlfn.FORECAST.LINEAR(A40,$B$6:B39,$A$6:A39)</f>
        <v>183515.8373007045</v>
      </c>
    </row>
    <row r="41" spans="1:8" x14ac:dyDescent="0.2">
      <c r="A41" s="6">
        <v>42</v>
      </c>
      <c r="B41" s="11"/>
      <c r="C41" s="1">
        <f>_xlfn.FORECAST.ETS(A41,$B$6:B40,$A$6:A40,1,1,1)</f>
        <v>173747.44793573266</v>
      </c>
      <c r="D41" s="2">
        <f>_xlfn.FORECAST.LINEAR(A41,$B$6:B40,$A$6:A40)</f>
        <v>183697.91271783464</v>
      </c>
    </row>
    <row r="42" spans="1:8" x14ac:dyDescent="0.2">
      <c r="A42" s="6">
        <v>43</v>
      </c>
      <c r="B42" s="11"/>
      <c r="C42" s="1">
        <f>_xlfn.FORECAST.ETS(A42,$B$6:B41,$A$6:A41,1,1,1)</f>
        <v>169373.86813727726</v>
      </c>
      <c r="D42" s="2">
        <f>_xlfn.FORECAST.LINEAR(A42,$B$6:B41,$A$6:A41)</f>
        <v>183879.98813496478</v>
      </c>
    </row>
    <row r="43" spans="1:8" x14ac:dyDescent="0.2">
      <c r="A43" s="6">
        <v>44</v>
      </c>
      <c r="B43" s="11"/>
      <c r="C43" s="1">
        <f>_xlfn.FORECAST.ETS(A43,$B$6:B42,$A$6:A42,1,1,1)</f>
        <v>167892.67637202563</v>
      </c>
      <c r="D43" s="2">
        <f>_xlfn.FORECAST.LINEAR(A43,$B$6:B42,$A$6:A42)</f>
        <v>184062.06355209491</v>
      </c>
    </row>
    <row r="44" spans="1:8" x14ac:dyDescent="0.2">
      <c r="A44" s="6">
        <v>45</v>
      </c>
      <c r="B44" s="11"/>
      <c r="C44" s="1">
        <f>_xlfn.FORECAST.ETS(A44,$B$6:B43,$A$6:A43,1,1,1)</f>
        <v>183563.35543025349</v>
      </c>
      <c r="D44" s="2">
        <f>_xlfn.FORECAST.LINEAR(A44,$B$6:B43,$A$6:A43)</f>
        <v>184244.13896922508</v>
      </c>
    </row>
    <row r="45" spans="1:8" x14ac:dyDescent="0.2">
      <c r="A45" s="6">
        <v>46</v>
      </c>
      <c r="B45" s="11"/>
      <c r="C45" s="1">
        <f>_xlfn.FORECAST.ETS(A45,$B$6:B44,$A$6:A44,1,1,1)</f>
        <v>177923.96276489121</v>
      </c>
      <c r="D45" s="2">
        <f>_xlfn.FORECAST.LINEAR(A45,$B$6:B44,$A$6:A44)</f>
        <v>184426.21438635522</v>
      </c>
    </row>
    <row r="46" spans="1:8" x14ac:dyDescent="0.2">
      <c r="A46" s="6">
        <v>47</v>
      </c>
      <c r="B46" s="11"/>
      <c r="C46" s="1">
        <f>_xlfn.FORECAST.ETS(A46,$B$6:B45,$A$6:A45,1,1,1)</f>
        <v>182731.31645429443</v>
      </c>
      <c r="D46" s="2">
        <f>_xlfn.FORECAST.LINEAR(A46,$B$6:B45,$A$6:A45)</f>
        <v>184608.28980348536</v>
      </c>
    </row>
    <row r="47" spans="1:8" x14ac:dyDescent="0.2">
      <c r="A47" s="6">
        <v>48</v>
      </c>
      <c r="B47" s="11"/>
      <c r="C47" s="1">
        <f>_xlfn.FORECAST.ETS(A47,$B$6:B46,$A$6:A46,1,1,1)</f>
        <v>190372.81961964275</v>
      </c>
      <c r="D47" s="2">
        <f>_xlfn.FORECAST.LINEAR(A47,$B$6:B46,$A$6:A46)</f>
        <v>184790.36522061549</v>
      </c>
    </row>
    <row r="48" spans="1:8" x14ac:dyDescent="0.2">
      <c r="A48" s="6">
        <v>49</v>
      </c>
      <c r="B48" s="11"/>
      <c r="C48" s="1">
        <f>_xlfn.FORECAST.ETS(A48,$B$6:B47,$A$6:A47,1,1,1)</f>
        <v>194867.81818953474</v>
      </c>
      <c r="D48" s="2">
        <f>_xlfn.FORECAST.LINEAR(A48,$B$6:B47,$A$6:A47)</f>
        <v>184972.44063774566</v>
      </c>
    </row>
    <row r="49" spans="1:4" x14ac:dyDescent="0.2">
      <c r="A49" s="6">
        <v>50</v>
      </c>
      <c r="B49" s="11"/>
      <c r="C49" s="1">
        <f>_xlfn.FORECAST.ETS(A49,$B$6:B48,$A$6:A48,1,1,1)</f>
        <v>203386.59764308619</v>
      </c>
      <c r="D49" s="2">
        <f>_xlfn.FORECAST.LINEAR(A49,$B$6:B48,$A$6:A48)</f>
        <v>185154.5160548758</v>
      </c>
    </row>
    <row r="50" spans="1:4" x14ac:dyDescent="0.2">
      <c r="A50" s="6">
        <v>51</v>
      </c>
      <c r="B50" s="11"/>
      <c r="C50" s="1">
        <f>_xlfn.FORECAST.ETS(A50,$B$6:B49,$A$6:A49,1,1,1)</f>
        <v>189437.14355098497</v>
      </c>
      <c r="D50" s="2">
        <f>_xlfn.FORECAST.LINEAR(A50,$B$6:B49,$A$6:A49)</f>
        <v>185336.59147200594</v>
      </c>
    </row>
    <row r="51" spans="1:4" x14ac:dyDescent="0.2">
      <c r="A51" s="6">
        <v>52</v>
      </c>
      <c r="B51" s="11"/>
      <c r="C51" s="1">
        <f>_xlfn.FORECAST.ETS(A51,$B$6:B50,$A$6:A50,1,1,1)</f>
        <v>188213.27610248153</v>
      </c>
      <c r="D51" s="2">
        <f>_xlfn.FORECAST.LINEAR(A51,$B$6:B50,$A$6:A50)</f>
        <v>185518.66688913608</v>
      </c>
    </row>
    <row r="52" spans="1:4" x14ac:dyDescent="0.2">
      <c r="A52" s="6">
        <v>53</v>
      </c>
      <c r="B52" s="11"/>
      <c r="C52" s="1">
        <f>_xlfn.FORECAST.ETS(A52,$B$6:B51,$A$6:A51,1,1,1)</f>
        <v>181575.36735117991</v>
      </c>
      <c r="D52" s="2">
        <f>_xlfn.FORECAST.LINEAR(A52,$B$6:B51,$A$6:A51)</f>
        <v>185700.74230626621</v>
      </c>
    </row>
    <row r="53" spans="1:4" x14ac:dyDescent="0.2">
      <c r="A53" s="6">
        <v>54</v>
      </c>
      <c r="B53" s="11"/>
      <c r="C53" s="1">
        <f>_xlfn.FORECAST.ETS(A53,$B$6:B52,$A$6:A52,1,1,1)</f>
        <v>174389.41243899919</v>
      </c>
      <c r="D53" s="2">
        <f>_xlfn.FORECAST.LINEAR(A53,$B$6:B52,$A$6:A52)</f>
        <v>185882.81772339638</v>
      </c>
    </row>
    <row r="54" spans="1:4" x14ac:dyDescent="0.2">
      <c r="A54" s="6">
        <v>55</v>
      </c>
      <c r="B54" s="11"/>
      <c r="C54" s="1">
        <f>_xlfn.FORECAST.ETS(A54,$B$6:B53,$A$6:A53,1,1,1)</f>
        <v>170015.83264054378</v>
      </c>
      <c r="D54" s="2">
        <f>_xlfn.FORECAST.LINEAR(A54,$B$6:B53,$A$6:A53)</f>
        <v>186064.89314052652</v>
      </c>
    </row>
    <row r="55" spans="1:4" x14ac:dyDescent="0.2">
      <c r="A55" s="6">
        <v>56</v>
      </c>
      <c r="B55" s="11"/>
      <c r="C55" s="1">
        <f>_xlfn.FORECAST.ETS(A55,$B$6:B54,$A$6:A54,1,1,1)</f>
        <v>168534.64087529216</v>
      </c>
      <c r="D55" s="2">
        <f>_xlfn.FORECAST.LINEAR(A55,$B$6:B54,$A$6:A54)</f>
        <v>186246.96855765666</v>
      </c>
    </row>
    <row r="56" spans="1:4" x14ac:dyDescent="0.2">
      <c r="A56" s="6">
        <v>57</v>
      </c>
      <c r="B56" s="11"/>
      <c r="C56" s="1">
        <f>_xlfn.FORECAST.ETS(A56,$B$6:B55,$A$6:A55,1,1,1)</f>
        <v>184205.31993352002</v>
      </c>
      <c r="D56" s="2">
        <f>_xlfn.FORECAST.LINEAR(A56,$B$6:B55,$A$6:A55)</f>
        <v>186429.04397478679</v>
      </c>
    </row>
    <row r="57" spans="1:4" x14ac:dyDescent="0.2">
      <c r="A57" s="6">
        <v>58</v>
      </c>
      <c r="B57" s="11"/>
      <c r="C57" s="1">
        <f>_xlfn.FORECAST.ETS(A57,$B$6:B56,$A$6:A56,1,1,1)</f>
        <v>178565.92726815774</v>
      </c>
      <c r="D57" s="2">
        <f>_xlfn.FORECAST.LINEAR(A57,$B$6:B56,$A$6:A56)</f>
        <v>186611.11939191696</v>
      </c>
    </row>
    <row r="58" spans="1:4" x14ac:dyDescent="0.2">
      <c r="A58" s="6">
        <v>59</v>
      </c>
      <c r="B58" s="11"/>
      <c r="C58" s="1">
        <f>_xlfn.FORECAST.ETS(A58,$B$6:B57,$A$6:A57,1,1,1)</f>
        <v>183373.28095756096</v>
      </c>
      <c r="D58" s="2">
        <f>_xlfn.FORECAST.LINEAR(A58,$B$6:B57,$A$6:A57)</f>
        <v>186793.1948090471</v>
      </c>
    </row>
    <row r="59" spans="1:4" x14ac:dyDescent="0.2">
      <c r="A59" s="6">
        <v>60</v>
      </c>
      <c r="B59" s="11"/>
      <c r="C59" s="1">
        <f>_xlfn.FORECAST.ETS(A59,$B$6:B58,$A$6:A58,1,1,1)</f>
        <v>191014.78412290927</v>
      </c>
      <c r="D59" s="2">
        <f>_xlfn.FORECAST.LINEAR(A59,$B$6:B58,$A$6:A58)</f>
        <v>186975.27022617724</v>
      </c>
    </row>
    <row r="60" spans="1:4" x14ac:dyDescent="0.2">
      <c r="A60" s="6"/>
      <c r="B60" s="12"/>
    </row>
    <row r="61" spans="1:4" x14ac:dyDescent="0.2">
      <c r="A61" s="6"/>
      <c r="B61" s="11"/>
      <c r="C61" s="1"/>
    </row>
    <row r="62" spans="1:4" x14ac:dyDescent="0.2">
      <c r="A62" s="6"/>
    </row>
    <row r="63" spans="1:4" x14ac:dyDescent="0.2">
      <c r="A63" s="6"/>
      <c r="B63" s="1"/>
    </row>
    <row r="64" spans="1:4" x14ac:dyDescent="0.2">
      <c r="A64" s="6"/>
      <c r="B64" s="10"/>
    </row>
    <row r="65" spans="1:1" x14ac:dyDescent="0.2">
      <c r="A65" s="6"/>
    </row>
    <row r="66" spans="1:1" x14ac:dyDescent="0.2">
      <c r="A66" s="6"/>
    </row>
    <row r="67" spans="1:1" x14ac:dyDescent="0.2">
      <c r="A6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D4D1F-CF49-174F-9507-5BCCDF886C72}">
  <dimension ref="A1:AF25"/>
  <sheetViews>
    <sheetView topLeftCell="E1" zoomScale="106" zoomScaleNormal="25" workbookViewId="0">
      <selection activeCell="L7" sqref="L7"/>
    </sheetView>
  </sheetViews>
  <sheetFormatPr baseColWidth="10" defaultRowHeight="16" x14ac:dyDescent="0.2"/>
  <cols>
    <col min="1" max="1" width="23.5" customWidth="1"/>
    <col min="2" max="2" width="11.83203125" bestFit="1" customWidth="1"/>
    <col min="3" max="3" width="14.1640625" customWidth="1"/>
    <col min="8" max="8" width="18.33203125" customWidth="1"/>
  </cols>
  <sheetData>
    <row r="1" spans="1:32" x14ac:dyDescent="0.2">
      <c r="A1" s="5" t="s">
        <v>4</v>
      </c>
      <c r="B1" s="3">
        <f>8481*2</f>
        <v>16962</v>
      </c>
    </row>
    <row r="2" spans="1:32" x14ac:dyDescent="0.2">
      <c r="B2" s="1"/>
      <c r="C2" s="1"/>
      <c r="D2" s="1"/>
      <c r="E2" s="1"/>
      <c r="F2" s="1"/>
      <c r="G2" s="1"/>
    </row>
    <row r="3" spans="1:32" x14ac:dyDescent="0.2">
      <c r="B3" s="1"/>
      <c r="C3" s="1"/>
      <c r="D3" s="1"/>
      <c r="E3" s="1"/>
      <c r="F3" s="1"/>
      <c r="G3" s="1"/>
    </row>
    <row r="4" spans="1:32" x14ac:dyDescent="0.2">
      <c r="A4" s="5" t="s">
        <v>1</v>
      </c>
      <c r="B4" s="6">
        <v>31</v>
      </c>
      <c r="C4" s="6">
        <v>32</v>
      </c>
      <c r="D4" s="6">
        <v>33</v>
      </c>
      <c r="E4" s="6">
        <v>34</v>
      </c>
      <c r="F4" s="6">
        <v>35</v>
      </c>
      <c r="G4" s="6">
        <v>36</v>
      </c>
      <c r="H4" s="7">
        <v>37</v>
      </c>
      <c r="I4" s="7">
        <v>38</v>
      </c>
      <c r="J4" s="7">
        <v>39</v>
      </c>
      <c r="K4" s="7">
        <v>40</v>
      </c>
      <c r="L4" s="7">
        <v>41</v>
      </c>
      <c r="M4" s="7">
        <v>42</v>
      </c>
      <c r="N4" s="7">
        <v>43</v>
      </c>
      <c r="O4" s="7">
        <v>44</v>
      </c>
      <c r="P4" s="7">
        <v>45</v>
      </c>
      <c r="Q4" s="7">
        <v>46</v>
      </c>
      <c r="R4" s="7">
        <v>47</v>
      </c>
      <c r="S4" s="7">
        <v>48</v>
      </c>
      <c r="T4" s="7">
        <v>49</v>
      </c>
      <c r="U4" s="7">
        <v>50</v>
      </c>
      <c r="V4" s="7">
        <v>51</v>
      </c>
      <c r="W4" s="7">
        <v>52</v>
      </c>
      <c r="X4" s="7">
        <v>53</v>
      </c>
      <c r="Y4" s="7">
        <v>54</v>
      </c>
      <c r="Z4" s="7">
        <v>55</v>
      </c>
      <c r="AA4" s="7">
        <v>56</v>
      </c>
      <c r="AB4" s="7">
        <v>57</v>
      </c>
      <c r="AC4" s="7">
        <v>58</v>
      </c>
      <c r="AD4" s="7">
        <v>59</v>
      </c>
      <c r="AE4" s="7">
        <v>60</v>
      </c>
    </row>
    <row r="5" spans="1:32" x14ac:dyDescent="0.2">
      <c r="A5" s="5" t="s">
        <v>9</v>
      </c>
      <c r="B5" s="1">
        <v>181189</v>
      </c>
      <c r="C5" s="1">
        <v>167840</v>
      </c>
      <c r="D5" s="1">
        <v>187091</v>
      </c>
      <c r="E5" s="1">
        <v>166375</v>
      </c>
      <c r="F5" s="1">
        <v>179338</v>
      </c>
      <c r="G5" s="1">
        <v>195065</v>
      </c>
      <c r="H5" s="4">
        <f>_xlfn.FORECAST.ETS(H4,$B$5:G5,$B$4:G4,1,1,1)</f>
        <v>192208.22737396191</v>
      </c>
      <c r="I5" s="4">
        <f>_xlfn.FORECAST.ETS(I4,$B$5:H5,$B$4:H4,1,1,1)</f>
        <v>188395.16752962669</v>
      </c>
      <c r="J5" s="4">
        <f>_xlfn.FORECAST.ETS(J4,$B$5:I5,$B$4:I4,1,1,1)</f>
        <v>194273.7058786198</v>
      </c>
      <c r="K5" s="4">
        <f>_xlfn.FORECAST.ETS(K4,$B$5:J5,$B$4:J4,1,1,1)</f>
        <v>196951.31642993467</v>
      </c>
      <c r="L5" s="4">
        <f>_xlfn.FORECAST.ETS(L4,$B$5:K5,$B$4:K4,1,1,1)</f>
        <v>199609.20862529063</v>
      </c>
      <c r="M5" s="4">
        <f>_xlfn.FORECAST.ETS(M4,$B$5:L5,$B$4:L4,1,1,1)</f>
        <v>202254.02194883232</v>
      </c>
      <c r="N5" s="4">
        <f>_xlfn.FORECAST.ETS(N4,$B$5:M5,$B$4:M4,1,1,1)</f>
        <v>204889.96728312506</v>
      </c>
      <c r="O5" s="4">
        <f>_xlfn.FORECAST.ETS(O4,$B$5:N5,$B$4:N4,1,1,1)</f>
        <v>207519.69336953448</v>
      </c>
      <c r="P5" s="4">
        <f>_xlfn.FORECAST.ETS(P4,$B$5:O5,$B$4:O4,1,1,1)</f>
        <v>210144.86839900876</v>
      </c>
      <c r="Q5" s="4">
        <f>_xlfn.FORECAST.ETS(Q4,$B$5:P5,$B$4:P4,1,1,1)</f>
        <v>212766.55169447849</v>
      </c>
      <c r="R5" s="4">
        <f>_xlfn.FORECAST.ETS(R4,$B$5:Q5,$B$4:Q4,1,1,1)</f>
        <v>215385.4257005766</v>
      </c>
      <c r="S5" s="4">
        <f>_xlfn.FORECAST.ETS(S4,$B$5:R5,$B$4:R4,1,1,1)</f>
        <v>218001.9392299903</v>
      </c>
      <c r="T5" s="4">
        <f>_xlfn.FORECAST.ETS(T4,$B$5:S5,$B$4:S4,1,1,1)</f>
        <v>220616.39558536725</v>
      </c>
      <c r="U5" s="4">
        <f>_xlfn.FORECAST.ETS(U4,$B$5:T5,$B$4:T4,1,1,1)</f>
        <v>223229.00678878676</v>
      </c>
      <c r="V5" s="4">
        <f>_xlfn.FORECAST.ETS(V4,$B$5:U5,$B$4:U4,1,1,1)</f>
        <v>225839.92704573128</v>
      </c>
      <c r="W5" s="4">
        <f>_xlfn.FORECAST.ETS(W4,$B$5:V5,$B$4:V4,1,1,1)</f>
        <v>228449.27348153156</v>
      </c>
      <c r="X5" s="4">
        <f>_xlfn.FORECAST.ETS(X4,$B$5:W5,$B$4:W4,1,1,1)</f>
        <v>231057.13905662013</v>
      </c>
      <c r="Y5" s="4">
        <f>_xlfn.FORECAST.ETS(Y4,$B$5:X5,$B$4:X4,1,1,1)</f>
        <v>233663.60065720123</v>
      </c>
      <c r="Z5" s="4">
        <f>_xlfn.FORECAST.ETS(Z4,$B$5:Y5,$B$4:Y4,1,1,1)</f>
        <v>236268.72419666025</v>
      </c>
      <c r="AA5" s="4">
        <f>_xlfn.FORECAST.ETS(AA4,$B$5:Z5,$B$4:Z4,1,1,1)</f>
        <v>238872.56785629489</v>
      </c>
      <c r="AB5" s="4">
        <f>_xlfn.FORECAST.ETS(AB4,$B$5:AA5,$B$4:AA4,1,1,1)</f>
        <v>241475.18416254793</v>
      </c>
      <c r="AC5" s="4">
        <f>_xlfn.FORECAST.ETS(AC4,$B$5:AB5,$B$4:AB4,1,1,1)</f>
        <v>244076.62133347566</v>
      </c>
      <c r="AD5" s="4">
        <f>_xlfn.FORECAST.ETS(AD4,$B$5:AC5,$B$4:AC4,1,1,1)</f>
        <v>246676.92416428891</v>
      </c>
      <c r="AE5" s="4">
        <f>_xlfn.FORECAST.ETS(AE4,$B$5:AD5,$B$4:AD4,1,1,1)</f>
        <v>249276.13462095155</v>
      </c>
    </row>
    <row r="6" spans="1:32" x14ac:dyDescent="0.2">
      <c r="A6" s="5" t="s">
        <v>3</v>
      </c>
      <c r="B6" s="1">
        <v>313667</v>
      </c>
      <c r="C6" s="1">
        <v>317462</v>
      </c>
      <c r="D6" s="1">
        <v>333823</v>
      </c>
      <c r="E6" s="1">
        <v>330572</v>
      </c>
      <c r="F6" s="1">
        <v>345995</v>
      </c>
      <c r="G6" s="1">
        <v>348354</v>
      </c>
      <c r="H6" s="13">
        <f>G6-H5+F9</f>
        <v>517229.77262603806</v>
      </c>
    </row>
    <row r="7" spans="1:32" x14ac:dyDescent="0.2">
      <c r="A7" s="5" t="s">
        <v>5</v>
      </c>
      <c r="B7" s="1">
        <v>183840</v>
      </c>
      <c r="C7" s="1">
        <v>181798</v>
      </c>
      <c r="D7" s="1">
        <v>181697</v>
      </c>
      <c r="E7" s="1">
        <v>179387</v>
      </c>
      <c r="F7" s="1">
        <v>180671</v>
      </c>
      <c r="G7" s="1">
        <v>178288</v>
      </c>
      <c r="H7" s="8">
        <f>K5+$B$1</f>
        <v>213913.31642993467</v>
      </c>
      <c r="I7" s="8">
        <f t="shared" ref="I7:AB7" si="0">L5+$B$1</f>
        <v>216571.20862529063</v>
      </c>
      <c r="J7" s="8">
        <f t="shared" si="0"/>
        <v>219216.02194883232</v>
      </c>
      <c r="K7" s="8">
        <f t="shared" si="0"/>
        <v>221851.96728312506</v>
      </c>
      <c r="L7" s="8">
        <f t="shared" si="0"/>
        <v>224481.69336953448</v>
      </c>
      <c r="M7" s="8">
        <f t="shared" si="0"/>
        <v>227106.86839900876</v>
      </c>
      <c r="N7" s="8">
        <f t="shared" si="0"/>
        <v>229728.55169447849</v>
      </c>
      <c r="O7" s="8">
        <f t="shared" si="0"/>
        <v>232347.4257005766</v>
      </c>
      <c r="P7" s="8">
        <f t="shared" si="0"/>
        <v>234963.9392299903</v>
      </c>
      <c r="Q7" s="8">
        <f t="shared" si="0"/>
        <v>237578.39558536725</v>
      </c>
      <c r="R7" s="8">
        <f t="shared" si="0"/>
        <v>240191.00678878676</v>
      </c>
      <c r="S7" s="8">
        <f t="shared" si="0"/>
        <v>242801.92704573128</v>
      </c>
      <c r="T7" s="8">
        <f t="shared" si="0"/>
        <v>245411.27348153156</v>
      </c>
      <c r="U7" s="8">
        <f t="shared" si="0"/>
        <v>248019.13905662013</v>
      </c>
      <c r="V7" s="8">
        <f t="shared" si="0"/>
        <v>250625.60065720123</v>
      </c>
      <c r="W7" s="8">
        <f t="shared" si="0"/>
        <v>253230.72419666025</v>
      </c>
      <c r="X7" s="8">
        <f t="shared" si="0"/>
        <v>255834.56785629489</v>
      </c>
      <c r="Y7" s="8">
        <f t="shared" si="0"/>
        <v>258437.18416254793</v>
      </c>
      <c r="Z7" s="8">
        <f t="shared" si="0"/>
        <v>261038.62133347566</v>
      </c>
      <c r="AA7" s="8">
        <f t="shared" si="0"/>
        <v>263638.92416428891</v>
      </c>
      <c r="AB7" s="8">
        <f t="shared" si="0"/>
        <v>266238.13462095155</v>
      </c>
      <c r="AC7" s="8"/>
      <c r="AD7" s="8"/>
      <c r="AE7" s="8"/>
    </row>
    <row r="8" spans="1:32" x14ac:dyDescent="0.2">
      <c r="A8" s="5" t="s">
        <v>6</v>
      </c>
      <c r="B8" s="1">
        <v>183840</v>
      </c>
      <c r="C8" s="1">
        <v>181798</v>
      </c>
      <c r="D8" s="1">
        <v>181697</v>
      </c>
      <c r="E8" s="1">
        <v>179387</v>
      </c>
      <c r="F8" s="1">
        <v>180671</v>
      </c>
      <c r="G8" s="1">
        <v>178288</v>
      </c>
      <c r="H8" s="8">
        <f>H5+$B$1</f>
        <v>209170.22737396191</v>
      </c>
      <c r="I8" s="8">
        <f t="shared" ref="I8:AE8" si="1">I5+$B$1</f>
        <v>205357.16752962669</v>
      </c>
      <c r="J8" s="8">
        <f t="shared" si="1"/>
        <v>211235.7058786198</v>
      </c>
      <c r="K8" s="8">
        <f t="shared" si="1"/>
        <v>213913.31642993467</v>
      </c>
      <c r="L8" s="8">
        <f t="shared" si="1"/>
        <v>216571.20862529063</v>
      </c>
      <c r="M8" s="8">
        <f t="shared" si="1"/>
        <v>219216.02194883232</v>
      </c>
      <c r="N8" s="8">
        <f t="shared" si="1"/>
        <v>221851.96728312506</v>
      </c>
      <c r="O8" s="8">
        <f t="shared" si="1"/>
        <v>224481.69336953448</v>
      </c>
      <c r="P8" s="8">
        <f t="shared" si="1"/>
        <v>227106.86839900876</v>
      </c>
      <c r="Q8" s="8">
        <f t="shared" si="1"/>
        <v>229728.55169447849</v>
      </c>
      <c r="R8" s="8">
        <f t="shared" si="1"/>
        <v>232347.4257005766</v>
      </c>
      <c r="S8" s="8">
        <f t="shared" si="1"/>
        <v>234963.9392299903</v>
      </c>
      <c r="T8" s="8">
        <f t="shared" si="1"/>
        <v>237578.39558536725</v>
      </c>
      <c r="U8" s="8">
        <f t="shared" si="1"/>
        <v>240191.00678878676</v>
      </c>
      <c r="V8" s="8">
        <f t="shared" si="1"/>
        <v>242801.92704573128</v>
      </c>
      <c r="W8" s="8">
        <f t="shared" si="1"/>
        <v>245411.27348153156</v>
      </c>
      <c r="X8" s="8">
        <f t="shared" si="1"/>
        <v>248019.13905662013</v>
      </c>
      <c r="Y8" s="8">
        <f t="shared" si="1"/>
        <v>250625.60065720123</v>
      </c>
      <c r="Z8" s="8">
        <f t="shared" si="1"/>
        <v>253230.72419666025</v>
      </c>
      <c r="AA8" s="8">
        <f t="shared" si="1"/>
        <v>255834.56785629489</v>
      </c>
      <c r="AB8" s="8">
        <f t="shared" si="1"/>
        <v>258437.18416254793</v>
      </c>
      <c r="AC8" s="8">
        <f t="shared" si="1"/>
        <v>261038.62133347566</v>
      </c>
      <c r="AD8" s="8">
        <f t="shared" si="1"/>
        <v>263638.92416428891</v>
      </c>
      <c r="AE8" s="8">
        <f t="shared" si="1"/>
        <v>266238.13462095155</v>
      </c>
    </row>
    <row r="9" spans="1:32" x14ac:dyDescent="0.2">
      <c r="A9" s="5" t="s">
        <v>7</v>
      </c>
      <c r="B9" s="1">
        <v>369185</v>
      </c>
      <c r="C9" s="1">
        <v>368041</v>
      </c>
      <c r="D9" s="1">
        <v>365638</v>
      </c>
      <c r="E9" s="1">
        <v>363495</v>
      </c>
      <c r="F9" s="1">
        <v>361084</v>
      </c>
      <c r="G9" s="1">
        <v>360058</v>
      </c>
    </row>
    <row r="13" spans="1:32" x14ac:dyDescent="0.2">
      <c r="A13" t="s">
        <v>8</v>
      </c>
      <c r="B13">
        <f>B8/B7</f>
        <v>1</v>
      </c>
      <c r="C13">
        <f t="shared" ref="C13:G13" si="2">C8/C7</f>
        <v>1</v>
      </c>
      <c r="D13">
        <f t="shared" si="2"/>
        <v>1</v>
      </c>
      <c r="E13">
        <f t="shared" si="2"/>
        <v>1</v>
      </c>
      <c r="F13">
        <f t="shared" si="2"/>
        <v>1</v>
      </c>
      <c r="G13">
        <f t="shared" si="2"/>
        <v>1</v>
      </c>
    </row>
    <row r="15" spans="1:32" x14ac:dyDescent="0.2">
      <c r="AA15" s="1"/>
      <c r="AB15" s="1"/>
      <c r="AC15" s="1"/>
      <c r="AD15" s="1"/>
      <c r="AE15" s="1"/>
      <c r="AF15" s="1"/>
    </row>
    <row r="16" spans="1:32" x14ac:dyDescent="0.2">
      <c r="M16" s="8">
        <f>AVERAGE(O5:T5)*5.05</f>
        <v>1081066.0189322878</v>
      </c>
      <c r="AA16" s="1"/>
      <c r="AB16" s="1"/>
      <c r="AC16" s="1"/>
      <c r="AD16" s="1"/>
      <c r="AE16" s="1"/>
      <c r="AF16" s="1"/>
    </row>
    <row r="17" spans="3:32" x14ac:dyDescent="0.2">
      <c r="C17" s="1"/>
      <c r="D17" s="1"/>
      <c r="E17" s="1"/>
      <c r="F17" s="1"/>
      <c r="G17" s="1"/>
      <c r="H17" s="1"/>
      <c r="M17" s="8">
        <f>AVERAGE(O7:T7)</f>
        <v>238882.32797199729</v>
      </c>
      <c r="AA17" s="1"/>
      <c r="AB17" s="1"/>
      <c r="AC17" s="1"/>
      <c r="AD17" s="1"/>
      <c r="AE17" s="1"/>
      <c r="AF17" s="1"/>
    </row>
    <row r="18" spans="3:32" x14ac:dyDescent="0.2">
      <c r="C18" s="1"/>
      <c r="D18" s="1"/>
      <c r="E18" s="1"/>
      <c r="F18" s="1"/>
      <c r="G18" s="1"/>
      <c r="H18" s="1"/>
      <c r="AA18" s="1"/>
      <c r="AB18" s="1"/>
      <c r="AC18" s="1"/>
      <c r="AD18" s="1"/>
      <c r="AE18" s="1"/>
      <c r="AF18" s="1"/>
    </row>
    <row r="19" spans="3:32" x14ac:dyDescent="0.2">
      <c r="C19" s="1"/>
      <c r="D19" s="1"/>
      <c r="E19" s="1"/>
      <c r="F19" s="1"/>
      <c r="G19" s="1"/>
      <c r="H19" s="1"/>
      <c r="M19">
        <f>M16/M17</f>
        <v>4.5255169275603118</v>
      </c>
    </row>
    <row r="20" spans="3:32" x14ac:dyDescent="0.2">
      <c r="C20" s="1"/>
      <c r="D20" s="1"/>
      <c r="E20" s="1"/>
      <c r="F20" s="1"/>
      <c r="G20" s="1"/>
      <c r="H20" s="1"/>
    </row>
    <row r="22" spans="3:32" x14ac:dyDescent="0.2">
      <c r="E22" s="1">
        <f>AVERAGE(B6:G6)</f>
        <v>331645.5</v>
      </c>
      <c r="AA22" s="1"/>
      <c r="AB22" s="1"/>
      <c r="AC22" s="1"/>
      <c r="AD22" s="1"/>
      <c r="AE22" s="1"/>
      <c r="AF22" s="1"/>
    </row>
    <row r="23" spans="3:32" x14ac:dyDescent="0.2">
      <c r="D23">
        <f>5.05*AVERAGE(B5:G5)</f>
        <v>906389.15</v>
      </c>
      <c r="AA23" s="1"/>
      <c r="AB23" s="1"/>
      <c r="AC23" s="1"/>
      <c r="AD23" s="1"/>
      <c r="AE23" s="1"/>
      <c r="AF23" s="1"/>
    </row>
    <row r="24" spans="3:32" x14ac:dyDescent="0.2">
      <c r="C24" t="s">
        <v>17</v>
      </c>
      <c r="D24">
        <f>D23/E22</f>
        <v>2.7330060260127156</v>
      </c>
      <c r="AA24" s="1"/>
      <c r="AB24" s="1"/>
      <c r="AC24" s="1"/>
      <c r="AD24" s="1"/>
      <c r="AE24" s="1"/>
      <c r="AF24" s="1"/>
    </row>
    <row r="25" spans="3:32" x14ac:dyDescent="0.2">
      <c r="AA25" s="1"/>
      <c r="AB25" s="1"/>
      <c r="AC25" s="1"/>
      <c r="AD25" s="1"/>
      <c r="AE25" s="1"/>
      <c r="AF25" s="1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25986-F3AD-B244-ADEB-C0302B3C0FD3}">
  <dimension ref="A1:BC68"/>
  <sheetViews>
    <sheetView topLeftCell="A47" workbookViewId="0">
      <selection activeCell="C65" sqref="A11:C65"/>
    </sheetView>
  </sheetViews>
  <sheetFormatPr baseColWidth="10" defaultRowHeight="16" x14ac:dyDescent="0.2"/>
  <cols>
    <col min="1" max="1" width="16.6640625" bestFit="1" customWidth="1"/>
    <col min="2" max="2" width="19.33203125" bestFit="1" customWidth="1"/>
    <col min="3" max="3" width="22.33203125" bestFit="1" customWidth="1"/>
    <col min="4" max="7" width="11.5" bestFit="1" customWidth="1"/>
    <col min="8" max="8" width="12.5" bestFit="1" customWidth="1"/>
    <col min="9" max="12" width="11.5" bestFit="1" customWidth="1"/>
    <col min="13" max="13" width="9" customWidth="1"/>
    <col min="32" max="55" width="12.5" bestFit="1" customWidth="1"/>
  </cols>
  <sheetData>
    <row r="1" spans="1:55" x14ac:dyDescent="0.2">
      <c r="A1" s="9" t="s">
        <v>1</v>
      </c>
      <c r="B1" s="6">
        <v>25</v>
      </c>
      <c r="C1" s="6">
        <v>26</v>
      </c>
      <c r="D1" s="6">
        <v>27</v>
      </c>
      <c r="E1" s="6">
        <v>28</v>
      </c>
      <c r="F1" s="6">
        <v>29</v>
      </c>
      <c r="G1" s="6">
        <v>30</v>
      </c>
      <c r="H1" s="6">
        <v>31</v>
      </c>
      <c r="I1" s="6">
        <v>32</v>
      </c>
      <c r="J1" s="6">
        <v>33</v>
      </c>
      <c r="K1" s="6">
        <v>34</v>
      </c>
      <c r="L1" s="6">
        <v>35</v>
      </c>
      <c r="M1" s="6">
        <v>36</v>
      </c>
    </row>
    <row r="2" spans="1:55" x14ac:dyDescent="0.2">
      <c r="A2" s="9" t="s">
        <v>10</v>
      </c>
      <c r="B2" s="3">
        <v>187779</v>
      </c>
      <c r="C2" s="3">
        <v>200973</v>
      </c>
      <c r="D2" s="3">
        <v>189938</v>
      </c>
      <c r="E2" s="3">
        <v>180289</v>
      </c>
      <c r="F2" s="3">
        <v>182034</v>
      </c>
      <c r="G2" s="3">
        <v>171589</v>
      </c>
      <c r="H2" s="3">
        <v>181189</v>
      </c>
      <c r="I2" s="3">
        <v>167840</v>
      </c>
      <c r="J2" s="3">
        <v>187091</v>
      </c>
      <c r="K2" s="3">
        <v>166375</v>
      </c>
      <c r="L2" s="3">
        <v>179338</v>
      </c>
      <c r="M2" s="3">
        <v>195065</v>
      </c>
    </row>
    <row r="3" spans="1:55" x14ac:dyDescent="0.2">
      <c r="A3" s="9" t="s">
        <v>11</v>
      </c>
      <c r="B3" s="3">
        <f t="shared" ref="B3:M3" si="0">_xlfn.FORECAST.ETS(B1,$B$12:$B$29,$A$12:$A$29,1,1,1)</f>
        <v>187214.56185726693</v>
      </c>
      <c r="C3" s="3">
        <f t="shared" si="0"/>
        <v>187442.07668676259</v>
      </c>
      <c r="D3" s="3">
        <f t="shared" si="0"/>
        <v>187669.59151625822</v>
      </c>
      <c r="E3" s="3">
        <f t="shared" si="0"/>
        <v>187897.10634575388</v>
      </c>
      <c r="F3" s="3">
        <f t="shared" si="0"/>
        <v>188124.62117524954</v>
      </c>
      <c r="G3" s="3">
        <f t="shared" si="0"/>
        <v>188352.1360047452</v>
      </c>
      <c r="H3" s="3">
        <f t="shared" si="0"/>
        <v>188579.65083424086</v>
      </c>
      <c r="I3" s="3">
        <f t="shared" si="0"/>
        <v>188807.16566373649</v>
      </c>
      <c r="J3" s="3">
        <f t="shared" si="0"/>
        <v>189034.68049323215</v>
      </c>
      <c r="K3" s="3">
        <f t="shared" si="0"/>
        <v>189262.19532272781</v>
      </c>
      <c r="L3" s="3">
        <f t="shared" si="0"/>
        <v>189489.71015222347</v>
      </c>
      <c r="M3" s="3">
        <f t="shared" si="0"/>
        <v>189717.22498171913</v>
      </c>
    </row>
    <row r="4" spans="1:55" x14ac:dyDescent="0.2">
      <c r="A4" s="9" t="s">
        <v>12</v>
      </c>
      <c r="B4" s="3">
        <f>ABS(B2-B3)</f>
        <v>564.43814273306634</v>
      </c>
      <c r="C4" s="3">
        <f t="shared" ref="C4:M4" si="1">ABS(C2-C3)</f>
        <v>13530.923313237407</v>
      </c>
      <c r="D4" s="3">
        <f t="shared" si="1"/>
        <v>2268.4084837417759</v>
      </c>
      <c r="E4" s="3">
        <f t="shared" si="1"/>
        <v>7608.1063457538839</v>
      </c>
      <c r="F4" s="3">
        <f t="shared" si="1"/>
        <v>6090.6211752495437</v>
      </c>
      <c r="G4" s="3">
        <f t="shared" si="1"/>
        <v>16763.136004745204</v>
      </c>
      <c r="H4" s="3">
        <f t="shared" si="1"/>
        <v>7390.6508342408633</v>
      </c>
      <c r="I4" s="3">
        <f t="shared" si="1"/>
        <v>20967.165663736494</v>
      </c>
      <c r="J4" s="3">
        <f t="shared" si="1"/>
        <v>1943.6804932321538</v>
      </c>
      <c r="K4" s="3">
        <f t="shared" si="1"/>
        <v>22887.195322727814</v>
      </c>
      <c r="L4" s="3">
        <f t="shared" si="1"/>
        <v>10151.710152223473</v>
      </c>
      <c r="M4" s="3">
        <f t="shared" si="1"/>
        <v>5347.7750182808668</v>
      </c>
    </row>
    <row r="5" spans="1:55" x14ac:dyDescent="0.2">
      <c r="A5" s="9" t="s">
        <v>13</v>
      </c>
      <c r="B5" s="18">
        <f>AVERAGE(B4:M4)</f>
        <v>9626.1509124918794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6">
        <f>B5*2</f>
        <v>19252.301824983759</v>
      </c>
    </row>
    <row r="8" spans="1:55" x14ac:dyDescent="0.2">
      <c r="B8">
        <v>7</v>
      </c>
      <c r="C8">
        <v>8</v>
      </c>
      <c r="D8">
        <v>9</v>
      </c>
      <c r="E8">
        <v>10</v>
      </c>
      <c r="F8">
        <v>11</v>
      </c>
      <c r="G8">
        <v>12</v>
      </c>
      <c r="H8">
        <v>13</v>
      </c>
      <c r="I8">
        <v>14</v>
      </c>
      <c r="J8">
        <v>15</v>
      </c>
      <c r="K8">
        <v>16</v>
      </c>
      <c r="L8">
        <v>17</v>
      </c>
      <c r="M8">
        <v>18</v>
      </c>
      <c r="N8">
        <v>19</v>
      </c>
      <c r="O8">
        <v>20</v>
      </c>
      <c r="P8">
        <v>21</v>
      </c>
      <c r="Q8">
        <v>22</v>
      </c>
      <c r="R8">
        <v>23</v>
      </c>
      <c r="S8">
        <v>24</v>
      </c>
      <c r="T8">
        <v>25</v>
      </c>
      <c r="U8">
        <v>26</v>
      </c>
      <c r="V8">
        <v>27</v>
      </c>
      <c r="W8">
        <v>28</v>
      </c>
      <c r="X8">
        <v>29</v>
      </c>
      <c r="Y8">
        <v>30</v>
      </c>
      <c r="Z8">
        <v>31</v>
      </c>
      <c r="AA8">
        <v>32</v>
      </c>
      <c r="AB8">
        <v>33</v>
      </c>
      <c r="AC8">
        <v>34</v>
      </c>
      <c r="AD8">
        <v>35</v>
      </c>
      <c r="AE8">
        <v>36</v>
      </c>
      <c r="AF8">
        <v>37</v>
      </c>
      <c r="AG8">
        <v>38</v>
      </c>
      <c r="AH8">
        <v>39</v>
      </c>
      <c r="AI8">
        <v>40</v>
      </c>
      <c r="AJ8">
        <v>41</v>
      </c>
      <c r="AK8">
        <v>42</v>
      </c>
      <c r="AL8">
        <v>43</v>
      </c>
      <c r="AM8">
        <v>44</v>
      </c>
      <c r="AN8">
        <v>45</v>
      </c>
      <c r="AO8">
        <v>46</v>
      </c>
      <c r="AP8">
        <v>47</v>
      </c>
      <c r="AQ8">
        <v>48</v>
      </c>
      <c r="AR8">
        <v>49</v>
      </c>
      <c r="AS8">
        <v>50</v>
      </c>
      <c r="AT8">
        <v>51</v>
      </c>
      <c r="AU8">
        <v>52</v>
      </c>
      <c r="AV8">
        <v>53</v>
      </c>
      <c r="AW8">
        <v>54</v>
      </c>
      <c r="AX8">
        <v>55</v>
      </c>
      <c r="AY8">
        <v>56</v>
      </c>
      <c r="AZ8">
        <v>57</v>
      </c>
      <c r="BA8">
        <v>58</v>
      </c>
      <c r="BB8">
        <v>59</v>
      </c>
      <c r="BC8">
        <v>60</v>
      </c>
    </row>
    <row r="9" spans="1:55" x14ac:dyDescent="0.2">
      <c r="A9" t="s">
        <v>0</v>
      </c>
      <c r="B9" s="1">
        <v>163736</v>
      </c>
      <c r="C9" s="1">
        <v>178412</v>
      </c>
      <c r="D9" s="1">
        <v>170397</v>
      </c>
      <c r="E9" s="1">
        <v>176245</v>
      </c>
      <c r="F9" s="1">
        <v>172112</v>
      </c>
      <c r="G9" s="1">
        <v>182341</v>
      </c>
      <c r="H9" s="1">
        <v>195932</v>
      </c>
      <c r="I9" s="1">
        <v>199356</v>
      </c>
      <c r="J9" s="1">
        <v>182296</v>
      </c>
      <c r="K9" s="1">
        <v>190347</v>
      </c>
      <c r="L9" s="1">
        <v>174161</v>
      </c>
      <c r="M9" s="1">
        <v>170665</v>
      </c>
      <c r="N9" s="1">
        <v>161677</v>
      </c>
      <c r="O9" s="1">
        <v>161408</v>
      </c>
      <c r="P9" s="1">
        <v>181141</v>
      </c>
      <c r="Q9" s="1">
        <v>179096</v>
      </c>
      <c r="R9" s="1">
        <v>182659</v>
      </c>
      <c r="S9" s="1">
        <v>187480</v>
      </c>
      <c r="T9" s="1">
        <v>187779</v>
      </c>
      <c r="U9" s="1">
        <v>200973</v>
      </c>
      <c r="V9" s="1">
        <v>189938</v>
      </c>
      <c r="W9" s="1">
        <v>180289</v>
      </c>
      <c r="X9" s="1">
        <v>182034</v>
      </c>
      <c r="Y9" s="1">
        <v>171589</v>
      </c>
      <c r="Z9" s="1">
        <v>181189</v>
      </c>
      <c r="AA9" s="1">
        <v>167840</v>
      </c>
      <c r="AB9" s="1">
        <v>187091</v>
      </c>
      <c r="AC9" s="1">
        <v>166375</v>
      </c>
      <c r="AD9" s="1">
        <v>179338</v>
      </c>
      <c r="AE9" s="1">
        <v>195065</v>
      </c>
      <c r="AF9" s="3">
        <f>_xlfn.FORECAST.ETS(AF8,$B$9:AE9,$B$8:AE8,1,1,1)</f>
        <v>194225.85368626821</v>
      </c>
      <c r="AG9" s="3">
        <f>_xlfn.FORECAST.ETS(AG8,$B$9:AF9,$B$8:AF8,1,1,1)</f>
        <v>203418.83617029362</v>
      </c>
      <c r="AH9" s="3">
        <f>_xlfn.FORECAST.ETS(AH8,$B$9:AG9,$B$8:AG8,1,1,1)</f>
        <v>189507.13221632646</v>
      </c>
      <c r="AI9" s="3">
        <f>_xlfn.FORECAST.ETS(AI8,$B$9:AH9,$B$8:AH8,1,1,1)</f>
        <v>187982.43816321436</v>
      </c>
      <c r="AJ9" s="3">
        <f>_xlfn.FORECAST.ETS(AJ8,$B$9:AI9,$B$8:AI8,1,1,1)</f>
        <v>181936.97680829623</v>
      </c>
      <c r="AK9" s="3">
        <f>_xlfn.FORECAST.ETS(AK8,$B$9:AJ9,$B$8:AJ8,1,1,1)</f>
        <v>174697.61875426988</v>
      </c>
      <c r="AL9" s="3">
        <f>_xlfn.FORECAST.ETS(AL8,$B$9:AK9,$B$8:AK8,1,1,1)</f>
        <v>170537.6243509879</v>
      </c>
      <c r="AM9" s="3">
        <f>_xlfn.FORECAST.ETS(AM8,$B$9:AL9,$B$8:AL8,1,1,1)</f>
        <v>168674.12907261658</v>
      </c>
      <c r="AN9" s="3">
        <f>_xlfn.FORECAST.ETS(AN8,$B$9:AM9,$B$8:AM8,1,1,1)</f>
        <v>183582.08356632033</v>
      </c>
      <c r="AO9" s="3">
        <f>_xlfn.FORECAST.ETS(AO8,$B$9:AN9,$B$8:AN8,1,1,1)</f>
        <v>178283.81800176195</v>
      </c>
      <c r="AP9" s="3">
        <f>_xlfn.FORECAST.ETS(AP8,$B$9:AO9,$B$8:AO8,1,1,1)</f>
        <v>182952.80918336441</v>
      </c>
      <c r="AQ9" s="3">
        <f>_xlfn.FORECAST.ETS(AQ8,$B$9:AP9,$B$8:AP8,1,1,1)</f>
        <v>190389.6234015185</v>
      </c>
      <c r="AR9" s="3">
        <f>_xlfn.FORECAST.ETS(AR8,$B$9:AQ9,$B$8:AQ8,1,1,1)</f>
        <v>195502.91584618873</v>
      </c>
      <c r="AS9" s="3">
        <f>_xlfn.FORECAST.ETS(AS8,$B$9:AR9,$B$8:AR8,1,1,1)</f>
        <v>204628.98217429023</v>
      </c>
      <c r="AT9" s="3">
        <f>_xlfn.FORECAST.ETS(AT8,$B$9:AS9,$B$8:AS8,1,1,1)</f>
        <v>190037.51732940675</v>
      </c>
      <c r="AU9" s="3">
        <f>_xlfn.FORECAST.ETS(AU8,$B$9:AT9,$B$8:AT8,1,1,1)</f>
        <v>189513.23339399262</v>
      </c>
      <c r="AV9" s="3">
        <f>_xlfn.FORECAST.ETS(AV8,$B$9:AU9,$B$8:AU8,1,1,1)</f>
        <v>182194.2353882188</v>
      </c>
      <c r="AW9" s="3">
        <f>_xlfn.FORECAST.ETS(AW8,$B$9:AV9,$B$8:AV8,1,1,1)</f>
        <v>175523.75617954161</v>
      </c>
      <c r="AX9" s="3">
        <f>_xlfn.FORECAST.ETS(AX8,$B$9:AW9,$B$8:AW8,1,1,1)</f>
        <v>176037.61489614431</v>
      </c>
      <c r="AY9" s="3">
        <f>_xlfn.FORECAST.ETS(AY8,$B$9:AX9,$B$8:AX8,1,1,1)</f>
        <v>169122.25938111776</v>
      </c>
      <c r="AZ9" s="3">
        <f>_xlfn.FORECAST.ETS(AZ8,$B$9:AY9,$B$8:AY8,1,1,1)</f>
        <v>188602.51703200146</v>
      </c>
      <c r="BA9" s="3">
        <f>_xlfn.FORECAST.ETS(BA8,$B$9:AZ9,$B$8:AZ8,1,1,1)</f>
        <v>177262.62620649429</v>
      </c>
      <c r="BB9" s="3">
        <f>_xlfn.FORECAST.ETS(BB8,$B$9:BA9,$B$8:BA8,1,1,1)</f>
        <v>185491.53326315977</v>
      </c>
      <c r="BC9" s="3">
        <f>_xlfn.FORECAST.ETS(BC8,$B$9:BB9,$B$8:BB8,1,1,1)</f>
        <v>193856.86500344044</v>
      </c>
    </row>
    <row r="11" spans="1:55" x14ac:dyDescent="0.2">
      <c r="A11" t="s">
        <v>1</v>
      </c>
      <c r="B11" t="s">
        <v>0</v>
      </c>
      <c r="C11" t="s">
        <v>18</v>
      </c>
      <c r="H11" t="s">
        <v>0</v>
      </c>
      <c r="I11" t="s">
        <v>15</v>
      </c>
    </row>
    <row r="12" spans="1:55" x14ac:dyDescent="0.2">
      <c r="A12">
        <v>7</v>
      </c>
      <c r="B12" s="1">
        <v>163736</v>
      </c>
      <c r="G12">
        <v>7</v>
      </c>
      <c r="H12" s="1">
        <v>163736</v>
      </c>
    </row>
    <row r="13" spans="1:55" x14ac:dyDescent="0.2">
      <c r="A13">
        <v>8</v>
      </c>
      <c r="B13" s="1">
        <v>178412</v>
      </c>
      <c r="C13" s="19">
        <f>((B13/B12)-1)</f>
        <v>8.9632090682562282E-2</v>
      </c>
      <c r="G13">
        <v>8</v>
      </c>
      <c r="H13" s="1">
        <v>178412</v>
      </c>
    </row>
    <row r="14" spans="1:55" x14ac:dyDescent="0.2">
      <c r="A14">
        <v>9</v>
      </c>
      <c r="B14" s="1">
        <v>170397</v>
      </c>
      <c r="C14" s="19">
        <f t="shared" ref="C14:C65" si="2">((B14/B13)-1)</f>
        <v>-4.4924108243840077E-2</v>
      </c>
      <c r="G14">
        <v>9</v>
      </c>
      <c r="H14" s="1">
        <v>170397</v>
      </c>
    </row>
    <row r="15" spans="1:55" x14ac:dyDescent="0.2">
      <c r="A15">
        <v>10</v>
      </c>
      <c r="B15" s="1">
        <v>176245</v>
      </c>
      <c r="C15" s="19">
        <f t="shared" si="2"/>
        <v>3.4319853049056048E-2</v>
      </c>
      <c r="G15">
        <v>10</v>
      </c>
      <c r="H15" s="1">
        <v>176245</v>
      </c>
    </row>
    <row r="16" spans="1:55" x14ac:dyDescent="0.2">
      <c r="A16">
        <v>11</v>
      </c>
      <c r="B16" s="1">
        <v>172112</v>
      </c>
      <c r="C16" s="19">
        <f t="shared" si="2"/>
        <v>-2.3450310647110562E-2</v>
      </c>
      <c r="G16">
        <v>11</v>
      </c>
      <c r="H16" s="1">
        <v>172112</v>
      </c>
    </row>
    <row r="17" spans="1:9" x14ac:dyDescent="0.2">
      <c r="A17">
        <v>12</v>
      </c>
      <c r="B17" s="1">
        <v>182341</v>
      </c>
      <c r="C17" s="19">
        <f t="shared" si="2"/>
        <v>5.9432230175699541E-2</v>
      </c>
      <c r="G17">
        <v>12</v>
      </c>
      <c r="H17" s="1">
        <v>182341</v>
      </c>
    </row>
    <row r="18" spans="1:9" x14ac:dyDescent="0.2">
      <c r="A18">
        <v>13</v>
      </c>
      <c r="B18" s="1">
        <v>195932</v>
      </c>
      <c r="C18" s="19">
        <f t="shared" si="2"/>
        <v>7.4536171239600435E-2</v>
      </c>
      <c r="G18">
        <v>13</v>
      </c>
      <c r="H18" s="1">
        <v>195932</v>
      </c>
    </row>
    <row r="19" spans="1:9" x14ac:dyDescent="0.2">
      <c r="A19">
        <v>14</v>
      </c>
      <c r="B19" s="1">
        <v>199356</v>
      </c>
      <c r="C19" s="19">
        <f t="shared" si="2"/>
        <v>1.7475450666557757E-2</v>
      </c>
      <c r="G19">
        <v>14</v>
      </c>
      <c r="H19" s="1">
        <v>199356</v>
      </c>
    </row>
    <row r="20" spans="1:9" x14ac:dyDescent="0.2">
      <c r="A20">
        <v>15</v>
      </c>
      <c r="B20" s="1">
        <v>182296</v>
      </c>
      <c r="C20" s="19">
        <f t="shared" si="2"/>
        <v>-8.557555328156663E-2</v>
      </c>
      <c r="G20">
        <v>15</v>
      </c>
      <c r="H20" s="1">
        <v>182296</v>
      </c>
    </row>
    <row r="21" spans="1:9" x14ac:dyDescent="0.2">
      <c r="A21">
        <v>16</v>
      </c>
      <c r="B21" s="1">
        <v>190347</v>
      </c>
      <c r="C21" s="19">
        <f t="shared" si="2"/>
        <v>4.4164435862553253E-2</v>
      </c>
      <c r="G21">
        <v>16</v>
      </c>
      <c r="H21" s="1">
        <v>190347</v>
      </c>
    </row>
    <row r="22" spans="1:9" x14ac:dyDescent="0.2">
      <c r="A22">
        <v>17</v>
      </c>
      <c r="B22" s="1">
        <v>174161</v>
      </c>
      <c r="C22" s="19">
        <f t="shared" si="2"/>
        <v>-8.5034174428806342E-2</v>
      </c>
      <c r="G22">
        <v>17</v>
      </c>
      <c r="H22" s="1">
        <v>174161</v>
      </c>
    </row>
    <row r="23" spans="1:9" x14ac:dyDescent="0.2">
      <c r="A23">
        <v>18</v>
      </c>
      <c r="B23" s="1">
        <v>170665</v>
      </c>
      <c r="C23" s="19">
        <f t="shared" si="2"/>
        <v>-2.0073380377926164E-2</v>
      </c>
      <c r="G23">
        <v>18</v>
      </c>
      <c r="H23" s="1">
        <v>170665</v>
      </c>
    </row>
    <row r="24" spans="1:9" x14ac:dyDescent="0.2">
      <c r="A24">
        <v>19</v>
      </c>
      <c r="B24" s="1">
        <v>161677</v>
      </c>
      <c r="C24" s="19">
        <f t="shared" si="2"/>
        <v>-5.2664576802507801E-2</v>
      </c>
      <c r="G24">
        <v>19</v>
      </c>
      <c r="H24" s="1">
        <v>161677</v>
      </c>
    </row>
    <row r="25" spans="1:9" x14ac:dyDescent="0.2">
      <c r="A25">
        <v>20</v>
      </c>
      <c r="B25" s="1">
        <v>161408</v>
      </c>
      <c r="C25" s="19">
        <f t="shared" si="2"/>
        <v>-1.663811179079322E-3</v>
      </c>
      <c r="G25">
        <v>20</v>
      </c>
      <c r="H25" s="1">
        <v>161408</v>
      </c>
    </row>
    <row r="26" spans="1:9" x14ac:dyDescent="0.2">
      <c r="A26">
        <v>21</v>
      </c>
      <c r="B26" s="1">
        <v>181141</v>
      </c>
      <c r="C26" s="19">
        <f t="shared" si="2"/>
        <v>0.12225540245836641</v>
      </c>
      <c r="G26">
        <v>21</v>
      </c>
      <c r="H26" s="1">
        <v>181141</v>
      </c>
    </row>
    <row r="27" spans="1:9" x14ac:dyDescent="0.2">
      <c r="A27">
        <v>22</v>
      </c>
      <c r="B27" s="1">
        <v>179096</v>
      </c>
      <c r="C27" s="19">
        <f t="shared" si="2"/>
        <v>-1.1289547921232601E-2</v>
      </c>
      <c r="G27">
        <v>22</v>
      </c>
      <c r="H27" s="1">
        <v>179096</v>
      </c>
    </row>
    <row r="28" spans="1:9" x14ac:dyDescent="0.2">
      <c r="A28">
        <v>23</v>
      </c>
      <c r="B28" s="1">
        <v>182659</v>
      </c>
      <c r="C28" s="19">
        <f t="shared" si="2"/>
        <v>1.989435833296116E-2</v>
      </c>
      <c r="G28">
        <v>23</v>
      </c>
      <c r="H28" s="1">
        <v>182659</v>
      </c>
    </row>
    <row r="29" spans="1:9" x14ac:dyDescent="0.2">
      <c r="A29">
        <v>24</v>
      </c>
      <c r="B29" s="1">
        <v>187480</v>
      </c>
      <c r="C29" s="19">
        <f t="shared" si="2"/>
        <v>2.6393443520439819E-2</v>
      </c>
      <c r="G29">
        <v>24</v>
      </c>
      <c r="H29" s="1">
        <v>187480</v>
      </c>
    </row>
    <row r="30" spans="1:9" x14ac:dyDescent="0.2">
      <c r="A30">
        <v>25</v>
      </c>
      <c r="B30" s="1">
        <v>187779</v>
      </c>
      <c r="C30" s="19">
        <f t="shared" si="2"/>
        <v>1.5948367825902032E-3</v>
      </c>
      <c r="G30">
        <v>25</v>
      </c>
      <c r="H30" s="3">
        <f>_xlfn.FORECAST.ETS(G30,$H$12:H29,$G$12:G29,1,1,1)</f>
        <v>187214.56185726693</v>
      </c>
      <c r="I30">
        <f>ABS(H30-B30)</f>
        <v>564.43814273306634</v>
      </c>
    </row>
    <row r="31" spans="1:9" x14ac:dyDescent="0.2">
      <c r="A31">
        <v>26</v>
      </c>
      <c r="B31" s="1">
        <v>200973</v>
      </c>
      <c r="C31" s="19">
        <f t="shared" si="2"/>
        <v>7.026344798939177E-2</v>
      </c>
      <c r="G31">
        <v>26</v>
      </c>
      <c r="H31" s="3">
        <f>_xlfn.FORECAST.ETS(G31,$H$12:H30,$G$12:G30,1,1,1)</f>
        <v>187364.24654156019</v>
      </c>
      <c r="I31">
        <f t="shared" ref="I31:I41" si="3">ABS(H31-B31)</f>
        <v>13608.753458439809</v>
      </c>
    </row>
    <row r="32" spans="1:9" x14ac:dyDescent="0.2">
      <c r="A32">
        <v>27</v>
      </c>
      <c r="B32" s="1">
        <v>189938</v>
      </c>
      <c r="C32" s="19">
        <f t="shared" si="2"/>
        <v>-5.490787319689705E-2</v>
      </c>
      <c r="G32">
        <v>27</v>
      </c>
      <c r="H32" s="3">
        <f>_xlfn.FORECAST.ETS(G32,$H$12:H31,$G$12:G31,1,1,1)</f>
        <v>187186.09552239944</v>
      </c>
      <c r="I32">
        <f t="shared" si="3"/>
        <v>2751.9044776005612</v>
      </c>
    </row>
    <row r="33" spans="1:9" x14ac:dyDescent="0.2">
      <c r="A33">
        <v>28</v>
      </c>
      <c r="B33" s="1">
        <v>180289</v>
      </c>
      <c r="C33" s="19">
        <f t="shared" si="2"/>
        <v>-5.0800787625435717E-2</v>
      </c>
      <c r="G33">
        <v>28</v>
      </c>
      <c r="H33" s="3">
        <f>_xlfn.FORECAST.ETS(G33,$H$12:H32,$G$12:G32,1,1,1)</f>
        <v>186010.5904183512</v>
      </c>
      <c r="I33">
        <f t="shared" si="3"/>
        <v>5721.590418351203</v>
      </c>
    </row>
    <row r="34" spans="1:9" x14ac:dyDescent="0.2">
      <c r="A34">
        <v>29</v>
      </c>
      <c r="B34" s="1">
        <v>182034</v>
      </c>
      <c r="C34" s="19">
        <f t="shared" si="2"/>
        <v>9.6789044256722079E-3</v>
      </c>
      <c r="G34">
        <v>29</v>
      </c>
      <c r="H34" s="3">
        <f>_xlfn.FORECAST.ETS(G34,$H$12:H33,$G$12:G33,1,1,1)</f>
        <v>185396.72386025853</v>
      </c>
      <c r="I34">
        <f t="shared" si="3"/>
        <v>3362.7238602585276</v>
      </c>
    </row>
    <row r="35" spans="1:9" x14ac:dyDescent="0.2">
      <c r="A35">
        <v>30</v>
      </c>
      <c r="B35" s="1">
        <v>171589</v>
      </c>
      <c r="C35" s="19">
        <f t="shared" si="2"/>
        <v>-5.7379390663282681E-2</v>
      </c>
      <c r="G35">
        <v>30</v>
      </c>
      <c r="H35" s="3">
        <f>_xlfn.FORECAST.ETS(G35,$H$12:H34,$G$12:G34,1,1,1)</f>
        <v>185955.38419849085</v>
      </c>
      <c r="I35">
        <f t="shared" si="3"/>
        <v>14366.38419849085</v>
      </c>
    </row>
    <row r="36" spans="1:9" x14ac:dyDescent="0.2">
      <c r="A36">
        <v>31</v>
      </c>
      <c r="B36" s="1">
        <v>181189</v>
      </c>
      <c r="C36" s="19">
        <f t="shared" si="2"/>
        <v>5.5947642331384939E-2</v>
      </c>
      <c r="G36">
        <v>31</v>
      </c>
      <c r="H36" s="3">
        <f>_xlfn.FORECAST.ETS(G36,$H$12:H35,$G$12:G35,1,1,1)</f>
        <v>186439.35112514845</v>
      </c>
      <c r="I36">
        <f t="shared" si="3"/>
        <v>5250.3511251484451</v>
      </c>
    </row>
    <row r="37" spans="1:9" x14ac:dyDescent="0.2">
      <c r="A37">
        <v>32</v>
      </c>
      <c r="B37" s="1">
        <v>167840</v>
      </c>
      <c r="C37" s="19">
        <f t="shared" si="2"/>
        <v>-7.3674450435732841E-2</v>
      </c>
      <c r="G37">
        <v>32</v>
      </c>
      <c r="H37" s="3">
        <f>_xlfn.FORECAST.ETS(G37,$H$12:H36,$G$12:G36,1,1,1)</f>
        <v>186921.04871716455</v>
      </c>
      <c r="I37">
        <f t="shared" si="3"/>
        <v>19081.048717164551</v>
      </c>
    </row>
    <row r="38" spans="1:9" x14ac:dyDescent="0.2">
      <c r="A38">
        <v>33</v>
      </c>
      <c r="B38" s="1">
        <v>187091</v>
      </c>
      <c r="C38" s="19">
        <f t="shared" si="2"/>
        <v>0.11469852240228784</v>
      </c>
      <c r="G38">
        <v>33</v>
      </c>
      <c r="H38" s="3">
        <f>_xlfn.FORECAST.ETS(G38,$H$12:H37,$G$12:G37,1,1,1)</f>
        <v>187404.55197881491</v>
      </c>
      <c r="I38">
        <f t="shared" si="3"/>
        <v>313.5519788149104</v>
      </c>
    </row>
    <row r="39" spans="1:9" x14ac:dyDescent="0.2">
      <c r="A39">
        <v>34</v>
      </c>
      <c r="B39" s="1">
        <v>166375</v>
      </c>
      <c r="C39" s="19">
        <f t="shared" si="2"/>
        <v>-0.11072686553602262</v>
      </c>
      <c r="G39">
        <v>34</v>
      </c>
      <c r="H39" s="3">
        <f>_xlfn.FORECAST.ETS(G39,$H$12:H38,$G$12:G38,1,1,1)</f>
        <v>187889.58433334943</v>
      </c>
      <c r="I39">
        <f t="shared" si="3"/>
        <v>21514.584333349427</v>
      </c>
    </row>
    <row r="40" spans="1:9" x14ac:dyDescent="0.2">
      <c r="A40">
        <v>35</v>
      </c>
      <c r="B40" s="1">
        <v>179338</v>
      </c>
      <c r="C40" s="19">
        <f t="shared" si="2"/>
        <v>7.7914350112697317E-2</v>
      </c>
      <c r="G40">
        <v>35</v>
      </c>
      <c r="H40" s="3">
        <f>_xlfn.FORECAST.ETS(G40,$H$12:H39,$G$12:G39,1,1,1)</f>
        <v>188379.79480537155</v>
      </c>
      <c r="I40">
        <f t="shared" si="3"/>
        <v>9041.7948053715518</v>
      </c>
    </row>
    <row r="41" spans="1:9" x14ac:dyDescent="0.2">
      <c r="A41">
        <v>36</v>
      </c>
      <c r="B41" s="1">
        <v>195065</v>
      </c>
      <c r="C41" s="19">
        <f t="shared" si="2"/>
        <v>8.7694744002944081E-2</v>
      </c>
      <c r="G41">
        <v>36</v>
      </c>
      <c r="H41" s="3">
        <f>_xlfn.FORECAST.ETS(G41,$H$12:H40,$G$12:G40,1,1,1)</f>
        <v>188869.93518654411</v>
      </c>
      <c r="I41">
        <f t="shared" si="3"/>
        <v>6195.0648134558869</v>
      </c>
    </row>
    <row r="42" spans="1:9" x14ac:dyDescent="0.2">
      <c r="A42" s="14">
        <v>37</v>
      </c>
      <c r="B42" s="15">
        <f>_xlfn.FORECAST.ETS(A42,$B$12:$B$41,$A$12:$A$41,1,1,1)</f>
        <v>194225.85368626821</v>
      </c>
      <c r="C42" s="19">
        <f t="shared" si="2"/>
        <v>-4.3018804692374069E-3</v>
      </c>
      <c r="H42" t="s">
        <v>16</v>
      </c>
      <c r="I42">
        <f>AVERAGE(I30:I41)</f>
        <v>8481.0158607648991</v>
      </c>
    </row>
    <row r="43" spans="1:9" x14ac:dyDescent="0.2">
      <c r="A43" s="14">
        <v>38</v>
      </c>
      <c r="B43" s="15">
        <f t="shared" ref="B43:B65" si="4">_xlfn.FORECAST.ETS(A43,$B$12:$B$41,$A$12:$A$41,1,1,1)</f>
        <v>202744.63313981966</v>
      </c>
      <c r="C43" s="19">
        <f t="shared" si="2"/>
        <v>4.3860172535587383E-2</v>
      </c>
    </row>
    <row r="44" spans="1:9" x14ac:dyDescent="0.2">
      <c r="A44" s="14">
        <v>39</v>
      </c>
      <c r="B44" s="15">
        <f t="shared" si="4"/>
        <v>188795.17904771844</v>
      </c>
      <c r="C44" s="19">
        <f t="shared" si="2"/>
        <v>-6.8803074468961167E-2</v>
      </c>
    </row>
    <row r="45" spans="1:9" x14ac:dyDescent="0.2">
      <c r="A45" s="14">
        <v>40</v>
      </c>
      <c r="B45" s="15">
        <f t="shared" si="4"/>
        <v>187571.311599215</v>
      </c>
      <c r="C45" s="19">
        <f t="shared" si="2"/>
        <v>-6.4825143029425547E-3</v>
      </c>
    </row>
    <row r="46" spans="1:9" x14ac:dyDescent="0.2">
      <c r="A46" s="14">
        <v>41</v>
      </c>
      <c r="B46" s="15">
        <f t="shared" si="4"/>
        <v>180933.40284791338</v>
      </c>
      <c r="C46" s="19">
        <f t="shared" si="2"/>
        <v>-3.5388720666862272E-2</v>
      </c>
    </row>
    <row r="47" spans="1:9" x14ac:dyDescent="0.2">
      <c r="A47" s="14">
        <v>42</v>
      </c>
      <c r="B47" s="15">
        <f t="shared" si="4"/>
        <v>173747.44793573266</v>
      </c>
      <c r="C47" s="19">
        <f t="shared" si="2"/>
        <v>-3.9716021470181495E-2</v>
      </c>
    </row>
    <row r="48" spans="1:9" x14ac:dyDescent="0.2">
      <c r="A48" s="14">
        <v>43</v>
      </c>
      <c r="B48" s="15">
        <f t="shared" si="4"/>
        <v>169373.86813727726</v>
      </c>
      <c r="C48" s="19">
        <f t="shared" si="2"/>
        <v>-2.5172052023884395E-2</v>
      </c>
    </row>
    <row r="49" spans="1:3" x14ac:dyDescent="0.2">
      <c r="A49" s="14">
        <v>44</v>
      </c>
      <c r="B49" s="15">
        <f t="shared" si="4"/>
        <v>167892.67637202563</v>
      </c>
      <c r="C49" s="19">
        <f t="shared" si="2"/>
        <v>-8.7451020723641193E-3</v>
      </c>
    </row>
    <row r="50" spans="1:3" x14ac:dyDescent="0.2">
      <c r="A50" s="14">
        <v>45</v>
      </c>
      <c r="B50" s="15">
        <f t="shared" si="4"/>
        <v>183563.35543025349</v>
      </c>
      <c r="C50" s="19">
        <f t="shared" si="2"/>
        <v>9.3337478422846232E-2</v>
      </c>
    </row>
    <row r="51" spans="1:3" x14ac:dyDescent="0.2">
      <c r="A51" s="14">
        <v>46</v>
      </c>
      <c r="B51" s="15">
        <f t="shared" si="4"/>
        <v>177923.96276489121</v>
      </c>
      <c r="C51" s="19">
        <f t="shared" si="2"/>
        <v>-3.0721778059374261E-2</v>
      </c>
    </row>
    <row r="52" spans="1:3" x14ac:dyDescent="0.2">
      <c r="A52" s="14">
        <v>47</v>
      </c>
      <c r="B52" s="15">
        <f t="shared" si="4"/>
        <v>182731.31645429443</v>
      </c>
      <c r="C52" s="19">
        <f t="shared" si="2"/>
        <v>2.7019146913648928E-2</v>
      </c>
    </row>
    <row r="53" spans="1:3" x14ac:dyDescent="0.2">
      <c r="A53" s="14">
        <v>48</v>
      </c>
      <c r="B53" s="15">
        <f t="shared" si="4"/>
        <v>190372.81961964275</v>
      </c>
      <c r="C53" s="19">
        <f t="shared" si="2"/>
        <v>4.1818246120169711E-2</v>
      </c>
    </row>
    <row r="54" spans="1:3" x14ac:dyDescent="0.2">
      <c r="A54" s="14">
        <v>49</v>
      </c>
      <c r="B54" s="15">
        <f t="shared" si="4"/>
        <v>194867.81818953474</v>
      </c>
      <c r="C54" s="19">
        <f t="shared" si="2"/>
        <v>2.3611556412689749E-2</v>
      </c>
    </row>
    <row r="55" spans="1:3" x14ac:dyDescent="0.2">
      <c r="A55" s="14">
        <v>50</v>
      </c>
      <c r="B55" s="15">
        <f t="shared" si="4"/>
        <v>203386.59764308619</v>
      </c>
      <c r="C55" s="19">
        <f t="shared" si="2"/>
        <v>4.3715681392120898E-2</v>
      </c>
    </row>
    <row r="56" spans="1:3" x14ac:dyDescent="0.2">
      <c r="A56" s="14">
        <v>51</v>
      </c>
      <c r="B56" s="15">
        <f t="shared" si="4"/>
        <v>189437.14355098497</v>
      </c>
      <c r="C56" s="19">
        <f t="shared" si="2"/>
        <v>-6.8585906120424367E-2</v>
      </c>
    </row>
    <row r="57" spans="1:3" x14ac:dyDescent="0.2">
      <c r="A57" s="14">
        <v>52</v>
      </c>
      <c r="B57" s="15">
        <f t="shared" si="4"/>
        <v>188213.27610248153</v>
      </c>
      <c r="C57" s="19">
        <f t="shared" si="2"/>
        <v>-6.4605463615114989E-3</v>
      </c>
    </row>
    <row r="58" spans="1:3" x14ac:dyDescent="0.2">
      <c r="A58" s="14">
        <v>53</v>
      </c>
      <c r="B58" s="15">
        <f t="shared" si="4"/>
        <v>181575.36735117991</v>
      </c>
      <c r="C58" s="19">
        <f t="shared" si="2"/>
        <v>-3.5268015565954491E-2</v>
      </c>
    </row>
    <row r="59" spans="1:3" x14ac:dyDescent="0.2">
      <c r="A59" s="14">
        <v>54</v>
      </c>
      <c r="B59" s="15">
        <f t="shared" si="4"/>
        <v>174389.41243899919</v>
      </c>
      <c r="C59" s="19">
        <f t="shared" si="2"/>
        <v>-3.9575604428119138E-2</v>
      </c>
    </row>
    <row r="60" spans="1:3" x14ac:dyDescent="0.2">
      <c r="A60" s="14">
        <v>55</v>
      </c>
      <c r="B60" s="15">
        <f t="shared" si="4"/>
        <v>170015.83264054378</v>
      </c>
      <c r="C60" s="19">
        <f t="shared" si="2"/>
        <v>-2.5079388348677845E-2</v>
      </c>
    </row>
    <row r="61" spans="1:3" x14ac:dyDescent="0.2">
      <c r="A61" s="14">
        <v>56</v>
      </c>
      <c r="B61" s="15">
        <f t="shared" si="4"/>
        <v>168534.64087529216</v>
      </c>
      <c r="C61" s="19">
        <f t="shared" si="2"/>
        <v>-8.7120813529363295E-3</v>
      </c>
    </row>
    <row r="62" spans="1:3" x14ac:dyDescent="0.2">
      <c r="A62" s="14">
        <v>57</v>
      </c>
      <c r="B62" s="15">
        <f t="shared" si="4"/>
        <v>184205.31993352002</v>
      </c>
      <c r="C62" s="19">
        <f t="shared" si="2"/>
        <v>9.2981947075340132E-2</v>
      </c>
    </row>
    <row r="63" spans="1:3" x14ac:dyDescent="0.2">
      <c r="A63" s="14">
        <v>58</v>
      </c>
      <c r="B63" s="15">
        <f t="shared" si="4"/>
        <v>178565.92726815774</v>
      </c>
      <c r="C63" s="19">
        <f t="shared" si="2"/>
        <v>-3.061471116793768E-2</v>
      </c>
    </row>
    <row r="64" spans="1:3" x14ac:dyDescent="0.2">
      <c r="A64" s="14">
        <v>59</v>
      </c>
      <c r="B64" s="15">
        <f t="shared" si="4"/>
        <v>183373.28095756096</v>
      </c>
      <c r="C64" s="19">
        <f t="shared" si="2"/>
        <v>2.6922010055053125E-2</v>
      </c>
    </row>
    <row r="65" spans="1:3" x14ac:dyDescent="0.2">
      <c r="A65" s="14">
        <v>60</v>
      </c>
      <c r="B65" s="15">
        <f t="shared" si="4"/>
        <v>191014.78412290927</v>
      </c>
      <c r="C65" s="19">
        <f t="shared" si="2"/>
        <v>4.1671846222333997E-2</v>
      </c>
    </row>
    <row r="67" spans="1:3" x14ac:dyDescent="0.2">
      <c r="B67" s="1">
        <f>AVERAGE(B12:B65)</f>
        <v>181600.30052054266</v>
      </c>
    </row>
    <row r="68" spans="1:3" x14ac:dyDescent="0.2">
      <c r="B68" s="17">
        <f>B5/B67</f>
        <v>5.3007351226288128E-2</v>
      </c>
    </row>
  </sheetData>
  <mergeCells count="1">
    <mergeCell ref="B5:M5"/>
  </mergeCells>
  <conditionalFormatting sqref="C12:C65">
    <cfRule type="cellIs" dxfId="9" priority="3" operator="greaterThan">
      <formula>10</formula>
    </cfRule>
    <cfRule type="cellIs" dxfId="10" priority="2" operator="greaterThan">
      <formula>0.1</formula>
    </cfRule>
    <cfRule type="cellIs" dxfId="8" priority="1" operator="lessThan">
      <formula>-0.1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23EEF-6C1B-2445-9055-DBEE47B852D2}">
  <dimension ref="A1:BC6"/>
  <sheetViews>
    <sheetView tabSelected="1" workbookViewId="0">
      <selection sqref="A1:AB6"/>
    </sheetView>
  </sheetViews>
  <sheetFormatPr baseColWidth="10" defaultRowHeight="16" x14ac:dyDescent="0.2"/>
  <cols>
    <col min="1" max="1" width="22.33203125" bestFit="1" customWidth="1"/>
  </cols>
  <sheetData>
    <row r="1" spans="1:55" s="6" customFormat="1" x14ac:dyDescent="0.2">
      <c r="A1" s="22" t="s">
        <v>1</v>
      </c>
      <c r="B1" s="23">
        <v>7</v>
      </c>
      <c r="C1" s="23">
        <v>8</v>
      </c>
      <c r="D1" s="23">
        <v>9</v>
      </c>
      <c r="E1" s="23">
        <v>10</v>
      </c>
      <c r="F1" s="23">
        <v>11</v>
      </c>
      <c r="G1" s="23">
        <v>12</v>
      </c>
      <c r="H1" s="23">
        <v>13</v>
      </c>
      <c r="I1" s="23">
        <v>14</v>
      </c>
      <c r="J1" s="23">
        <v>15</v>
      </c>
      <c r="K1" s="23">
        <v>16</v>
      </c>
      <c r="L1" s="23">
        <v>17</v>
      </c>
      <c r="M1" s="23">
        <v>18</v>
      </c>
      <c r="N1" s="23">
        <v>19</v>
      </c>
      <c r="O1" s="23">
        <v>20</v>
      </c>
      <c r="P1" s="23">
        <v>21</v>
      </c>
      <c r="Q1" s="23">
        <v>22</v>
      </c>
      <c r="R1" s="23">
        <v>23</v>
      </c>
      <c r="S1" s="23">
        <v>24</v>
      </c>
      <c r="T1" s="23">
        <v>25</v>
      </c>
      <c r="U1" s="23">
        <v>26</v>
      </c>
      <c r="V1" s="23">
        <v>27</v>
      </c>
      <c r="W1" s="23">
        <v>28</v>
      </c>
      <c r="X1" s="23">
        <v>29</v>
      </c>
      <c r="Y1" s="23">
        <v>30</v>
      </c>
      <c r="Z1" s="23">
        <v>31</v>
      </c>
      <c r="AA1" s="23">
        <v>32</v>
      </c>
      <c r="AB1" s="24">
        <v>33</v>
      </c>
      <c r="AC1" s="6">
        <v>34</v>
      </c>
      <c r="AD1" s="6">
        <v>35</v>
      </c>
      <c r="AE1" s="6">
        <v>36</v>
      </c>
      <c r="AF1" s="20">
        <v>37</v>
      </c>
      <c r="AG1" s="20">
        <v>38</v>
      </c>
      <c r="AH1" s="20">
        <v>39</v>
      </c>
      <c r="AI1" s="20">
        <v>40</v>
      </c>
      <c r="AJ1" s="20">
        <v>41</v>
      </c>
      <c r="AK1" s="20">
        <v>42</v>
      </c>
      <c r="AL1" s="20">
        <v>43</v>
      </c>
      <c r="AM1" s="20">
        <v>44</v>
      </c>
      <c r="AN1" s="20">
        <v>45</v>
      </c>
      <c r="AO1" s="20">
        <v>46</v>
      </c>
      <c r="AP1" s="20">
        <v>47</v>
      </c>
      <c r="AQ1" s="20">
        <v>48</v>
      </c>
      <c r="AR1" s="20">
        <v>49</v>
      </c>
      <c r="AS1" s="20">
        <v>50</v>
      </c>
      <c r="AT1" s="20">
        <v>51</v>
      </c>
      <c r="AU1" s="20">
        <v>52</v>
      </c>
      <c r="AV1" s="20">
        <v>53</v>
      </c>
      <c r="AW1" s="20">
        <v>54</v>
      </c>
      <c r="AX1" s="20">
        <v>55</v>
      </c>
      <c r="AY1" s="20">
        <v>56</v>
      </c>
      <c r="AZ1" s="20">
        <v>57</v>
      </c>
      <c r="BA1" s="20">
        <v>58</v>
      </c>
      <c r="BB1" s="20">
        <v>59</v>
      </c>
      <c r="BC1" s="20">
        <v>60</v>
      </c>
    </row>
    <row r="2" spans="1:55" x14ac:dyDescent="0.2">
      <c r="A2" s="25" t="s">
        <v>0</v>
      </c>
      <c r="B2" s="21">
        <v>163736</v>
      </c>
      <c r="C2" s="21">
        <v>178412</v>
      </c>
      <c r="D2" s="21">
        <v>170397</v>
      </c>
      <c r="E2" s="21">
        <v>176245</v>
      </c>
      <c r="F2" s="21">
        <v>172112</v>
      </c>
      <c r="G2" s="21">
        <v>182341</v>
      </c>
      <c r="H2" s="21">
        <v>195932</v>
      </c>
      <c r="I2" s="21">
        <v>199356</v>
      </c>
      <c r="J2" s="21">
        <v>182296</v>
      </c>
      <c r="K2" s="21">
        <v>190347</v>
      </c>
      <c r="L2" s="21">
        <v>174161</v>
      </c>
      <c r="M2" s="21">
        <v>170665</v>
      </c>
      <c r="N2" s="21">
        <v>161677</v>
      </c>
      <c r="O2" s="21">
        <v>161408</v>
      </c>
      <c r="P2" s="21">
        <v>181141</v>
      </c>
      <c r="Q2" s="21">
        <v>179096</v>
      </c>
      <c r="R2" s="21">
        <v>182659</v>
      </c>
      <c r="S2" s="21">
        <v>187480</v>
      </c>
      <c r="T2" s="21">
        <v>187779</v>
      </c>
      <c r="U2" s="21">
        <v>200973</v>
      </c>
      <c r="V2" s="21">
        <v>189938</v>
      </c>
      <c r="W2" s="21">
        <v>180289</v>
      </c>
      <c r="X2" s="21">
        <v>182034</v>
      </c>
      <c r="Y2" s="21">
        <v>171589</v>
      </c>
      <c r="Z2" s="21">
        <v>181189</v>
      </c>
      <c r="AA2" s="21">
        <v>167840</v>
      </c>
      <c r="AB2" s="26">
        <v>187091</v>
      </c>
      <c r="AC2" s="1">
        <v>166375</v>
      </c>
      <c r="AD2" s="1">
        <v>179338</v>
      </c>
      <c r="AE2" s="1">
        <v>195065</v>
      </c>
      <c r="AF2" s="15">
        <f>_xlfn.FORECAST.ETS(AF1,$B$2:$AE$2,$B$1:$AE$1,1,1,1)</f>
        <v>194225.85368626821</v>
      </c>
      <c r="AG2" s="15">
        <f>_xlfn.FORECAST.ETS(AG1,$B$2:$AE$2,$B$1:$AE$1,1,1,1)</f>
        <v>202744.63313981966</v>
      </c>
      <c r="AH2" s="15">
        <f>_xlfn.FORECAST.ETS(AH1,$B$2:$AE$2,$B$1:$AE$1,1,1,1)</f>
        <v>188795.17904771844</v>
      </c>
      <c r="AI2" s="15">
        <f>_xlfn.FORECAST.ETS(AI1,$B$2:$AE$2,$B$1:$AE$1,1,1,1)</f>
        <v>187571.311599215</v>
      </c>
      <c r="AJ2" s="15">
        <f>_xlfn.FORECAST.ETS(AJ1,$B$2:$AE$2,$B$1:$AE$1,1,1,1)</f>
        <v>180933.40284791338</v>
      </c>
      <c r="AK2" s="15">
        <f>_xlfn.FORECAST.ETS(AK1,$B$2:$AE$2,$B$1:$AE$1,1,1,1)</f>
        <v>173747.44793573266</v>
      </c>
      <c r="AL2" s="15">
        <f>_xlfn.FORECAST.ETS(AL1,$B$2:$AE$2,$B$1:$AE$1,1,1,1)</f>
        <v>169373.86813727726</v>
      </c>
      <c r="AM2" s="15">
        <f>_xlfn.FORECAST.ETS(AM1,$B$2:$AE$2,$B$1:$AE$1,1,1,1)</f>
        <v>167892.67637202563</v>
      </c>
      <c r="AN2" s="15">
        <f>_xlfn.FORECAST.ETS(AN1,$B$2:$AE$2,$B$1:$AE$1,1,1,1)</f>
        <v>183563.35543025349</v>
      </c>
      <c r="AO2" s="15">
        <f>_xlfn.FORECAST.ETS(AO1,$B$2:$AE$2,$B$1:$AE$1,1,1,1)</f>
        <v>177923.96276489121</v>
      </c>
      <c r="AP2" s="15">
        <f>_xlfn.FORECAST.ETS(AP1,$B$2:$AE$2,$B$1:$AE$1,1,1,1)</f>
        <v>182731.31645429443</v>
      </c>
      <c r="AQ2" s="15">
        <f>_xlfn.FORECAST.ETS(AQ1,$B$2:$AE$2,$B$1:$AE$1,1,1,1)</f>
        <v>190372.81961964275</v>
      </c>
      <c r="AR2" s="15">
        <f>_xlfn.FORECAST.ETS(AR1,$B$2:$AE$2,$B$1:$AE$1,1,1,1)</f>
        <v>194867.81818953474</v>
      </c>
      <c r="AS2" s="15">
        <f>_xlfn.FORECAST.ETS(AS1,$B$2:$AE$2,$B$1:$AE$1,1,1,1)</f>
        <v>203386.59764308619</v>
      </c>
      <c r="AT2" s="15">
        <f>_xlfn.FORECAST.ETS(AT1,$B$2:$AE$2,$B$1:$AE$1,1,1,1)</f>
        <v>189437.14355098497</v>
      </c>
      <c r="AU2" s="15">
        <f>_xlfn.FORECAST.ETS(AU1,$B$2:$AE$2,$B$1:$AE$1,1,1,1)</f>
        <v>188213.27610248153</v>
      </c>
      <c r="AV2" s="15">
        <f>_xlfn.FORECAST.ETS(AV1,$B$2:$AE$2,$B$1:$AE$1,1,1,1)</f>
        <v>181575.36735117991</v>
      </c>
      <c r="AW2" s="15">
        <f>_xlfn.FORECAST.ETS(AW1,$B$2:$AE$2,$B$1:$AE$1,1,1,1)</f>
        <v>174389.41243899919</v>
      </c>
      <c r="AX2" s="15">
        <f>_xlfn.FORECAST.ETS(AX1,$B$2:$AE$2,$B$1:$AE$1,1,1,1)</f>
        <v>170015.83264054378</v>
      </c>
      <c r="AY2" s="15">
        <f>_xlfn.FORECAST.ETS(AY1,$B$2:$AE$2,$B$1:$AE$1,1,1,1)</f>
        <v>168534.64087529216</v>
      </c>
      <c r="AZ2" s="15">
        <f>_xlfn.FORECAST.ETS(AZ1,$B$2:$AE$2,$B$1:$AE$1,1,1,1)</f>
        <v>184205.31993352002</v>
      </c>
      <c r="BA2" s="15">
        <f>_xlfn.FORECAST.ETS(BA1,$B$2:$AE$2,$B$1:$AE$1,1,1,1)</f>
        <v>178565.92726815774</v>
      </c>
      <c r="BB2" s="15">
        <f>_xlfn.FORECAST.ETS(BB1,$B$2:$AE$2,$B$1:$AE$1,1,1,1)</f>
        <v>183373.28095756096</v>
      </c>
      <c r="BC2" s="15">
        <f>_xlfn.FORECAST.ETS(BC1,$B$2:$AE$2,$B$1:$AE$1,1,1,1)</f>
        <v>191014.78412290927</v>
      </c>
    </row>
    <row r="3" spans="1:55" x14ac:dyDescent="0.2">
      <c r="A3" s="27" t="s">
        <v>18</v>
      </c>
      <c r="B3" s="28"/>
      <c r="C3" s="29">
        <f>((C2/B2)-1)</f>
        <v>8.9632090682562282E-2</v>
      </c>
      <c r="D3" s="29">
        <f>((D2/C2)-1)</f>
        <v>-4.4924108243840077E-2</v>
      </c>
      <c r="E3" s="29">
        <f>((E2/D2)-1)</f>
        <v>3.4319853049056048E-2</v>
      </c>
      <c r="F3" s="29">
        <f>((F2/E2)-1)</f>
        <v>-2.3450310647110562E-2</v>
      </c>
      <c r="G3" s="29">
        <f>((G2/F2)-1)</f>
        <v>5.9432230175699541E-2</v>
      </c>
      <c r="H3" s="29">
        <f>((H2/G2)-1)</f>
        <v>7.4536171239600435E-2</v>
      </c>
      <c r="I3" s="29">
        <f>((I2/H2)-1)</f>
        <v>1.7475450666557757E-2</v>
      </c>
      <c r="J3" s="29">
        <f>((J2/I2)-1)</f>
        <v>-8.557555328156663E-2</v>
      </c>
      <c r="K3" s="29">
        <f>((K2/J2)-1)</f>
        <v>4.4164435862553253E-2</v>
      </c>
      <c r="L3" s="29">
        <f>((L2/K2)-1)</f>
        <v>-8.5034174428806342E-2</v>
      </c>
      <c r="M3" s="29">
        <f>((M2/L2)-1)</f>
        <v>-2.0073380377926164E-2</v>
      </c>
      <c r="N3" s="29">
        <f>((N2/M2)-1)</f>
        <v>-5.2664576802507801E-2</v>
      </c>
      <c r="O3" s="29">
        <f>((O2/N2)-1)</f>
        <v>-1.663811179079322E-3</v>
      </c>
      <c r="P3" s="29">
        <f>((P2/O2)-1)</f>
        <v>0.12225540245836641</v>
      </c>
      <c r="Q3" s="29">
        <f>((Q2/P2)-1)</f>
        <v>-1.1289547921232601E-2</v>
      </c>
      <c r="R3" s="29">
        <f>((R2/Q2)-1)</f>
        <v>1.989435833296116E-2</v>
      </c>
      <c r="S3" s="29">
        <f>((S2/R2)-1)</f>
        <v>2.6393443520439819E-2</v>
      </c>
      <c r="T3" s="29">
        <f>((T2/S2)-1)</f>
        <v>1.5948367825902032E-3</v>
      </c>
      <c r="U3" s="29">
        <f>((U2/T2)-1)</f>
        <v>7.026344798939177E-2</v>
      </c>
      <c r="V3" s="29">
        <f>((V2/U2)-1)</f>
        <v>-5.490787319689705E-2</v>
      </c>
      <c r="W3" s="29">
        <f>((W2/V2)-1)</f>
        <v>-5.0800787625435717E-2</v>
      </c>
      <c r="X3" s="29">
        <f>((X2/W2)-1)</f>
        <v>9.6789044256722079E-3</v>
      </c>
      <c r="Y3" s="29">
        <f>((Y2/X2)-1)</f>
        <v>-5.7379390663282681E-2</v>
      </c>
      <c r="Z3" s="29">
        <f>((Z2/Y2)-1)</f>
        <v>5.5947642331384939E-2</v>
      </c>
      <c r="AA3" s="29">
        <f>((AA2/Z2)-1)</f>
        <v>-7.3674450435732841E-2</v>
      </c>
      <c r="AB3" s="30">
        <f>((AB2/AA2)-1)</f>
        <v>0.11469852240228784</v>
      </c>
      <c r="AC3" s="19">
        <f>((AC2/AB2)-1)</f>
        <v>-0.11072686553602262</v>
      </c>
      <c r="AD3" s="19">
        <f>((AD2/AC2)-1)</f>
        <v>7.7914350112697317E-2</v>
      </c>
      <c r="AE3" s="19">
        <f>((AE2/AD2)-1)</f>
        <v>8.7694744002944081E-2</v>
      </c>
      <c r="AF3" s="19">
        <f>((AF2/AE2)-1)</f>
        <v>-4.3018804692374069E-3</v>
      </c>
      <c r="AG3" s="19">
        <f>((AG2/AF2)-1)</f>
        <v>4.3860172535587383E-2</v>
      </c>
      <c r="AH3" s="19">
        <f>((AH2/AG2)-1)</f>
        <v>-6.8803074468961167E-2</v>
      </c>
      <c r="AI3" s="19">
        <f>((AI2/AH2)-1)</f>
        <v>-6.4825143029425547E-3</v>
      </c>
      <c r="AJ3" s="19">
        <f>((AJ2/AI2)-1)</f>
        <v>-3.5388720666862272E-2</v>
      </c>
      <c r="AK3" s="19">
        <f>((AK2/AJ2)-1)</f>
        <v>-3.9716021470181495E-2</v>
      </c>
      <c r="AL3" s="19">
        <f>((AL2/AK2)-1)</f>
        <v>-2.5172052023884395E-2</v>
      </c>
      <c r="AM3" s="19">
        <f>((AM2/AL2)-1)</f>
        <v>-8.7451020723641193E-3</v>
      </c>
      <c r="AN3" s="19">
        <f>((AN2/AM2)-1)</f>
        <v>9.3337478422846232E-2</v>
      </c>
      <c r="AO3" s="19">
        <f>((AO2/AN2)-1)</f>
        <v>-3.0721778059374261E-2</v>
      </c>
      <c r="AP3" s="19">
        <f>((AP2/AO2)-1)</f>
        <v>2.7019146913648928E-2</v>
      </c>
      <c r="AQ3" s="19">
        <f>((AQ2/AP2)-1)</f>
        <v>4.1818246120169711E-2</v>
      </c>
      <c r="AR3" s="19">
        <f>((AR2/AQ2)-1)</f>
        <v>2.3611556412689749E-2</v>
      </c>
      <c r="AS3" s="19">
        <f>((AS2/AR2)-1)</f>
        <v>4.3715681392120898E-2</v>
      </c>
      <c r="AT3" s="19">
        <f>((AT2/AS2)-1)</f>
        <v>-6.8585906120424367E-2</v>
      </c>
      <c r="AU3" s="19">
        <f>((AU2/AT2)-1)</f>
        <v>-6.4605463615114989E-3</v>
      </c>
      <c r="AV3" s="19">
        <f>((AV2/AU2)-1)</f>
        <v>-3.5268015565954491E-2</v>
      </c>
      <c r="AW3" s="19">
        <f>((AW2/AV2)-1)</f>
        <v>-3.9575604428119138E-2</v>
      </c>
      <c r="AX3" s="19">
        <f>((AX2/AW2)-1)</f>
        <v>-2.5079388348677845E-2</v>
      </c>
      <c r="AY3" s="19">
        <f>((AY2/AX2)-1)</f>
        <v>-8.7120813529363295E-3</v>
      </c>
      <c r="AZ3" s="19">
        <f>((AZ2/AY2)-1)</f>
        <v>9.2981947075340132E-2</v>
      </c>
      <c r="BA3" s="19">
        <f>((BA2/AZ2)-1)</f>
        <v>-3.061471116793768E-2</v>
      </c>
      <c r="BB3" s="19">
        <f>((BB2/BA2)-1)</f>
        <v>2.6922010055053125E-2</v>
      </c>
      <c r="BC3" s="19">
        <f>((BC2/BB2)-1)</f>
        <v>4.1671846222333997E-2</v>
      </c>
    </row>
    <row r="4" spans="1:55" s="6" customFormat="1" x14ac:dyDescent="0.2">
      <c r="A4" s="22" t="s">
        <v>1</v>
      </c>
      <c r="B4" s="23">
        <v>34</v>
      </c>
      <c r="C4" s="23">
        <v>35</v>
      </c>
      <c r="D4" s="23">
        <v>36</v>
      </c>
      <c r="E4" s="31">
        <v>37</v>
      </c>
      <c r="F4" s="31">
        <v>38</v>
      </c>
      <c r="G4" s="31">
        <v>39</v>
      </c>
      <c r="H4" s="31">
        <v>40</v>
      </c>
      <c r="I4" s="31">
        <v>41</v>
      </c>
      <c r="J4" s="31">
        <v>42</v>
      </c>
      <c r="K4" s="31">
        <v>43</v>
      </c>
      <c r="L4" s="31">
        <v>44</v>
      </c>
      <c r="M4" s="31">
        <v>45</v>
      </c>
      <c r="N4" s="31">
        <v>46</v>
      </c>
      <c r="O4" s="31">
        <v>47</v>
      </c>
      <c r="P4" s="31">
        <v>48</v>
      </c>
      <c r="Q4" s="31">
        <v>49</v>
      </c>
      <c r="R4" s="31">
        <v>50</v>
      </c>
      <c r="S4" s="31">
        <v>51</v>
      </c>
      <c r="T4" s="31">
        <v>52</v>
      </c>
      <c r="U4" s="31">
        <v>53</v>
      </c>
      <c r="V4" s="31">
        <v>54</v>
      </c>
      <c r="W4" s="31">
        <v>55</v>
      </c>
      <c r="X4" s="31">
        <v>56</v>
      </c>
      <c r="Y4" s="31">
        <v>57</v>
      </c>
      <c r="Z4" s="31">
        <v>58</v>
      </c>
      <c r="AA4" s="31">
        <v>59</v>
      </c>
      <c r="AB4" s="32">
        <v>60</v>
      </c>
    </row>
    <row r="5" spans="1:55" x14ac:dyDescent="0.2">
      <c r="A5" s="25" t="s">
        <v>0</v>
      </c>
      <c r="B5" s="21">
        <v>166375</v>
      </c>
      <c r="C5" s="21">
        <v>179338</v>
      </c>
      <c r="D5" s="21">
        <v>195065</v>
      </c>
      <c r="E5" s="33">
        <v>194225.85368626821</v>
      </c>
      <c r="F5" s="33">
        <v>202744.63313981966</v>
      </c>
      <c r="G5" s="33">
        <v>188795.17904771844</v>
      </c>
      <c r="H5" s="33">
        <v>187571.311599215</v>
      </c>
      <c r="I5" s="33">
        <v>180933.40284791338</v>
      </c>
      <c r="J5" s="33">
        <v>173747.44793573266</v>
      </c>
      <c r="K5" s="33">
        <v>169373.86813727726</v>
      </c>
      <c r="L5" s="33">
        <v>167892.67637202563</v>
      </c>
      <c r="M5" s="33">
        <v>183563.35543025349</v>
      </c>
      <c r="N5" s="33">
        <v>177923.96276489121</v>
      </c>
      <c r="O5" s="33">
        <v>182731.31645429443</v>
      </c>
      <c r="P5" s="33">
        <v>190372.81961964275</v>
      </c>
      <c r="Q5" s="33">
        <v>194867.81818953474</v>
      </c>
      <c r="R5" s="33">
        <v>203386.59764308619</v>
      </c>
      <c r="S5" s="33">
        <v>189437.14355098497</v>
      </c>
      <c r="T5" s="33">
        <v>188213.27610248153</v>
      </c>
      <c r="U5" s="33">
        <v>181575.36735117991</v>
      </c>
      <c r="V5" s="33">
        <v>174389.41243899919</v>
      </c>
      <c r="W5" s="33">
        <v>170015.83264054378</v>
      </c>
      <c r="X5" s="33">
        <v>168534.64087529216</v>
      </c>
      <c r="Y5" s="33">
        <v>184205.31993352002</v>
      </c>
      <c r="Z5" s="33">
        <v>178565.92726815774</v>
      </c>
      <c r="AA5" s="33">
        <v>183373.28095756096</v>
      </c>
      <c r="AB5" s="34">
        <v>191014.78412290927</v>
      </c>
    </row>
    <row r="6" spans="1:55" x14ac:dyDescent="0.2">
      <c r="A6" s="27" t="s">
        <v>18</v>
      </c>
      <c r="B6" s="29">
        <v>-0.11072686553602262</v>
      </c>
      <c r="C6" s="29">
        <v>7.7914350112697317E-2</v>
      </c>
      <c r="D6" s="29">
        <v>8.7694744002944081E-2</v>
      </c>
      <c r="E6" s="29">
        <v>-4.3018804692374069E-3</v>
      </c>
      <c r="F6" s="29">
        <v>4.3860172535587383E-2</v>
      </c>
      <c r="G6" s="29">
        <v>-6.8803074468961167E-2</v>
      </c>
      <c r="H6" s="29">
        <v>-6.4825143029425547E-3</v>
      </c>
      <c r="I6" s="29">
        <v>-3.5388720666862272E-2</v>
      </c>
      <c r="J6" s="29">
        <v>-3.9716021470181495E-2</v>
      </c>
      <c r="K6" s="29">
        <v>-2.5172052023884395E-2</v>
      </c>
      <c r="L6" s="29">
        <v>-8.7451020723641193E-3</v>
      </c>
      <c r="M6" s="29">
        <v>9.3337478422846232E-2</v>
      </c>
      <c r="N6" s="29">
        <v>-3.0721778059374261E-2</v>
      </c>
      <c r="O6" s="29">
        <v>2.7019146913648928E-2</v>
      </c>
      <c r="P6" s="29">
        <v>4.1818246120169711E-2</v>
      </c>
      <c r="Q6" s="29">
        <v>2.3611556412689749E-2</v>
      </c>
      <c r="R6" s="29">
        <v>4.3715681392120898E-2</v>
      </c>
      <c r="S6" s="29">
        <v>-6.8585906120424367E-2</v>
      </c>
      <c r="T6" s="29">
        <v>-6.4605463615114989E-3</v>
      </c>
      <c r="U6" s="29">
        <v>-3.5268015565954491E-2</v>
      </c>
      <c r="V6" s="29">
        <v>-3.9575604428119138E-2</v>
      </c>
      <c r="W6" s="29">
        <v>-2.5079388348677845E-2</v>
      </c>
      <c r="X6" s="29">
        <v>-8.7120813529363295E-3</v>
      </c>
      <c r="Y6" s="29">
        <v>9.2981947075340132E-2</v>
      </c>
      <c r="Z6" s="29">
        <v>-3.061471116793768E-2</v>
      </c>
      <c r="AA6" s="29">
        <v>2.6922010055053125E-2</v>
      </c>
      <c r="AB6" s="30">
        <v>4.1671846222333997E-2</v>
      </c>
    </row>
  </sheetData>
  <conditionalFormatting sqref="B3:BC3">
    <cfRule type="cellIs" dxfId="3" priority="4" operator="lessThan">
      <formula>-0.1</formula>
    </cfRule>
    <cfRule type="cellIs" dxfId="4" priority="5" operator="greaterThan">
      <formula>0.1</formula>
    </cfRule>
    <cfRule type="cellIs" dxfId="5" priority="6" operator="greaterThan">
      <formula>10</formula>
    </cfRule>
  </conditionalFormatting>
  <conditionalFormatting sqref="B6:AB6">
    <cfRule type="cellIs" dxfId="2" priority="1" operator="lessThan">
      <formula>-0.1</formula>
    </cfRule>
    <cfRule type="cellIs" dxfId="1" priority="2" operator="greaterThan">
      <formula>0.1</formula>
    </cfRule>
    <cfRule type="cellIs" dxfId="0" priority="3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Inventory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2021-09-18T14:34:04Z</dcterms:created>
  <dcterms:modified xsi:type="dcterms:W3CDTF">2021-09-21T18:29:58Z</dcterms:modified>
</cp:coreProperties>
</file>