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/>
  <mc:AlternateContent xmlns:mc="http://schemas.openxmlformats.org/markup-compatibility/2006">
    <mc:Choice Requires="x15">
      <x15ac:absPath xmlns:x15ac="http://schemas.microsoft.com/office/spreadsheetml/2010/11/ac" url="/Users/zeenajaber/Zeena Doc's/FS/Academic/Semester 3/Managerial Accounting/Business Game/"/>
    </mc:Choice>
  </mc:AlternateContent>
  <xr:revisionPtr revIDLastSave="0" documentId="13_ncr:1_{70365FE5-CEFB-924B-98E8-37CC52205949}" xr6:coauthVersionLast="47" xr6:coauthVersionMax="47" xr10:uidLastSave="{00000000-0000-0000-0000-000000000000}"/>
  <bookViews>
    <workbookView xWindow="0" yWindow="500" windowWidth="28800" windowHeight="16280" xr2:uid="{BB6042E8-944D-1849-97AD-26D228FA0DBC}"/>
  </bookViews>
  <sheets>
    <sheet name="Sheet 1" sheetId="1" r:id="rId1"/>
  </sheets>
  <externalReferences>
    <externalReference r:id="rId2"/>
    <externalReference r:id="rId3"/>
  </externalReferences>
  <definedNames>
    <definedName name="Minutes_per_hour">[1]MD_Company!#REF!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52" i="1" l="1"/>
  <c r="R104" i="1" l="1"/>
  <c r="J47" i="1" l="1"/>
  <c r="R44" i="1"/>
  <c r="AS146" i="1"/>
  <c r="AN180" i="1"/>
  <c r="AN181" i="1"/>
  <c r="AN182" i="1"/>
  <c r="AN183" i="1"/>
  <c r="AN184" i="1"/>
  <c r="AN185" i="1"/>
  <c r="AM180" i="1"/>
  <c r="AM181" i="1"/>
  <c r="AM182" i="1"/>
  <c r="AM183" i="1"/>
  <c r="AM184" i="1"/>
  <c r="AM185" i="1"/>
  <c r="AL180" i="1"/>
  <c r="AL181" i="1"/>
  <c r="AL182" i="1"/>
  <c r="AL183" i="1"/>
  <c r="AL184" i="1"/>
  <c r="AL185" i="1"/>
  <c r="AK180" i="1"/>
  <c r="AK181" i="1"/>
  <c r="AK182" i="1"/>
  <c r="AK183" i="1"/>
  <c r="AK184" i="1"/>
  <c r="AK185" i="1"/>
  <c r="AK179" i="1"/>
  <c r="AN179" i="1"/>
  <c r="AM179" i="1"/>
  <c r="AL179" i="1"/>
  <c r="AS183" i="1"/>
  <c r="AQ23" i="1"/>
  <c r="H316" i="1"/>
  <c r="H317" i="1"/>
  <c r="H318" i="1"/>
  <c r="H319" i="1"/>
  <c r="H320" i="1"/>
  <c r="I316" i="1"/>
  <c r="I317" i="1"/>
  <c r="I318" i="1"/>
  <c r="I319" i="1"/>
  <c r="I320" i="1"/>
  <c r="J316" i="1"/>
  <c r="J317" i="1"/>
  <c r="J318" i="1"/>
  <c r="J319" i="1"/>
  <c r="J320" i="1"/>
  <c r="K316" i="1"/>
  <c r="K317" i="1"/>
  <c r="K318" i="1"/>
  <c r="K319" i="1"/>
  <c r="K320" i="1"/>
  <c r="O316" i="1"/>
  <c r="O317" i="1"/>
  <c r="O318" i="1"/>
  <c r="O319" i="1"/>
  <c r="O320" i="1"/>
  <c r="P316" i="1"/>
  <c r="P317" i="1"/>
  <c r="P318" i="1"/>
  <c r="P319" i="1"/>
  <c r="P320" i="1"/>
  <c r="Q316" i="1"/>
  <c r="Q317" i="1"/>
  <c r="Q318" i="1"/>
  <c r="Q319" i="1"/>
  <c r="Q320" i="1"/>
  <c r="R316" i="1"/>
  <c r="R317" i="1"/>
  <c r="R318" i="1"/>
  <c r="R319" i="1"/>
  <c r="R320" i="1"/>
  <c r="V316" i="1"/>
  <c r="V317" i="1"/>
  <c r="V318" i="1"/>
  <c r="V319" i="1"/>
  <c r="V320" i="1"/>
  <c r="W316" i="1"/>
  <c r="W317" i="1"/>
  <c r="W318" i="1"/>
  <c r="W319" i="1"/>
  <c r="W320" i="1"/>
  <c r="X316" i="1"/>
  <c r="X317" i="1"/>
  <c r="X318" i="1"/>
  <c r="X319" i="1"/>
  <c r="X320" i="1"/>
  <c r="Y316" i="1"/>
  <c r="Y317" i="1"/>
  <c r="Y318" i="1"/>
  <c r="Y319" i="1"/>
  <c r="Y320" i="1"/>
  <c r="AC316" i="1"/>
  <c r="AC317" i="1"/>
  <c r="AC318" i="1"/>
  <c r="AC319" i="1"/>
  <c r="AC320" i="1"/>
  <c r="AD316" i="1"/>
  <c r="AD317" i="1"/>
  <c r="AD318" i="1"/>
  <c r="AD319" i="1"/>
  <c r="AD320" i="1"/>
  <c r="AE316" i="1"/>
  <c r="AE317" i="1"/>
  <c r="AE318" i="1"/>
  <c r="AE319" i="1"/>
  <c r="AE320" i="1"/>
  <c r="AF316" i="1"/>
  <c r="AF317" i="1"/>
  <c r="AF318" i="1"/>
  <c r="AF319" i="1"/>
  <c r="AF320" i="1"/>
  <c r="AF291" i="1"/>
  <c r="AE291" i="1"/>
  <c r="AD291" i="1"/>
  <c r="AC291" i="1"/>
  <c r="Y291" i="1"/>
  <c r="X291" i="1"/>
  <c r="W291" i="1"/>
  <c r="V291" i="1"/>
  <c r="R291" i="1"/>
  <c r="Q291" i="1"/>
  <c r="P291" i="1"/>
  <c r="O291" i="1"/>
  <c r="K291" i="1"/>
  <c r="J291" i="1"/>
  <c r="I291" i="1"/>
  <c r="H291" i="1"/>
  <c r="L291" i="1"/>
  <c r="AR23" i="1"/>
  <c r="AS23" i="1"/>
  <c r="AT23" i="1"/>
  <c r="AT183" i="1"/>
  <c r="AF351" i="1"/>
  <c r="AF352" i="1"/>
  <c r="AF353" i="1"/>
  <c r="AF354" i="1"/>
  <c r="AF355" i="1"/>
  <c r="AE351" i="1"/>
  <c r="AE352" i="1"/>
  <c r="AE353" i="1"/>
  <c r="AE354" i="1"/>
  <c r="AE355" i="1"/>
  <c r="AD351" i="1"/>
  <c r="AD352" i="1"/>
  <c r="AD353" i="1"/>
  <c r="AD354" i="1"/>
  <c r="AD355" i="1"/>
  <c r="AC351" i="1"/>
  <c r="AG351" i="1" s="1"/>
  <c r="AC352" i="1"/>
  <c r="AC353" i="1"/>
  <c r="AC354" i="1"/>
  <c r="AC355" i="1"/>
  <c r="AG355" i="1" s="1"/>
  <c r="AF326" i="1"/>
  <c r="AE326" i="1"/>
  <c r="AD326" i="1"/>
  <c r="AC326" i="1"/>
  <c r="Y351" i="1"/>
  <c r="Y352" i="1"/>
  <c r="Y353" i="1"/>
  <c r="Y354" i="1"/>
  <c r="Y355" i="1"/>
  <c r="W351" i="1"/>
  <c r="W352" i="1"/>
  <c r="W353" i="1"/>
  <c r="W354" i="1"/>
  <c r="W355" i="1"/>
  <c r="X351" i="1"/>
  <c r="X352" i="1"/>
  <c r="X353" i="1"/>
  <c r="X354" i="1"/>
  <c r="X355" i="1"/>
  <c r="Y326" i="1"/>
  <c r="X326" i="1"/>
  <c r="W326" i="1"/>
  <c r="V351" i="1"/>
  <c r="V352" i="1"/>
  <c r="Z352" i="1" s="1"/>
  <c r="V353" i="1"/>
  <c r="Z353" i="1" s="1"/>
  <c r="V354" i="1"/>
  <c r="V355" i="1"/>
  <c r="V326" i="1"/>
  <c r="R351" i="1"/>
  <c r="R352" i="1"/>
  <c r="R353" i="1"/>
  <c r="S353" i="1" s="1"/>
  <c r="R354" i="1"/>
  <c r="R355" i="1"/>
  <c r="R326" i="1"/>
  <c r="Q351" i="1"/>
  <c r="Q352" i="1"/>
  <c r="Q353" i="1"/>
  <c r="Q354" i="1"/>
  <c r="Q355" i="1"/>
  <c r="Q326" i="1"/>
  <c r="P351" i="1"/>
  <c r="P352" i="1"/>
  <c r="P353" i="1"/>
  <c r="P354" i="1"/>
  <c r="P355" i="1"/>
  <c r="P326" i="1"/>
  <c r="O351" i="1"/>
  <c r="O352" i="1"/>
  <c r="O353" i="1"/>
  <c r="O354" i="1"/>
  <c r="O355" i="1"/>
  <c r="O326" i="1"/>
  <c r="K351" i="1"/>
  <c r="K352" i="1"/>
  <c r="K353" i="1"/>
  <c r="K354" i="1"/>
  <c r="K355" i="1"/>
  <c r="K326" i="1"/>
  <c r="J351" i="1"/>
  <c r="J352" i="1"/>
  <c r="J353" i="1"/>
  <c r="J354" i="1"/>
  <c r="J355" i="1"/>
  <c r="J326" i="1"/>
  <c r="I351" i="1"/>
  <c r="I352" i="1"/>
  <c r="I353" i="1"/>
  <c r="I354" i="1"/>
  <c r="L354" i="1" s="1"/>
  <c r="I355" i="1"/>
  <c r="H351" i="1"/>
  <c r="H352" i="1"/>
  <c r="H353" i="1"/>
  <c r="H354" i="1"/>
  <c r="H355" i="1"/>
  <c r="I326" i="1"/>
  <c r="H326" i="1"/>
  <c r="AV183" i="1"/>
  <c r="AU183" i="1"/>
  <c r="AG352" i="1"/>
  <c r="AG353" i="1"/>
  <c r="Z351" i="1"/>
  <c r="Z355" i="1"/>
  <c r="S351" i="1"/>
  <c r="S352" i="1"/>
  <c r="S355" i="1"/>
  <c r="S326" i="1"/>
  <c r="T326" i="1" s="1"/>
  <c r="AG326" i="1"/>
  <c r="Z291" i="1"/>
  <c r="L351" i="1"/>
  <c r="L352" i="1"/>
  <c r="L353" i="1"/>
  <c r="L355" i="1"/>
  <c r="L326" i="1"/>
  <c r="Z320" i="1"/>
  <c r="S320" i="1"/>
  <c r="S291" i="1"/>
  <c r="L320" i="1"/>
  <c r="AS168" i="1"/>
  <c r="AS169" i="1"/>
  <c r="AS170" i="1"/>
  <c r="AT168" i="1"/>
  <c r="AT169" i="1"/>
  <c r="AT170" i="1"/>
  <c r="AV168" i="1"/>
  <c r="AV169" i="1"/>
  <c r="AV170" i="1"/>
  <c r="AU168" i="1"/>
  <c r="AU169" i="1"/>
  <c r="AU170" i="1"/>
  <c r="D48" i="1"/>
  <c r="AG354" i="1" l="1"/>
  <c r="Z354" i="1"/>
  <c r="S354" i="1"/>
  <c r="Z326" i="1"/>
  <c r="AG291" i="1"/>
  <c r="AG320" i="1"/>
  <c r="AN148" i="1" l="1"/>
  <c r="AN149" i="1"/>
  <c r="AM148" i="1"/>
  <c r="AM149" i="1"/>
  <c r="AL148" i="1"/>
  <c r="AL149" i="1"/>
  <c r="AK148" i="1"/>
  <c r="AK149" i="1"/>
  <c r="AW178" i="1"/>
  <c r="AW179" i="1"/>
  <c r="AW180" i="1"/>
  <c r="AW181" i="1"/>
  <c r="AW182" i="1"/>
  <c r="CL5" i="1"/>
  <c r="CL7" i="1" s="1"/>
  <c r="CM5" i="1"/>
  <c r="CM7" i="1" s="1"/>
  <c r="CN5" i="1"/>
  <c r="CN7" i="1" s="1"/>
  <c r="CO5" i="1"/>
  <c r="CO7" i="1" s="1"/>
  <c r="CP5" i="1"/>
  <c r="CP7" i="1" s="1"/>
  <c r="CQ5" i="1"/>
  <c r="CQ7" i="1" s="1"/>
  <c r="CR5" i="1"/>
  <c r="CR7" i="1" s="1"/>
  <c r="CS5" i="1"/>
  <c r="CS7" i="1" s="1"/>
  <c r="CT5" i="1"/>
  <c r="CT7" i="1" s="1"/>
  <c r="CU5" i="1"/>
  <c r="CU7" i="1" s="1"/>
  <c r="CV5" i="1"/>
  <c r="CV7" i="1" s="1"/>
  <c r="CW5" i="1"/>
  <c r="CW7" i="1" s="1"/>
  <c r="CX5" i="1"/>
  <c r="CX7" i="1" s="1"/>
  <c r="CY5" i="1"/>
  <c r="CY7" i="1" s="1"/>
  <c r="CZ5" i="1"/>
  <c r="CZ7" i="1" s="1"/>
  <c r="DA5" i="1"/>
  <c r="DA7" i="1" s="1"/>
  <c r="DB5" i="1"/>
  <c r="DB7" i="1" s="1"/>
  <c r="DC5" i="1"/>
  <c r="DC7" i="1" s="1"/>
  <c r="DD5" i="1"/>
  <c r="DD7" i="1" s="1"/>
  <c r="DE5" i="1"/>
  <c r="DE7" i="1" s="1"/>
  <c r="DF5" i="1"/>
  <c r="DF7" i="1" s="1"/>
  <c r="DG5" i="1"/>
  <c r="DG7" i="1" s="1"/>
  <c r="DH5" i="1"/>
  <c r="DH7" i="1" s="1"/>
  <c r="DI5" i="1"/>
  <c r="DI7" i="1" s="1"/>
  <c r="CK5" i="1"/>
  <c r="CK7" i="1" s="1"/>
  <c r="AJ3" i="1"/>
  <c r="AL3" i="1" s="1"/>
  <c r="AM3" i="1" s="1"/>
  <c r="BD223" i="1"/>
  <c r="AN147" i="1"/>
  <c r="AM147" i="1"/>
  <c r="AL147" i="1"/>
  <c r="AK147" i="1"/>
  <c r="AK80" i="1"/>
  <c r="AQ80" i="1" s="1"/>
  <c r="AA17" i="1"/>
  <c r="Z17" i="1"/>
  <c r="Y17" i="1"/>
  <c r="Q46" i="1" s="1"/>
  <c r="X17" i="1"/>
  <c r="BI55" i="1"/>
  <c r="BJ55" i="1"/>
  <c r="BL55" i="1"/>
  <c r="BM55" i="1"/>
  <c r="BN55" i="1"/>
  <c r="BO55" i="1"/>
  <c r="BP55" i="1"/>
  <c r="BQ55" i="1"/>
  <c r="BR55" i="1"/>
  <c r="BS55" i="1"/>
  <c r="BT55" i="1"/>
  <c r="BU55" i="1"/>
  <c r="BE18" i="1"/>
  <c r="AW168" i="1" l="1"/>
  <c r="AW169" i="1"/>
  <c r="AO149" i="1"/>
  <c r="AO148" i="1"/>
  <c r="AW170" i="1"/>
  <c r="AO147" i="1"/>
  <c r="BE141" i="1" l="1"/>
  <c r="BE176" i="1" s="1"/>
  <c r="BH17" i="1"/>
  <c r="BG17" i="1"/>
  <c r="BF17" i="1"/>
  <c r="BH19" i="1"/>
  <c r="BG19" i="1"/>
  <c r="BF19" i="1"/>
  <c r="BE19" i="1"/>
  <c r="BH18" i="1"/>
  <c r="BG18" i="1"/>
  <c r="BF18" i="1"/>
  <c r="BE17" i="1"/>
  <c r="BH16" i="1"/>
  <c r="BF16" i="1"/>
  <c r="AW177" i="1"/>
  <c r="BE16" i="1"/>
  <c r="J140" i="1"/>
  <c r="E61" i="1"/>
  <c r="E62" i="1"/>
  <c r="E63" i="1"/>
  <c r="E64" i="1"/>
  <c r="E65" i="1"/>
  <c r="E66" i="1"/>
  <c r="E67" i="1"/>
  <c r="E68" i="1"/>
  <c r="E69" i="1"/>
  <c r="E70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E174" i="1"/>
  <c r="F174" i="1"/>
  <c r="G174" i="1"/>
  <c r="D174" i="1"/>
  <c r="AO142" i="1"/>
  <c r="AO141" i="1"/>
  <c r="BG16" i="1"/>
  <c r="AO143" i="1"/>
  <c r="AO144" i="1"/>
  <c r="AO145" i="1"/>
  <c r="AO146" i="1"/>
  <c r="AN81" i="1"/>
  <c r="AT81" i="1" s="1"/>
  <c r="AN82" i="1"/>
  <c r="AN83" i="1"/>
  <c r="AT83" i="1" s="1"/>
  <c r="AM81" i="1"/>
  <c r="AS81" i="1" s="1"/>
  <c r="AM82" i="1"/>
  <c r="AM83" i="1"/>
  <c r="AS83" i="1" s="1"/>
  <c r="AL81" i="1"/>
  <c r="AR81" i="1" s="1"/>
  <c r="AL82" i="1"/>
  <c r="AL83" i="1"/>
  <c r="AR83" i="1" s="1"/>
  <c r="AK81" i="1"/>
  <c r="AQ81" i="1" s="1"/>
  <c r="AK82" i="1"/>
  <c r="AK83" i="1"/>
  <c r="AQ83" i="1" s="1"/>
  <c r="AM80" i="1"/>
  <c r="AS80" i="1" s="1"/>
  <c r="AN80" i="1"/>
  <c r="AT80" i="1" s="1"/>
  <c r="AL80" i="1"/>
  <c r="AR80" i="1" s="1"/>
  <c r="G64" i="1"/>
  <c r="F70" i="1"/>
  <c r="F60" i="1"/>
  <c r="F62" i="1"/>
  <c r="G69" i="1"/>
  <c r="D66" i="1"/>
  <c r="G66" i="1"/>
  <c r="D67" i="1"/>
  <c r="G63" i="1"/>
  <c r="D65" i="1"/>
  <c r="D68" i="1"/>
  <c r="G49" i="1"/>
  <c r="G61" i="1"/>
  <c r="F53" i="1"/>
  <c r="F50" i="1"/>
  <c r="F66" i="1"/>
  <c r="D63" i="1"/>
  <c r="F52" i="1"/>
  <c r="F63" i="1"/>
  <c r="F65" i="1"/>
  <c r="F51" i="1"/>
  <c r="D70" i="1"/>
  <c r="F69" i="1"/>
  <c r="G56" i="1"/>
  <c r="F49" i="1"/>
  <c r="G57" i="1"/>
  <c r="G52" i="1"/>
  <c r="F61" i="1"/>
  <c r="G65" i="1"/>
  <c r="G68" i="1"/>
  <c r="F48" i="1"/>
  <c r="G47" i="1"/>
  <c r="G58" i="1"/>
  <c r="D64" i="1"/>
  <c r="D61" i="1"/>
  <c r="G51" i="1"/>
  <c r="D69" i="1"/>
  <c r="F47" i="1"/>
  <c r="G70" i="1"/>
  <c r="F58" i="1"/>
  <c r="F68" i="1"/>
  <c r="F67" i="1"/>
  <c r="D62" i="1"/>
  <c r="F56" i="1"/>
  <c r="F54" i="1"/>
  <c r="G54" i="1"/>
  <c r="F64" i="1"/>
  <c r="F55" i="1"/>
  <c r="G55" i="1"/>
  <c r="G62" i="1"/>
  <c r="G60" i="1"/>
  <c r="G67" i="1"/>
  <c r="G50" i="1"/>
  <c r="F57" i="1"/>
  <c r="G59" i="1"/>
  <c r="G48" i="1"/>
  <c r="F59" i="1"/>
  <c r="G53" i="1"/>
  <c r="AR82" i="1" l="1"/>
  <c r="AS82" i="1"/>
  <c r="AQ82" i="1"/>
  <c r="AT82" i="1"/>
  <c r="BE150" i="1"/>
  <c r="BE160" i="1" s="1"/>
  <c r="BE184" i="1"/>
  <c r="BE183" i="1"/>
  <c r="BE186" i="1"/>
  <c r="BE185" i="1"/>
  <c r="E47" i="1"/>
  <c r="J134" i="1"/>
  <c r="P134" i="1"/>
  <c r="P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K75" i="1"/>
  <c r="L75" i="1"/>
  <c r="M75" i="1"/>
  <c r="J75" i="1"/>
  <c r="M139" i="1"/>
  <c r="L139" i="1"/>
  <c r="K140" i="1"/>
  <c r="K141" i="1"/>
  <c r="J141" i="1"/>
  <c r="K139" i="1"/>
  <c r="K135" i="1"/>
  <c r="K136" i="1"/>
  <c r="K137" i="1"/>
  <c r="K138" i="1"/>
  <c r="K134" i="1"/>
  <c r="J135" i="1"/>
  <c r="J136" i="1"/>
  <c r="J137" i="1"/>
  <c r="J138" i="1"/>
  <c r="J139" i="1"/>
  <c r="M135" i="1"/>
  <c r="M136" i="1"/>
  <c r="M137" i="1"/>
  <c r="M138" i="1"/>
  <c r="M140" i="1"/>
  <c r="M141" i="1"/>
  <c r="L135" i="1"/>
  <c r="L136" i="1"/>
  <c r="L137" i="1"/>
  <c r="L138" i="1"/>
  <c r="L140" i="1"/>
  <c r="L141" i="1"/>
  <c r="L134" i="1"/>
  <c r="M134" i="1"/>
  <c r="S135" i="1"/>
  <c r="S136" i="1"/>
  <c r="S137" i="1"/>
  <c r="S138" i="1"/>
  <c r="S139" i="1"/>
  <c r="S134" i="1"/>
  <c r="R135" i="1"/>
  <c r="R136" i="1"/>
  <c r="R137" i="1"/>
  <c r="R138" i="1"/>
  <c r="R139" i="1"/>
  <c r="R134" i="1"/>
  <c r="Q135" i="1"/>
  <c r="Q136" i="1"/>
  <c r="Q137" i="1"/>
  <c r="Q138" i="1"/>
  <c r="Q139" i="1"/>
  <c r="Q134" i="1"/>
  <c r="P135" i="1"/>
  <c r="P136" i="1"/>
  <c r="P137" i="1"/>
  <c r="P138" i="1"/>
  <c r="P139" i="1"/>
  <c r="D60" i="1"/>
  <c r="D57" i="1"/>
  <c r="D58" i="1"/>
  <c r="D59" i="1"/>
  <c r="D50" i="1"/>
  <c r="D52" i="1"/>
  <c r="D49" i="1"/>
  <c r="D51" i="1"/>
  <c r="D53" i="1"/>
  <c r="D56" i="1"/>
  <c r="D55" i="1"/>
  <c r="D47" i="1"/>
  <c r="D54" i="1"/>
  <c r="BE159" i="1" l="1"/>
  <c r="BE161" i="1"/>
  <c r="BE158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Q75" i="1"/>
  <c r="R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V107" i="1" l="1"/>
  <c r="BG191" i="1" s="1"/>
  <c r="BE233" i="1" s="1"/>
  <c r="V105" i="1"/>
  <c r="V103" i="1"/>
  <c r="V106" i="1"/>
  <c r="V104" i="1"/>
  <c r="V102" i="1"/>
  <c r="E49" i="1"/>
  <c r="E48" i="1"/>
  <c r="E50" i="1"/>
  <c r="E51" i="1"/>
  <c r="E52" i="1"/>
  <c r="E53" i="1"/>
  <c r="E54" i="1"/>
  <c r="E55" i="1"/>
  <c r="E56" i="1"/>
  <c r="E57" i="1"/>
  <c r="E58" i="1"/>
  <c r="E59" i="1"/>
  <c r="E60" i="1"/>
  <c r="AJ4" i="1" l="1"/>
  <c r="BE243" i="1"/>
  <c r="BC262" i="1" s="1"/>
  <c r="BC271" i="1" s="1"/>
  <c r="BE242" i="1"/>
  <c r="BC261" i="1" s="1"/>
  <c r="BC270" i="1" s="1"/>
  <c r="BE241" i="1"/>
  <c r="BC260" i="1" s="1"/>
  <c r="BC269" i="1" s="1"/>
  <c r="BE240" i="1"/>
  <c r="BC259" i="1" s="1"/>
  <c r="BC268" i="1" l="1"/>
  <c r="BC277" i="1" s="1"/>
  <c r="BE21" i="1" s="1"/>
  <c r="Z316" i="1" l="1"/>
  <c r="AG316" i="1"/>
  <c r="Z317" i="1" l="1"/>
  <c r="AG317" i="1" l="1"/>
  <c r="Z318" i="1" l="1"/>
  <c r="Z319" i="1" l="1"/>
  <c r="AG318" i="1"/>
  <c r="AG319" i="1" l="1"/>
  <c r="S316" i="1" l="1"/>
  <c r="S317" i="1" l="1"/>
  <c r="S318" i="1" l="1"/>
  <c r="S319" i="1" l="1"/>
  <c r="AW183" i="1" l="1"/>
  <c r="L316" i="1" l="1"/>
  <c r="L318" i="1" l="1"/>
  <c r="L317" i="1" l="1"/>
  <c r="L319" i="1" l="1"/>
  <c r="S19" i="1"/>
  <c r="S23" i="1"/>
  <c r="S27" i="1"/>
  <c r="S31" i="1"/>
  <c r="S35" i="1"/>
  <c r="S39" i="1"/>
  <c r="S43" i="1"/>
  <c r="P42" i="1"/>
  <c r="P19" i="1"/>
  <c r="P23" i="1"/>
  <c r="P27" i="1"/>
  <c r="P31" i="1"/>
  <c r="P35" i="1"/>
  <c r="P39" i="1"/>
  <c r="P44" i="1"/>
  <c r="Q20" i="1"/>
  <c r="Q24" i="1"/>
  <c r="Q28" i="1"/>
  <c r="Q32" i="1"/>
  <c r="Q36" i="1"/>
  <c r="Q40" i="1"/>
  <c r="Q44" i="1"/>
  <c r="R19" i="1"/>
  <c r="R23" i="1"/>
  <c r="R27" i="1"/>
  <c r="R31" i="1"/>
  <c r="R35" i="1"/>
  <c r="R39" i="1"/>
  <c r="R43" i="1"/>
  <c r="S20" i="1"/>
  <c r="S24" i="1"/>
  <c r="S36" i="1"/>
  <c r="S40" i="1"/>
  <c r="S44" i="1"/>
  <c r="P45" i="1"/>
  <c r="P20" i="1"/>
  <c r="P24" i="1"/>
  <c r="P28" i="1"/>
  <c r="P32" i="1"/>
  <c r="P36" i="1"/>
  <c r="P40" i="1"/>
  <c r="P46" i="1"/>
  <c r="Q21" i="1"/>
  <c r="Q25" i="1"/>
  <c r="Q29" i="1"/>
  <c r="Q33" i="1"/>
  <c r="Q37" i="1"/>
  <c r="Q41" i="1"/>
  <c r="Q45" i="1"/>
  <c r="R20" i="1"/>
  <c r="R24" i="1"/>
  <c r="R28" i="1"/>
  <c r="R32" i="1"/>
  <c r="R36" i="1"/>
  <c r="R40" i="1"/>
  <c r="S32" i="1"/>
  <c r="S21" i="1"/>
  <c r="S25" i="1"/>
  <c r="S29" i="1"/>
  <c r="S33" i="1"/>
  <c r="S37" i="1"/>
  <c r="S41" i="1"/>
  <c r="S45" i="1"/>
  <c r="Q17" i="1"/>
  <c r="P21" i="1"/>
  <c r="P25" i="1"/>
  <c r="P29" i="1"/>
  <c r="P33" i="1"/>
  <c r="P37" i="1"/>
  <c r="P41" i="1"/>
  <c r="Q18" i="1"/>
  <c r="Q22" i="1"/>
  <c r="Q26" i="1"/>
  <c r="Q30" i="1"/>
  <c r="Q34" i="1"/>
  <c r="Q38" i="1"/>
  <c r="Q42" i="1"/>
  <c r="R17" i="1"/>
  <c r="R21" i="1"/>
  <c r="R25" i="1"/>
  <c r="R29" i="1"/>
  <c r="R33" i="1"/>
  <c r="R37" i="1"/>
  <c r="R41" i="1"/>
  <c r="R45" i="1"/>
  <c r="R46" i="1"/>
  <c r="S28" i="1"/>
  <c r="S46" i="1"/>
  <c r="S18" i="1"/>
  <c r="S22" i="1"/>
  <c r="S26" i="1"/>
  <c r="S30" i="1"/>
  <c r="S34" i="1"/>
  <c r="S38" i="1"/>
  <c r="S42" i="1"/>
  <c r="P17" i="1"/>
  <c r="P18" i="1"/>
  <c r="P22" i="1"/>
  <c r="P26" i="1"/>
  <c r="P30" i="1"/>
  <c r="P34" i="1"/>
  <c r="P38" i="1"/>
  <c r="P43" i="1"/>
  <c r="Q19" i="1"/>
  <c r="Q23" i="1"/>
  <c r="Q27" i="1"/>
  <c r="Q31" i="1"/>
  <c r="Q35" i="1"/>
  <c r="Q39" i="1"/>
  <c r="Q43" i="1"/>
  <c r="R18" i="1"/>
  <c r="R22" i="1"/>
  <c r="R26" i="1"/>
  <c r="R30" i="1"/>
  <c r="R34" i="1"/>
  <c r="R38" i="1"/>
  <c r="R42" i="1"/>
  <c r="S17" i="1"/>
  <c r="AN84" i="1"/>
  <c r="AT84" i="1" s="1"/>
  <c r="G140" i="1"/>
  <c r="G105" i="1" s="1"/>
  <c r="G141" i="1"/>
  <c r="F140" i="1"/>
  <c r="F141" i="1"/>
  <c r="E140" i="1"/>
  <c r="E141" i="1" s="1"/>
  <c r="D140" i="1"/>
  <c r="E106" i="1" l="1"/>
  <c r="Q141" i="1"/>
  <c r="E142" i="1"/>
  <c r="AL85" i="1"/>
  <c r="AR85" i="1" s="1"/>
  <c r="AK84" i="1"/>
  <c r="AQ84" i="1" s="1"/>
  <c r="D105" i="1"/>
  <c r="P140" i="1"/>
  <c r="R141" i="1"/>
  <c r="F105" i="1"/>
  <c r="R140" i="1"/>
  <c r="G142" i="1"/>
  <c r="AN85" i="1"/>
  <c r="AT85" i="1" s="1"/>
  <c r="S141" i="1"/>
  <c r="E105" i="1"/>
  <c r="Q140" i="1"/>
  <c r="AL84" i="1"/>
  <c r="AR84" i="1" s="1"/>
  <c r="AN47" i="1"/>
  <c r="D141" i="1"/>
  <c r="AM85" i="1"/>
  <c r="AS85" i="1" s="1"/>
  <c r="F142" i="1"/>
  <c r="AM84" i="1"/>
  <c r="AS84" i="1" s="1"/>
  <c r="S140" i="1"/>
  <c r="AA18" i="1"/>
  <c r="M47" i="1" s="1"/>
  <c r="M105" i="1"/>
  <c r="S47" i="1" s="1"/>
  <c r="S105" i="1"/>
  <c r="BG94" i="1" l="1"/>
  <c r="G204" i="1"/>
  <c r="G106" i="1"/>
  <c r="K105" i="1"/>
  <c r="Q105" i="1"/>
  <c r="Y18" i="1"/>
  <c r="AL48" i="1"/>
  <c r="AC327" i="1"/>
  <c r="AF292" i="1"/>
  <c r="AE292" i="1"/>
  <c r="AF327" i="1"/>
  <c r="M142" i="1"/>
  <c r="AC292" i="1"/>
  <c r="AD327" i="1"/>
  <c r="AE327" i="1"/>
  <c r="AD292" i="1"/>
  <c r="AT24" i="1"/>
  <c r="R142" i="1"/>
  <c r="AM86" i="1"/>
  <c r="AS86" i="1" s="1"/>
  <c r="E107" i="1"/>
  <c r="Q142" i="1"/>
  <c r="AL86" i="1"/>
  <c r="AR86" i="1" s="1"/>
  <c r="AN48" i="1"/>
  <c r="AM47" i="1"/>
  <c r="AM48" i="1"/>
  <c r="AL47" i="1"/>
  <c r="K47" i="1"/>
  <c r="R105" i="1"/>
  <c r="L105" i="1"/>
  <c r="Z18" i="1"/>
  <c r="L47" i="1" s="1"/>
  <c r="R47" i="1"/>
  <c r="J105" i="1"/>
  <c r="P105" i="1"/>
  <c r="X18" i="1"/>
  <c r="P47" i="1"/>
  <c r="P141" i="1"/>
  <c r="D106" i="1"/>
  <c r="AK85" i="1"/>
  <c r="AQ85" i="1" s="1"/>
  <c r="D142" i="1"/>
  <c r="S142" i="1"/>
  <c r="AN86" i="1"/>
  <c r="AT86" i="1" s="1"/>
  <c r="AK47" i="1"/>
  <c r="K106" i="1"/>
  <c r="Q106" i="1"/>
  <c r="Y19" i="1"/>
  <c r="K48" i="1" s="1"/>
  <c r="D204" i="1" l="1"/>
  <c r="BG91" i="1"/>
  <c r="BG93" i="1"/>
  <c r="F204" i="1"/>
  <c r="F106" i="1"/>
  <c r="BH92" i="1"/>
  <c r="E205" i="1"/>
  <c r="Q48" i="1"/>
  <c r="D107" i="1"/>
  <c r="P142" i="1"/>
  <c r="AK86" i="1"/>
  <c r="AQ86" i="1" s="1"/>
  <c r="AK48" i="1"/>
  <c r="V328" i="1"/>
  <c r="W293" i="1"/>
  <c r="Y293" i="1"/>
  <c r="W328" i="1"/>
  <c r="V293" i="1"/>
  <c r="Z293" i="1" s="1"/>
  <c r="X293" i="1"/>
  <c r="Y328" i="1"/>
  <c r="X328" i="1"/>
  <c r="AS25" i="1"/>
  <c r="AC293" i="1"/>
  <c r="AE328" i="1"/>
  <c r="AC328" i="1"/>
  <c r="AD293" i="1"/>
  <c r="AE293" i="1"/>
  <c r="AF328" i="1"/>
  <c r="AF293" i="1"/>
  <c r="AD328" i="1"/>
  <c r="AT25" i="1"/>
  <c r="P293" i="1"/>
  <c r="R293" i="1"/>
  <c r="Q328" i="1"/>
  <c r="O293" i="1"/>
  <c r="S293" i="1" s="1"/>
  <c r="Q293" i="1"/>
  <c r="R328" i="1"/>
  <c r="O328" i="1"/>
  <c r="S328" i="1" s="1"/>
  <c r="P328" i="1"/>
  <c r="AR25" i="1"/>
  <c r="S106" i="1"/>
  <c r="M106" i="1"/>
  <c r="AA19" i="1"/>
  <c r="M48" i="1" s="1"/>
  <c r="O292" i="1"/>
  <c r="O327" i="1"/>
  <c r="K142" i="1"/>
  <c r="P292" i="1"/>
  <c r="R327" i="1"/>
  <c r="Q327" i="1"/>
  <c r="R292" i="1"/>
  <c r="Q292" i="1"/>
  <c r="K143" i="1"/>
  <c r="P327" i="1"/>
  <c r="AR24" i="1"/>
  <c r="AG292" i="1"/>
  <c r="AN49" i="1"/>
  <c r="M144" i="1" s="1"/>
  <c r="E204" i="1"/>
  <c r="BG92" i="1"/>
  <c r="Q47" i="1"/>
  <c r="V327" i="1"/>
  <c r="L143" i="1"/>
  <c r="X292" i="1"/>
  <c r="L142" i="1"/>
  <c r="W327" i="1"/>
  <c r="Y292" i="1"/>
  <c r="X327" i="1"/>
  <c r="V292" i="1"/>
  <c r="W292" i="1"/>
  <c r="Y327" i="1"/>
  <c r="AS24" i="1"/>
  <c r="AM49" i="1"/>
  <c r="J327" i="1"/>
  <c r="J142" i="1"/>
  <c r="I327" i="1"/>
  <c r="H327" i="1"/>
  <c r="L327" i="1" s="1"/>
  <c r="J143" i="1"/>
  <c r="K292" i="1"/>
  <c r="I292" i="1"/>
  <c r="H292" i="1"/>
  <c r="L292" i="1" s="1"/>
  <c r="K327" i="1"/>
  <c r="J292" i="1"/>
  <c r="AU184" i="1"/>
  <c r="AM186" i="1" s="1"/>
  <c r="AS184" i="1"/>
  <c r="AV184" i="1"/>
  <c r="AN186" i="1" s="1"/>
  <c r="AT184" i="1"/>
  <c r="AL186" i="1" s="1"/>
  <c r="G143" i="1"/>
  <c r="P106" i="1"/>
  <c r="J106" i="1"/>
  <c r="P48" i="1" s="1"/>
  <c r="X19" i="1"/>
  <c r="J48" i="1" s="1"/>
  <c r="V108" i="1"/>
  <c r="BG192" i="1" s="1"/>
  <c r="Y20" i="1"/>
  <c r="AL49" i="1" s="1"/>
  <c r="Q107" i="1"/>
  <c r="K107" i="1"/>
  <c r="M143" i="1"/>
  <c r="AG327" i="1"/>
  <c r="Q294" i="1" l="1"/>
  <c r="O329" i="1"/>
  <c r="O294" i="1"/>
  <c r="S294" i="1" s="1"/>
  <c r="R294" i="1"/>
  <c r="P329" i="1"/>
  <c r="R329" i="1"/>
  <c r="Q329" i="1"/>
  <c r="P294" i="1"/>
  <c r="AR26" i="1"/>
  <c r="K144" i="1"/>
  <c r="BH91" i="1"/>
  <c r="D205" i="1"/>
  <c r="AQ24" i="1"/>
  <c r="AW184" i="1"/>
  <c r="AK186" i="1"/>
  <c r="F143" i="1"/>
  <c r="BH94" i="1"/>
  <c r="G205" i="1"/>
  <c r="S48" i="1"/>
  <c r="G107" i="1"/>
  <c r="AG328" i="1"/>
  <c r="Z328" i="1"/>
  <c r="AK49" i="1"/>
  <c r="G144" i="1"/>
  <c r="S143" i="1"/>
  <c r="Y329" i="1"/>
  <c r="V294" i="1"/>
  <c r="X329" i="1"/>
  <c r="W329" i="1"/>
  <c r="X294" i="1"/>
  <c r="V329" i="1"/>
  <c r="W294" i="1"/>
  <c r="Y294" i="1"/>
  <c r="AS26" i="1"/>
  <c r="E143" i="1"/>
  <c r="AN88" i="1"/>
  <c r="AT88" i="1" s="1"/>
  <c r="K49" i="1"/>
  <c r="Z327" i="1"/>
  <c r="S327" i="1"/>
  <c r="AG293" i="1"/>
  <c r="J144" i="1"/>
  <c r="I328" i="1"/>
  <c r="I293" i="1"/>
  <c r="J328" i="1"/>
  <c r="K293" i="1"/>
  <c r="H328" i="1"/>
  <c r="K328" i="1"/>
  <c r="H293" i="1"/>
  <c r="L293" i="1" s="1"/>
  <c r="J293" i="1"/>
  <c r="AV185" i="1"/>
  <c r="AN187" i="1" s="1"/>
  <c r="AT185" i="1"/>
  <c r="AL187" i="1" s="1"/>
  <c r="AS185" i="1"/>
  <c r="AU185" i="1"/>
  <c r="AM187" i="1" s="1"/>
  <c r="P107" i="1"/>
  <c r="J107" i="1"/>
  <c r="X20" i="1"/>
  <c r="J49" i="1" s="1"/>
  <c r="BF141" i="1"/>
  <c r="BE223" i="1"/>
  <c r="BF233" i="1" s="1"/>
  <c r="Z292" i="1"/>
  <c r="AE329" i="1"/>
  <c r="AF329" i="1"/>
  <c r="AD294" i="1"/>
  <c r="AT26" i="1"/>
  <c r="AF294" i="1"/>
  <c r="AE294" i="1"/>
  <c r="AC329" i="1"/>
  <c r="AG329" i="1" s="1"/>
  <c r="AC294" i="1"/>
  <c r="AG294" i="1" s="1"/>
  <c r="AD329" i="1"/>
  <c r="S292" i="1"/>
  <c r="L144" i="1"/>
  <c r="AN87" i="1"/>
  <c r="AT87" i="1" s="1"/>
  <c r="V39" i="1"/>
  <c r="Z19" i="1"/>
  <c r="L48" i="1" s="1"/>
  <c r="L106" i="1"/>
  <c r="R106" i="1"/>
  <c r="V109" i="1" s="1"/>
  <c r="BG193" i="1" s="1"/>
  <c r="BI91" i="1" l="1"/>
  <c r="D206" i="1"/>
  <c r="P49" i="1"/>
  <c r="BF241" i="1"/>
  <c r="BF240" i="1"/>
  <c r="BF242" i="1"/>
  <c r="BF243" i="1"/>
  <c r="BH93" i="1"/>
  <c r="F205" i="1"/>
  <c r="R48" i="1"/>
  <c r="F107" i="1"/>
  <c r="AW185" i="1"/>
  <c r="AK187" i="1"/>
  <c r="AQ25" i="1"/>
  <c r="Z294" i="1"/>
  <c r="BG141" i="1"/>
  <c r="BF223" i="1"/>
  <c r="BG233" i="1" s="1"/>
  <c r="AN51" i="1"/>
  <c r="BF150" i="1"/>
  <c r="BF176" i="1"/>
  <c r="L328" i="1"/>
  <c r="E144" i="1"/>
  <c r="Q143" i="1"/>
  <c r="E108" i="1"/>
  <c r="AA20" i="1"/>
  <c r="M49" i="1" s="1"/>
  <c r="M107" i="1"/>
  <c r="S107" i="1"/>
  <c r="F108" i="1"/>
  <c r="R143" i="1"/>
  <c r="F144" i="1"/>
  <c r="D143" i="1"/>
  <c r="S329" i="1"/>
  <c r="AN50" i="1"/>
  <c r="BI92" i="1"/>
  <c r="E206" i="1"/>
  <c r="Q49" i="1"/>
  <c r="AL87" i="1"/>
  <c r="AR87" i="1" s="1"/>
  <c r="Z329" i="1"/>
  <c r="G109" i="1"/>
  <c r="G145" i="1"/>
  <c r="S144" i="1"/>
  <c r="H329" i="1"/>
  <c r="L329" i="1" s="1"/>
  <c r="AT146" i="1"/>
  <c r="J329" i="1"/>
  <c r="I329" i="1"/>
  <c r="I294" i="1"/>
  <c r="AV146" i="1"/>
  <c r="H294" i="1"/>
  <c r="J294" i="1"/>
  <c r="AU146" i="1"/>
  <c r="K329" i="1"/>
  <c r="K294" i="1"/>
  <c r="AS186" i="1"/>
  <c r="AT186" i="1"/>
  <c r="AL188" i="1" s="1"/>
  <c r="AU186" i="1"/>
  <c r="AM188" i="1" s="1"/>
  <c r="AV186" i="1"/>
  <c r="AN188" i="1" s="1"/>
  <c r="AM87" i="1"/>
  <c r="AS87" i="1" s="1"/>
  <c r="BG240" i="1" l="1"/>
  <c r="BG241" i="1"/>
  <c r="BG242" i="1"/>
  <c r="BG243" i="1"/>
  <c r="L107" i="1"/>
  <c r="R107" i="1"/>
  <c r="V110" i="1" s="1"/>
  <c r="BG194" i="1" s="1"/>
  <c r="Z20" i="1"/>
  <c r="L49" i="1" s="1"/>
  <c r="K50" i="1"/>
  <c r="P143" i="1"/>
  <c r="D108" i="1"/>
  <c r="D144" i="1"/>
  <c r="Z21" i="1"/>
  <c r="L108" i="1"/>
  <c r="R108" i="1"/>
  <c r="Y21" i="1"/>
  <c r="AL50" i="1" s="1"/>
  <c r="K108" i="1"/>
  <c r="Q108" i="1"/>
  <c r="BG150" i="1"/>
  <c r="BG176" i="1"/>
  <c r="AK88" i="1"/>
  <c r="AQ88" i="1" s="1"/>
  <c r="AK188" i="1"/>
  <c r="AW186" i="1"/>
  <c r="BI94" i="1"/>
  <c r="G206" i="1"/>
  <c r="S49" i="1"/>
  <c r="G108" i="1"/>
  <c r="AW146" i="1"/>
  <c r="AK150" i="1"/>
  <c r="L294" i="1"/>
  <c r="G110" i="1"/>
  <c r="S145" i="1"/>
  <c r="G146" i="1"/>
  <c r="AC295" i="1"/>
  <c r="AD330" i="1"/>
  <c r="AE295" i="1"/>
  <c r="AD295" i="1"/>
  <c r="AE330" i="1"/>
  <c r="AC330" i="1"/>
  <c r="AF330" i="1"/>
  <c r="M146" i="1"/>
  <c r="AF295" i="1"/>
  <c r="AT27" i="1"/>
  <c r="M145" i="1"/>
  <c r="AK87" i="1"/>
  <c r="AQ87" i="1" s="1"/>
  <c r="BF185" i="1"/>
  <c r="BF186" i="1"/>
  <c r="BF183" i="1"/>
  <c r="BF184" i="1"/>
  <c r="AC296" i="1"/>
  <c r="AD296" i="1"/>
  <c r="AD331" i="1"/>
  <c r="AF331" i="1"/>
  <c r="AT28" i="1"/>
  <c r="AC331" i="1"/>
  <c r="AE331" i="1"/>
  <c r="AF296" i="1"/>
  <c r="AE296" i="1"/>
  <c r="AM50" i="1"/>
  <c r="L50" i="1"/>
  <c r="AM150" i="1"/>
  <c r="BI18" i="1" s="1"/>
  <c r="BG54" i="1"/>
  <c r="BG55" i="1"/>
  <c r="BI47" i="1" s="1"/>
  <c r="AN150" i="1"/>
  <c r="BI19" i="1" s="1"/>
  <c r="BG53" i="1"/>
  <c r="BI45" i="1" s="1"/>
  <c r="AL150" i="1"/>
  <c r="BI17" i="1" s="1"/>
  <c r="S109" i="1"/>
  <c r="AA22" i="1"/>
  <c r="M51" i="1" s="1"/>
  <c r="M109" i="1"/>
  <c r="F109" i="1"/>
  <c r="F145" i="1"/>
  <c r="R144" i="1"/>
  <c r="AM88" i="1"/>
  <c r="AS88" i="1" s="1"/>
  <c r="E145" i="1"/>
  <c r="E109" i="1"/>
  <c r="Q144" i="1"/>
  <c r="AL88" i="1"/>
  <c r="AR88" i="1" s="1"/>
  <c r="BF159" i="1"/>
  <c r="BD260" i="1" s="1"/>
  <c r="BD269" i="1" s="1"/>
  <c r="BF161" i="1"/>
  <c r="BD262" i="1" s="1"/>
  <c r="BD271" i="1" s="1"/>
  <c r="BF158" i="1"/>
  <c r="BD259" i="1" s="1"/>
  <c r="BD268" i="1" s="1"/>
  <c r="BF160" i="1"/>
  <c r="AN89" i="1"/>
  <c r="AT89" i="1" s="1"/>
  <c r="BD261" i="1" l="1"/>
  <c r="BD270" i="1" s="1"/>
  <c r="BD277" i="1" s="1"/>
  <c r="BF21" i="1" s="1"/>
  <c r="O330" i="1"/>
  <c r="R330" i="1"/>
  <c r="P330" i="1"/>
  <c r="Q295" i="1"/>
  <c r="R295" i="1"/>
  <c r="P295" i="1"/>
  <c r="O295" i="1"/>
  <c r="Q330" i="1"/>
  <c r="AR27" i="1"/>
  <c r="E146" i="1" s="1"/>
  <c r="K145" i="1"/>
  <c r="E110" i="1"/>
  <c r="Q145" i="1"/>
  <c r="AL89" i="1"/>
  <c r="AR89" i="1" s="1"/>
  <c r="Z22" i="1"/>
  <c r="R109" i="1"/>
  <c r="L109" i="1"/>
  <c r="BK55" i="1"/>
  <c r="BI46" i="1"/>
  <c r="AG296" i="1"/>
  <c r="AG295" i="1"/>
  <c r="AA21" i="1"/>
  <c r="M50" i="1" s="1"/>
  <c r="S108" i="1"/>
  <c r="M108" i="1"/>
  <c r="BG160" i="1"/>
  <c r="BG158" i="1"/>
  <c r="BG161" i="1"/>
  <c r="BG159" i="1"/>
  <c r="J108" i="1"/>
  <c r="P108" i="1"/>
  <c r="V111" i="1" s="1"/>
  <c r="BG195" i="1" s="1"/>
  <c r="X21" i="1"/>
  <c r="BI93" i="1"/>
  <c r="F206" i="1"/>
  <c r="R49" i="1"/>
  <c r="AM51" i="1"/>
  <c r="L51" i="1"/>
  <c r="AK50" i="1"/>
  <c r="J50" i="1"/>
  <c r="G111" i="1"/>
  <c r="G147" i="1"/>
  <c r="AN91" i="1" s="1"/>
  <c r="AT91" i="1" s="1"/>
  <c r="S146" i="1"/>
  <c r="AO150" i="1"/>
  <c r="AU23" i="1" s="1"/>
  <c r="BI16" i="1"/>
  <c r="AQ26" i="1"/>
  <c r="D145" i="1" s="1"/>
  <c r="BK94" i="1"/>
  <c r="G208" i="1"/>
  <c r="S51" i="1"/>
  <c r="BJ93" i="1"/>
  <c r="F207" i="1"/>
  <c r="R50" i="1"/>
  <c r="AG331" i="1"/>
  <c r="AK51" i="1"/>
  <c r="BJ92" i="1"/>
  <c r="E207" i="1"/>
  <c r="Q50" i="1"/>
  <c r="AN52" i="1"/>
  <c r="K51" i="1"/>
  <c r="Y22" i="1"/>
  <c r="AL51" i="1" s="1"/>
  <c r="Q109" i="1"/>
  <c r="K109" i="1"/>
  <c r="F110" i="1"/>
  <c r="R145" i="1"/>
  <c r="AM89" i="1"/>
  <c r="AS89" i="1" s="1"/>
  <c r="V295" i="1"/>
  <c r="X330" i="1"/>
  <c r="W295" i="1"/>
  <c r="X295" i="1"/>
  <c r="V330" i="1"/>
  <c r="L146" i="1"/>
  <c r="Y330" i="1"/>
  <c r="Y295" i="1"/>
  <c r="W330" i="1"/>
  <c r="AS27" i="1"/>
  <c r="L145" i="1"/>
  <c r="AN90" i="1"/>
  <c r="AT90" i="1" s="1"/>
  <c r="AG330" i="1"/>
  <c r="M110" i="1"/>
  <c r="S110" i="1"/>
  <c r="AA23" i="1"/>
  <c r="M52" i="1" s="1"/>
  <c r="BG56" i="1"/>
  <c r="BI44" i="1"/>
  <c r="BG185" i="1"/>
  <c r="BG186" i="1"/>
  <c r="BG184" i="1"/>
  <c r="BG183" i="1"/>
  <c r="P144" i="1"/>
  <c r="D109" i="1"/>
  <c r="BE260" i="1" l="1"/>
  <c r="BE269" i="1" s="1"/>
  <c r="BL94" i="1"/>
  <c r="G209" i="1"/>
  <c r="S52" i="1"/>
  <c r="D110" i="1"/>
  <c r="P145" i="1"/>
  <c r="Q296" i="1"/>
  <c r="O296" i="1"/>
  <c r="R296" i="1"/>
  <c r="P331" i="1"/>
  <c r="P296" i="1"/>
  <c r="O331" i="1"/>
  <c r="Q331" i="1"/>
  <c r="R331" i="1"/>
  <c r="AR28" i="1"/>
  <c r="K146" i="1"/>
  <c r="E147" i="1"/>
  <c r="Q146" i="1"/>
  <c r="E111" i="1"/>
  <c r="AN54" i="1"/>
  <c r="BK92" i="1"/>
  <c r="E208" i="1"/>
  <c r="Q51" i="1"/>
  <c r="G112" i="1"/>
  <c r="S147" i="1"/>
  <c r="BH141" i="1"/>
  <c r="BG223" i="1"/>
  <c r="BH233" i="1" s="1"/>
  <c r="BJ91" i="1"/>
  <c r="D207" i="1"/>
  <c r="P50" i="1"/>
  <c r="BE259" i="1"/>
  <c r="BE268" i="1" s="1"/>
  <c r="S295" i="1"/>
  <c r="BK93" i="1"/>
  <c r="F208" i="1"/>
  <c r="R51" i="1"/>
  <c r="AN53" i="1"/>
  <c r="Z330" i="1"/>
  <c r="Z295" i="1"/>
  <c r="L110" i="1"/>
  <c r="Z23" i="1"/>
  <c r="R110" i="1"/>
  <c r="H331" i="1"/>
  <c r="L331" i="1" s="1"/>
  <c r="H296" i="1"/>
  <c r="AV148" i="1"/>
  <c r="AN152" i="1" s="1"/>
  <c r="BK19" i="1" s="1"/>
  <c r="I296" i="1"/>
  <c r="I331" i="1"/>
  <c r="J296" i="1"/>
  <c r="K296" i="1"/>
  <c r="AU148" i="1"/>
  <c r="AM152" i="1" s="1"/>
  <c r="BK18" i="1" s="1"/>
  <c r="K331" i="1"/>
  <c r="AT148" i="1"/>
  <c r="AL152" i="1" s="1"/>
  <c r="BK17" i="1" s="1"/>
  <c r="J331" i="1"/>
  <c r="AU188" i="1"/>
  <c r="AM190" i="1" s="1"/>
  <c r="AS188" i="1"/>
  <c r="AS148" i="1"/>
  <c r="AV188" i="1"/>
  <c r="AN190" i="1" s="1"/>
  <c r="AT188" i="1"/>
  <c r="AL190" i="1" s="1"/>
  <c r="H330" i="1"/>
  <c r="H295" i="1"/>
  <c r="K330" i="1"/>
  <c r="J330" i="1"/>
  <c r="I330" i="1"/>
  <c r="I295" i="1"/>
  <c r="AU147" i="1"/>
  <c r="AM151" i="1" s="1"/>
  <c r="BJ18" i="1" s="1"/>
  <c r="AT147" i="1"/>
  <c r="AL151" i="1" s="1"/>
  <c r="BJ17" i="1" s="1"/>
  <c r="J295" i="1"/>
  <c r="K295" i="1"/>
  <c r="AV147" i="1"/>
  <c r="J146" i="1"/>
  <c r="AT187" i="1"/>
  <c r="AL189" i="1" s="1"/>
  <c r="AU187" i="1"/>
  <c r="AM189" i="1" s="1"/>
  <c r="AV187" i="1"/>
  <c r="AN189" i="1" s="1"/>
  <c r="AS147" i="1"/>
  <c r="AS187" i="1"/>
  <c r="J145" i="1"/>
  <c r="BE261" i="1"/>
  <c r="BE270" i="1" s="1"/>
  <c r="BJ94" i="1"/>
  <c r="G207" i="1"/>
  <c r="S50" i="1"/>
  <c r="L52" i="1"/>
  <c r="AM52" i="1"/>
  <c r="AK89" i="1"/>
  <c r="AQ89" i="1" s="1"/>
  <c r="AL90" i="1"/>
  <c r="AR90" i="1" s="1"/>
  <c r="X22" i="1"/>
  <c r="J51" i="1" s="1"/>
  <c r="P109" i="1"/>
  <c r="V112" i="1" s="1"/>
  <c r="BG196" i="1" s="1"/>
  <c r="J109" i="1"/>
  <c r="F146" i="1"/>
  <c r="AM90" i="1" s="1"/>
  <c r="AS90" i="1" s="1"/>
  <c r="AE332" i="1"/>
  <c r="AC332" i="1"/>
  <c r="AF332" i="1"/>
  <c r="AD332" i="1"/>
  <c r="AF297" i="1"/>
  <c r="AE297" i="1"/>
  <c r="M148" i="1"/>
  <c r="AC297" i="1"/>
  <c r="AD297" i="1"/>
  <c r="AT29" i="1"/>
  <c r="G148" i="1" s="1"/>
  <c r="M147" i="1"/>
  <c r="AA24" i="1"/>
  <c r="M53" i="1" s="1"/>
  <c r="M111" i="1"/>
  <c r="S111" i="1"/>
  <c r="X296" i="1"/>
  <c r="Y296" i="1"/>
  <c r="V331" i="1"/>
  <c r="X331" i="1"/>
  <c r="Y331" i="1"/>
  <c r="W296" i="1"/>
  <c r="V296" i="1"/>
  <c r="L147" i="1"/>
  <c r="W331" i="1"/>
  <c r="AS28" i="1"/>
  <c r="BE262" i="1"/>
  <c r="BE271" i="1" s="1"/>
  <c r="Y23" i="1"/>
  <c r="K52" i="1" s="1"/>
  <c r="K110" i="1"/>
  <c r="Q110" i="1"/>
  <c r="S330" i="1"/>
  <c r="BM94" i="1" l="1"/>
  <c r="G210" i="1"/>
  <c r="S53" i="1"/>
  <c r="G113" i="1"/>
  <c r="S148" i="1"/>
  <c r="BL92" i="1"/>
  <c r="E209" i="1"/>
  <c r="Q52" i="1"/>
  <c r="AM53" i="1"/>
  <c r="AL52" i="1"/>
  <c r="AN151" i="1"/>
  <c r="BJ19" i="1" s="1"/>
  <c r="BH55" i="1"/>
  <c r="D208" i="1"/>
  <c r="BK91" i="1"/>
  <c r="P51" i="1"/>
  <c r="BL93" i="1"/>
  <c r="F209" i="1"/>
  <c r="R52" i="1"/>
  <c r="AW187" i="1"/>
  <c r="AK189" i="1"/>
  <c r="L330" i="1"/>
  <c r="AW148" i="1"/>
  <c r="AK152" i="1"/>
  <c r="Q111" i="1"/>
  <c r="K111" i="1"/>
  <c r="Y24" i="1"/>
  <c r="AL91" i="1"/>
  <c r="AR91" i="1" s="1"/>
  <c r="S296" i="1"/>
  <c r="AK52" i="1"/>
  <c r="AG297" i="1"/>
  <c r="F111" i="1"/>
  <c r="R146" i="1"/>
  <c r="F147" i="1"/>
  <c r="AM91" i="1" s="1"/>
  <c r="AS91" i="1" s="1"/>
  <c r="K53" i="1"/>
  <c r="AL53" i="1"/>
  <c r="AW147" i="1"/>
  <c r="AK151" i="1"/>
  <c r="AW188" i="1"/>
  <c r="AK190" i="1"/>
  <c r="L296" i="1"/>
  <c r="AD298" i="1"/>
  <c r="AD333" i="1"/>
  <c r="AC333" i="1"/>
  <c r="M149" i="1"/>
  <c r="AF298" i="1"/>
  <c r="AT30" i="1"/>
  <c r="AE333" i="1"/>
  <c r="AE298" i="1"/>
  <c r="AC298" i="1"/>
  <c r="AG298" i="1" s="1"/>
  <c r="AF333" i="1"/>
  <c r="BH242" i="1"/>
  <c r="BH241" i="1"/>
  <c r="BH243" i="1"/>
  <c r="BH240" i="1"/>
  <c r="BI141" i="1"/>
  <c r="BH223" i="1"/>
  <c r="BI233" i="1" s="1"/>
  <c r="AD299" i="1"/>
  <c r="AF334" i="1"/>
  <c r="AE299" i="1"/>
  <c r="AF299" i="1"/>
  <c r="AC299" i="1"/>
  <c r="AC334" i="1"/>
  <c r="AE334" i="1"/>
  <c r="AD334" i="1"/>
  <c r="AT31" i="1"/>
  <c r="E112" i="1"/>
  <c r="Q147" i="1"/>
  <c r="BE277" i="1"/>
  <c r="BG21" i="1" s="1"/>
  <c r="BH150" i="1"/>
  <c r="BH176" i="1"/>
  <c r="S112" i="1"/>
  <c r="M112" i="1"/>
  <c r="AA25" i="1"/>
  <c r="M54" i="1" s="1"/>
  <c r="Z296" i="1"/>
  <c r="Z331" i="1"/>
  <c r="AN92" i="1"/>
  <c r="AT92" i="1" s="1"/>
  <c r="AG332" i="1"/>
  <c r="X332" i="1"/>
  <c r="Y297" i="1"/>
  <c r="V332" i="1"/>
  <c r="V297" i="1"/>
  <c r="Z297" i="1" s="1"/>
  <c r="X297" i="1"/>
  <c r="L148" i="1"/>
  <c r="W297" i="1"/>
  <c r="W332" i="1"/>
  <c r="Y332" i="1"/>
  <c r="AS29" i="1"/>
  <c r="L295" i="1"/>
  <c r="S331" i="1"/>
  <c r="P110" i="1"/>
  <c r="V113" i="1" s="1"/>
  <c r="BG197" i="1" s="1"/>
  <c r="J110" i="1"/>
  <c r="X23" i="1"/>
  <c r="J52" i="1" s="1"/>
  <c r="BL91" i="1" l="1"/>
  <c r="D209" i="1"/>
  <c r="P52" i="1"/>
  <c r="AM54" i="1"/>
  <c r="BH185" i="1"/>
  <c r="BH186" i="1"/>
  <c r="BH183" i="1"/>
  <c r="BH184" i="1"/>
  <c r="P298" i="1"/>
  <c r="Q298" i="1"/>
  <c r="O298" i="1"/>
  <c r="S298" i="1" s="1"/>
  <c r="R333" i="1"/>
  <c r="R298" i="1"/>
  <c r="O333" i="1"/>
  <c r="S333" i="1" s="1"/>
  <c r="P333" i="1"/>
  <c r="Q333" i="1"/>
  <c r="AR30" i="1"/>
  <c r="Q332" i="1"/>
  <c r="R297" i="1"/>
  <c r="P332" i="1"/>
  <c r="O332" i="1"/>
  <c r="O297" i="1"/>
  <c r="S297" i="1" s="1"/>
  <c r="K148" i="1"/>
  <c r="Q297" i="1"/>
  <c r="R332" i="1"/>
  <c r="P297" i="1"/>
  <c r="AR29" i="1"/>
  <c r="K147" i="1"/>
  <c r="BN94" i="1"/>
  <c r="G211" i="1"/>
  <c r="S54" i="1"/>
  <c r="BH161" i="1"/>
  <c r="BH160" i="1"/>
  <c r="BH159" i="1"/>
  <c r="BH158" i="1"/>
  <c r="K112" i="1"/>
  <c r="Q112" i="1"/>
  <c r="Y25" i="1"/>
  <c r="AL54" i="1" s="1"/>
  <c r="AG334" i="1"/>
  <c r="BI150" i="1"/>
  <c r="BI176" i="1"/>
  <c r="BJ16" i="1"/>
  <c r="AO151" i="1"/>
  <c r="AQ27" i="1"/>
  <c r="BM92" i="1"/>
  <c r="E210" i="1"/>
  <c r="Q53" i="1"/>
  <c r="R111" i="1"/>
  <c r="L111" i="1"/>
  <c r="Z24" i="1"/>
  <c r="L53" i="1" s="1"/>
  <c r="M113" i="1"/>
  <c r="AA26" i="1"/>
  <c r="M55" i="1" s="1"/>
  <c r="S113" i="1"/>
  <c r="Z332" i="1"/>
  <c r="F112" i="1"/>
  <c r="F148" i="1"/>
  <c r="R147" i="1"/>
  <c r="AO152" i="1"/>
  <c r="AU25" i="1" s="1"/>
  <c r="BK16" i="1"/>
  <c r="AQ28" i="1"/>
  <c r="AU24" i="1"/>
  <c r="W333" i="1"/>
  <c r="X333" i="1"/>
  <c r="V298" i="1"/>
  <c r="Y298" i="1"/>
  <c r="L149" i="1"/>
  <c r="Y333" i="1"/>
  <c r="V333" i="1"/>
  <c r="W298" i="1"/>
  <c r="X298" i="1"/>
  <c r="AS30" i="1"/>
  <c r="BI243" i="1"/>
  <c r="BI241" i="1"/>
  <c r="BI240" i="1"/>
  <c r="BI242" i="1"/>
  <c r="AM92" i="1"/>
  <c r="AS92" i="1" s="1"/>
  <c r="AN55" i="1"/>
  <c r="AG299" i="1"/>
  <c r="AG333" i="1"/>
  <c r="AU149" i="1"/>
  <c r="AM153" i="1" s="1"/>
  <c r="BL18" i="1" s="1"/>
  <c r="J332" i="1"/>
  <c r="J297" i="1"/>
  <c r="I332" i="1"/>
  <c r="H332" i="1"/>
  <c r="H297" i="1"/>
  <c r="K332" i="1"/>
  <c r="AT149" i="1"/>
  <c r="AL153" i="1" s="1"/>
  <c r="BL17" i="1" s="1"/>
  <c r="AV149" i="1"/>
  <c r="AN153" i="1" s="1"/>
  <c r="BL19" i="1" s="1"/>
  <c r="K297" i="1"/>
  <c r="I297" i="1"/>
  <c r="AV189" i="1"/>
  <c r="AN191" i="1" s="1"/>
  <c r="AS189" i="1"/>
  <c r="AT189" i="1"/>
  <c r="AL191" i="1" s="1"/>
  <c r="AU189" i="1"/>
  <c r="AM191" i="1" s="1"/>
  <c r="AS149" i="1"/>
  <c r="J147" i="1"/>
  <c r="BJ141" i="1"/>
  <c r="BI223" i="1"/>
  <c r="BJ233" i="1" s="1"/>
  <c r="G149" i="1"/>
  <c r="AN93" i="1" s="1"/>
  <c r="AT93" i="1" s="1"/>
  <c r="BF260" i="1" l="1"/>
  <c r="BF269" i="1" s="1"/>
  <c r="BF261" i="1"/>
  <c r="BF270" i="1" s="1"/>
  <c r="L297" i="1"/>
  <c r="AN56" i="1"/>
  <c r="BO94" i="1"/>
  <c r="G212" i="1"/>
  <c r="S55" i="1"/>
  <c r="O334" i="1"/>
  <c r="P334" i="1"/>
  <c r="Q334" i="1"/>
  <c r="R334" i="1"/>
  <c r="R299" i="1"/>
  <c r="Q299" i="1"/>
  <c r="O299" i="1"/>
  <c r="P299" i="1"/>
  <c r="AR31" i="1"/>
  <c r="K149" i="1"/>
  <c r="AW189" i="1"/>
  <c r="AK191" i="1"/>
  <c r="AW149" i="1"/>
  <c r="AO153" i="1" s="1"/>
  <c r="AK153" i="1"/>
  <c r="L332" i="1"/>
  <c r="K54" i="1"/>
  <c r="BI186" i="1"/>
  <c r="BI185" i="1"/>
  <c r="BI184" i="1"/>
  <c r="BI183" i="1"/>
  <c r="S332" i="1"/>
  <c r="BJ150" i="1"/>
  <c r="BJ176" i="1"/>
  <c r="M151" i="1"/>
  <c r="AE335" i="1"/>
  <c r="AC300" i="1"/>
  <c r="AG300" i="1" s="1"/>
  <c r="AC335" i="1"/>
  <c r="AF300" i="1"/>
  <c r="AF335" i="1"/>
  <c r="AT32" i="1"/>
  <c r="AD335" i="1"/>
  <c r="AE300" i="1"/>
  <c r="AD300" i="1"/>
  <c r="M150" i="1"/>
  <c r="BM93" i="1"/>
  <c r="F210" i="1"/>
  <c r="R53" i="1"/>
  <c r="D146" i="1"/>
  <c r="BI158" i="1"/>
  <c r="BI161" i="1"/>
  <c r="BI159" i="1"/>
  <c r="BG260" i="1" s="1"/>
  <c r="BG269" i="1" s="1"/>
  <c r="BI160" i="1"/>
  <c r="BG261" i="1" s="1"/>
  <c r="BG270" i="1" s="1"/>
  <c r="BF262" i="1"/>
  <c r="BF271" i="1" s="1"/>
  <c r="G114" i="1"/>
  <c r="S149" i="1"/>
  <c r="G150" i="1"/>
  <c r="L112" i="1"/>
  <c r="R112" i="1"/>
  <c r="Z25" i="1"/>
  <c r="L54" i="1" s="1"/>
  <c r="BJ240" i="1"/>
  <c r="BJ243" i="1"/>
  <c r="BJ241" i="1"/>
  <c r="BJ242" i="1"/>
  <c r="AM55" i="1"/>
  <c r="L150" i="1" s="1"/>
  <c r="Z333" i="1"/>
  <c r="Z298" i="1"/>
  <c r="F113" i="1"/>
  <c r="F149" i="1"/>
  <c r="R148" i="1"/>
  <c r="BF259" i="1"/>
  <c r="BF268" i="1" s="1"/>
  <c r="BF277" i="1" s="1"/>
  <c r="BH21" i="1" s="1"/>
  <c r="E148" i="1"/>
  <c r="Y334" i="1"/>
  <c r="W299" i="1"/>
  <c r="Y299" i="1"/>
  <c r="X334" i="1"/>
  <c r="W334" i="1"/>
  <c r="V334" i="1"/>
  <c r="V299" i="1"/>
  <c r="X299" i="1"/>
  <c r="AS31" i="1"/>
  <c r="BJ223" i="1"/>
  <c r="BK233" i="1" s="1"/>
  <c r="BK141" i="1"/>
  <c r="AG335" i="1" l="1"/>
  <c r="S299" i="1"/>
  <c r="BN93" i="1"/>
  <c r="F211" i="1"/>
  <c r="R54" i="1"/>
  <c r="D147" i="1"/>
  <c r="P146" i="1"/>
  <c r="D111" i="1"/>
  <c r="BK240" i="1"/>
  <c r="BK243" i="1"/>
  <c r="BK242" i="1"/>
  <c r="BK241" i="1"/>
  <c r="F114" i="1"/>
  <c r="F150" i="1"/>
  <c r="R149" i="1"/>
  <c r="AK90" i="1"/>
  <c r="AQ90" i="1" s="1"/>
  <c r="BJ158" i="1"/>
  <c r="BJ159" i="1"/>
  <c r="BJ160" i="1"/>
  <c r="BJ161" i="1"/>
  <c r="Q148" i="1"/>
  <c r="E149" i="1"/>
  <c r="E113" i="1"/>
  <c r="Z299" i="1"/>
  <c r="AL92" i="1"/>
  <c r="AR92" i="1" s="1"/>
  <c r="Z26" i="1"/>
  <c r="L55" i="1" s="1"/>
  <c r="L113" i="1"/>
  <c r="R113" i="1"/>
  <c r="S114" i="1"/>
  <c r="AA27" i="1"/>
  <c r="M56" i="1" s="1"/>
  <c r="M114" i="1"/>
  <c r="BG262" i="1"/>
  <c r="BG271" i="1" s="1"/>
  <c r="BN92" i="1"/>
  <c r="E211" i="1"/>
  <c r="Q54" i="1"/>
  <c r="S334" i="1"/>
  <c r="AE336" i="1"/>
  <c r="AD336" i="1"/>
  <c r="AC301" i="1"/>
  <c r="AF301" i="1"/>
  <c r="AE301" i="1"/>
  <c r="AD301" i="1"/>
  <c r="AC336" i="1"/>
  <c r="AF336" i="1"/>
  <c r="AT33" i="1"/>
  <c r="BK176" i="1"/>
  <c r="BK150" i="1"/>
  <c r="G151" i="1"/>
  <c r="S150" i="1"/>
  <c r="AN94" i="1"/>
  <c r="AT94" i="1" s="1"/>
  <c r="BJ185" i="1"/>
  <c r="BJ186" i="1"/>
  <c r="BJ183" i="1"/>
  <c r="BJ184" i="1"/>
  <c r="BL16" i="1"/>
  <c r="AQ29" i="1"/>
  <c r="AM94" i="1"/>
  <c r="AS94" i="1" s="1"/>
  <c r="Z334" i="1"/>
  <c r="W300" i="1"/>
  <c r="V300" i="1"/>
  <c r="X335" i="1"/>
  <c r="Y335" i="1"/>
  <c r="X300" i="1"/>
  <c r="Y300" i="1"/>
  <c r="V335" i="1"/>
  <c r="W335" i="1"/>
  <c r="AS32" i="1"/>
  <c r="AM93" i="1"/>
  <c r="AS93" i="1" s="1"/>
  <c r="BG259" i="1"/>
  <c r="BG268" i="1" s="1"/>
  <c r="AU26" i="1"/>
  <c r="BG277" i="1" l="1"/>
  <c r="BI21" i="1" s="1"/>
  <c r="BH262" i="1"/>
  <c r="BH271" i="1" s="1"/>
  <c r="BP94" i="1"/>
  <c r="G213" i="1"/>
  <c r="S56" i="1"/>
  <c r="R114" i="1"/>
  <c r="Z27" i="1"/>
  <c r="L114" i="1"/>
  <c r="G115" i="1"/>
  <c r="BH261" i="1"/>
  <c r="BH270" i="1" s="1"/>
  <c r="L56" i="1"/>
  <c r="AM56" i="1"/>
  <c r="BK185" i="1"/>
  <c r="BK184" i="1"/>
  <c r="BK186" i="1"/>
  <c r="BK183" i="1"/>
  <c r="AG336" i="1"/>
  <c r="AG301" i="1"/>
  <c r="Q113" i="1"/>
  <c r="Y26" i="1"/>
  <c r="K113" i="1"/>
  <c r="BH259" i="1"/>
  <c r="BH268" i="1" s="1"/>
  <c r="F115" i="1"/>
  <c r="F151" i="1"/>
  <c r="R150" i="1"/>
  <c r="D148" i="1"/>
  <c r="P147" i="1"/>
  <c r="D112" i="1"/>
  <c r="AK91" i="1"/>
  <c r="AQ91" i="1" s="1"/>
  <c r="G152" i="1"/>
  <c r="S151" i="1"/>
  <c r="BO93" i="1"/>
  <c r="F212" i="1"/>
  <c r="R55" i="1"/>
  <c r="Q149" i="1"/>
  <c r="E150" i="1"/>
  <c r="E114" i="1"/>
  <c r="AL93" i="1"/>
  <c r="AR93" i="1" s="1"/>
  <c r="AN95" i="1"/>
  <c r="AT95" i="1" s="1"/>
  <c r="Z335" i="1"/>
  <c r="K55" i="1"/>
  <c r="AL55" i="1"/>
  <c r="AK53" i="1"/>
  <c r="P111" i="1"/>
  <c r="V114" i="1" s="1"/>
  <c r="BG198" i="1" s="1"/>
  <c r="X24" i="1"/>
  <c r="J53" i="1" s="1"/>
  <c r="J111" i="1"/>
  <c r="Z300" i="1"/>
  <c r="AM57" i="1"/>
  <c r="AN57" i="1"/>
  <c r="BK160" i="1"/>
  <c r="BK161" i="1"/>
  <c r="BK159" i="1"/>
  <c r="BK158" i="1"/>
  <c r="BH260" i="1"/>
  <c r="BH269" i="1" s="1"/>
  <c r="BI262" i="1" l="1"/>
  <c r="BI271" i="1" s="1"/>
  <c r="BI259" i="1"/>
  <c r="BI268" i="1" s="1"/>
  <c r="BI261" i="1"/>
  <c r="BI270" i="1" s="1"/>
  <c r="D113" i="1"/>
  <c r="P148" i="1"/>
  <c r="Y336" i="1"/>
  <c r="L152" i="1"/>
  <c r="X301" i="1"/>
  <c r="Y301" i="1"/>
  <c r="X336" i="1"/>
  <c r="V336" i="1"/>
  <c r="V301" i="1"/>
  <c r="W336" i="1"/>
  <c r="W301" i="1"/>
  <c r="AS33" i="1"/>
  <c r="L151" i="1"/>
  <c r="D210" i="1"/>
  <c r="BM91" i="1"/>
  <c r="P53" i="1"/>
  <c r="E115" i="1"/>
  <c r="Q150" i="1"/>
  <c r="AL94" i="1"/>
  <c r="AR94" i="1" s="1"/>
  <c r="AK54" i="1"/>
  <c r="J149" i="1" s="1"/>
  <c r="BP93" i="1"/>
  <c r="F213" i="1"/>
  <c r="R56" i="1"/>
  <c r="V337" i="1"/>
  <c r="Y337" i="1"/>
  <c r="W337" i="1"/>
  <c r="Y302" i="1"/>
  <c r="V302" i="1"/>
  <c r="X302" i="1"/>
  <c r="W302" i="1"/>
  <c r="X337" i="1"/>
  <c r="AS34" i="1"/>
  <c r="Y27" i="1"/>
  <c r="AL56" i="1" s="1"/>
  <c r="Q114" i="1"/>
  <c r="K114" i="1"/>
  <c r="M115" i="1"/>
  <c r="AA28" i="1"/>
  <c r="M57" i="1" s="1"/>
  <c r="S115" i="1"/>
  <c r="BI260" i="1"/>
  <c r="BI269" i="1" s="1"/>
  <c r="AE302" i="1"/>
  <c r="AF302" i="1"/>
  <c r="AC337" i="1"/>
  <c r="AD337" i="1"/>
  <c r="AT34" i="1"/>
  <c r="AC302" i="1"/>
  <c r="AG302" i="1" s="1"/>
  <c r="AD302" i="1"/>
  <c r="AF337" i="1"/>
  <c r="AE337" i="1"/>
  <c r="M152" i="1"/>
  <c r="H298" i="1"/>
  <c r="K298" i="1"/>
  <c r="I333" i="1"/>
  <c r="J298" i="1"/>
  <c r="J333" i="1"/>
  <c r="AU150" i="1"/>
  <c r="AM154" i="1" s="1"/>
  <c r="BM18" i="1" s="1"/>
  <c r="I298" i="1"/>
  <c r="H333" i="1"/>
  <c r="K333" i="1"/>
  <c r="AT150" i="1"/>
  <c r="AL154" i="1" s="1"/>
  <c r="BM17" i="1" s="1"/>
  <c r="AV150" i="1"/>
  <c r="AN154" i="1" s="1"/>
  <c r="BM19" i="1" s="1"/>
  <c r="AS190" i="1"/>
  <c r="AU190" i="1"/>
  <c r="AM192" i="1" s="1"/>
  <c r="AV190" i="1"/>
  <c r="AN192" i="1" s="1"/>
  <c r="AS150" i="1"/>
  <c r="AT190" i="1"/>
  <c r="AL192" i="1" s="1"/>
  <c r="J148" i="1"/>
  <c r="AN58" i="1"/>
  <c r="P112" i="1"/>
  <c r="V115" i="1" s="1"/>
  <c r="BG199" i="1" s="1"/>
  <c r="X25" i="1"/>
  <c r="J54" i="1" s="1"/>
  <c r="J112" i="1"/>
  <c r="F116" i="1"/>
  <c r="R151" i="1"/>
  <c r="F152" i="1"/>
  <c r="AK92" i="1"/>
  <c r="AQ92" i="1" s="1"/>
  <c r="BO92" i="1"/>
  <c r="E212" i="1"/>
  <c r="Q55" i="1"/>
  <c r="BH277" i="1"/>
  <c r="BJ21" i="1" s="1"/>
  <c r="BI277" i="1"/>
  <c r="BK21" i="1" s="1"/>
  <c r="P335" i="1"/>
  <c r="Q335" i="1"/>
  <c r="O300" i="1"/>
  <c r="P300" i="1"/>
  <c r="Q300" i="1"/>
  <c r="O335" i="1"/>
  <c r="R335" i="1"/>
  <c r="R300" i="1"/>
  <c r="AR32" i="1"/>
  <c r="E151" i="1" s="1"/>
  <c r="K150" i="1"/>
  <c r="S152" i="1"/>
  <c r="G153" i="1"/>
  <c r="R115" i="1"/>
  <c r="L115" i="1"/>
  <c r="Z28" i="1"/>
  <c r="L57" i="1" s="1"/>
  <c r="AM95" i="1"/>
  <c r="AS95" i="1" s="1"/>
  <c r="AN96" i="1"/>
  <c r="AT96" i="1" s="1"/>
  <c r="S300" i="1" l="1"/>
  <c r="AG337" i="1"/>
  <c r="BN91" i="1"/>
  <c r="D211" i="1"/>
  <c r="P54" i="1"/>
  <c r="Q336" i="1"/>
  <c r="R336" i="1"/>
  <c r="O301" i="1"/>
  <c r="R301" i="1"/>
  <c r="P301" i="1"/>
  <c r="O336" i="1"/>
  <c r="P336" i="1"/>
  <c r="Q301" i="1"/>
  <c r="AR33" i="1"/>
  <c r="E152" i="1" s="1"/>
  <c r="K151" i="1"/>
  <c r="BQ93" i="1"/>
  <c r="F214" i="1"/>
  <c r="R57" i="1"/>
  <c r="H334" i="1"/>
  <c r="H299" i="1"/>
  <c r="K299" i="1"/>
  <c r="AV151" i="1"/>
  <c r="AN155" i="1" s="1"/>
  <c r="BN19" i="1" s="1"/>
  <c r="I334" i="1"/>
  <c r="AT151" i="1"/>
  <c r="AL155" i="1" s="1"/>
  <c r="BN17" i="1" s="1"/>
  <c r="J299" i="1"/>
  <c r="AU151" i="1"/>
  <c r="AM155" i="1" s="1"/>
  <c r="BN18" i="1" s="1"/>
  <c r="I299" i="1"/>
  <c r="K334" i="1"/>
  <c r="J334" i="1"/>
  <c r="AT191" i="1"/>
  <c r="AL193" i="1" s="1"/>
  <c r="AU191" i="1"/>
  <c r="AM193" i="1" s="1"/>
  <c r="AS151" i="1"/>
  <c r="AS191" i="1"/>
  <c r="AV191" i="1"/>
  <c r="AN193" i="1" s="1"/>
  <c r="S335" i="1"/>
  <c r="AK55" i="1"/>
  <c r="J150" i="1" s="1"/>
  <c r="Z301" i="1"/>
  <c r="AN59" i="1"/>
  <c r="K56" i="1"/>
  <c r="F117" i="1"/>
  <c r="F153" i="1"/>
  <c r="AM97" i="1" s="1"/>
  <c r="AS97" i="1" s="1"/>
  <c r="R152" i="1"/>
  <c r="AN97" i="1"/>
  <c r="AT97" i="1" s="1"/>
  <c r="Z302" i="1"/>
  <c r="AM96" i="1"/>
  <c r="AS96" i="1" s="1"/>
  <c r="Z336" i="1"/>
  <c r="X26" i="1"/>
  <c r="J55" i="1" s="1"/>
  <c r="P113" i="1"/>
  <c r="V116" i="1" s="1"/>
  <c r="BG200" i="1" s="1"/>
  <c r="J113" i="1"/>
  <c r="L116" i="1"/>
  <c r="R116" i="1"/>
  <c r="Z29" i="1"/>
  <c r="L58" i="1" s="1"/>
  <c r="AC303" i="1"/>
  <c r="AF303" i="1"/>
  <c r="AE303" i="1"/>
  <c r="AD303" i="1"/>
  <c r="AE338" i="1"/>
  <c r="AC338" i="1"/>
  <c r="AF338" i="1"/>
  <c r="M154" i="1"/>
  <c r="AD338" i="1"/>
  <c r="AT35" i="1"/>
  <c r="AW150" i="1"/>
  <c r="AK154" i="1"/>
  <c r="M153" i="1"/>
  <c r="E116" i="1"/>
  <c r="AL4" i="1"/>
  <c r="AM4" i="1" s="1"/>
  <c r="Q151" i="1"/>
  <c r="AL95" i="1"/>
  <c r="AR95" i="1" s="1"/>
  <c r="BQ94" i="1"/>
  <c r="G214" i="1"/>
  <c r="S57" i="1"/>
  <c r="G116" i="1"/>
  <c r="Y28" i="1"/>
  <c r="K57" i="1" s="1"/>
  <c r="K115" i="1"/>
  <c r="Q115" i="1"/>
  <c r="AM58" i="1"/>
  <c r="S153" i="1"/>
  <c r="G154" i="1"/>
  <c r="AK192" i="1"/>
  <c r="AW190" i="1"/>
  <c r="L333" i="1"/>
  <c r="L298" i="1"/>
  <c r="Z337" i="1"/>
  <c r="BL141" i="1"/>
  <c r="BK223" i="1"/>
  <c r="BL233" i="1" s="1"/>
  <c r="S301" i="1" l="1"/>
  <c r="AL57" i="1"/>
  <c r="R302" i="1" s="1"/>
  <c r="L334" i="1"/>
  <c r="S336" i="1"/>
  <c r="Q152" i="1"/>
  <c r="E117" i="1"/>
  <c r="D212" i="1"/>
  <c r="BO91" i="1"/>
  <c r="P55" i="1"/>
  <c r="BQ92" i="1"/>
  <c r="E214" i="1"/>
  <c r="Q57" i="1"/>
  <c r="BR93" i="1"/>
  <c r="F215" i="1"/>
  <c r="R58" i="1"/>
  <c r="BL223" i="1"/>
  <c r="BM233" i="1" s="1"/>
  <c r="BM141" i="1"/>
  <c r="BL176" i="1"/>
  <c r="BL150" i="1"/>
  <c r="S154" i="1"/>
  <c r="AA29" i="1"/>
  <c r="M58" i="1" s="1"/>
  <c r="S116" i="1"/>
  <c r="M116" i="1"/>
  <c r="AN98" i="1"/>
  <c r="AT98" i="1" s="1"/>
  <c r="AG338" i="1"/>
  <c r="H300" i="1"/>
  <c r="H335" i="1"/>
  <c r="I335" i="1"/>
  <c r="AU152" i="1"/>
  <c r="AM156" i="1" s="1"/>
  <c r="BO18" i="1" s="1"/>
  <c r="I300" i="1"/>
  <c r="K335" i="1"/>
  <c r="J300" i="1"/>
  <c r="AV152" i="1"/>
  <c r="AN156" i="1" s="1"/>
  <c r="BO19" i="1" s="1"/>
  <c r="J335" i="1"/>
  <c r="AT152" i="1"/>
  <c r="AL156" i="1" s="1"/>
  <c r="BO17" i="1" s="1"/>
  <c r="K300" i="1"/>
  <c r="AU192" i="1"/>
  <c r="AM194" i="1" s="1"/>
  <c r="AV192" i="1"/>
  <c r="AN194" i="1" s="1"/>
  <c r="AS152" i="1"/>
  <c r="AS192" i="1"/>
  <c r="AT192" i="1"/>
  <c r="AL194" i="1" s="1"/>
  <c r="AW151" i="1"/>
  <c r="AK155" i="1"/>
  <c r="BL240" i="1"/>
  <c r="BL243" i="1"/>
  <c r="BL242" i="1"/>
  <c r="BL241" i="1"/>
  <c r="AO154" i="1"/>
  <c r="AU27" i="1" s="1"/>
  <c r="BM16" i="1"/>
  <c r="AQ30" i="1"/>
  <c r="P302" i="1"/>
  <c r="R337" i="1"/>
  <c r="AM60" i="1"/>
  <c r="AG303" i="1"/>
  <c r="AM59" i="1"/>
  <c r="L154" i="1" s="1"/>
  <c r="F118" i="1"/>
  <c r="R153" i="1"/>
  <c r="AD304" i="1"/>
  <c r="AC339" i="1"/>
  <c r="AE339" i="1"/>
  <c r="AT36" i="1"/>
  <c r="AE304" i="1"/>
  <c r="AD339" i="1"/>
  <c r="AC304" i="1"/>
  <c r="AF339" i="1"/>
  <c r="AF304" i="1"/>
  <c r="L299" i="1"/>
  <c r="K152" i="1"/>
  <c r="Z30" i="1"/>
  <c r="L59" i="1" s="1"/>
  <c r="L117" i="1"/>
  <c r="R117" i="1"/>
  <c r="V303" i="1"/>
  <c r="W303" i="1"/>
  <c r="X338" i="1"/>
  <c r="Y338" i="1"/>
  <c r="W338" i="1"/>
  <c r="Y303" i="1"/>
  <c r="V338" i="1"/>
  <c r="X303" i="1"/>
  <c r="AS35" i="1"/>
  <c r="L153" i="1"/>
  <c r="Q116" i="1"/>
  <c r="K116" i="1"/>
  <c r="Y29" i="1"/>
  <c r="AL58" i="1" s="1"/>
  <c r="AN60" i="1"/>
  <c r="M155" i="1" s="1"/>
  <c r="BP92" i="1"/>
  <c r="E213" i="1"/>
  <c r="Q56" i="1"/>
  <c r="AW191" i="1"/>
  <c r="AK193" i="1"/>
  <c r="AL96" i="1"/>
  <c r="AR96" i="1" s="1"/>
  <c r="O302" i="1" l="1"/>
  <c r="P337" i="1"/>
  <c r="AR34" i="1"/>
  <c r="E153" i="1" s="1"/>
  <c r="AL97" i="1" s="1"/>
  <c r="AR97" i="1" s="1"/>
  <c r="O337" i="1"/>
  <c r="S337" i="1" s="1"/>
  <c r="Q302" i="1"/>
  <c r="Q337" i="1"/>
  <c r="O338" i="1"/>
  <c r="R303" i="1"/>
  <c r="R338" i="1"/>
  <c r="P303" i="1"/>
  <c r="P338" i="1"/>
  <c r="O303" i="1"/>
  <c r="S303" i="1" s="1"/>
  <c r="Q338" i="1"/>
  <c r="Q303" i="1"/>
  <c r="AR35" i="1"/>
  <c r="K153" i="1"/>
  <c r="BS93" i="1"/>
  <c r="F216" i="1"/>
  <c r="R59" i="1"/>
  <c r="AW192" i="1"/>
  <c r="AK194" i="1"/>
  <c r="BL183" i="1"/>
  <c r="BL184" i="1"/>
  <c r="BL185" i="1"/>
  <c r="BL186" i="1"/>
  <c r="X305" i="1"/>
  <c r="V340" i="1"/>
  <c r="W340" i="1"/>
  <c r="X340" i="1"/>
  <c r="Y340" i="1"/>
  <c r="V305" i="1"/>
  <c r="W305" i="1"/>
  <c r="Y305" i="1"/>
  <c r="AS37" i="1"/>
  <c r="BN16" i="1"/>
  <c r="AO155" i="1"/>
  <c r="AU28" i="1" s="1"/>
  <c r="AQ31" i="1"/>
  <c r="AW152" i="1"/>
  <c r="AK156" i="1"/>
  <c r="K117" i="1"/>
  <c r="Y30" i="1"/>
  <c r="K59" i="1" s="1"/>
  <c r="Q117" i="1"/>
  <c r="M156" i="1"/>
  <c r="AF340" i="1"/>
  <c r="AC340" i="1"/>
  <c r="AD340" i="1"/>
  <c r="AF305" i="1"/>
  <c r="AD305" i="1"/>
  <c r="AE305" i="1"/>
  <c r="AC305" i="1"/>
  <c r="AE340" i="1"/>
  <c r="AT37" i="1"/>
  <c r="Z303" i="1"/>
  <c r="S302" i="1"/>
  <c r="D149" i="1"/>
  <c r="AK93" i="1" s="1"/>
  <c r="AQ93" i="1" s="1"/>
  <c r="L335" i="1"/>
  <c r="K58" i="1"/>
  <c r="BR94" i="1"/>
  <c r="G215" i="1"/>
  <c r="S58" i="1"/>
  <c r="G117" i="1"/>
  <c r="BM150" i="1"/>
  <c r="BM176" i="1"/>
  <c r="AL59" i="1"/>
  <c r="AG339" i="1"/>
  <c r="R118" i="1"/>
  <c r="L118" i="1"/>
  <c r="Z31" i="1"/>
  <c r="L60" i="1" s="1"/>
  <c r="AN61" i="1"/>
  <c r="Z338" i="1"/>
  <c r="AG304" i="1"/>
  <c r="F154" i="1"/>
  <c r="AM98" i="1" s="1"/>
  <c r="AS98" i="1" s="1"/>
  <c r="L155" i="1"/>
  <c r="Y304" i="1"/>
  <c r="V304" i="1"/>
  <c r="Y339" i="1"/>
  <c r="X304" i="1"/>
  <c r="X339" i="1"/>
  <c r="V339" i="1"/>
  <c r="W304" i="1"/>
  <c r="W339" i="1"/>
  <c r="AS36" i="1"/>
  <c r="L300" i="1"/>
  <c r="G155" i="1"/>
  <c r="BL160" i="1"/>
  <c r="BL159" i="1"/>
  <c r="BL158" i="1"/>
  <c r="BJ259" i="1" s="1"/>
  <c r="BJ268" i="1" s="1"/>
  <c r="BL161" i="1"/>
  <c r="BJ262" i="1" s="1"/>
  <c r="BJ271" i="1" s="1"/>
  <c r="BM242" i="1"/>
  <c r="BM241" i="1"/>
  <c r="BM243" i="1"/>
  <c r="BM240" i="1"/>
  <c r="BM223" i="1"/>
  <c r="BN233" i="1" s="1"/>
  <c r="BN141" i="1"/>
  <c r="BS92" i="1" l="1"/>
  <c r="E216" i="1"/>
  <c r="Q59" i="1"/>
  <c r="AM61" i="1"/>
  <c r="S155" i="1"/>
  <c r="G156" i="1"/>
  <c r="R339" i="1"/>
  <c r="O304" i="1"/>
  <c r="S304" i="1" s="1"/>
  <c r="R304" i="1"/>
  <c r="O339" i="1"/>
  <c r="P339" i="1"/>
  <c r="Q339" i="1"/>
  <c r="P304" i="1"/>
  <c r="Q304" i="1"/>
  <c r="AR36" i="1"/>
  <c r="BM159" i="1"/>
  <c r="BM160" i="1"/>
  <c r="BM161" i="1"/>
  <c r="BM158" i="1"/>
  <c r="Z340" i="1"/>
  <c r="BR92" i="1"/>
  <c r="E215" i="1"/>
  <c r="Q58" i="1"/>
  <c r="BJ261" i="1"/>
  <c r="BJ270" i="1" s="1"/>
  <c r="Z339" i="1"/>
  <c r="Z304" i="1"/>
  <c r="BT93" i="1"/>
  <c r="F217" i="1"/>
  <c r="R60" i="1"/>
  <c r="BM186" i="1"/>
  <c r="BM183" i="1"/>
  <c r="BM184" i="1"/>
  <c r="BM185" i="1"/>
  <c r="D150" i="1"/>
  <c r="AK94" i="1" s="1"/>
  <c r="AQ94" i="1" s="1"/>
  <c r="D114" i="1"/>
  <c r="P149" i="1"/>
  <c r="AG340" i="1"/>
  <c r="AO156" i="1"/>
  <c r="BO16" i="1"/>
  <c r="AQ32" i="1"/>
  <c r="Z305" i="1"/>
  <c r="Q153" i="1"/>
  <c r="E118" i="1"/>
  <c r="E154" i="1"/>
  <c r="AK56" i="1"/>
  <c r="AU29" i="1"/>
  <c r="K154" i="1"/>
  <c r="BN150" i="1"/>
  <c r="BN176" i="1"/>
  <c r="S117" i="1"/>
  <c r="AA30" i="1"/>
  <c r="M59" i="1" s="1"/>
  <c r="M117" i="1"/>
  <c r="AL98" i="1"/>
  <c r="AR98" i="1" s="1"/>
  <c r="BN240" i="1"/>
  <c r="BN242" i="1"/>
  <c r="BN243" i="1"/>
  <c r="BN241" i="1"/>
  <c r="BJ260" i="1"/>
  <c r="BJ269" i="1" s="1"/>
  <c r="F119" i="1"/>
  <c r="F155" i="1"/>
  <c r="AM99" i="1" s="1"/>
  <c r="AS99" i="1" s="1"/>
  <c r="R154" i="1"/>
  <c r="AF341" i="1"/>
  <c r="AC306" i="1"/>
  <c r="AE306" i="1"/>
  <c r="AD306" i="1"/>
  <c r="AT38" i="1"/>
  <c r="AE341" i="1"/>
  <c r="AC341" i="1"/>
  <c r="AF306" i="1"/>
  <c r="AD341" i="1"/>
  <c r="AN99" i="1"/>
  <c r="AT99" i="1" s="1"/>
  <c r="AG305" i="1"/>
  <c r="S338" i="1"/>
  <c r="BJ277" i="1" l="1"/>
  <c r="BL21" i="1" s="1"/>
  <c r="BK262" i="1"/>
  <c r="BK271" i="1" s="1"/>
  <c r="BK259" i="1"/>
  <c r="BK268" i="1" s="1"/>
  <c r="AM62" i="1"/>
  <c r="BS94" i="1"/>
  <c r="G216" i="1"/>
  <c r="S59" i="1"/>
  <c r="G118" i="1"/>
  <c r="H336" i="1"/>
  <c r="H301" i="1"/>
  <c r="AT153" i="1"/>
  <c r="AL157" i="1" s="1"/>
  <c r="BP17" i="1" s="1"/>
  <c r="J336" i="1"/>
  <c r="K301" i="1"/>
  <c r="J301" i="1"/>
  <c r="I301" i="1"/>
  <c r="I336" i="1"/>
  <c r="AV153" i="1"/>
  <c r="AN157" i="1" s="1"/>
  <c r="BP19" i="1" s="1"/>
  <c r="AU153" i="1"/>
  <c r="AM157" i="1" s="1"/>
  <c r="BP18" i="1" s="1"/>
  <c r="K336" i="1"/>
  <c r="AV193" i="1"/>
  <c r="AN195" i="1" s="1"/>
  <c r="AS193" i="1"/>
  <c r="AT193" i="1"/>
  <c r="AL195" i="1" s="1"/>
  <c r="AS153" i="1"/>
  <c r="AU193" i="1"/>
  <c r="AM195" i="1" s="1"/>
  <c r="J151" i="1"/>
  <c r="Q118" i="1"/>
  <c r="Y31" i="1"/>
  <c r="K118" i="1"/>
  <c r="AG341" i="1"/>
  <c r="BN186" i="1"/>
  <c r="BN184" i="1"/>
  <c r="BN183" i="1"/>
  <c r="BN185" i="1"/>
  <c r="D115" i="1"/>
  <c r="P150" i="1"/>
  <c r="D151" i="1"/>
  <c r="AK95" i="1" s="1"/>
  <c r="AQ95" i="1" s="1"/>
  <c r="BK261" i="1"/>
  <c r="BK270" i="1" s="1"/>
  <c r="G157" i="1"/>
  <c r="S156" i="1"/>
  <c r="L157" i="1"/>
  <c r="X341" i="1"/>
  <c r="V341" i="1"/>
  <c r="Z341" i="1" s="1"/>
  <c r="V306" i="1"/>
  <c r="W341" i="1"/>
  <c r="X306" i="1"/>
  <c r="W306" i="1"/>
  <c r="Y306" i="1"/>
  <c r="Y341" i="1"/>
  <c r="AS38" i="1"/>
  <c r="L156" i="1"/>
  <c r="L119" i="1"/>
  <c r="R119" i="1"/>
  <c r="Z32" i="1"/>
  <c r="L61" i="1" s="1"/>
  <c r="P114" i="1"/>
  <c r="V117" i="1" s="1"/>
  <c r="BG201" i="1" s="1"/>
  <c r="X27" i="1"/>
  <c r="J56" i="1" s="1"/>
  <c r="J114" i="1"/>
  <c r="AK57" i="1"/>
  <c r="J152" i="1" s="1"/>
  <c r="S339" i="1"/>
  <c r="AN62" i="1"/>
  <c r="AG306" i="1"/>
  <c r="F120" i="1"/>
  <c r="R155" i="1"/>
  <c r="F156" i="1"/>
  <c r="BN160" i="1"/>
  <c r="BL261" i="1" s="1"/>
  <c r="BL270" i="1" s="1"/>
  <c r="BN161" i="1"/>
  <c r="BN158" i="1"/>
  <c r="BN159" i="1"/>
  <c r="E119" i="1"/>
  <c r="E155" i="1"/>
  <c r="Q154" i="1"/>
  <c r="AN100" i="1"/>
  <c r="AT100" i="1" s="1"/>
  <c r="BK260" i="1"/>
  <c r="BK269" i="1" s="1"/>
  <c r="BL262" i="1" l="1"/>
  <c r="BL271" i="1" s="1"/>
  <c r="BL259" i="1"/>
  <c r="BL268" i="1" s="1"/>
  <c r="BK277" i="1"/>
  <c r="BM21" i="1" s="1"/>
  <c r="S157" i="1"/>
  <c r="P115" i="1"/>
  <c r="V118" i="1" s="1"/>
  <c r="BG202" i="1" s="1"/>
  <c r="X28" i="1"/>
  <c r="J57" i="1" s="1"/>
  <c r="J115" i="1"/>
  <c r="AL60" i="1"/>
  <c r="K60" i="1"/>
  <c r="AA31" i="1"/>
  <c r="M60" i="1" s="1"/>
  <c r="M118" i="1"/>
  <c r="S118" i="1"/>
  <c r="AN63" i="1"/>
  <c r="X342" i="1"/>
  <c r="V342" i="1"/>
  <c r="W342" i="1"/>
  <c r="V307" i="1"/>
  <c r="X307" i="1"/>
  <c r="AS39" i="1"/>
  <c r="Y342" i="1"/>
  <c r="Y307" i="1"/>
  <c r="W307" i="1"/>
  <c r="E120" i="1"/>
  <c r="Q155" i="1"/>
  <c r="L120" i="1"/>
  <c r="R120" i="1"/>
  <c r="Z33" i="1"/>
  <c r="L62" i="1" s="1"/>
  <c r="AK58" i="1"/>
  <c r="L336" i="1"/>
  <c r="Q119" i="1"/>
  <c r="K119" i="1"/>
  <c r="Y32" i="1"/>
  <c r="D213" i="1"/>
  <c r="BP91" i="1"/>
  <c r="P56" i="1"/>
  <c r="BU93" i="1"/>
  <c r="F218" i="1"/>
  <c r="R61" i="1"/>
  <c r="AW153" i="1"/>
  <c r="AK157" i="1"/>
  <c r="AN101" i="1"/>
  <c r="AT101" i="1" s="1"/>
  <c r="BL260" i="1"/>
  <c r="BL269" i="1" s="1"/>
  <c r="F157" i="1"/>
  <c r="F121" i="1"/>
  <c r="R156" i="1"/>
  <c r="AM100" i="1"/>
  <c r="AS100" i="1" s="1"/>
  <c r="M158" i="1"/>
  <c r="AF342" i="1"/>
  <c r="AC307" i="1"/>
  <c r="AF307" i="1"/>
  <c r="AD307" i="1"/>
  <c r="AE342" i="1"/>
  <c r="AD342" i="1"/>
  <c r="AC342" i="1"/>
  <c r="AG342" i="1" s="1"/>
  <c r="AE307" i="1"/>
  <c r="AT39" i="1"/>
  <c r="G158" i="1" s="1"/>
  <c r="M157" i="1"/>
  <c r="BL277" i="1"/>
  <c r="BN21" i="1" s="1"/>
  <c r="AT154" i="1"/>
  <c r="AL158" i="1" s="1"/>
  <c r="BQ17" i="1" s="1"/>
  <c r="J153" i="1"/>
  <c r="I302" i="1"/>
  <c r="K337" i="1"/>
  <c r="AU154" i="1"/>
  <c r="AM158" i="1" s="1"/>
  <c r="BQ18" i="1" s="1"/>
  <c r="H302" i="1"/>
  <c r="H337" i="1"/>
  <c r="I337" i="1"/>
  <c r="J337" i="1"/>
  <c r="AV154" i="1"/>
  <c r="AN158" i="1" s="1"/>
  <c r="BQ19" i="1" s="1"/>
  <c r="K302" i="1"/>
  <c r="J302" i="1"/>
  <c r="AS194" i="1"/>
  <c r="AT194" i="1"/>
  <c r="AL196" i="1" s="1"/>
  <c r="AU194" i="1"/>
  <c r="AM196" i="1" s="1"/>
  <c r="AS154" i="1"/>
  <c r="AV194" i="1"/>
  <c r="AN196" i="1" s="1"/>
  <c r="AL99" i="1"/>
  <c r="AR99" i="1" s="1"/>
  <c r="Z306" i="1"/>
  <c r="D116" i="1"/>
  <c r="P151" i="1"/>
  <c r="AW193" i="1"/>
  <c r="AK195" i="1"/>
  <c r="L301" i="1"/>
  <c r="Z307" i="1" l="1"/>
  <c r="AW154" i="1"/>
  <c r="AK158" i="1"/>
  <c r="BN223" i="1"/>
  <c r="BO233" i="1" s="1"/>
  <c r="BO141" i="1"/>
  <c r="BV93" i="1"/>
  <c r="F219" i="1"/>
  <c r="R62" i="1"/>
  <c r="L337" i="1"/>
  <c r="AG307" i="1"/>
  <c r="D214" i="1"/>
  <c r="BQ91" i="1"/>
  <c r="P57" i="1"/>
  <c r="L302" i="1"/>
  <c r="AN102" i="1"/>
  <c r="AT102" i="1" s="1"/>
  <c r="R121" i="1"/>
  <c r="L121" i="1"/>
  <c r="Z34" i="1"/>
  <c r="AO157" i="1"/>
  <c r="AU30" i="1" s="1"/>
  <c r="BP16" i="1"/>
  <c r="AQ33" i="1"/>
  <c r="K61" i="1"/>
  <c r="AL61" i="1"/>
  <c r="Z342" i="1"/>
  <c r="AF343" i="1"/>
  <c r="AF308" i="1"/>
  <c r="AT40" i="1"/>
  <c r="AD308" i="1"/>
  <c r="AE343" i="1"/>
  <c r="AC343" i="1"/>
  <c r="AG343" i="1" s="1"/>
  <c r="AC308" i="1"/>
  <c r="AD343" i="1"/>
  <c r="AE308" i="1"/>
  <c r="BT92" i="1"/>
  <c r="E217" i="1"/>
  <c r="Q60" i="1"/>
  <c r="P116" i="1"/>
  <c r="V119" i="1" s="1"/>
  <c r="BG203" i="1" s="1"/>
  <c r="J116" i="1"/>
  <c r="X29" i="1"/>
  <c r="J58" i="1" s="1"/>
  <c r="AM63" i="1"/>
  <c r="L63" i="1"/>
  <c r="AN64" i="1"/>
  <c r="M159" i="1" s="1"/>
  <c r="Y33" i="1"/>
  <c r="AL62" i="1" s="1"/>
  <c r="K120" i="1"/>
  <c r="Q120" i="1"/>
  <c r="BT94" i="1"/>
  <c r="G217" i="1"/>
  <c r="S60" i="1"/>
  <c r="G119" i="1"/>
  <c r="G159" i="1"/>
  <c r="S158" i="1"/>
  <c r="AW194" i="1"/>
  <c r="AK196" i="1"/>
  <c r="F122" i="1"/>
  <c r="F158" i="1"/>
  <c r="AM102" i="1" s="1"/>
  <c r="AS102" i="1" s="1"/>
  <c r="R157" i="1"/>
  <c r="AU155" i="1"/>
  <c r="AM159" i="1" s="1"/>
  <c r="BR18" i="1" s="1"/>
  <c r="J338" i="1"/>
  <c r="I303" i="1"/>
  <c r="AT155" i="1"/>
  <c r="AL159" i="1" s="1"/>
  <c r="BR17" i="1" s="1"/>
  <c r="H338" i="1"/>
  <c r="K303" i="1"/>
  <c r="K338" i="1"/>
  <c r="I338" i="1"/>
  <c r="H303" i="1"/>
  <c r="AV155" i="1"/>
  <c r="AN159" i="1" s="1"/>
  <c r="BR19" i="1" s="1"/>
  <c r="J303" i="1"/>
  <c r="AT195" i="1"/>
  <c r="AL197" i="1" s="1"/>
  <c r="AV195" i="1"/>
  <c r="AN197" i="1" s="1"/>
  <c r="AS155" i="1"/>
  <c r="AU195" i="1"/>
  <c r="AM197" i="1" s="1"/>
  <c r="AS195" i="1"/>
  <c r="Q340" i="1"/>
  <c r="O305" i="1"/>
  <c r="R305" i="1"/>
  <c r="O340" i="1"/>
  <c r="R340" i="1"/>
  <c r="P340" i="1"/>
  <c r="P305" i="1"/>
  <c r="Q305" i="1"/>
  <c r="AR37" i="1"/>
  <c r="K155" i="1"/>
  <c r="AM101" i="1"/>
  <c r="AS101" i="1" s="1"/>
  <c r="S305" i="1" l="1"/>
  <c r="L338" i="1"/>
  <c r="K62" i="1"/>
  <c r="Q62" i="1" s="1"/>
  <c r="O307" i="1"/>
  <c r="Q342" i="1"/>
  <c r="R342" i="1"/>
  <c r="P342" i="1"/>
  <c r="R307" i="1"/>
  <c r="Q307" i="1"/>
  <c r="O342" i="1"/>
  <c r="S342" i="1" s="1"/>
  <c r="P307" i="1"/>
  <c r="AR39" i="1"/>
  <c r="AM65" i="1"/>
  <c r="E156" i="1"/>
  <c r="BV92" i="1"/>
  <c r="E219" i="1"/>
  <c r="S159" i="1"/>
  <c r="Y308" i="1"/>
  <c r="V343" i="1"/>
  <c r="V308" i="1"/>
  <c r="X308" i="1"/>
  <c r="W308" i="1"/>
  <c r="X343" i="1"/>
  <c r="W343" i="1"/>
  <c r="Y343" i="1"/>
  <c r="AS40" i="1"/>
  <c r="L158" i="1"/>
  <c r="AM64" i="1"/>
  <c r="AW195" i="1"/>
  <c r="AK197" i="1"/>
  <c r="AC309" i="1"/>
  <c r="AE309" i="1"/>
  <c r="AD344" i="1"/>
  <c r="AC344" i="1"/>
  <c r="AE344" i="1"/>
  <c r="AD309" i="1"/>
  <c r="AF309" i="1"/>
  <c r="AF344" i="1"/>
  <c r="AT41" i="1"/>
  <c r="BR91" i="1"/>
  <c r="D215" i="1"/>
  <c r="P58" i="1"/>
  <c r="BU92" i="1"/>
  <c r="E218" i="1"/>
  <c r="Q61" i="1"/>
  <c r="AN65" i="1"/>
  <c r="M160" i="1" s="1"/>
  <c r="BQ16" i="1"/>
  <c r="AO158" i="1"/>
  <c r="AU31" i="1" s="1"/>
  <c r="AQ34" i="1"/>
  <c r="AW155" i="1"/>
  <c r="AK159" i="1"/>
  <c r="F123" i="1"/>
  <c r="R158" i="1"/>
  <c r="F159" i="1"/>
  <c r="BW93" i="1"/>
  <c r="F220" i="1"/>
  <c r="R63" i="1"/>
  <c r="D152" i="1"/>
  <c r="BO240" i="1"/>
  <c r="BO242" i="1"/>
  <c r="BO241" i="1"/>
  <c r="BO243" i="1"/>
  <c r="S340" i="1"/>
  <c r="L303" i="1"/>
  <c r="R122" i="1"/>
  <c r="Z35" i="1"/>
  <c r="L64" i="1" s="1"/>
  <c r="L122" i="1"/>
  <c r="O306" i="1"/>
  <c r="K157" i="1"/>
  <c r="P306" i="1"/>
  <c r="Q341" i="1"/>
  <c r="R341" i="1"/>
  <c r="O341" i="1"/>
  <c r="Q306" i="1"/>
  <c r="R306" i="1"/>
  <c r="P341" i="1"/>
  <c r="AR38" i="1"/>
  <c r="K156" i="1"/>
  <c r="AA32" i="1"/>
  <c r="M61" i="1" s="1"/>
  <c r="M119" i="1"/>
  <c r="S119" i="1"/>
  <c r="AG308" i="1"/>
  <c r="AN103" i="1"/>
  <c r="AT103" i="1" s="1"/>
  <c r="BP141" i="1"/>
  <c r="BO223" i="1"/>
  <c r="BP233" i="1" s="1"/>
  <c r="BO176" i="1"/>
  <c r="BO150" i="1"/>
  <c r="S306" i="1" l="1"/>
  <c r="BX93" i="1"/>
  <c r="F221" i="1"/>
  <c r="R64" i="1"/>
  <c r="AM103" i="1"/>
  <c r="AS103" i="1" s="1"/>
  <c r="X345" i="1"/>
  <c r="Y345" i="1"/>
  <c r="W310" i="1"/>
  <c r="W345" i="1"/>
  <c r="Y310" i="1"/>
  <c r="V310" i="1"/>
  <c r="V345" i="1"/>
  <c r="X310" i="1"/>
  <c r="AS42" i="1"/>
  <c r="BO184" i="1"/>
  <c r="BO185" i="1"/>
  <c r="BO186" i="1"/>
  <c r="BO183" i="1"/>
  <c r="F124" i="1"/>
  <c r="R159" i="1"/>
  <c r="R123" i="1"/>
  <c r="L123" i="1"/>
  <c r="Z36" i="1"/>
  <c r="L65" i="1" s="1"/>
  <c r="AF310" i="1"/>
  <c r="AE345" i="1"/>
  <c r="AF345" i="1"/>
  <c r="AD310" i="1"/>
  <c r="AC345" i="1"/>
  <c r="AC310" i="1"/>
  <c r="AD345" i="1"/>
  <c r="AE310" i="1"/>
  <c r="AT42" i="1"/>
  <c r="AG344" i="1"/>
  <c r="V309" i="1"/>
  <c r="L160" i="1"/>
  <c r="X309" i="1"/>
  <c r="V344" i="1"/>
  <c r="W309" i="1"/>
  <c r="Y309" i="1"/>
  <c r="Y344" i="1"/>
  <c r="AS41" i="1"/>
  <c r="W344" i="1"/>
  <c r="X344" i="1"/>
  <c r="E121" i="1"/>
  <c r="Q156" i="1"/>
  <c r="E157" i="1"/>
  <c r="AN66" i="1"/>
  <c r="M161" i="1" s="1"/>
  <c r="BU94" i="1"/>
  <c r="G218" i="1"/>
  <c r="S61" i="1"/>
  <c r="G120" i="1"/>
  <c r="BQ141" i="1"/>
  <c r="BP223" i="1"/>
  <c r="BQ233" i="1" s="1"/>
  <c r="Z343" i="1"/>
  <c r="G160" i="1"/>
  <c r="AN104" i="1" s="1"/>
  <c r="AT104" i="1" s="1"/>
  <c r="BP240" i="1"/>
  <c r="BP243" i="1"/>
  <c r="BP242" i="1"/>
  <c r="BP241" i="1"/>
  <c r="D117" i="1"/>
  <c r="P152" i="1"/>
  <c r="D153" i="1"/>
  <c r="AK97" i="1" s="1"/>
  <c r="AQ97" i="1" s="1"/>
  <c r="AG309" i="1"/>
  <c r="L159" i="1"/>
  <c r="BO158" i="1"/>
  <c r="BO161" i="1"/>
  <c r="BM262" i="1" s="1"/>
  <c r="BM271" i="1" s="1"/>
  <c r="BO160" i="1"/>
  <c r="BO159" i="1"/>
  <c r="BP176" i="1"/>
  <c r="BP150" i="1"/>
  <c r="S341" i="1"/>
  <c r="AK96" i="1"/>
  <c r="AQ96" i="1" s="1"/>
  <c r="BR16" i="1"/>
  <c r="AO159" i="1"/>
  <c r="AU32" i="1" s="1"/>
  <c r="AQ35" i="1"/>
  <c r="Z308" i="1"/>
  <c r="AL100" i="1"/>
  <c r="AR100" i="1" s="1"/>
  <c r="S307" i="1"/>
  <c r="BM260" i="1" l="1"/>
  <c r="BM269" i="1" s="1"/>
  <c r="BM261" i="1"/>
  <c r="BM270" i="1" s="1"/>
  <c r="AK60" i="1"/>
  <c r="AN67" i="1"/>
  <c r="AK59" i="1"/>
  <c r="BP184" i="1"/>
  <c r="BP186" i="1"/>
  <c r="BP183" i="1"/>
  <c r="BP185" i="1"/>
  <c r="S160" i="1"/>
  <c r="G161" i="1"/>
  <c r="Z309" i="1"/>
  <c r="X30" i="1"/>
  <c r="J59" i="1" s="1"/>
  <c r="P117" i="1"/>
  <c r="V120" i="1" s="1"/>
  <c r="BG204" i="1" s="1"/>
  <c r="J117" i="1"/>
  <c r="M120" i="1"/>
  <c r="S120" i="1"/>
  <c r="AA33" i="1"/>
  <c r="M62" i="1" s="1"/>
  <c r="AC311" i="1"/>
  <c r="AD346" i="1"/>
  <c r="AC346" i="1"/>
  <c r="AE311" i="1"/>
  <c r="AE346" i="1"/>
  <c r="AF311" i="1"/>
  <c r="AF346" i="1"/>
  <c r="AD311" i="1"/>
  <c r="AT43" i="1"/>
  <c r="Z344" i="1"/>
  <c r="AG310" i="1"/>
  <c r="F160" i="1"/>
  <c r="Z345" i="1"/>
  <c r="AM66" i="1"/>
  <c r="BP159" i="1"/>
  <c r="BP158" i="1"/>
  <c r="BP160" i="1"/>
  <c r="BP161" i="1"/>
  <c r="D118" i="1"/>
  <c r="D154" i="1"/>
  <c r="P153" i="1"/>
  <c r="BQ150" i="1"/>
  <c r="BQ176" i="1"/>
  <c r="AK98" i="1"/>
  <c r="AQ98" i="1" s="1"/>
  <c r="BM259" i="1"/>
  <c r="BM268" i="1" s="1"/>
  <c r="BM277" i="1" s="1"/>
  <c r="BO21" i="1" s="1"/>
  <c r="E122" i="1"/>
  <c r="E158" i="1"/>
  <c r="Q157" i="1"/>
  <c r="BY93" i="1"/>
  <c r="F222" i="1"/>
  <c r="R65" i="1"/>
  <c r="AL63" i="1"/>
  <c r="AL101" i="1"/>
  <c r="AR101" i="1" s="1"/>
  <c r="BQ242" i="1"/>
  <c r="BQ241" i="1"/>
  <c r="BQ240" i="1"/>
  <c r="BQ243" i="1"/>
  <c r="K121" i="1"/>
  <c r="Y34" i="1"/>
  <c r="K63" i="1" s="1"/>
  <c r="Q121" i="1"/>
  <c r="AN105" i="1"/>
  <c r="AT105" i="1" s="1"/>
  <c r="AG345" i="1"/>
  <c r="L124" i="1"/>
  <c r="R124" i="1"/>
  <c r="Z37" i="1"/>
  <c r="L66" i="1" s="1"/>
  <c r="Z310" i="1"/>
  <c r="BN259" i="1" l="1"/>
  <c r="BN268" i="1" s="1"/>
  <c r="BN262" i="1"/>
  <c r="BN271" i="1" s="1"/>
  <c r="BN260" i="1"/>
  <c r="BN269" i="1" s="1"/>
  <c r="BZ93" i="1"/>
  <c r="F223" i="1"/>
  <c r="R66" i="1"/>
  <c r="BW92" i="1"/>
  <c r="E220" i="1"/>
  <c r="Q63" i="1"/>
  <c r="Q158" i="1"/>
  <c r="E123" i="1"/>
  <c r="AL102" i="1"/>
  <c r="AR102" i="1" s="1"/>
  <c r="X31" i="1"/>
  <c r="J60" i="1" s="1"/>
  <c r="P118" i="1"/>
  <c r="V121" i="1" s="1"/>
  <c r="BG205" i="1" s="1"/>
  <c r="J118" i="1"/>
  <c r="AC312" i="1"/>
  <c r="AC347" i="1"/>
  <c r="AG347" i="1" s="1"/>
  <c r="AD347" i="1"/>
  <c r="AE312" i="1"/>
  <c r="AF347" i="1"/>
  <c r="AD312" i="1"/>
  <c r="AT44" i="1"/>
  <c r="AE347" i="1"/>
  <c r="AF312" i="1"/>
  <c r="Q122" i="1"/>
  <c r="K122" i="1"/>
  <c r="Y35" i="1"/>
  <c r="AL64" i="1" s="1"/>
  <c r="BQ158" i="1"/>
  <c r="BQ159" i="1"/>
  <c r="BQ160" i="1"/>
  <c r="BQ161" i="1"/>
  <c r="AG311" i="1"/>
  <c r="D216" i="1"/>
  <c r="BS91" i="1"/>
  <c r="P59" i="1"/>
  <c r="O343" i="1"/>
  <c r="Q343" i="1"/>
  <c r="R343" i="1"/>
  <c r="O308" i="1"/>
  <c r="Q308" i="1"/>
  <c r="R308" i="1"/>
  <c r="P343" i="1"/>
  <c r="P308" i="1"/>
  <c r="AR40" i="1"/>
  <c r="E159" i="1" s="1"/>
  <c r="K158" i="1"/>
  <c r="BN261" i="1"/>
  <c r="BN270" i="1" s="1"/>
  <c r="BN277" i="1" s="1"/>
  <c r="BP21" i="1" s="1"/>
  <c r="W346" i="1"/>
  <c r="Y311" i="1"/>
  <c r="V311" i="1"/>
  <c r="X346" i="1"/>
  <c r="W311" i="1"/>
  <c r="V346" i="1"/>
  <c r="Z346" i="1" s="1"/>
  <c r="X311" i="1"/>
  <c r="Y346" i="1"/>
  <c r="AS43" i="1"/>
  <c r="L161" i="1"/>
  <c r="BV94" i="1"/>
  <c r="G219" i="1"/>
  <c r="S62" i="1"/>
  <c r="G121" i="1"/>
  <c r="G162" i="1"/>
  <c r="S161" i="1"/>
  <c r="H304" i="1"/>
  <c r="I304" i="1"/>
  <c r="J339" i="1"/>
  <c r="AU156" i="1"/>
  <c r="AM160" i="1" s="1"/>
  <c r="BS18" i="1" s="1"/>
  <c r="K339" i="1"/>
  <c r="J155" i="1"/>
  <c r="J304" i="1"/>
  <c r="AT156" i="1"/>
  <c r="AL160" i="1" s="1"/>
  <c r="BS17" i="1" s="1"/>
  <c r="I339" i="1"/>
  <c r="AV156" i="1"/>
  <c r="AN160" i="1" s="1"/>
  <c r="BS19" i="1" s="1"/>
  <c r="K304" i="1"/>
  <c r="H339" i="1"/>
  <c r="AU196" i="1"/>
  <c r="AM198" i="1" s="1"/>
  <c r="AV196" i="1"/>
  <c r="AN198" i="1" s="1"/>
  <c r="AS196" i="1"/>
  <c r="AT196" i="1"/>
  <c r="AL198" i="1" s="1"/>
  <c r="AS156" i="1"/>
  <c r="J154" i="1"/>
  <c r="BQ184" i="1"/>
  <c r="BQ186" i="1"/>
  <c r="BQ185" i="1"/>
  <c r="BQ183" i="1"/>
  <c r="F125" i="1"/>
  <c r="F161" i="1"/>
  <c r="R160" i="1"/>
  <c r="AN68" i="1"/>
  <c r="M163" i="1" s="1"/>
  <c r="M162" i="1"/>
  <c r="AK61" i="1"/>
  <c r="J156" i="1" s="1"/>
  <c r="D119" i="1"/>
  <c r="P154" i="1"/>
  <c r="AM104" i="1"/>
  <c r="AS104" i="1" s="1"/>
  <c r="AG346" i="1"/>
  <c r="H340" i="1"/>
  <c r="J305" i="1"/>
  <c r="J340" i="1"/>
  <c r="AU157" i="1"/>
  <c r="AM161" i="1" s="1"/>
  <c r="BT18" i="1" s="1"/>
  <c r="K305" i="1"/>
  <c r="H305" i="1"/>
  <c r="I340" i="1"/>
  <c r="K340" i="1"/>
  <c r="AV157" i="1"/>
  <c r="AN161" i="1" s="1"/>
  <c r="BT19" i="1" s="1"/>
  <c r="AT157" i="1"/>
  <c r="AL161" i="1" s="1"/>
  <c r="BT17" i="1" s="1"/>
  <c r="I305" i="1"/>
  <c r="AV197" i="1"/>
  <c r="AN199" i="1" s="1"/>
  <c r="AS197" i="1"/>
  <c r="AT197" i="1"/>
  <c r="AL199" i="1" s="1"/>
  <c r="AU197" i="1"/>
  <c r="AM199" i="1" s="1"/>
  <c r="AS157" i="1"/>
  <c r="K64" i="1" l="1"/>
  <c r="BO261" i="1"/>
  <c r="BO270" i="1" s="1"/>
  <c r="L305" i="1"/>
  <c r="E124" i="1"/>
  <c r="Q159" i="1"/>
  <c r="Q309" i="1"/>
  <c r="O344" i="1"/>
  <c r="R309" i="1"/>
  <c r="O309" i="1"/>
  <c r="P344" i="1"/>
  <c r="R344" i="1"/>
  <c r="Q344" i="1"/>
  <c r="P309" i="1"/>
  <c r="AR41" i="1"/>
  <c r="K159" i="1"/>
  <c r="P119" i="1"/>
  <c r="V122" i="1" s="1"/>
  <c r="BG206" i="1" s="1"/>
  <c r="X32" i="1"/>
  <c r="J61" i="1" s="1"/>
  <c r="J119" i="1"/>
  <c r="AW196" i="1"/>
  <c r="AK198" i="1"/>
  <c r="S162" i="1"/>
  <c r="G163" i="1"/>
  <c r="BQ223" i="1"/>
  <c r="BR233" i="1" s="1"/>
  <c r="BR141" i="1"/>
  <c r="D217" i="1"/>
  <c r="BT91" i="1"/>
  <c r="P60" i="1"/>
  <c r="AW157" i="1"/>
  <c r="AK161" i="1"/>
  <c r="L340" i="1"/>
  <c r="K306" i="1"/>
  <c r="H306" i="1"/>
  <c r="AV158" i="1"/>
  <c r="AN162" i="1" s="1"/>
  <c r="BU19" i="1" s="1"/>
  <c r="AU158" i="1"/>
  <c r="AM162" i="1" s="1"/>
  <c r="BU18" i="1" s="1"/>
  <c r="I306" i="1"/>
  <c r="J341" i="1"/>
  <c r="K341" i="1"/>
  <c r="AT158" i="1"/>
  <c r="AL162" i="1" s="1"/>
  <c r="BU17" i="1" s="1"/>
  <c r="J306" i="1"/>
  <c r="H341" i="1"/>
  <c r="I341" i="1"/>
  <c r="AS198" i="1"/>
  <c r="AT198" i="1"/>
  <c r="AL200" i="1" s="1"/>
  <c r="AU198" i="1"/>
  <c r="AM200" i="1" s="1"/>
  <c r="AV198" i="1"/>
  <c r="AN200" i="1" s="1"/>
  <c r="AS158" i="1"/>
  <c r="AW156" i="1"/>
  <c r="AK160" i="1"/>
  <c r="L304" i="1"/>
  <c r="S343" i="1"/>
  <c r="BO259" i="1"/>
  <c r="BO268" i="1" s="1"/>
  <c r="BX92" i="1"/>
  <c r="E221" i="1"/>
  <c r="Q64" i="1"/>
  <c r="AN106" i="1"/>
  <c r="AT106" i="1" s="1"/>
  <c r="AM67" i="1"/>
  <c r="R125" i="1"/>
  <c r="L125" i="1"/>
  <c r="Z38" i="1"/>
  <c r="L67" i="1" s="1"/>
  <c r="AW197" i="1"/>
  <c r="AK199" i="1"/>
  <c r="AE313" i="1"/>
  <c r="AC313" i="1"/>
  <c r="AF348" i="1"/>
  <c r="AD313" i="1"/>
  <c r="AE348" i="1"/>
  <c r="AF313" i="1"/>
  <c r="AC348" i="1"/>
  <c r="AG348" i="1" s="1"/>
  <c r="AT45" i="1"/>
  <c r="AD348" i="1"/>
  <c r="AL103" i="1"/>
  <c r="AR103" i="1" s="1"/>
  <c r="BO260" i="1"/>
  <c r="BO269" i="1" s="1"/>
  <c r="AG312" i="1"/>
  <c r="F126" i="1"/>
  <c r="R161" i="1"/>
  <c r="F162" i="1"/>
  <c r="AM105" i="1"/>
  <c r="AS105" i="1" s="1"/>
  <c r="L339" i="1"/>
  <c r="S121" i="1"/>
  <c r="AA34" i="1"/>
  <c r="M63" i="1" s="1"/>
  <c r="M121" i="1"/>
  <c r="Z311" i="1"/>
  <c r="S308" i="1"/>
  <c r="BO262" i="1"/>
  <c r="BO271" i="1" s="1"/>
  <c r="Y36" i="1"/>
  <c r="AL65" i="1" s="1"/>
  <c r="K123" i="1"/>
  <c r="Q123" i="1"/>
  <c r="K65" i="1" l="1"/>
  <c r="BW94" i="1"/>
  <c r="G220" i="1"/>
  <c r="S63" i="1"/>
  <c r="G122" i="1"/>
  <c r="R162" i="1"/>
  <c r="Q345" i="1"/>
  <c r="O345" i="1"/>
  <c r="O310" i="1"/>
  <c r="Q310" i="1"/>
  <c r="R345" i="1"/>
  <c r="P345" i="1"/>
  <c r="R310" i="1"/>
  <c r="P310" i="1"/>
  <c r="AR42" i="1"/>
  <c r="S163" i="1"/>
  <c r="S344" i="1"/>
  <c r="Q124" i="1"/>
  <c r="K124" i="1"/>
  <c r="Y37" i="1"/>
  <c r="AL66" i="1"/>
  <c r="K161" i="1" s="1"/>
  <c r="K66" i="1"/>
  <c r="AG313" i="1"/>
  <c r="BY92" i="1"/>
  <c r="E222" i="1"/>
  <c r="Q65" i="1"/>
  <c r="AW158" i="1"/>
  <c r="AK162" i="1"/>
  <c r="AW198" i="1"/>
  <c r="AK200" i="1"/>
  <c r="BR150" i="1"/>
  <c r="BR176" i="1"/>
  <c r="E160" i="1"/>
  <c r="R126" i="1"/>
  <c r="L126" i="1"/>
  <c r="Z39" i="1"/>
  <c r="AM106" i="1"/>
  <c r="AS106" i="1" s="1"/>
  <c r="CA93" i="1"/>
  <c r="F224" i="1"/>
  <c r="R67" i="1"/>
  <c r="AN69" i="1"/>
  <c r="BS141" i="1"/>
  <c r="BR223" i="1"/>
  <c r="BS233" i="1" s="1"/>
  <c r="BR242" i="1"/>
  <c r="BR240" i="1"/>
  <c r="BR243" i="1"/>
  <c r="BR241" i="1"/>
  <c r="BU91" i="1"/>
  <c r="D218" i="1"/>
  <c r="P61" i="1"/>
  <c r="S309" i="1"/>
  <c r="K160" i="1"/>
  <c r="AM68" i="1"/>
  <c r="L163" i="1" s="1"/>
  <c r="L68" i="1"/>
  <c r="F127" i="1" s="1"/>
  <c r="Y312" i="1"/>
  <c r="V347" i="1"/>
  <c r="W347" i="1"/>
  <c r="W312" i="1"/>
  <c r="X347" i="1"/>
  <c r="Y347" i="1"/>
  <c r="V312" i="1"/>
  <c r="X312" i="1"/>
  <c r="AS44" i="1"/>
  <c r="F163" i="1" s="1"/>
  <c r="L162" i="1"/>
  <c r="AN107" i="1"/>
  <c r="AT107" i="1" s="1"/>
  <c r="BO277" i="1"/>
  <c r="BQ21" i="1" s="1"/>
  <c r="AO160" i="1"/>
  <c r="AU33" i="1" s="1"/>
  <c r="BS16" i="1"/>
  <c r="AQ36" i="1"/>
  <c r="L341" i="1"/>
  <c r="L306" i="1"/>
  <c r="AO161" i="1"/>
  <c r="AU34" i="1" s="1"/>
  <c r="BT16" i="1"/>
  <c r="AQ37" i="1"/>
  <c r="BS242" i="1" l="1"/>
  <c r="BS241" i="1"/>
  <c r="BS240" i="1"/>
  <c r="BS243" i="1"/>
  <c r="AK99" i="1"/>
  <c r="AQ99" i="1" s="1"/>
  <c r="D155" i="1"/>
  <c r="AN70" i="1"/>
  <c r="M70" i="1"/>
  <c r="BR158" i="1"/>
  <c r="BR160" i="1"/>
  <c r="BR161" i="1"/>
  <c r="BR159" i="1"/>
  <c r="S122" i="1"/>
  <c r="M122" i="1"/>
  <c r="AA35" i="1"/>
  <c r="M64" i="1" s="1"/>
  <c r="Z312" i="1"/>
  <c r="CB93" i="1"/>
  <c r="F225" i="1"/>
  <c r="R68" i="1"/>
  <c r="BS150" i="1"/>
  <c r="BS176" i="1"/>
  <c r="AC349" i="1"/>
  <c r="AT46" i="1"/>
  <c r="AE349" i="1"/>
  <c r="AE314" i="1"/>
  <c r="AC314" i="1"/>
  <c r="AF349" i="1"/>
  <c r="AF314" i="1"/>
  <c r="AD314" i="1"/>
  <c r="AD349" i="1"/>
  <c r="AM69" i="1"/>
  <c r="E125" i="1"/>
  <c r="Q160" i="1"/>
  <c r="E161" i="1"/>
  <c r="BZ92" i="1"/>
  <c r="E223" i="1"/>
  <c r="Q66" i="1"/>
  <c r="S310" i="1"/>
  <c r="Z347" i="1"/>
  <c r="W348" i="1"/>
  <c r="W313" i="1"/>
  <c r="V313" i="1"/>
  <c r="V348" i="1"/>
  <c r="X313" i="1"/>
  <c r="AS45" i="1"/>
  <c r="X348" i="1"/>
  <c r="Y348" i="1"/>
  <c r="Y313" i="1"/>
  <c r="AL104" i="1"/>
  <c r="AR104" i="1" s="1"/>
  <c r="R311" i="1"/>
  <c r="O311" i="1"/>
  <c r="R346" i="1"/>
  <c r="P311" i="1"/>
  <c r="P346" i="1"/>
  <c r="O346" i="1"/>
  <c r="Q346" i="1"/>
  <c r="Q311" i="1"/>
  <c r="AR43" i="1"/>
  <c r="AL105" i="1"/>
  <c r="AR105" i="1" s="1"/>
  <c r="S345" i="1"/>
  <c r="R163" i="1"/>
  <c r="AM107" i="1"/>
  <c r="AS107" i="1" s="1"/>
  <c r="BS223" i="1"/>
  <c r="BT233" i="1" s="1"/>
  <c r="BT141" i="1"/>
  <c r="BR184" i="1"/>
  <c r="BR185" i="1"/>
  <c r="BR186" i="1"/>
  <c r="BR183" i="1"/>
  <c r="AO162" i="1"/>
  <c r="AU35" i="1" s="1"/>
  <c r="BU16" i="1"/>
  <c r="AQ38" i="1"/>
  <c r="L127" i="1"/>
  <c r="R127" i="1"/>
  <c r="Z40" i="1"/>
  <c r="L69" i="1" s="1"/>
  <c r="AG314" i="1" l="1"/>
  <c r="Z313" i="1"/>
  <c r="BP259" i="1"/>
  <c r="BP268" i="1" s="1"/>
  <c r="CC93" i="1"/>
  <c r="F226" i="1"/>
  <c r="R69" i="1"/>
  <c r="F128" i="1"/>
  <c r="S311" i="1"/>
  <c r="BS160" i="1"/>
  <c r="BS159" i="1"/>
  <c r="BS158" i="1"/>
  <c r="BS161" i="1"/>
  <c r="BP260" i="1"/>
  <c r="BP269" i="1" s="1"/>
  <c r="D120" i="1"/>
  <c r="P155" i="1"/>
  <c r="D156" i="1"/>
  <c r="BT243" i="1"/>
  <c r="BT242" i="1"/>
  <c r="BT240" i="1"/>
  <c r="BT241" i="1"/>
  <c r="AG349" i="1"/>
  <c r="BP261" i="1"/>
  <c r="BP270" i="1" s="1"/>
  <c r="AC350" i="1"/>
  <c r="AD315" i="1"/>
  <c r="AC315" i="1"/>
  <c r="AE315" i="1"/>
  <c r="AF350" i="1"/>
  <c r="AE350" i="1"/>
  <c r="AD350" i="1"/>
  <c r="AF315" i="1"/>
  <c r="AM70" i="1"/>
  <c r="S346" i="1"/>
  <c r="K125" i="1"/>
  <c r="Y38" i="1"/>
  <c r="K67" i="1" s="1"/>
  <c r="Q125" i="1"/>
  <c r="BS185" i="1"/>
  <c r="BS183" i="1"/>
  <c r="BS184" i="1"/>
  <c r="BS186" i="1"/>
  <c r="BT176" i="1"/>
  <c r="BT150" i="1"/>
  <c r="Z348" i="1"/>
  <c r="Q161" i="1"/>
  <c r="E126" i="1"/>
  <c r="E162" i="1"/>
  <c r="V349" i="1"/>
  <c r="X349" i="1"/>
  <c r="AS46" i="1"/>
  <c r="X314" i="1"/>
  <c r="W349" i="1"/>
  <c r="V314" i="1"/>
  <c r="Y349" i="1"/>
  <c r="Y314" i="1"/>
  <c r="W314" i="1"/>
  <c r="BX94" i="1"/>
  <c r="G221" i="1"/>
  <c r="S64" i="1"/>
  <c r="G123" i="1"/>
  <c r="BP262" i="1"/>
  <c r="BP271" i="1" s="1"/>
  <c r="CD94" i="1"/>
  <c r="G227" i="1"/>
  <c r="AK62" i="1"/>
  <c r="AL67" i="1" l="1"/>
  <c r="AG315" i="1"/>
  <c r="BP277" i="1"/>
  <c r="BR21" i="1" s="1"/>
  <c r="BT159" i="1"/>
  <c r="BT158" i="1"/>
  <c r="BT160" i="1"/>
  <c r="BT161" i="1"/>
  <c r="CA92" i="1"/>
  <c r="E224" i="1"/>
  <c r="Q67" i="1"/>
  <c r="D121" i="1"/>
  <c r="D157" i="1"/>
  <c r="P156" i="1"/>
  <c r="AK100" i="1"/>
  <c r="AQ100" i="1" s="1"/>
  <c r="BQ262" i="1"/>
  <c r="BQ271" i="1" s="1"/>
  <c r="BQ261" i="1"/>
  <c r="BQ270" i="1" s="1"/>
  <c r="AU159" i="1"/>
  <c r="AM163" i="1" s="1"/>
  <c r="BV18" i="1" s="1"/>
  <c r="K342" i="1"/>
  <c r="I307" i="1"/>
  <c r="AT159" i="1"/>
  <c r="AL163" i="1" s="1"/>
  <c r="BV17" i="1" s="1"/>
  <c r="J307" i="1"/>
  <c r="I342" i="1"/>
  <c r="H342" i="1"/>
  <c r="AV159" i="1"/>
  <c r="AN163" i="1" s="1"/>
  <c r="BV19" i="1" s="1"/>
  <c r="K307" i="1"/>
  <c r="H307" i="1"/>
  <c r="J342" i="1"/>
  <c r="AT199" i="1"/>
  <c r="AL201" i="1" s="1"/>
  <c r="AU199" i="1"/>
  <c r="AM201" i="1" s="1"/>
  <c r="AS159" i="1"/>
  <c r="AS199" i="1"/>
  <c r="AV199" i="1"/>
  <c r="AN201" i="1" s="1"/>
  <c r="J157" i="1"/>
  <c r="Z314" i="1"/>
  <c r="BT185" i="1"/>
  <c r="BT184" i="1"/>
  <c r="BT186" i="1"/>
  <c r="BT183" i="1"/>
  <c r="V350" i="1"/>
  <c r="Y315" i="1"/>
  <c r="W350" i="1"/>
  <c r="Y350" i="1"/>
  <c r="V315" i="1"/>
  <c r="W315" i="1"/>
  <c r="X350" i="1"/>
  <c r="X315" i="1"/>
  <c r="AG350" i="1"/>
  <c r="BQ259" i="1"/>
  <c r="BQ268" i="1" s="1"/>
  <c r="Q162" i="1"/>
  <c r="E127" i="1"/>
  <c r="P312" i="1"/>
  <c r="R347" i="1"/>
  <c r="O312" i="1"/>
  <c r="Q312" i="1"/>
  <c r="R312" i="1"/>
  <c r="O347" i="1"/>
  <c r="P347" i="1"/>
  <c r="Q347" i="1"/>
  <c r="AR44" i="1"/>
  <c r="K162" i="1"/>
  <c r="L128" i="1"/>
  <c r="R128" i="1"/>
  <c r="Z41" i="1"/>
  <c r="L70" i="1" s="1"/>
  <c r="Y39" i="1"/>
  <c r="Q126" i="1"/>
  <c r="K126" i="1"/>
  <c r="M123" i="1"/>
  <c r="S123" i="1"/>
  <c r="AA36" i="1"/>
  <c r="M65" i="1" s="1"/>
  <c r="Z349" i="1"/>
  <c r="J120" i="1"/>
  <c r="P120" i="1"/>
  <c r="V123" i="1" s="1"/>
  <c r="BG207" i="1" s="1"/>
  <c r="X33" i="1"/>
  <c r="J62" i="1" s="1"/>
  <c r="BQ260" i="1"/>
  <c r="BQ269" i="1" s="1"/>
  <c r="AL106" i="1"/>
  <c r="AR106" i="1" s="1"/>
  <c r="L307" i="1" l="1"/>
  <c r="BR261" i="1"/>
  <c r="BR270" i="1" s="1"/>
  <c r="BR259" i="1"/>
  <c r="BR268" i="1" s="1"/>
  <c r="CD93" i="1"/>
  <c r="F227" i="1"/>
  <c r="R70" i="1"/>
  <c r="AW159" i="1"/>
  <c r="AK163" i="1"/>
  <c r="J121" i="1"/>
  <c r="X34" i="1"/>
  <c r="P121" i="1"/>
  <c r="V124" i="1" s="1"/>
  <c r="BG208" i="1" s="1"/>
  <c r="BR262" i="1"/>
  <c r="BR271" i="1" s="1"/>
  <c r="D219" i="1"/>
  <c r="BV91" i="1"/>
  <c r="P62" i="1"/>
  <c r="BY94" i="1"/>
  <c r="G222" i="1"/>
  <c r="S65" i="1"/>
  <c r="G124" i="1"/>
  <c r="BQ277" i="1"/>
  <c r="BS21" i="1" s="1"/>
  <c r="AK63" i="1"/>
  <c r="J63" i="1"/>
  <c r="K68" i="1"/>
  <c r="AL68" i="1"/>
  <c r="S312" i="1"/>
  <c r="Y40" i="1"/>
  <c r="K127" i="1"/>
  <c r="Q127" i="1"/>
  <c r="Z315" i="1"/>
  <c r="Z350" i="1"/>
  <c r="AL69" i="1"/>
  <c r="K69" i="1"/>
  <c r="S347" i="1"/>
  <c r="E163" i="1"/>
  <c r="AW199" i="1"/>
  <c r="AK201" i="1"/>
  <c r="L342" i="1"/>
  <c r="D122" i="1"/>
  <c r="P157" i="1"/>
  <c r="AK101" i="1"/>
  <c r="AQ101" i="1" s="1"/>
  <c r="BR260" i="1"/>
  <c r="BR269" i="1" s="1"/>
  <c r="CC92" i="1" l="1"/>
  <c r="E226" i="1"/>
  <c r="Q69" i="1"/>
  <c r="Q348" i="1"/>
  <c r="R313" i="1"/>
  <c r="O348" i="1"/>
  <c r="P348" i="1"/>
  <c r="Q313" i="1"/>
  <c r="O313" i="1"/>
  <c r="R348" i="1"/>
  <c r="P313" i="1"/>
  <c r="AR45" i="1"/>
  <c r="K163" i="1"/>
  <c r="O349" i="1"/>
  <c r="P314" i="1"/>
  <c r="AR46" i="1"/>
  <c r="O314" i="1"/>
  <c r="Q349" i="1"/>
  <c r="R349" i="1"/>
  <c r="Q314" i="1"/>
  <c r="R314" i="1"/>
  <c r="P349" i="1"/>
  <c r="CB92" i="1"/>
  <c r="E225" i="1"/>
  <c r="Q68" i="1"/>
  <c r="AO163" i="1"/>
  <c r="AU36" i="1" s="1"/>
  <c r="BV16" i="1"/>
  <c r="AQ39" i="1"/>
  <c r="X35" i="1"/>
  <c r="J122" i="1"/>
  <c r="P122" i="1"/>
  <c r="V125" i="1" s="1"/>
  <c r="BG209" i="1" s="1"/>
  <c r="E128" i="1"/>
  <c r="Q163" i="1"/>
  <c r="M124" i="1"/>
  <c r="AA37" i="1"/>
  <c r="M66" i="1" s="1"/>
  <c r="S124" i="1"/>
  <c r="H343" i="1"/>
  <c r="I308" i="1"/>
  <c r="J343" i="1"/>
  <c r="AT160" i="1"/>
  <c r="AL164" i="1" s="1"/>
  <c r="BW17" i="1" s="1"/>
  <c r="K308" i="1"/>
  <c r="H308" i="1"/>
  <c r="J308" i="1"/>
  <c r="AU160" i="1"/>
  <c r="AM164" i="1" s="1"/>
  <c r="BW18" i="1" s="1"/>
  <c r="I343" i="1"/>
  <c r="K343" i="1"/>
  <c r="AV160" i="1"/>
  <c r="AN164" i="1" s="1"/>
  <c r="BW19" i="1" s="1"/>
  <c r="AU200" i="1"/>
  <c r="AM202" i="1" s="1"/>
  <c r="AS160" i="1"/>
  <c r="AV200" i="1"/>
  <c r="AN202" i="1" s="1"/>
  <c r="AS200" i="1"/>
  <c r="AT200" i="1"/>
  <c r="AL202" i="1" s="1"/>
  <c r="J158" i="1"/>
  <c r="AK64" i="1"/>
  <c r="J64" i="1"/>
  <c r="BW91" i="1"/>
  <c r="D220" i="1"/>
  <c r="P63" i="1"/>
  <c r="BU141" i="1"/>
  <c r="BT223" i="1"/>
  <c r="BU233" i="1" s="1"/>
  <c r="AL107" i="1"/>
  <c r="AR107" i="1" s="1"/>
  <c r="BR277" i="1"/>
  <c r="BT21" i="1" s="1"/>
  <c r="L343" i="1" l="1"/>
  <c r="BX91" i="1"/>
  <c r="D221" i="1"/>
  <c r="P64" i="1"/>
  <c r="BZ94" i="1"/>
  <c r="G223" i="1"/>
  <c r="S66" i="1"/>
  <c r="G125" i="1"/>
  <c r="AW200" i="1"/>
  <c r="AK202" i="1"/>
  <c r="H344" i="1"/>
  <c r="H309" i="1"/>
  <c r="AT161" i="1"/>
  <c r="AL165" i="1" s="1"/>
  <c r="BX17" i="1" s="1"/>
  <c r="J309" i="1"/>
  <c r="I309" i="1"/>
  <c r="K309" i="1"/>
  <c r="I344" i="1"/>
  <c r="AU161" i="1"/>
  <c r="AM165" i="1" s="1"/>
  <c r="BX18" i="1" s="1"/>
  <c r="J344" i="1"/>
  <c r="K344" i="1"/>
  <c r="AV161" i="1"/>
  <c r="AN165" i="1" s="1"/>
  <c r="BX19" i="1" s="1"/>
  <c r="AV201" i="1"/>
  <c r="AN203" i="1" s="1"/>
  <c r="AS201" i="1"/>
  <c r="AT201" i="1"/>
  <c r="AL203" i="1" s="1"/>
  <c r="AS161" i="1"/>
  <c r="AU201" i="1"/>
  <c r="AM203" i="1" s="1"/>
  <c r="BU242" i="1"/>
  <c r="BU243" i="1"/>
  <c r="BU240" i="1"/>
  <c r="BU241" i="1"/>
  <c r="L308" i="1"/>
  <c r="S349" i="1"/>
  <c r="S348" i="1"/>
  <c r="BU150" i="1"/>
  <c r="BU176" i="1"/>
  <c r="BV141" i="1"/>
  <c r="BU223" i="1"/>
  <c r="BV233" i="1" s="1"/>
  <c r="AW160" i="1"/>
  <c r="AK164" i="1"/>
  <c r="J159" i="1"/>
  <c r="K128" i="1"/>
  <c r="Q128" i="1"/>
  <c r="Y41" i="1"/>
  <c r="AL70" i="1" s="1"/>
  <c r="D158" i="1"/>
  <c r="AK102" i="1" s="1"/>
  <c r="AQ102" i="1" s="1"/>
  <c r="S314" i="1"/>
  <c r="S313" i="1"/>
  <c r="Q315" i="1" l="1"/>
  <c r="O315" i="1"/>
  <c r="O350" i="1"/>
  <c r="P350" i="1"/>
  <c r="Q350" i="1"/>
  <c r="P315" i="1"/>
  <c r="R350" i="1"/>
  <c r="R315" i="1"/>
  <c r="BV176" i="1"/>
  <c r="BV150" i="1"/>
  <c r="BU185" i="1"/>
  <c r="BU186" i="1"/>
  <c r="BU184" i="1"/>
  <c r="BU183" i="1"/>
  <c r="M125" i="1"/>
  <c r="S125" i="1"/>
  <c r="AA38" i="1"/>
  <c r="M67" i="1" s="1"/>
  <c r="K70" i="1"/>
  <c r="D123" i="1"/>
  <c r="P158" i="1"/>
  <c r="BU161" i="1"/>
  <c r="BU159" i="1"/>
  <c r="BS260" i="1" s="1"/>
  <c r="BS269" i="1" s="1"/>
  <c r="BU160" i="1"/>
  <c r="BU158" i="1"/>
  <c r="AW201" i="1"/>
  <c r="AK203" i="1"/>
  <c r="L309" i="1"/>
  <c r="BW16" i="1"/>
  <c r="AO164" i="1"/>
  <c r="AQ40" i="1"/>
  <c r="AW161" i="1"/>
  <c r="AK165" i="1"/>
  <c r="AU37" i="1"/>
  <c r="AK65" i="1"/>
  <c r="BV241" i="1"/>
  <c r="BV240" i="1"/>
  <c r="BV242" i="1"/>
  <c r="BV243" i="1"/>
  <c r="L344" i="1"/>
  <c r="BV223" i="1"/>
  <c r="BW233" i="1" s="1"/>
  <c r="BW141" i="1"/>
  <c r="BS259" i="1" l="1"/>
  <c r="BS268" i="1" s="1"/>
  <c r="BS262" i="1"/>
  <c r="BS271" i="1" s="1"/>
  <c r="J123" i="1"/>
  <c r="P123" i="1"/>
  <c r="V126" i="1" s="1"/>
  <c r="BG210" i="1" s="1"/>
  <c r="X36" i="1"/>
  <c r="J65" i="1" s="1"/>
  <c r="CD92" i="1"/>
  <c r="E227" i="1"/>
  <c r="Q70" i="1"/>
  <c r="S350" i="1"/>
  <c r="BV158" i="1"/>
  <c r="BV161" i="1"/>
  <c r="BV160" i="1"/>
  <c r="BV159" i="1"/>
  <c r="S315" i="1"/>
  <c r="BW241" i="1"/>
  <c r="BW240" i="1"/>
  <c r="BW243" i="1"/>
  <c r="BW242" i="1"/>
  <c r="H310" i="1"/>
  <c r="H345" i="1"/>
  <c r="K345" i="1"/>
  <c r="AV162" i="1"/>
  <c r="AN166" i="1" s="1"/>
  <c r="BY19" i="1" s="1"/>
  <c r="J310" i="1"/>
  <c r="J345" i="1"/>
  <c r="AU162" i="1"/>
  <c r="AM166" i="1" s="1"/>
  <c r="BY18" i="1" s="1"/>
  <c r="I310" i="1"/>
  <c r="AT162" i="1"/>
  <c r="AL166" i="1" s="1"/>
  <c r="BY17" i="1" s="1"/>
  <c r="I345" i="1"/>
  <c r="K310" i="1"/>
  <c r="AS202" i="1"/>
  <c r="AT202" i="1"/>
  <c r="AL204" i="1" s="1"/>
  <c r="AU202" i="1"/>
  <c r="AM204" i="1" s="1"/>
  <c r="AV202" i="1"/>
  <c r="AN204" i="1" s="1"/>
  <c r="AS162" i="1"/>
  <c r="J160" i="1"/>
  <c r="AO165" i="1"/>
  <c r="AU38" i="1" s="1"/>
  <c r="BX16" i="1"/>
  <c r="AQ41" i="1"/>
  <c r="CA94" i="1"/>
  <c r="G224" i="1"/>
  <c r="S67" i="1"/>
  <c r="G126" i="1"/>
  <c r="BW150" i="1"/>
  <c r="BW176" i="1"/>
  <c r="BS261" i="1"/>
  <c r="BS270" i="1" s="1"/>
  <c r="BS277" i="1" s="1"/>
  <c r="BU21" i="1" s="1"/>
  <c r="D159" i="1"/>
  <c r="BV183" i="1"/>
  <c r="BV184" i="1"/>
  <c r="BV186" i="1"/>
  <c r="BV185" i="1"/>
  <c r="BT259" i="1" l="1"/>
  <c r="BT268" i="1" s="1"/>
  <c r="D124" i="1"/>
  <c r="P159" i="1"/>
  <c r="D160" i="1"/>
  <c r="AK104" i="1" s="1"/>
  <c r="AQ104" i="1" s="1"/>
  <c r="AA39" i="1"/>
  <c r="M68" i="1" s="1"/>
  <c r="S126" i="1"/>
  <c r="M126" i="1"/>
  <c r="AW162" i="1"/>
  <c r="AK166" i="1"/>
  <c r="AW202" i="1"/>
  <c r="AK204" i="1"/>
  <c r="L310" i="1"/>
  <c r="BT262" i="1"/>
  <c r="BT271" i="1" s="1"/>
  <c r="BY91" i="1"/>
  <c r="D222" i="1"/>
  <c r="P65" i="1"/>
  <c r="BT260" i="1"/>
  <c r="BT269" i="1" s="1"/>
  <c r="BW183" i="1"/>
  <c r="BW185" i="1"/>
  <c r="BW186" i="1"/>
  <c r="BW184" i="1"/>
  <c r="BW159" i="1"/>
  <c r="BW161" i="1"/>
  <c r="BW160" i="1"/>
  <c r="BU261" i="1" s="1"/>
  <c r="BU270" i="1" s="1"/>
  <c r="BW158" i="1"/>
  <c r="L345" i="1"/>
  <c r="BT261" i="1"/>
  <c r="BT270" i="1" s="1"/>
  <c r="AK103" i="1"/>
  <c r="AQ103" i="1" s="1"/>
  <c r="BU259" i="1" l="1"/>
  <c r="BU268" i="1" s="1"/>
  <c r="BT277" i="1"/>
  <c r="BV21" i="1" s="1"/>
  <c r="AK67" i="1"/>
  <c r="AK66" i="1"/>
  <c r="CB94" i="1"/>
  <c r="G225" i="1"/>
  <c r="S68" i="1"/>
  <c r="G127" i="1"/>
  <c r="BX141" i="1"/>
  <c r="BW223" i="1"/>
  <c r="BX233" i="1" s="1"/>
  <c r="D125" i="1"/>
  <c r="P160" i="1"/>
  <c r="BU262" i="1"/>
  <c r="BU271" i="1" s="1"/>
  <c r="BU260" i="1"/>
  <c r="BU269" i="1" s="1"/>
  <c r="BY16" i="1"/>
  <c r="AO166" i="1"/>
  <c r="AU39" i="1" s="1"/>
  <c r="AQ42" i="1"/>
  <c r="D161" i="1" s="1"/>
  <c r="J124" i="1"/>
  <c r="P124" i="1"/>
  <c r="V127" i="1" s="1"/>
  <c r="BG211" i="1" s="1"/>
  <c r="X37" i="1"/>
  <c r="J66" i="1" s="1"/>
  <c r="BU277" i="1" l="1"/>
  <c r="BW21" i="1" s="1"/>
  <c r="BZ91" i="1"/>
  <c r="D223" i="1"/>
  <c r="P66" i="1"/>
  <c r="S127" i="1"/>
  <c r="M127" i="1"/>
  <c r="AA40" i="1"/>
  <c r="M69" i="1" s="1"/>
  <c r="BX243" i="1"/>
  <c r="BX242" i="1"/>
  <c r="BX241" i="1"/>
  <c r="BX240" i="1"/>
  <c r="I346" i="1"/>
  <c r="H346" i="1"/>
  <c r="K346" i="1"/>
  <c r="I311" i="1"/>
  <c r="H311" i="1"/>
  <c r="J162" i="1"/>
  <c r="J346" i="1"/>
  <c r="AV163" i="1"/>
  <c r="AN167" i="1" s="1"/>
  <c r="BZ19" i="1" s="1"/>
  <c r="AT163" i="1"/>
  <c r="AL167" i="1" s="1"/>
  <c r="BZ17" i="1" s="1"/>
  <c r="K311" i="1"/>
  <c r="J311" i="1"/>
  <c r="AU163" i="1"/>
  <c r="AM167" i="1" s="1"/>
  <c r="BZ18" i="1" s="1"/>
  <c r="AT203" i="1"/>
  <c r="AL205" i="1" s="1"/>
  <c r="AU203" i="1"/>
  <c r="AM205" i="1" s="1"/>
  <c r="AV203" i="1"/>
  <c r="AN205" i="1" s="1"/>
  <c r="AS163" i="1"/>
  <c r="AS203" i="1"/>
  <c r="J161" i="1"/>
  <c r="P125" i="1"/>
  <c r="V128" i="1" s="1"/>
  <c r="BG212" i="1" s="1"/>
  <c r="X38" i="1"/>
  <c r="J67" i="1" s="1"/>
  <c r="J125" i="1"/>
  <c r="D126" i="1"/>
  <c r="P161" i="1"/>
  <c r="AK105" i="1"/>
  <c r="AQ105" i="1" s="1"/>
  <c r="BX176" i="1"/>
  <c r="BX150" i="1"/>
  <c r="K347" i="1"/>
  <c r="H312" i="1"/>
  <c r="J312" i="1"/>
  <c r="I312" i="1"/>
  <c r="I347" i="1"/>
  <c r="J347" i="1"/>
  <c r="AU164" i="1"/>
  <c r="AM168" i="1" s="1"/>
  <c r="CA18" i="1" s="1"/>
  <c r="AT164" i="1"/>
  <c r="AL168" i="1" s="1"/>
  <c r="CA17" i="1" s="1"/>
  <c r="AV164" i="1"/>
  <c r="AN168" i="1" s="1"/>
  <c r="CA19" i="1" s="1"/>
  <c r="H347" i="1"/>
  <c r="K312" i="1"/>
  <c r="AU204" i="1"/>
  <c r="AM206" i="1" s="1"/>
  <c r="AV204" i="1"/>
  <c r="AN206" i="1" s="1"/>
  <c r="AS204" i="1"/>
  <c r="AT204" i="1"/>
  <c r="AL206" i="1" s="1"/>
  <c r="AS164" i="1"/>
  <c r="G128" i="1" l="1"/>
  <c r="L346" i="1"/>
  <c r="AW164" i="1"/>
  <c r="AK168" i="1"/>
  <c r="AW203" i="1"/>
  <c r="AK205" i="1"/>
  <c r="AW204" i="1"/>
  <c r="AK206" i="1"/>
  <c r="BX159" i="1"/>
  <c r="BX160" i="1"/>
  <c r="BX161" i="1"/>
  <c r="BX158" i="1"/>
  <c r="D224" i="1"/>
  <c r="CA91" i="1"/>
  <c r="P67" i="1"/>
  <c r="AW163" i="1"/>
  <c r="AK167" i="1"/>
  <c r="CC94" i="1"/>
  <c r="G226" i="1"/>
  <c r="S69" i="1"/>
  <c r="AK68" i="1"/>
  <c r="L311" i="1"/>
  <c r="L347" i="1"/>
  <c r="L312" i="1"/>
  <c r="BX185" i="1"/>
  <c r="BX184" i="1"/>
  <c r="BX183" i="1"/>
  <c r="BX186" i="1"/>
  <c r="P126" i="1"/>
  <c r="V129" i="1" s="1"/>
  <c r="BG213" i="1" s="1"/>
  <c r="X39" i="1"/>
  <c r="J68" i="1" s="1"/>
  <c r="J126" i="1"/>
  <c r="BX223" i="1"/>
  <c r="BY233" i="1" s="1"/>
  <c r="BY141" i="1"/>
  <c r="BV260" i="1" l="1"/>
  <c r="BV269" i="1" s="1"/>
  <c r="AA41" i="1"/>
  <c r="M128" i="1"/>
  <c r="S128" i="1"/>
  <c r="S70" i="1"/>
  <c r="BZ141" i="1"/>
  <c r="BY223" i="1"/>
  <c r="BZ233" i="1" s="1"/>
  <c r="BZ16" i="1"/>
  <c r="AO167" i="1"/>
  <c r="AU40" i="1" s="1"/>
  <c r="AQ43" i="1"/>
  <c r="BV259" i="1"/>
  <c r="BV268" i="1" s="1"/>
  <c r="AO168" i="1"/>
  <c r="AU41" i="1" s="1"/>
  <c r="CA16" i="1"/>
  <c r="AQ44" i="1"/>
  <c r="BY241" i="1"/>
  <c r="BY240" i="1"/>
  <c r="BY243" i="1"/>
  <c r="BY242" i="1"/>
  <c r="CB91" i="1"/>
  <c r="D225" i="1"/>
  <c r="P68" i="1"/>
  <c r="BV261" i="1"/>
  <c r="BV270" i="1" s="1"/>
  <c r="H348" i="1"/>
  <c r="H313" i="1"/>
  <c r="AS165" i="1"/>
  <c r="I313" i="1"/>
  <c r="J348" i="1"/>
  <c r="AU165" i="1"/>
  <c r="AM169" i="1" s="1"/>
  <c r="CB18" i="1" s="1"/>
  <c r="J313" i="1"/>
  <c r="AV165" i="1"/>
  <c r="AN169" i="1" s="1"/>
  <c r="CB19" i="1" s="1"/>
  <c r="K348" i="1"/>
  <c r="AT165" i="1"/>
  <c r="AL169" i="1" s="1"/>
  <c r="CB17" i="1" s="1"/>
  <c r="K313" i="1"/>
  <c r="I348" i="1"/>
  <c r="AV205" i="1"/>
  <c r="AN207" i="1" s="1"/>
  <c r="AS205" i="1"/>
  <c r="AT205" i="1"/>
  <c r="AL207" i="1" s="1"/>
  <c r="AU205" i="1"/>
  <c r="AM207" i="1" s="1"/>
  <c r="J163" i="1"/>
  <c r="BY150" i="1"/>
  <c r="BY176" i="1"/>
  <c r="BV262" i="1"/>
  <c r="BV271" i="1" s="1"/>
  <c r="L313" i="1" l="1"/>
  <c r="BY160" i="1"/>
  <c r="BY161" i="1"/>
  <c r="BY158" i="1"/>
  <c r="BY159" i="1"/>
  <c r="BZ176" i="1"/>
  <c r="BZ150" i="1"/>
  <c r="AU44" i="1"/>
  <c r="BY184" i="1"/>
  <c r="BY186" i="1"/>
  <c r="BY183" i="1"/>
  <c r="BY185" i="1"/>
  <c r="AK169" i="1"/>
  <c r="AW165" i="1"/>
  <c r="D162" i="1"/>
  <c r="AK106" i="1" s="1"/>
  <c r="AQ106" i="1" s="1"/>
  <c r="AW205" i="1"/>
  <c r="AK207" i="1"/>
  <c r="L348" i="1"/>
  <c r="BZ223" i="1"/>
  <c r="CA233" i="1" s="1"/>
  <c r="CA141" i="1"/>
  <c r="BV277" i="1"/>
  <c r="BX21" i="1" s="1"/>
  <c r="BZ241" i="1"/>
  <c r="BZ242" i="1"/>
  <c r="BZ243" i="1"/>
  <c r="BZ240" i="1"/>
  <c r="BW262" i="1" l="1"/>
  <c r="BW271" i="1" s="1"/>
  <c r="BW260" i="1"/>
  <c r="BW269" i="1" s="1"/>
  <c r="AK69" i="1"/>
  <c r="D127" i="1"/>
  <c r="D163" i="1"/>
  <c r="P162" i="1"/>
  <c r="BW259" i="1"/>
  <c r="BW268" i="1" s="1"/>
  <c r="CA150" i="1"/>
  <c r="CA176" i="1"/>
  <c r="BZ160" i="1"/>
  <c r="BZ159" i="1"/>
  <c r="BZ161" i="1"/>
  <c r="BZ158" i="1"/>
  <c r="CA242" i="1"/>
  <c r="CA240" i="1"/>
  <c r="CA243" i="1"/>
  <c r="CA241" i="1"/>
  <c r="CB16" i="1"/>
  <c r="AO169" i="1"/>
  <c r="AU42" i="1" s="1"/>
  <c r="AQ45" i="1"/>
  <c r="AU45" i="1" s="1"/>
  <c r="BZ185" i="1"/>
  <c r="BZ184" i="1"/>
  <c r="BZ183" i="1"/>
  <c r="BZ186" i="1"/>
  <c r="BW261" i="1"/>
  <c r="BW270" i="1" s="1"/>
  <c r="BX259" i="1" l="1"/>
  <c r="BX268" i="1" s="1"/>
  <c r="P163" i="1"/>
  <c r="AK107" i="1"/>
  <c r="AQ107" i="1" s="1"/>
  <c r="BX262" i="1"/>
  <c r="BX271" i="1" s="1"/>
  <c r="CA160" i="1"/>
  <c r="CA161" i="1"/>
  <c r="CA159" i="1"/>
  <c r="CA158" i="1"/>
  <c r="P127" i="1"/>
  <c r="V130" i="1" s="1"/>
  <c r="BG214" i="1" s="1"/>
  <c r="J127" i="1"/>
  <c r="X40" i="1"/>
  <c r="J69" i="1" s="1"/>
  <c r="BX260" i="1"/>
  <c r="BX269" i="1" s="1"/>
  <c r="BW277" i="1"/>
  <c r="BY21" i="1" s="1"/>
  <c r="CA183" i="1"/>
  <c r="CA185" i="1"/>
  <c r="CA186" i="1"/>
  <c r="CA184" i="1"/>
  <c r="BX261" i="1"/>
  <c r="BX270" i="1" s="1"/>
  <c r="H349" i="1"/>
  <c r="AT166" i="1"/>
  <c r="AL170" i="1" s="1"/>
  <c r="CC17" i="1" s="1"/>
  <c r="I314" i="1"/>
  <c r="K314" i="1"/>
  <c r="AV166" i="1"/>
  <c r="AN170" i="1" s="1"/>
  <c r="CC19" i="1" s="1"/>
  <c r="I349" i="1"/>
  <c r="H314" i="1"/>
  <c r="AS166" i="1"/>
  <c r="AU166" i="1"/>
  <c r="AM170" i="1" s="1"/>
  <c r="CC18" i="1" s="1"/>
  <c r="K349" i="1"/>
  <c r="J314" i="1"/>
  <c r="J349" i="1"/>
  <c r="AT206" i="1"/>
  <c r="AL208" i="1" s="1"/>
  <c r="AS206" i="1"/>
  <c r="AU206" i="1"/>
  <c r="AM208" i="1" s="1"/>
  <c r="AV206" i="1"/>
  <c r="AN208" i="1" s="1"/>
  <c r="BX277" i="1" l="1"/>
  <c r="BZ21" i="1" s="1"/>
  <c r="L349" i="1"/>
  <c r="D128" i="1"/>
  <c r="J128" i="1" s="1"/>
  <c r="BY260" i="1"/>
  <c r="BY269" i="1" s="1"/>
  <c r="BY262" i="1"/>
  <c r="BY271" i="1" s="1"/>
  <c r="P128" i="1"/>
  <c r="V131" i="1" s="1"/>
  <c r="BG215" i="1" s="1"/>
  <c r="X41" i="1"/>
  <c r="J70" i="1" s="1"/>
  <c r="BY261" i="1"/>
  <c r="BY270" i="1" s="1"/>
  <c r="D226" i="1"/>
  <c r="CC91" i="1"/>
  <c r="P69" i="1"/>
  <c r="AK70" i="1"/>
  <c r="AK170" i="1"/>
  <c r="AW166" i="1"/>
  <c r="L314" i="1"/>
  <c r="AW206" i="1"/>
  <c r="AK208" i="1"/>
  <c r="BY259" i="1"/>
  <c r="BY268" i="1" s="1"/>
  <c r="BY277" i="1" l="1"/>
  <c r="CA21" i="1" s="1"/>
  <c r="D227" i="1"/>
  <c r="CD91" i="1"/>
  <c r="P70" i="1"/>
  <c r="CB141" i="1"/>
  <c r="CA223" i="1"/>
  <c r="CB233" i="1" s="1"/>
  <c r="AO170" i="1"/>
  <c r="AU43" i="1" s="1"/>
  <c r="AQ46" i="1"/>
  <c r="AU46" i="1" s="1"/>
  <c r="CC16" i="1"/>
  <c r="K315" i="1"/>
  <c r="AT167" i="1"/>
  <c r="I350" i="1"/>
  <c r="H350" i="1"/>
  <c r="H315" i="1"/>
  <c r="AU167" i="1"/>
  <c r="AV167" i="1"/>
  <c r="J315" i="1"/>
  <c r="I315" i="1"/>
  <c r="J350" i="1"/>
  <c r="AS167" i="1"/>
  <c r="AW167" i="1" s="1"/>
  <c r="K350" i="1"/>
  <c r="CB240" i="1" l="1"/>
  <c r="CB242" i="1"/>
  <c r="CB241" i="1"/>
  <c r="CB243" i="1"/>
  <c r="L315" i="1"/>
  <c r="L350" i="1"/>
  <c r="CC141" i="1"/>
  <c r="CB223" i="1"/>
  <c r="CC233" i="1" s="1"/>
  <c r="CB176" i="1"/>
  <c r="CB150" i="1"/>
  <c r="CC243" i="1" l="1"/>
  <c r="CC240" i="1"/>
  <c r="CC242" i="1"/>
  <c r="CC241" i="1"/>
  <c r="CB158" i="1"/>
  <c r="CB161" i="1"/>
  <c r="CB160" i="1"/>
  <c r="CB159" i="1"/>
  <c r="BZ260" i="1" s="1"/>
  <c r="BZ269" i="1" s="1"/>
  <c r="CC150" i="1"/>
  <c r="CC176" i="1"/>
  <c r="CB186" i="1"/>
  <c r="CB185" i="1"/>
  <c r="CB183" i="1"/>
  <c r="CB184" i="1"/>
  <c r="BZ261" i="1" l="1"/>
  <c r="BZ270" i="1" s="1"/>
  <c r="CC186" i="1"/>
  <c r="CC184" i="1"/>
  <c r="CC183" i="1"/>
  <c r="CC185" i="1"/>
  <c r="BZ262" i="1"/>
  <c r="BZ271" i="1" s="1"/>
  <c r="CC158" i="1"/>
  <c r="CC159" i="1"/>
  <c r="CC161" i="1"/>
  <c r="CC160" i="1"/>
  <c r="BZ259" i="1"/>
  <c r="BZ268" i="1" s="1"/>
  <c r="CA261" i="1" l="1"/>
  <c r="CA270" i="1" s="1"/>
  <c r="BZ277" i="1"/>
  <c r="CB21" i="1" s="1"/>
  <c r="CA260" i="1"/>
  <c r="CA269" i="1" s="1"/>
  <c r="CA259" i="1"/>
  <c r="CA268" i="1" s="1"/>
  <c r="CA262" i="1"/>
  <c r="CA271" i="1" s="1"/>
  <c r="CA277" i="1" l="1"/>
  <c r="CC21" i="1" s="1"/>
</calcChain>
</file>

<file path=xl/sharedStrings.xml><?xml version="1.0" encoding="utf-8"?>
<sst xmlns="http://schemas.openxmlformats.org/spreadsheetml/2006/main" count="311" uniqueCount="125">
  <si>
    <t xml:space="preserve">Incoming Orders </t>
  </si>
  <si>
    <t xml:space="preserve">Delivered Orders </t>
  </si>
  <si>
    <t>Order Backlog</t>
  </si>
  <si>
    <t>Cancelled Backlogged Orders</t>
  </si>
  <si>
    <t>Orderbacklog Cost</t>
  </si>
  <si>
    <t>Backorder costs</t>
  </si>
  <si>
    <t>Product 1</t>
  </si>
  <si>
    <t>Product 2</t>
  </si>
  <si>
    <t>Product 3</t>
  </si>
  <si>
    <t>Product 4</t>
  </si>
  <si>
    <t xml:space="preserve">Inventory Holding </t>
  </si>
  <si>
    <t>Inventory</t>
  </si>
  <si>
    <t>Inventory Cost</t>
  </si>
  <si>
    <t>P1 [PU/Month]</t>
  </si>
  <si>
    <t>P2 [PU/Month]</t>
  </si>
  <si>
    <t>P3 [PU/Month]</t>
  </si>
  <si>
    <t>P4 [PU/Month]</t>
  </si>
  <si>
    <t>Production</t>
  </si>
  <si>
    <t xml:space="preserve">Demand, Supply, Backlog, Inventory </t>
  </si>
  <si>
    <t xml:space="preserve">Work in Progress Inventory </t>
  </si>
  <si>
    <t>Capacity</t>
  </si>
  <si>
    <t>Granulation</t>
  </si>
  <si>
    <t>Blending</t>
  </si>
  <si>
    <t>Tableting</t>
  </si>
  <si>
    <t>Packaging</t>
  </si>
  <si>
    <t>Released Production Quantity</t>
  </si>
  <si>
    <t xml:space="preserve">Maximum Deliveries </t>
  </si>
  <si>
    <t>Fill Rate</t>
  </si>
  <si>
    <t>Cost Calculation</t>
  </si>
  <si>
    <t>Fixed costs in cost departments</t>
  </si>
  <si>
    <t>Purchasing</t>
  </si>
  <si>
    <t>Material</t>
  </si>
  <si>
    <t>Quality</t>
  </si>
  <si>
    <t>Sales</t>
  </si>
  <si>
    <t>Administration</t>
  </si>
  <si>
    <t>Fixed production capacity costs/h</t>
  </si>
  <si>
    <t>Total contribution margin [€/month]</t>
  </si>
  <si>
    <t>Fixed company costs [€/month]</t>
  </si>
  <si>
    <t>Operating Income [€/month]</t>
  </si>
  <si>
    <t>granulation </t>
  </si>
  <si>
    <t>blending </t>
  </si>
  <si>
    <t>tableting </t>
  </si>
  <si>
    <t>packaging</t>
  </si>
  <si>
    <t xml:space="preserve">Operating Income / Cost Caluclation </t>
  </si>
  <si>
    <t>Fixed production capacity cost/h * Available production capacity per month in h</t>
  </si>
  <si>
    <t xml:space="preserve">Granulation </t>
  </si>
  <si>
    <t>GESAMT</t>
  </si>
  <si>
    <t>Planned Production Capacity</t>
  </si>
  <si>
    <t>Product</t>
  </si>
  <si>
    <t>P1</t>
  </si>
  <si>
    <t>P2</t>
  </si>
  <si>
    <t>P3</t>
  </si>
  <si>
    <t>P4</t>
  </si>
  <si>
    <t>Unit</t>
  </si>
  <si>
    <t>h/PU</t>
  </si>
  <si>
    <t>Cost and profit for the current period</t>
  </si>
  <si>
    <t>of these fixed production costs in granulation </t>
  </si>
  <si>
    <t>of these fixed production costs in blending </t>
  </si>
  <si>
    <t>of these fixed production costs in tableting </t>
  </si>
  <si>
    <t>of these fixed production costs in packaging</t>
  </si>
  <si>
    <t>Calculation Fixed Production Costs</t>
  </si>
  <si>
    <t>Total</t>
  </si>
  <si>
    <t xml:space="preserve">Planned Production Quantity </t>
  </si>
  <si>
    <t>ø Demand Monat 7-36</t>
  </si>
  <si>
    <t>ø Demand Monat 37-48</t>
  </si>
  <si>
    <t xml:space="preserve">Capacity Utilization </t>
  </si>
  <si>
    <t>Workload</t>
  </si>
  <si>
    <t>Sales volume [PU/month]</t>
  </si>
  <si>
    <t>Produkt 1</t>
  </si>
  <si>
    <t>Variable manufacturing costs</t>
  </si>
  <si>
    <t>Variable manufacturing costs PU</t>
  </si>
  <si>
    <t xml:space="preserve">Sales Volume </t>
  </si>
  <si>
    <t>to allocate fixed material and purchasing costs in Prozent</t>
  </si>
  <si>
    <t>to allocate fixed quality costs</t>
  </si>
  <si>
    <t>In % PU</t>
  </si>
  <si>
    <t>Allocated fixed quality costs PU</t>
  </si>
  <si>
    <t>Full Manufacturing costs PU</t>
  </si>
  <si>
    <t>Fixed sales and administration costs</t>
  </si>
  <si>
    <t>to allocate fixed sales and admin costs</t>
  </si>
  <si>
    <t>Manufacturing costs total</t>
  </si>
  <si>
    <t>Desired Deliveries</t>
  </si>
  <si>
    <t>Allocated fixed sales and admin costs PU</t>
  </si>
  <si>
    <t xml:space="preserve">Incoming Orders + Backlog </t>
  </si>
  <si>
    <t>Monatliche Reduktion</t>
  </si>
  <si>
    <t xml:space="preserve">Durchschnittlicher Demand soll der Größe des Inventorys entsprechen                                                 --&gt; Zu Beginn soll das Inventar auf ø Demand von Monat 7-36 reduziert werden, dies geht ab Monat 38 und dann innerhalb von 12 Monaten </t>
  </si>
  <si>
    <t>Sales price PU</t>
  </si>
  <si>
    <t>Differenz Inventory Monat 36/48</t>
  </si>
  <si>
    <t>Sales price [€/PU]</t>
  </si>
  <si>
    <t>Variable cost [€/PU]</t>
  </si>
  <si>
    <t>Contribution margin [€/PU]</t>
  </si>
  <si>
    <t>Contribution margin [€/month]</t>
  </si>
  <si>
    <t>Tabletting</t>
  </si>
  <si>
    <t>Allocated fixed material and purchasing costs in PU</t>
  </si>
  <si>
    <t>Available Capacity</t>
  </si>
  <si>
    <t>Product1</t>
  </si>
  <si>
    <t>SUMME</t>
  </si>
  <si>
    <t>Avaible Production Capacity</t>
  </si>
  <si>
    <t>Attention for month 59: Consider inventory and order backlog, because decision is valid for the next 6 months!</t>
  </si>
  <si>
    <t>Update Delivered Orders below</t>
  </si>
  <si>
    <t>Actually Supplied</t>
  </si>
  <si>
    <t xml:space="preserve">Percentage at which Desired Deliveries were achieved </t>
  </si>
  <si>
    <t>Released Production Quantity, depends on the Capacity, if it is exceeded the planned cannot be fulfilled to 100%.</t>
  </si>
  <si>
    <t>Calculate 100 percent off to compare</t>
  </si>
  <si>
    <t>These values are to be transferred to the website!</t>
  </si>
  <si>
    <t xml:space="preserve">Total </t>
  </si>
  <si>
    <t>TOTAL OPERATING INCOME</t>
  </si>
  <si>
    <t>Total costs PU</t>
  </si>
  <si>
    <t>PROFIT / LOSS PER PRODUCT</t>
  </si>
  <si>
    <t>Specified Capacity</t>
  </si>
  <si>
    <t xml:space="preserve">Calculation of the inventory:                                                                                               Inventory of the previous month + Released Production Quantity two months before -- delivered orders of the current month.  </t>
  </si>
  <si>
    <t xml:space="preserve">The table is also deformed with the one above and is intended to facilitate the copy process to the hard values. Please do not apply formulas to this table 				</t>
  </si>
  <si>
    <t>This table shows the Delivered Orders, but without deformation, since circular references occurred during the calculation of the inventory. If possible, please use the Delivered Orders table above (line 16 -17). This only if you have the same problem :D</t>
  </si>
  <si>
    <t>Orderbacklog costs and inventory costs are already included in the fixed costs - be careful not to include them twice.</t>
  </si>
  <si>
    <t>cheaper than backlog costs</t>
  </si>
  <si>
    <t>More expensive than Backlog costs</t>
  </si>
  <si>
    <t>more expensive than Inventory costs</t>
  </si>
  <si>
    <t>cheaper than inventory costs</t>
  </si>
  <si>
    <t>Orderbacklog costs and inventory costs are already included in the fixed costs - be careful not to include them twice</t>
  </si>
  <si>
    <r>
      <t xml:space="preserve">Orderbacklog </t>
    </r>
    <r>
      <rPr>
        <b/>
        <sz val="20"/>
        <color rgb="FFFF0000"/>
        <rFont val="Times New Roman"/>
        <family val="1"/>
      </rPr>
      <t>Cost</t>
    </r>
  </si>
  <si>
    <r>
      <t xml:space="preserve">Inventory/Backlog </t>
    </r>
    <r>
      <rPr>
        <b/>
        <sz val="14"/>
        <color rgb="FFFF0000"/>
        <rFont val="Times New Roman"/>
        <family val="1"/>
      </rPr>
      <t>COST</t>
    </r>
  </si>
  <si>
    <r>
      <t xml:space="preserve">Inventory </t>
    </r>
    <r>
      <rPr>
        <b/>
        <sz val="20"/>
        <color rgb="FFFF0000"/>
        <rFont val="Times New Roman"/>
        <family val="1"/>
      </rPr>
      <t>Cost</t>
    </r>
  </si>
  <si>
    <r>
      <t xml:space="preserve">Available Production Capacity </t>
    </r>
    <r>
      <rPr>
        <sz val="20"/>
        <color theme="1"/>
        <rFont val="Times New Roman"/>
        <family val="1"/>
      </rPr>
      <t xml:space="preserve">(Planned production capacity </t>
    </r>
    <r>
      <rPr>
        <b/>
        <sz val="20"/>
        <color theme="1"/>
        <rFont val="Times New Roman"/>
        <family val="1"/>
      </rPr>
      <t>available 4 months later</t>
    </r>
    <r>
      <rPr>
        <sz val="20"/>
        <color theme="1"/>
        <rFont val="Times New Roman"/>
        <family val="1"/>
      </rPr>
      <t>)</t>
    </r>
  </si>
  <si>
    <r>
      <t xml:space="preserve">Delivered Orders </t>
    </r>
    <r>
      <rPr>
        <b/>
        <sz val="12"/>
        <color theme="1"/>
        <rFont val="Times New Roman"/>
        <family val="1"/>
      </rPr>
      <t>(mit oben verknüpft um leichter zu kopieren)</t>
    </r>
    <r>
      <rPr>
        <b/>
        <sz val="20"/>
        <color theme="1"/>
        <rFont val="Times New Roman"/>
        <family val="1"/>
      </rPr>
      <t xml:space="preserve"> </t>
    </r>
  </si>
  <si>
    <r>
      <t xml:space="preserve">Processing Time: Workloard / Planned Production </t>
    </r>
    <r>
      <rPr>
        <b/>
        <sz val="18"/>
        <color theme="1"/>
        <rFont val="Times New Roman"/>
        <family val="1"/>
      </rPr>
      <t>GIVEN</t>
    </r>
  </si>
  <si>
    <t>Max Deliveries - Incoming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</si>
</sst>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  <numFmt numFmtId="165" formatCode="_-* #,##0.00\ &quot;€&quot;_-;\-* #,##0.00\ &quot;€&quot;_-;_-* &quot;-&quot;???\ &quot;€&quot;_-;_-@_-"/>
    <numFmt numFmtId="166" formatCode="0.000000"/>
    <numFmt numFmtId="167" formatCode="#,##0_ ;[Red]\-#,##0\ "/>
    <numFmt numFmtId="168" formatCode="_-* #,##0\ &quot;€&quot;_-;\-* #,##0\ &quot;€&quot;_-;_-* &quot;-&quot;???\ &quot;€&quot;_-;_-@_-"/>
    <numFmt numFmtId="169" formatCode="_-* #,##0.000\ &quot;€&quot;_-;\-* #,##0.000\ &quot;€&quot;_-;_-* &quot;-&quot;???\ &quot;€&quot;_-;_-@_-"/>
    <numFmt numFmtId="170" formatCode="0.000000000"/>
    <numFmt numFmtId="171" formatCode="0.0000"/>
    <numFmt numFmtId="172" formatCode="_-* #,##0.00\ _€_-;\-* #,##0.00\ _€_-;_-* &quot;-&quot;??\ _€_-;_-@_-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1"/>
      <color rgb="FF000000"/>
      <name val="Times New Roman"/>
      <family val="1"/>
    </font>
    <font>
      <b/>
      <sz val="36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rgb="FF444444"/>
      <name val="Times New Roman"/>
      <family val="1"/>
    </font>
    <font>
      <sz val="13"/>
      <color rgb="FF666666"/>
      <name val="Times New Roman"/>
      <family val="1"/>
    </font>
    <font>
      <sz val="18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2"/>
      <color rgb="FF444444"/>
      <name val="Times New Roman"/>
      <family val="1"/>
    </font>
    <font>
      <sz val="12"/>
      <color theme="7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9"/>
      <name val="Times New Roman"/>
      <family val="1"/>
    </font>
    <font>
      <b/>
      <sz val="14"/>
      <color rgb="FFFF0000"/>
      <name val="Times New Roman"/>
      <family val="1"/>
    </font>
    <font>
      <sz val="12"/>
      <color rgb="FF00000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EFA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3">
    <xf numFmtId="0" fontId="0" fillId="0" borderId="0" xfId="0"/>
    <xf numFmtId="0" fontId="4" fillId="0" borderId="0" xfId="0" applyFont="1"/>
    <xf numFmtId="0" fontId="4" fillId="4" borderId="0" xfId="0" applyFont="1" applyFill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7" fillId="5" borderId="0" xfId="0" applyFont="1" applyFill="1"/>
    <xf numFmtId="0" fontId="8" fillId="9" borderId="0" xfId="0" applyFont="1" applyFill="1" applyAlignment="1">
      <alignment horizontal="center"/>
    </xf>
    <xf numFmtId="0" fontId="4" fillId="3" borderId="0" xfId="0" applyFont="1" applyFill="1" applyAlignment="1">
      <alignment wrapText="1"/>
    </xf>
    <xf numFmtId="164" fontId="4" fillId="0" borderId="0" xfId="1" applyNumberFormat="1" applyFont="1"/>
    <xf numFmtId="0" fontId="9" fillId="5" borderId="0" xfId="0" applyFont="1" applyFill="1"/>
    <xf numFmtId="0" fontId="10" fillId="0" borderId="1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3" fontId="4" fillId="0" borderId="0" xfId="0" applyNumberFormat="1" applyFont="1"/>
    <xf numFmtId="3" fontId="4" fillId="4" borderId="0" xfId="0" applyNumberFormat="1" applyFont="1" applyFill="1"/>
    <xf numFmtId="164" fontId="4" fillId="0" borderId="0" xfId="0" applyNumberFormat="1" applyFont="1"/>
    <xf numFmtId="172" fontId="4" fillId="0" borderId="0" xfId="0" applyNumberFormat="1" applyFont="1"/>
    <xf numFmtId="3" fontId="4" fillId="3" borderId="0" xfId="0" applyNumberFormat="1" applyFont="1" applyFill="1"/>
    <xf numFmtId="0" fontId="4" fillId="0" borderId="0" xfId="0" applyFont="1" applyFill="1" applyAlignment="1">
      <alignment vertical="center" wrapText="1"/>
    </xf>
    <xf numFmtId="0" fontId="4" fillId="0" borderId="0" xfId="0" applyFont="1" applyFill="1"/>
    <xf numFmtId="0" fontId="7" fillId="3" borderId="0" xfId="0" applyFont="1" applyFill="1" applyAlignment="1">
      <alignment horizontal="center"/>
    </xf>
    <xf numFmtId="0" fontId="4" fillId="17" borderId="0" xfId="0" applyFont="1" applyFill="1"/>
    <xf numFmtId="0" fontId="16" fillId="0" borderId="0" xfId="0" applyFont="1" applyAlignment="1">
      <alignment horizontal="center"/>
    </xf>
    <xf numFmtId="0" fontId="6" fillId="0" borderId="0" xfId="0" applyFont="1" applyFill="1" applyAlignment="1"/>
    <xf numFmtId="0" fontId="16" fillId="0" borderId="0" xfId="0" applyFont="1" applyFill="1" applyAlignment="1"/>
    <xf numFmtId="0" fontId="4" fillId="7" borderId="0" xfId="0" applyFont="1" applyFill="1" applyAlignment="1">
      <alignment vertical="center" wrapText="1"/>
    </xf>
    <xf numFmtId="0" fontId="4" fillId="3" borderId="0" xfId="0" applyFont="1" applyFill="1"/>
    <xf numFmtId="44" fontId="4" fillId="0" borderId="0" xfId="0" applyNumberFormat="1" applyFont="1"/>
    <xf numFmtId="3" fontId="4" fillId="0" borderId="0" xfId="0" applyNumberFormat="1" applyFont="1" applyFill="1"/>
    <xf numFmtId="9" fontId="4" fillId="0" borderId="0" xfId="2" applyFont="1"/>
    <xf numFmtId="168" fontId="4" fillId="0" borderId="8" xfId="0" applyNumberFormat="1" applyFont="1" applyBorder="1"/>
    <xf numFmtId="164" fontId="4" fillId="13" borderId="0" xfId="1" applyNumberFormat="1" applyFont="1" applyFill="1"/>
    <xf numFmtId="0" fontId="4" fillId="0" borderId="0" xfId="0" applyFont="1" applyAlignment="1">
      <alignment vertical="center"/>
    </xf>
    <xf numFmtId="164" fontId="4" fillId="0" borderId="0" xfId="2" applyNumberFormat="1" applyFont="1"/>
    <xf numFmtId="0" fontId="12" fillId="0" borderId="0" xfId="0" applyFont="1" applyFill="1" applyAlignment="1"/>
    <xf numFmtId="0" fontId="18" fillId="0" borderId="0" xfId="0" applyFont="1" applyBorder="1" applyAlignment="1"/>
    <xf numFmtId="168" fontId="4" fillId="0" borderId="2" xfId="0" applyNumberFormat="1" applyFont="1" applyBorder="1"/>
    <xf numFmtId="9" fontId="4" fillId="16" borderId="0" xfId="2" applyFont="1" applyFill="1"/>
    <xf numFmtId="0" fontId="4" fillId="0" borderId="0" xfId="0" applyFont="1" applyBorder="1"/>
    <xf numFmtId="164" fontId="4" fillId="2" borderId="0" xfId="1" applyNumberFormat="1" applyFont="1" applyFill="1"/>
    <xf numFmtId="1" fontId="4" fillId="0" borderId="0" xfId="1" applyNumberFormat="1" applyFont="1" applyFill="1"/>
    <xf numFmtId="1" fontId="4" fillId="0" borderId="0" xfId="0" applyNumberFormat="1" applyFont="1" applyFill="1"/>
    <xf numFmtId="0" fontId="18" fillId="0" borderId="1" xfId="0" applyFont="1" applyBorder="1"/>
    <xf numFmtId="168" fontId="4" fillId="0" borderId="0" xfId="0" applyNumberFormat="1" applyFont="1" applyBorder="1"/>
    <xf numFmtId="0" fontId="4" fillId="0" borderId="2" xfId="0" applyFont="1" applyBorder="1"/>
    <xf numFmtId="168" fontId="4" fillId="0" borderId="0" xfId="0" applyNumberFormat="1" applyFont="1"/>
    <xf numFmtId="1" fontId="4" fillId="0" borderId="0" xfId="1" applyNumberFormat="1" applyFont="1"/>
    <xf numFmtId="169" fontId="4" fillId="0" borderId="0" xfId="0" applyNumberFormat="1" applyFont="1" applyBorder="1"/>
    <xf numFmtId="0" fontId="16" fillId="0" borderId="0" xfId="0" applyFont="1" applyAlignment="1"/>
    <xf numFmtId="165" fontId="4" fillId="0" borderId="2" xfId="0" applyNumberFormat="1" applyFont="1" applyBorder="1" applyAlignment="1">
      <alignment horizontal="right"/>
    </xf>
    <xf numFmtId="0" fontId="4" fillId="0" borderId="0" xfId="0" applyFont="1" applyFill="1" applyAlignment="1"/>
    <xf numFmtId="0" fontId="4" fillId="0" borderId="8" xfId="0" applyFont="1" applyBorder="1"/>
    <xf numFmtId="168" fontId="4" fillId="0" borderId="3" xfId="0" applyNumberFormat="1" applyFont="1" applyBorder="1" applyAlignment="1">
      <alignment horizontal="right"/>
    </xf>
    <xf numFmtId="0" fontId="4" fillId="0" borderId="0" xfId="0" applyFont="1" applyAlignment="1"/>
    <xf numFmtId="0" fontId="19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21" fillId="3" borderId="1" xfId="0" applyFont="1" applyFill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17" fillId="0" borderId="0" xfId="0" applyFont="1" applyFill="1" applyBorder="1" applyAlignment="1"/>
    <xf numFmtId="44" fontId="4" fillId="0" borderId="0" xfId="3" applyFont="1"/>
    <xf numFmtId="165" fontId="4" fillId="8" borderId="2" xfId="0" applyNumberFormat="1" applyFont="1" applyFill="1" applyBorder="1" applyAlignment="1">
      <alignment horizontal="right"/>
    </xf>
    <xf numFmtId="0" fontId="23" fillId="0" borderId="0" xfId="0" applyFont="1" applyAlignment="1">
      <alignment wrapText="1"/>
    </xf>
    <xf numFmtId="0" fontId="21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/>
    <xf numFmtId="166" fontId="4" fillId="0" borderId="0" xfId="0" applyNumberFormat="1" applyFont="1" applyFill="1" applyBorder="1" applyAlignment="1">
      <alignment horizontal="right"/>
    </xf>
    <xf numFmtId="165" fontId="4" fillId="15" borderId="2" xfId="0" applyNumberFormat="1" applyFont="1" applyFill="1" applyBorder="1" applyAlignment="1">
      <alignment horizontal="right"/>
    </xf>
    <xf numFmtId="0" fontId="18" fillId="0" borderId="6" xfId="0" applyFont="1" applyBorder="1"/>
    <xf numFmtId="165" fontId="4" fillId="15" borderId="3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25" fillId="0" borderId="0" xfId="0" applyFont="1" applyFill="1" applyBorder="1"/>
    <xf numFmtId="165" fontId="4" fillId="0" borderId="0" xfId="0" applyNumberFormat="1" applyFont="1" applyFill="1" applyBorder="1" applyAlignment="1">
      <alignment horizontal="right"/>
    </xf>
    <xf numFmtId="167" fontId="26" fillId="0" borderId="0" xfId="0" applyNumberFormat="1" applyFont="1" applyAlignment="1"/>
    <xf numFmtId="0" fontId="9" fillId="4" borderId="0" xfId="0" applyFont="1" applyFill="1"/>
    <xf numFmtId="1" fontId="4" fillId="0" borderId="0" xfId="0" applyNumberFormat="1" applyFont="1"/>
    <xf numFmtId="44" fontId="4" fillId="0" borderId="0" xfId="3" applyFont="1" applyFill="1"/>
    <xf numFmtId="167" fontId="26" fillId="0" borderId="0" xfId="0" applyNumberFormat="1" applyFont="1"/>
    <xf numFmtId="0" fontId="4" fillId="12" borderId="0" xfId="0" applyFont="1" applyFill="1"/>
    <xf numFmtId="0" fontId="4" fillId="0" borderId="4" xfId="0" applyFont="1" applyFill="1" applyBorder="1"/>
    <xf numFmtId="44" fontId="7" fillId="3" borderId="5" xfId="3" applyFont="1" applyFill="1" applyBorder="1"/>
    <xf numFmtId="0" fontId="4" fillId="3" borderId="1" xfId="0" applyFont="1" applyFill="1" applyBorder="1"/>
    <xf numFmtId="44" fontId="4" fillId="0" borderId="2" xfId="3" applyFont="1" applyBorder="1"/>
    <xf numFmtId="0" fontId="9" fillId="0" borderId="0" xfId="0" applyFont="1"/>
    <xf numFmtId="0" fontId="4" fillId="3" borderId="6" xfId="0" applyFont="1" applyFill="1" applyBorder="1"/>
    <xf numFmtId="44" fontId="4" fillId="0" borderId="3" xfId="3" applyFont="1" applyBorder="1"/>
    <xf numFmtId="44" fontId="16" fillId="0" borderId="0" xfId="0" applyNumberFormat="1" applyFont="1" applyAlignment="1">
      <alignment horizontal="center"/>
    </xf>
    <xf numFmtId="3" fontId="4" fillId="0" borderId="0" xfId="0" applyNumberFormat="1" applyFont="1" applyAlignment="1"/>
    <xf numFmtId="165" fontId="4" fillId="8" borderId="3" xfId="0" applyNumberFormat="1" applyFont="1" applyFill="1" applyBorder="1" applyAlignment="1">
      <alignment horizontal="right"/>
    </xf>
    <xf numFmtId="0" fontId="4" fillId="3" borderId="2" xfId="0" applyFont="1" applyFill="1" applyBorder="1"/>
    <xf numFmtId="3" fontId="4" fillId="0" borderId="2" xfId="0" applyNumberFormat="1" applyFont="1" applyBorder="1"/>
    <xf numFmtId="1" fontId="4" fillId="19" borderId="0" xfId="0" applyNumberFormat="1" applyFont="1" applyFill="1"/>
    <xf numFmtId="44" fontId="4" fillId="0" borderId="2" xfId="0" applyNumberFormat="1" applyFont="1" applyBorder="1"/>
    <xf numFmtId="2" fontId="4" fillId="0" borderId="0" xfId="0" applyNumberFormat="1" applyFont="1"/>
    <xf numFmtId="1" fontId="4" fillId="16" borderId="0" xfId="0" applyNumberFormat="1" applyFont="1" applyFill="1"/>
    <xf numFmtId="1" fontId="4" fillId="18" borderId="0" xfId="0" applyNumberFormat="1" applyFont="1" applyFill="1"/>
    <xf numFmtId="1" fontId="4" fillId="17" borderId="0" xfId="0" applyNumberFormat="1" applyFont="1" applyFill="1"/>
    <xf numFmtId="44" fontId="4" fillId="19" borderId="0" xfId="0" applyNumberFormat="1" applyFont="1" applyFill="1"/>
    <xf numFmtId="44" fontId="4" fillId="19" borderId="2" xfId="0" applyNumberFormat="1" applyFont="1" applyFill="1" applyBorder="1"/>
    <xf numFmtId="2" fontId="4" fillId="19" borderId="0" xfId="0" applyNumberFormat="1" applyFont="1" applyFill="1"/>
    <xf numFmtId="44" fontId="4" fillId="16" borderId="0" xfId="0" applyNumberFormat="1" applyFont="1" applyFill="1"/>
    <xf numFmtId="44" fontId="4" fillId="16" borderId="2" xfId="0" applyNumberFormat="1" applyFont="1" applyFill="1" applyBorder="1"/>
    <xf numFmtId="2" fontId="4" fillId="16" borderId="0" xfId="0" applyNumberFormat="1" applyFont="1" applyFill="1"/>
    <xf numFmtId="44" fontId="4" fillId="17" borderId="0" xfId="0" applyNumberFormat="1" applyFont="1" applyFill="1"/>
    <xf numFmtId="44" fontId="4" fillId="17" borderId="2" xfId="0" applyNumberFormat="1" applyFont="1" applyFill="1" applyBorder="1"/>
    <xf numFmtId="2" fontId="4" fillId="17" borderId="0" xfId="0" applyNumberFormat="1" applyFont="1" applyFill="1"/>
    <xf numFmtId="44" fontId="4" fillId="18" borderId="0" xfId="0" applyNumberFormat="1" applyFont="1" applyFill="1"/>
    <xf numFmtId="2" fontId="4" fillId="18" borderId="0" xfId="0" applyNumberFormat="1" applyFont="1" applyFill="1"/>
    <xf numFmtId="44" fontId="4" fillId="18" borderId="2" xfId="0" applyNumberFormat="1" applyFont="1" applyFill="1" applyBorder="1"/>
    <xf numFmtId="0" fontId="4" fillId="10" borderId="0" xfId="0" applyFont="1" applyFill="1"/>
    <xf numFmtId="170" fontId="4" fillId="0" borderId="0" xfId="0" applyNumberFormat="1" applyFont="1"/>
    <xf numFmtId="0" fontId="12" fillId="0" borderId="0" xfId="0" applyFont="1"/>
    <xf numFmtId="0" fontId="12" fillId="0" borderId="0" xfId="0" applyFont="1" applyFill="1" applyBorder="1" applyAlignment="1"/>
    <xf numFmtId="1" fontId="9" fillId="0" borderId="0" xfId="1" applyNumberFormat="1" applyFont="1" applyAlignment="1">
      <alignment vertical="center"/>
    </xf>
    <xf numFmtId="0" fontId="9" fillId="10" borderId="0" xfId="0" applyFont="1" applyFill="1"/>
    <xf numFmtId="0" fontId="4" fillId="26" borderId="0" xfId="0" applyFont="1" applyFill="1"/>
    <xf numFmtId="0" fontId="4" fillId="7" borderId="0" xfId="0" applyFont="1" applyFill="1"/>
    <xf numFmtId="0" fontId="4" fillId="20" borderId="0" xfId="0" applyFont="1" applyFill="1"/>
    <xf numFmtId="171" fontId="4" fillId="0" borderId="0" xfId="2" applyNumberFormat="1" applyFont="1"/>
    <xf numFmtId="44" fontId="4" fillId="0" borderId="0" xfId="2" applyNumberFormat="1" applyFont="1"/>
    <xf numFmtId="171" fontId="4" fillId="0" borderId="0" xfId="0" applyNumberFormat="1" applyFont="1"/>
    <xf numFmtId="0" fontId="4" fillId="7" borderId="0" xfId="0" applyNumberFormat="1" applyFont="1" applyFill="1"/>
    <xf numFmtId="0" fontId="4" fillId="11" borderId="0" xfId="0" applyNumberFormat="1" applyFont="1" applyFill="1"/>
    <xf numFmtId="166" fontId="4" fillId="7" borderId="2" xfId="0" applyNumberFormat="1" applyFont="1" applyFill="1" applyBorder="1" applyAlignment="1">
      <alignment horizontal="right"/>
    </xf>
    <xf numFmtId="0" fontId="4" fillId="22" borderId="0" xfId="0" applyFont="1" applyFill="1"/>
    <xf numFmtId="3" fontId="4" fillId="7" borderId="0" xfId="0" applyNumberFormat="1" applyFont="1" applyFill="1"/>
    <xf numFmtId="3" fontId="4" fillId="26" borderId="0" xfId="0" applyNumberFormat="1" applyFont="1" applyFill="1"/>
    <xf numFmtId="2" fontId="4" fillId="7" borderId="0" xfId="0" applyNumberFormat="1" applyFont="1" applyFill="1"/>
    <xf numFmtId="0" fontId="4" fillId="21" borderId="0" xfId="0" applyFont="1" applyFill="1"/>
    <xf numFmtId="3" fontId="4" fillId="23" borderId="0" xfId="0" applyNumberFormat="1" applyFont="1" applyFill="1"/>
    <xf numFmtId="0" fontId="4" fillId="23" borderId="0" xfId="0" applyFont="1" applyFill="1"/>
    <xf numFmtId="3" fontId="28" fillId="24" borderId="0" xfId="0" applyNumberFormat="1" applyFont="1" applyFill="1"/>
    <xf numFmtId="3" fontId="28" fillId="7" borderId="0" xfId="0" applyNumberFormat="1" applyFont="1" applyFill="1"/>
    <xf numFmtId="0" fontId="14" fillId="6" borderId="0" xfId="0" applyFont="1" applyFill="1" applyAlignment="1">
      <alignment horizontal="center"/>
    </xf>
    <xf numFmtId="0" fontId="19" fillId="22" borderId="0" xfId="0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23" fillId="25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24" fillId="8" borderId="1" xfId="0" applyFont="1" applyFill="1" applyBorder="1" applyAlignment="1">
      <alignment horizontal="center" wrapText="1"/>
    </xf>
    <xf numFmtId="0" fontId="24" fillId="8" borderId="0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5" fillId="3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6" borderId="0" xfId="0" applyFont="1" applyFill="1" applyAlignment="1">
      <alignment horizontal="left" vertical="center" wrapText="1"/>
    </xf>
    <xf numFmtId="0" fontId="19" fillId="6" borderId="0" xfId="0" applyFont="1" applyFill="1" applyAlignment="1">
      <alignment horizontal="center" vertical="center" wrapText="1"/>
    </xf>
    <xf numFmtId="0" fontId="24" fillId="15" borderId="1" xfId="0" applyFont="1" applyFill="1" applyBorder="1" applyAlignment="1">
      <alignment horizontal="center" wrapText="1"/>
    </xf>
    <xf numFmtId="0" fontId="24" fillId="15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6" fillId="6" borderId="0" xfId="0" applyFont="1" applyFill="1" applyAlignment="1">
      <alignment horizontal="left"/>
    </xf>
    <xf numFmtId="0" fontId="4" fillId="6" borderId="0" xfId="0" applyFont="1" applyFill="1" applyAlignment="1">
      <alignment horizontal="center" wrapText="1"/>
    </xf>
    <xf numFmtId="164" fontId="4" fillId="0" borderId="0" xfId="1" applyNumberFormat="1" applyFont="1" applyAlignment="1">
      <alignment horizontal="center"/>
    </xf>
    <xf numFmtId="164" fontId="4" fillId="0" borderId="0" xfId="1" applyNumberFormat="1" applyFont="1" applyAlignme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5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22" fillId="6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5" fillId="6" borderId="0" xfId="0" applyFont="1" applyFill="1" applyAlignment="1">
      <alignment horizontal="center"/>
    </xf>
    <xf numFmtId="0" fontId="16" fillId="3" borderId="0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3" fontId="11" fillId="14" borderId="0" xfId="0" applyNumberFormat="1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/>
    <xf numFmtId="0" fontId="17" fillId="3" borderId="4" xfId="0" applyFont="1" applyFill="1" applyBorder="1" applyAlignment="1"/>
    <xf numFmtId="0" fontId="17" fillId="3" borderId="7" xfId="0" applyFont="1" applyFill="1" applyBorder="1" applyAlignment="1"/>
    <xf numFmtId="0" fontId="17" fillId="3" borderId="5" xfId="0" applyFont="1" applyFill="1" applyBorder="1" applyAlignment="1"/>
    <xf numFmtId="0" fontId="17" fillId="3" borderId="1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8EFA00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u="none" strike="noStrike" baseline="0">
                <a:effectLst/>
              </a:rPr>
              <a:t>Orderbacklog Cost</a:t>
            </a:r>
            <a:r>
              <a:rPr lang="de-DE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1'!$P$74</c:f>
              <c:strCache>
                <c:ptCount val="1"/>
                <c:pt idx="0">
                  <c:v>P1 [PU/Month]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 1'!$O$75:$O$118</c:f>
              <c:numCache>
                <c:formatCode>#,##0</c:formatCode>
                <c:ptCount val="44"/>
                <c:pt idx="0" formatCode="General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 formatCode="General">
                  <c:v>36</c:v>
                </c:pt>
                <c:pt idx="30" formatCode="General">
                  <c:v>37</c:v>
                </c:pt>
                <c:pt idx="31" formatCode="General">
                  <c:v>38</c:v>
                </c:pt>
                <c:pt idx="32" formatCode="General">
                  <c:v>39</c:v>
                </c:pt>
                <c:pt idx="33" formatCode="General">
                  <c:v>40</c:v>
                </c:pt>
                <c:pt idx="34" formatCode="General">
                  <c:v>41</c:v>
                </c:pt>
                <c:pt idx="35" formatCode="General">
                  <c:v>42</c:v>
                </c:pt>
                <c:pt idx="36" formatCode="General">
                  <c:v>43</c:v>
                </c:pt>
                <c:pt idx="37" formatCode="General">
                  <c:v>44</c:v>
                </c:pt>
                <c:pt idx="38" formatCode="General">
                  <c:v>45</c:v>
                </c:pt>
                <c:pt idx="39" formatCode="General">
                  <c:v>46</c:v>
                </c:pt>
                <c:pt idx="40" formatCode="General">
                  <c:v>47</c:v>
                </c:pt>
                <c:pt idx="41" formatCode="General">
                  <c:v>48</c:v>
                </c:pt>
                <c:pt idx="42" formatCode="General">
                  <c:v>49</c:v>
                </c:pt>
                <c:pt idx="43" formatCode="General">
                  <c:v>50</c:v>
                </c:pt>
              </c:numCache>
            </c:numRef>
          </c:cat>
          <c:val>
            <c:numRef>
              <c:f>'Sheet 1'!$P$75:$P$118</c:f>
              <c:numCache>
                <c:formatCode>_("€"* #,##0.00_);_("€"* \(#,##0.00\);_("€"* "-"??_);_(@_)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1-7D4D-8CA9-B165CE70C6F9}"/>
            </c:ext>
          </c:extLst>
        </c:ser>
        <c:ser>
          <c:idx val="1"/>
          <c:order val="1"/>
          <c:tx>
            <c:strRef>
              <c:f>'Sheet 1'!$Q$74</c:f>
              <c:strCache>
                <c:ptCount val="1"/>
                <c:pt idx="0">
                  <c:v>P2 [PU/Month]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 1'!$O$75:$O$118</c:f>
              <c:numCache>
                <c:formatCode>#,##0</c:formatCode>
                <c:ptCount val="44"/>
                <c:pt idx="0" formatCode="General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 formatCode="General">
                  <c:v>36</c:v>
                </c:pt>
                <c:pt idx="30" formatCode="General">
                  <c:v>37</c:v>
                </c:pt>
                <c:pt idx="31" formatCode="General">
                  <c:v>38</c:v>
                </c:pt>
                <c:pt idx="32" formatCode="General">
                  <c:v>39</c:v>
                </c:pt>
                <c:pt idx="33" formatCode="General">
                  <c:v>40</c:v>
                </c:pt>
                <c:pt idx="34" formatCode="General">
                  <c:v>41</c:v>
                </c:pt>
                <c:pt idx="35" formatCode="General">
                  <c:v>42</c:v>
                </c:pt>
                <c:pt idx="36" formatCode="General">
                  <c:v>43</c:v>
                </c:pt>
                <c:pt idx="37" formatCode="General">
                  <c:v>44</c:v>
                </c:pt>
                <c:pt idx="38" formatCode="General">
                  <c:v>45</c:v>
                </c:pt>
                <c:pt idx="39" formatCode="General">
                  <c:v>46</c:v>
                </c:pt>
                <c:pt idx="40" formatCode="General">
                  <c:v>47</c:v>
                </c:pt>
                <c:pt idx="41" formatCode="General">
                  <c:v>48</c:v>
                </c:pt>
                <c:pt idx="42" formatCode="General">
                  <c:v>49</c:v>
                </c:pt>
                <c:pt idx="43" formatCode="General">
                  <c:v>50</c:v>
                </c:pt>
              </c:numCache>
            </c:numRef>
          </c:cat>
          <c:val>
            <c:numRef>
              <c:f>'Sheet 1'!$Q$75:$Q$118</c:f>
              <c:numCache>
                <c:formatCode>_("€"* #,##0.00_);_("€"* \(#,##0.00\);_("€"* "-"??_);_(@_)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1-7D4D-8CA9-B165CE70C6F9}"/>
            </c:ext>
          </c:extLst>
        </c:ser>
        <c:ser>
          <c:idx val="2"/>
          <c:order val="2"/>
          <c:tx>
            <c:strRef>
              <c:f>'Sheet 1'!$R$74</c:f>
              <c:strCache>
                <c:ptCount val="1"/>
                <c:pt idx="0">
                  <c:v>P3 [PU/Month]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'Sheet 1'!$O$75:$O$118</c:f>
              <c:numCache>
                <c:formatCode>#,##0</c:formatCode>
                <c:ptCount val="44"/>
                <c:pt idx="0" formatCode="General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 formatCode="General">
                  <c:v>36</c:v>
                </c:pt>
                <c:pt idx="30" formatCode="General">
                  <c:v>37</c:v>
                </c:pt>
                <c:pt idx="31" formatCode="General">
                  <c:v>38</c:v>
                </c:pt>
                <c:pt idx="32" formatCode="General">
                  <c:v>39</c:v>
                </c:pt>
                <c:pt idx="33" formatCode="General">
                  <c:v>40</c:v>
                </c:pt>
                <c:pt idx="34" formatCode="General">
                  <c:v>41</c:v>
                </c:pt>
                <c:pt idx="35" formatCode="General">
                  <c:v>42</c:v>
                </c:pt>
                <c:pt idx="36" formatCode="General">
                  <c:v>43</c:v>
                </c:pt>
                <c:pt idx="37" formatCode="General">
                  <c:v>44</c:v>
                </c:pt>
                <c:pt idx="38" formatCode="General">
                  <c:v>45</c:v>
                </c:pt>
                <c:pt idx="39" formatCode="General">
                  <c:v>46</c:v>
                </c:pt>
                <c:pt idx="40" formatCode="General">
                  <c:v>47</c:v>
                </c:pt>
                <c:pt idx="41" formatCode="General">
                  <c:v>48</c:v>
                </c:pt>
                <c:pt idx="42" formatCode="General">
                  <c:v>49</c:v>
                </c:pt>
                <c:pt idx="43" formatCode="General">
                  <c:v>50</c:v>
                </c:pt>
              </c:numCache>
            </c:numRef>
          </c:cat>
          <c:val>
            <c:numRef>
              <c:f>'Sheet 1'!$R$75:$R$118</c:f>
              <c:numCache>
                <c:formatCode>_("€"* #,##0.00_);_("€"* \(#,##0.00\);_("€"* "-"??_);_(@_)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3256.7400000000002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9700.2900000000009</c:v>
                </c:pt>
                <c:pt idx="27">
                  <c:v>16476.84</c:v>
                </c:pt>
                <c:pt idx="28">
                  <c:v>36939.69</c:v>
                </c:pt>
                <c:pt idx="29">
                  <c:v>58324.950000000004</c:v>
                </c:pt>
                <c:pt idx="30">
                  <c:v>69877.275000000009</c:v>
                </c:pt>
                <c:pt idx="31">
                  <c:v>6829.3628409289877</c:v>
                </c:pt>
                <c:pt idx="32">
                  <c:v>10561.350585386221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1-7D4D-8CA9-B165CE70C6F9}"/>
            </c:ext>
          </c:extLst>
        </c:ser>
        <c:ser>
          <c:idx val="3"/>
          <c:order val="3"/>
          <c:tx>
            <c:strRef>
              <c:f>'Sheet 1'!$S$74</c:f>
              <c:strCache>
                <c:ptCount val="1"/>
                <c:pt idx="0">
                  <c:v>P4 [PU/Month]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'Sheet 1'!$O$75:$O$118</c:f>
              <c:numCache>
                <c:formatCode>#,##0</c:formatCode>
                <c:ptCount val="44"/>
                <c:pt idx="0" formatCode="General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 formatCode="General">
                  <c:v>36</c:v>
                </c:pt>
                <c:pt idx="30" formatCode="General">
                  <c:v>37</c:v>
                </c:pt>
                <c:pt idx="31" formatCode="General">
                  <c:v>38</c:v>
                </c:pt>
                <c:pt idx="32" formatCode="General">
                  <c:v>39</c:v>
                </c:pt>
                <c:pt idx="33" formatCode="General">
                  <c:v>40</c:v>
                </c:pt>
                <c:pt idx="34" formatCode="General">
                  <c:v>41</c:v>
                </c:pt>
                <c:pt idx="35" formatCode="General">
                  <c:v>42</c:v>
                </c:pt>
                <c:pt idx="36" formatCode="General">
                  <c:v>43</c:v>
                </c:pt>
                <c:pt idx="37" formatCode="General">
                  <c:v>44</c:v>
                </c:pt>
                <c:pt idx="38" formatCode="General">
                  <c:v>45</c:v>
                </c:pt>
                <c:pt idx="39" formatCode="General">
                  <c:v>46</c:v>
                </c:pt>
                <c:pt idx="40" formatCode="General">
                  <c:v>47</c:v>
                </c:pt>
                <c:pt idx="41" formatCode="General">
                  <c:v>48</c:v>
                </c:pt>
                <c:pt idx="42" formatCode="General">
                  <c:v>49</c:v>
                </c:pt>
                <c:pt idx="43" formatCode="General">
                  <c:v>50</c:v>
                </c:pt>
              </c:numCache>
            </c:numRef>
          </c:cat>
          <c:val>
            <c:numRef>
              <c:f>'Sheet 1'!$S$75:$S$118</c:f>
              <c:numCache>
                <c:formatCode>_("€"* #,##0.00_);_("€"* \(#,##0.00\);_("€"* "-"??_);_(@_)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11217.029999999999</c:v>
                </c:pt>
                <c:pt idx="28">
                  <c:v>26122.91</c:v>
                </c:pt>
                <c:pt idx="29">
                  <c:v>50103.57</c:v>
                </c:pt>
                <c:pt idx="30">
                  <c:v>81041.212999999989</c:v>
                </c:pt>
                <c:pt idx="31">
                  <c:v>17743.202857893724</c:v>
                </c:pt>
                <c:pt idx="32">
                  <c:v>26627.572139631673</c:v>
                </c:pt>
                <c:pt idx="33">
                  <c:v>15808.043478985255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9566.1308945408346</c:v>
                </c:pt>
                <c:pt idx="40">
                  <c:v>10331.15171312798</c:v>
                </c:pt>
                <c:pt idx="41">
                  <c:v>10254.64963126928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91-7D4D-8CA9-B165CE70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59984"/>
        <c:axId val="529264720"/>
      </c:lineChart>
      <c:catAx>
        <c:axId val="5292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29264720"/>
        <c:crosses val="autoZero"/>
        <c:auto val="1"/>
        <c:lblAlgn val="ctr"/>
        <c:lblOffset val="100"/>
        <c:noMultiLvlLbl val="0"/>
      </c:catAx>
      <c:valAx>
        <c:axId val="5292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292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u="none" strike="noStrike" baseline="0">
                <a:effectLst/>
              </a:rPr>
              <a:t>Inventory Cost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1'!$P$133</c:f>
              <c:strCache>
                <c:ptCount val="1"/>
                <c:pt idx="0">
                  <c:v>P1 [PU/Month]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 1'!$O$134:$O$153</c:f>
              <c:numCache>
                <c:formatCode>General</c:formatCode>
                <c:ptCount val="2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</c:numCache>
            </c:numRef>
          </c:cat>
          <c:val>
            <c:numRef>
              <c:f>'Sheet 1'!$P$134:$P$153</c:f>
              <c:numCache>
                <c:formatCode>_("€"* #,##0.00_);_("€"* \(#,##0.00\);_("€"* "-"??_);_(@_)</c:formatCode>
                <c:ptCount val="20"/>
                <c:pt idx="0">
                  <c:v>47050.049999999996</c:v>
                </c:pt>
                <c:pt idx="1">
                  <c:v>47619.299999999996</c:v>
                </c:pt>
                <c:pt idx="2">
                  <c:v>50073.45</c:v>
                </c:pt>
                <c:pt idx="3">
                  <c:v>49585.799999999996</c:v>
                </c:pt>
                <c:pt idx="4">
                  <c:v>51899.25</c:v>
                </c:pt>
                <c:pt idx="5">
                  <c:v>52253.1</c:v>
                </c:pt>
                <c:pt idx="6">
                  <c:v>50219.871947059764</c:v>
                </c:pt>
                <c:pt idx="7">
                  <c:v>46551.376976086816</c:v>
                </c:pt>
                <c:pt idx="8">
                  <c:v>44830.250118929049</c:v>
                </c:pt>
                <c:pt idx="9">
                  <c:v>42078.431431987025</c:v>
                </c:pt>
                <c:pt idx="10">
                  <c:v>41600.115975772969</c:v>
                </c:pt>
                <c:pt idx="11">
                  <c:v>40107.275642570828</c:v>
                </c:pt>
                <c:pt idx="12">
                  <c:v>39086.892161861491</c:v>
                </c:pt>
                <c:pt idx="13">
                  <c:v>37293.001133244659</c:v>
                </c:pt>
                <c:pt idx="14">
                  <c:v>32070.615009066532</c:v>
                </c:pt>
                <c:pt idx="15">
                  <c:v>27038.100814924441</c:v>
                </c:pt>
                <c:pt idx="16">
                  <c:v>21062.30480258412</c:v>
                </c:pt>
                <c:pt idx="17">
                  <c:v>16290.885174175732</c:v>
                </c:pt>
                <c:pt idx="18">
                  <c:v>9999.3068604792043</c:v>
                </c:pt>
                <c:pt idx="19">
                  <c:v>5053.29840719801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0-D842-9708-0513DDE12EDB}"/>
            </c:ext>
          </c:extLst>
        </c:ser>
        <c:ser>
          <c:idx val="1"/>
          <c:order val="1"/>
          <c:tx>
            <c:strRef>
              <c:f>'Sheet 1'!$Q$133</c:f>
              <c:strCache>
                <c:ptCount val="1"/>
                <c:pt idx="0">
                  <c:v>P2 [PU/Month]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 1'!$O$134:$O$153</c:f>
              <c:numCache>
                <c:formatCode>General</c:formatCode>
                <c:ptCount val="2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</c:numCache>
            </c:numRef>
          </c:cat>
          <c:val>
            <c:numRef>
              <c:f>'Sheet 1'!$Q$134:$Q$153</c:f>
              <c:numCache>
                <c:formatCode>_("€"* #,##0.00_);_("€"* \(#,##0.00\);_("€"* "-"??_);_(@_)</c:formatCode>
                <c:ptCount val="20"/>
                <c:pt idx="0">
                  <c:v>296431.03999999998</c:v>
                </c:pt>
                <c:pt idx="1">
                  <c:v>297571.32</c:v>
                </c:pt>
                <c:pt idx="2">
                  <c:v>303258.8</c:v>
                </c:pt>
                <c:pt idx="3">
                  <c:v>308886.53999999998</c:v>
                </c:pt>
                <c:pt idx="4">
                  <c:v>312139.75999999995</c:v>
                </c:pt>
                <c:pt idx="5">
                  <c:v>316163.21999999997</c:v>
                </c:pt>
                <c:pt idx="6">
                  <c:v>319123.65733333328</c:v>
                </c:pt>
                <c:pt idx="7">
                  <c:v>322189.04731182795</c:v>
                </c:pt>
                <c:pt idx="8">
                  <c:v>319889.98993548384</c:v>
                </c:pt>
                <c:pt idx="9">
                  <c:v>301631.26942652324</c:v>
                </c:pt>
                <c:pt idx="10">
                  <c:v>283372.5489175627</c:v>
                </c:pt>
                <c:pt idx="11">
                  <c:v>265113.8284086021</c:v>
                </c:pt>
                <c:pt idx="12">
                  <c:v>246855.10789964153</c:v>
                </c:pt>
                <c:pt idx="13">
                  <c:v>228596.38739068096</c:v>
                </c:pt>
                <c:pt idx="14">
                  <c:v>210337.66688172039</c:v>
                </c:pt>
                <c:pt idx="15">
                  <c:v>192078.94637275982</c:v>
                </c:pt>
                <c:pt idx="16">
                  <c:v>173820.22586379925</c:v>
                </c:pt>
                <c:pt idx="17">
                  <c:v>155561.50535483868</c:v>
                </c:pt>
                <c:pt idx="18">
                  <c:v>137302.78484587808</c:v>
                </c:pt>
                <c:pt idx="19">
                  <c:v>119044.06433691751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0-D842-9708-0513DDE12EDB}"/>
            </c:ext>
          </c:extLst>
        </c:ser>
        <c:ser>
          <c:idx val="2"/>
          <c:order val="2"/>
          <c:tx>
            <c:strRef>
              <c:f>'Sheet 1'!$R$133</c:f>
              <c:strCache>
                <c:ptCount val="1"/>
                <c:pt idx="0">
                  <c:v>P3 [PU/Month]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'Sheet 1'!$O$134:$O$153</c:f>
              <c:numCache>
                <c:formatCode>General</c:formatCode>
                <c:ptCount val="2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</c:numCache>
            </c:numRef>
          </c:cat>
          <c:val>
            <c:numRef>
              <c:f>'Sheet 1'!$R$134:$R$153</c:f>
              <c:numCache>
                <c:formatCode>_("€"* #,##0.00_);_("€"* \(#,##0.00\);_("€"* "-"??_);_(@_)</c:formatCode>
                <c:ptCount val="20"/>
                <c:pt idx="0">
                  <c:v>20979.53</c:v>
                </c:pt>
                <c:pt idx="1">
                  <c:v>4523.87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24346.137990239331</c:v>
                </c:pt>
                <c:pt idx="10">
                  <c:v>43569.847447231623</c:v>
                </c:pt>
                <c:pt idx="11">
                  <c:v>53755.008370976946</c:v>
                </c:pt>
                <c:pt idx="12">
                  <c:v>50591.443970718057</c:v>
                </c:pt>
                <c:pt idx="13">
                  <c:v>47427.879570459132</c:v>
                </c:pt>
                <c:pt idx="14">
                  <c:v>44264.315170200171</c:v>
                </c:pt>
                <c:pt idx="15">
                  <c:v>41100.750769941282</c:v>
                </c:pt>
                <c:pt idx="16">
                  <c:v>37937.186369682393</c:v>
                </c:pt>
                <c:pt idx="17">
                  <c:v>34773.621969423497</c:v>
                </c:pt>
                <c:pt idx="18">
                  <c:v>31610.057569164575</c:v>
                </c:pt>
                <c:pt idx="19">
                  <c:v>28446.493168905683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0-D842-9708-0513DDE12EDB}"/>
            </c:ext>
          </c:extLst>
        </c:ser>
        <c:ser>
          <c:idx val="3"/>
          <c:order val="3"/>
          <c:tx>
            <c:strRef>
              <c:f>'Sheet 1'!$S$133</c:f>
              <c:strCache>
                <c:ptCount val="1"/>
                <c:pt idx="0">
                  <c:v>P4 [PU/Month]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'Sheet 1'!$O$134:$O$153</c:f>
              <c:numCache>
                <c:formatCode>General</c:formatCode>
                <c:ptCount val="2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</c:numCache>
            </c:numRef>
          </c:cat>
          <c:val>
            <c:numRef>
              <c:f>'Sheet 1'!$S$134:$S$153</c:f>
              <c:numCache>
                <c:formatCode>_("€"* #,##0.00_);_("€"* \(#,##0.00\);_("€"* "-"??_);_(@_)</c:formatCode>
                <c:ptCount val="20"/>
                <c:pt idx="0">
                  <c:v>97960.48</c:v>
                </c:pt>
                <c:pt idx="1">
                  <c:v>67518.8</c:v>
                </c:pt>
                <c:pt idx="2">
                  <c:v>31661.839999999997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26858.535216704258</c:v>
                </c:pt>
                <c:pt idx="11">
                  <c:v>38131.433647518454</c:v>
                </c:pt>
                <c:pt idx="12">
                  <c:v>20416.664005188708</c:v>
                </c:pt>
                <c:pt idx="13">
                  <c:v>17714.769642329746</c:v>
                </c:pt>
                <c:pt idx="14">
                  <c:v>2701.8943628589623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109.25522197696962</c:v>
                </c:pt>
                <c:pt idx="19">
                  <c:v>15111.20497925006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0-D842-9708-0513DDE12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983616"/>
        <c:axId val="1485142847"/>
      </c:lineChart>
      <c:catAx>
        <c:axId val="6289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5142847"/>
        <c:crosses val="autoZero"/>
        <c:auto val="1"/>
        <c:lblAlgn val="ctr"/>
        <c:lblOffset val="100"/>
        <c:noMultiLvlLbl val="0"/>
      </c:catAx>
      <c:valAx>
        <c:axId val="14851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289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u="none" strike="noStrike" baseline="0">
                <a:effectLst/>
              </a:rPr>
              <a:t>Incoming Orders 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1'!$D$16</c:f>
              <c:strCache>
                <c:ptCount val="1"/>
                <c:pt idx="0">
                  <c:v>P1 [PU/Month]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 1'!$C$17:$C$60</c:f>
              <c:numCache>
                <c:formatCode>General</c:formatCode>
                <c:ptCount val="4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</c:numCache>
            </c:numRef>
          </c:cat>
          <c:val>
            <c:numRef>
              <c:f>'Sheet 1'!$D$17:$D$60</c:f>
              <c:numCache>
                <c:formatCode>#,##0</c:formatCode>
                <c:ptCount val="44"/>
                <c:pt idx="0">
                  <c:v>163736</c:v>
                </c:pt>
                <c:pt idx="1">
                  <c:v>178412</c:v>
                </c:pt>
                <c:pt idx="2">
                  <c:v>170397</c:v>
                </c:pt>
                <c:pt idx="3">
                  <c:v>176245</c:v>
                </c:pt>
                <c:pt idx="4">
                  <c:v>172112</c:v>
                </c:pt>
                <c:pt idx="5">
                  <c:v>182341</c:v>
                </c:pt>
                <c:pt idx="6">
                  <c:v>195932</c:v>
                </c:pt>
                <c:pt idx="7">
                  <c:v>199356</c:v>
                </c:pt>
                <c:pt idx="8">
                  <c:v>182296</c:v>
                </c:pt>
                <c:pt idx="9">
                  <c:v>190347</c:v>
                </c:pt>
                <c:pt idx="10">
                  <c:v>174161</c:v>
                </c:pt>
                <c:pt idx="11">
                  <c:v>170665</c:v>
                </c:pt>
                <c:pt idx="12">
                  <c:v>161677</c:v>
                </c:pt>
                <c:pt idx="13">
                  <c:v>161408</c:v>
                </c:pt>
                <c:pt idx="14">
                  <c:v>181141</c:v>
                </c:pt>
                <c:pt idx="15">
                  <c:v>179096</c:v>
                </c:pt>
                <c:pt idx="16">
                  <c:v>182659</c:v>
                </c:pt>
                <c:pt idx="17">
                  <c:v>187480</c:v>
                </c:pt>
                <c:pt idx="18">
                  <c:v>187779</c:v>
                </c:pt>
                <c:pt idx="19">
                  <c:v>200973</c:v>
                </c:pt>
                <c:pt idx="20">
                  <c:v>189938</c:v>
                </c:pt>
                <c:pt idx="21">
                  <c:v>180289</c:v>
                </c:pt>
                <c:pt idx="22">
                  <c:v>182034</c:v>
                </c:pt>
                <c:pt idx="23">
                  <c:v>171589</c:v>
                </c:pt>
                <c:pt idx="24">
                  <c:v>181189</c:v>
                </c:pt>
                <c:pt idx="25">
                  <c:v>167840</c:v>
                </c:pt>
                <c:pt idx="26">
                  <c:v>187091</c:v>
                </c:pt>
                <c:pt idx="27">
                  <c:v>166375</c:v>
                </c:pt>
                <c:pt idx="28">
                  <c:v>179338</c:v>
                </c:pt>
                <c:pt idx="29">
                  <c:v>195065</c:v>
                </c:pt>
                <c:pt idx="30" formatCode="_-* #,##0_-;\-* #,##0_-;_-* &quot;-&quot;??_-;_-@_-">
                  <c:v>194225.85368626821</c:v>
                </c:pt>
                <c:pt idx="31" formatCode="_-* #,##0_-;\-* #,##0_-;_-* &quot;-&quot;??_-;_-@_-">
                  <c:v>202744.63313981966</c:v>
                </c:pt>
                <c:pt idx="32" formatCode="_-* #,##0_-;\-* #,##0_-;_-* &quot;-&quot;??_-;_-@_-">
                  <c:v>188795.17904771844</c:v>
                </c:pt>
                <c:pt idx="33" formatCode="_-* #,##0_-;\-* #,##0_-;_-* &quot;-&quot;??_-;_-@_-">
                  <c:v>187571.311599215</c:v>
                </c:pt>
                <c:pt idx="34" formatCode="_-* #,##0_-;\-* #,##0_-;_-* &quot;-&quot;??_-;_-@_-">
                  <c:v>180933.40284791338</c:v>
                </c:pt>
                <c:pt idx="35" formatCode="_-* #,##0_-;\-* #,##0_-;_-* &quot;-&quot;??_-;_-@_-">
                  <c:v>173747.44793573266</c:v>
                </c:pt>
                <c:pt idx="36" formatCode="_-* #,##0_-;\-* #,##0_-;_-* &quot;-&quot;??_-;_-@_-">
                  <c:v>169373.86813727726</c:v>
                </c:pt>
                <c:pt idx="37" formatCode="_-* #,##0_-;\-* #,##0_-;_-* &quot;-&quot;??_-;_-@_-">
                  <c:v>167892.67637202563</c:v>
                </c:pt>
                <c:pt idx="38" formatCode="_-* #,##0_-;\-* #,##0_-;_-* &quot;-&quot;??_-;_-@_-">
                  <c:v>183563.35543025349</c:v>
                </c:pt>
                <c:pt idx="39" formatCode="_-* #,##0_-;\-* #,##0_-;_-* &quot;-&quot;??_-;_-@_-">
                  <c:v>177923.96276489121</c:v>
                </c:pt>
                <c:pt idx="40" formatCode="_-* #,##0_-;\-* #,##0_-;_-* &quot;-&quot;??_-;_-@_-">
                  <c:v>182731.31645429443</c:v>
                </c:pt>
                <c:pt idx="41" formatCode="_-* #,##0_-;\-* #,##0_-;_-* &quot;-&quot;??_-;_-@_-">
                  <c:v>190372.81961964275</c:v>
                </c:pt>
                <c:pt idx="42" formatCode="_-* #,##0_-;\-* #,##0_-;_-* &quot;-&quot;??_-;_-@_-">
                  <c:v>194867.81818953474</c:v>
                </c:pt>
                <c:pt idx="43" formatCode="_-* #,##0_-;\-* #,##0_-;_-* &quot;-&quot;??_-;_-@_-">
                  <c:v>203386.59764308619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344C-A924-93BBEC4CF53F}"/>
            </c:ext>
          </c:extLst>
        </c:ser>
        <c:ser>
          <c:idx val="1"/>
          <c:order val="1"/>
          <c:tx>
            <c:strRef>
              <c:f>'Sheet 1'!$E$16</c:f>
              <c:strCache>
                <c:ptCount val="1"/>
                <c:pt idx="0">
                  <c:v>P2 [PU/Month]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 1'!$C$17:$C$60</c:f>
              <c:numCache>
                <c:formatCode>General</c:formatCode>
                <c:ptCount val="4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</c:numCache>
            </c:numRef>
          </c:cat>
          <c:val>
            <c:numRef>
              <c:f>'Sheet 1'!$E$17:$E$60</c:f>
              <c:numCache>
                <c:formatCode>#,##0</c:formatCode>
                <c:ptCount val="44"/>
                <c:pt idx="0">
                  <c:v>154121</c:v>
                </c:pt>
                <c:pt idx="1">
                  <c:v>152566</c:v>
                </c:pt>
                <c:pt idx="2">
                  <c:v>157613</c:v>
                </c:pt>
                <c:pt idx="3">
                  <c:v>147898</c:v>
                </c:pt>
                <c:pt idx="4">
                  <c:v>156184</c:v>
                </c:pt>
                <c:pt idx="5">
                  <c:v>151617</c:v>
                </c:pt>
                <c:pt idx="6">
                  <c:v>158364</c:v>
                </c:pt>
                <c:pt idx="7">
                  <c:v>151371</c:v>
                </c:pt>
                <c:pt idx="8">
                  <c:v>155286</c:v>
                </c:pt>
                <c:pt idx="9">
                  <c:v>153507</c:v>
                </c:pt>
                <c:pt idx="10">
                  <c:v>144088</c:v>
                </c:pt>
                <c:pt idx="11">
                  <c:v>148360</c:v>
                </c:pt>
                <c:pt idx="12">
                  <c:v>151487</c:v>
                </c:pt>
                <c:pt idx="13">
                  <c:v>143333</c:v>
                </c:pt>
                <c:pt idx="14">
                  <c:v>142662</c:v>
                </c:pt>
                <c:pt idx="15">
                  <c:v>142874</c:v>
                </c:pt>
                <c:pt idx="16">
                  <c:v>144340</c:v>
                </c:pt>
                <c:pt idx="17">
                  <c:v>144531</c:v>
                </c:pt>
                <c:pt idx="18">
                  <c:v>153423</c:v>
                </c:pt>
                <c:pt idx="19">
                  <c:v>143576</c:v>
                </c:pt>
                <c:pt idx="20">
                  <c:v>144195</c:v>
                </c:pt>
                <c:pt idx="21">
                  <c:v>144909</c:v>
                </c:pt>
                <c:pt idx="22">
                  <c:v>149310</c:v>
                </c:pt>
                <c:pt idx="23">
                  <c:v>148036</c:v>
                </c:pt>
                <c:pt idx="24">
                  <c:v>144901</c:v>
                </c:pt>
                <c:pt idx="25">
                  <c:v>136734</c:v>
                </c:pt>
                <c:pt idx="26">
                  <c:v>137299</c:v>
                </c:pt>
                <c:pt idx="27">
                  <c:v>141565</c:v>
                </c:pt>
                <c:pt idx="28">
                  <c:v>139858</c:v>
                </c:pt>
                <c:pt idx="29">
                  <c:v>135834</c:v>
                </c:pt>
                <c:pt idx="30" formatCode="_-* #,##0_-;\-* #,##0_-;_-* &quot;-&quot;??_-;_-@_-">
                  <c:v>138710.79770114942</c:v>
                </c:pt>
                <c:pt idx="31" formatCode="_-* #,##0_-;\-* #,##0_-;_-* &quot;-&quot;??_-;_-@_-">
                  <c:v>138154.84486466442</c:v>
                </c:pt>
                <c:pt idx="32" formatCode="_-* #,##0_-;\-* #,##0_-;_-* &quot;-&quot;??_-;_-@_-">
                  <c:v>137598.89202817946</c:v>
                </c:pt>
                <c:pt idx="33" formatCode="_-* #,##0_-;\-* #,##0_-;_-* &quot;-&quot;??_-;_-@_-">
                  <c:v>137042.93919169449</c:v>
                </c:pt>
                <c:pt idx="34" formatCode="_-* #,##0_-;\-* #,##0_-;_-* &quot;-&quot;??_-;_-@_-">
                  <c:v>136486.98635520949</c:v>
                </c:pt>
                <c:pt idx="35" formatCode="_-* #,##0_-;\-* #,##0_-;_-* &quot;-&quot;??_-;_-@_-">
                  <c:v>135931.03351872449</c:v>
                </c:pt>
                <c:pt idx="36" formatCode="_-* #,##0_-;\-* #,##0_-;_-* &quot;-&quot;??_-;_-@_-">
                  <c:v>135375.08068223952</c:v>
                </c:pt>
                <c:pt idx="37" formatCode="_-* #,##0_-;\-* #,##0_-;_-* &quot;-&quot;??_-;_-@_-">
                  <c:v>134819.12784575456</c:v>
                </c:pt>
                <c:pt idx="38" formatCode="_-* #,##0_-;\-* #,##0_-;_-* &quot;-&quot;??_-;_-@_-">
                  <c:v>134263.17500926956</c:v>
                </c:pt>
                <c:pt idx="39" formatCode="_-* #,##0_-;\-* #,##0_-;_-* &quot;-&quot;??_-;_-@_-">
                  <c:v>133707.22217278456</c:v>
                </c:pt>
                <c:pt idx="40" formatCode="_-* #,##0_-;\-* #,##0_-;_-* &quot;-&quot;??_-;_-@_-">
                  <c:v>133151.26933629959</c:v>
                </c:pt>
                <c:pt idx="41" formatCode="_-* #,##0_-;\-* #,##0_-;_-* &quot;-&quot;??_-;_-@_-">
                  <c:v>132595.31649981462</c:v>
                </c:pt>
                <c:pt idx="42" formatCode="_-* #,##0_-;\-* #,##0_-;_-* &quot;-&quot;??_-;_-@_-">
                  <c:v>132039.36366332963</c:v>
                </c:pt>
                <c:pt idx="43" formatCode="_-* #,##0_-;\-* #,##0_-;_-* &quot;-&quot;??_-;_-@_-">
                  <c:v>131483.41082684463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344C-A924-93BBEC4CF53F}"/>
            </c:ext>
          </c:extLst>
        </c:ser>
        <c:ser>
          <c:idx val="2"/>
          <c:order val="2"/>
          <c:tx>
            <c:strRef>
              <c:f>'Sheet 1'!$F$16</c:f>
              <c:strCache>
                <c:ptCount val="1"/>
                <c:pt idx="0">
                  <c:v>P3 [PU/Month]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'Sheet 1'!$C$17:$C$60</c:f>
              <c:numCache>
                <c:formatCode>General</c:formatCode>
                <c:ptCount val="4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</c:numCache>
            </c:numRef>
          </c:cat>
          <c:val>
            <c:numRef>
              <c:f>'Sheet 1'!$F$17:$F$60</c:f>
              <c:numCache>
                <c:formatCode>#,##0</c:formatCode>
                <c:ptCount val="44"/>
                <c:pt idx="0">
                  <c:v>100398</c:v>
                </c:pt>
                <c:pt idx="1">
                  <c:v>96137</c:v>
                </c:pt>
                <c:pt idx="2">
                  <c:v>94491</c:v>
                </c:pt>
                <c:pt idx="3">
                  <c:v>105218</c:v>
                </c:pt>
                <c:pt idx="4">
                  <c:v>104197</c:v>
                </c:pt>
                <c:pt idx="5">
                  <c:v>103991</c:v>
                </c:pt>
                <c:pt idx="6">
                  <c:v>97811</c:v>
                </c:pt>
                <c:pt idx="7">
                  <c:v>84195</c:v>
                </c:pt>
                <c:pt idx="8">
                  <c:v>85131</c:v>
                </c:pt>
                <c:pt idx="9">
                  <c:v>81897</c:v>
                </c:pt>
                <c:pt idx="10">
                  <c:v>91686</c:v>
                </c:pt>
                <c:pt idx="11">
                  <c:v>100344</c:v>
                </c:pt>
                <c:pt idx="12">
                  <c:v>96570</c:v>
                </c:pt>
                <c:pt idx="13">
                  <c:v>96713</c:v>
                </c:pt>
                <c:pt idx="14">
                  <c:v>111717</c:v>
                </c:pt>
                <c:pt idx="15">
                  <c:v>100540</c:v>
                </c:pt>
                <c:pt idx="16">
                  <c:v>98428</c:v>
                </c:pt>
                <c:pt idx="17">
                  <c:v>99410</c:v>
                </c:pt>
                <c:pt idx="18">
                  <c:v>99987</c:v>
                </c:pt>
                <c:pt idx="19">
                  <c:v>91122</c:v>
                </c:pt>
                <c:pt idx="20">
                  <c:v>98405</c:v>
                </c:pt>
                <c:pt idx="21">
                  <c:v>90519</c:v>
                </c:pt>
                <c:pt idx="22">
                  <c:v>90909</c:v>
                </c:pt>
                <c:pt idx="23">
                  <c:v>105772</c:v>
                </c:pt>
                <c:pt idx="24">
                  <c:v>104800</c:v>
                </c:pt>
                <c:pt idx="25">
                  <c:v>107001</c:v>
                </c:pt>
                <c:pt idx="26">
                  <c:v>102308</c:v>
                </c:pt>
                <c:pt idx="27">
                  <c:v>116989</c:v>
                </c:pt>
                <c:pt idx="28">
                  <c:v>121111</c:v>
                </c:pt>
                <c:pt idx="29">
                  <c:v>115461</c:v>
                </c:pt>
                <c:pt idx="30" formatCode="_-* #,##0_-;\-* #,##0_-;_-* &quot;-&quot;??_-;_-@_-">
                  <c:v>112664.82913597206</c:v>
                </c:pt>
                <c:pt idx="31" formatCode="_-* #,##0_-;\-* #,##0_-;_-* &quot;-&quot;??_-;_-@_-">
                  <c:v>113141.98817070191</c:v>
                </c:pt>
                <c:pt idx="32" formatCode="_-* #,##0_-;\-* #,##0_-;_-* &quot;-&quot;??_-;_-@_-">
                  <c:v>113619.14720543177</c:v>
                </c:pt>
                <c:pt idx="33" formatCode="_-* #,##0_-;\-* #,##0_-;_-* &quot;-&quot;??_-;_-@_-">
                  <c:v>114096.30624016162</c:v>
                </c:pt>
                <c:pt idx="34" formatCode="_-* #,##0_-;\-* #,##0_-;_-* &quot;-&quot;??_-;_-@_-">
                  <c:v>114573.46527489147</c:v>
                </c:pt>
                <c:pt idx="35" formatCode="_-* #,##0_-;\-* #,##0_-;_-* &quot;-&quot;??_-;_-@_-">
                  <c:v>115050.62430962131</c:v>
                </c:pt>
                <c:pt idx="36" formatCode="_-* #,##0_-;\-* #,##0_-;_-* &quot;-&quot;??_-;_-@_-">
                  <c:v>115527.78334435116</c:v>
                </c:pt>
                <c:pt idx="37" formatCode="_-* #,##0_-;\-* #,##0_-;_-* &quot;-&quot;??_-;_-@_-">
                  <c:v>116004.94237908103</c:v>
                </c:pt>
                <c:pt idx="38" formatCode="_-* #,##0_-;\-* #,##0_-;_-* &quot;-&quot;??_-;_-@_-">
                  <c:v>116482.10141381087</c:v>
                </c:pt>
                <c:pt idx="39" formatCode="_-* #,##0_-;\-* #,##0_-;_-* &quot;-&quot;??_-;_-@_-">
                  <c:v>116959.26044854072</c:v>
                </c:pt>
                <c:pt idx="40" formatCode="_-* #,##0_-;\-* #,##0_-;_-* &quot;-&quot;??_-;_-@_-">
                  <c:v>117436.41948327057</c:v>
                </c:pt>
                <c:pt idx="41" formatCode="_-* #,##0_-;\-* #,##0_-;_-* &quot;-&quot;??_-;_-@_-">
                  <c:v>117913.57851800042</c:v>
                </c:pt>
                <c:pt idx="42" formatCode="_-* #,##0_-;\-* #,##0_-;_-* &quot;-&quot;??_-;_-@_-">
                  <c:v>118390.73755273028</c:v>
                </c:pt>
                <c:pt idx="43" formatCode="_-* #,##0_-;\-* #,##0_-;_-* &quot;-&quot;??_-;_-@_-">
                  <c:v>118867.89658746013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0-344C-A924-93BBEC4CF53F}"/>
            </c:ext>
          </c:extLst>
        </c:ser>
        <c:ser>
          <c:idx val="3"/>
          <c:order val="3"/>
          <c:tx>
            <c:strRef>
              <c:f>'Sheet 1'!$G$16</c:f>
              <c:strCache>
                <c:ptCount val="1"/>
                <c:pt idx="0">
                  <c:v>P4 [PU/Month]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'Sheet 1'!$C$17:$C$60</c:f>
              <c:numCache>
                <c:formatCode>General</c:formatCode>
                <c:ptCount val="4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</c:numCache>
            </c:numRef>
          </c:cat>
          <c:val>
            <c:numRef>
              <c:f>'Sheet 1'!$G$17:$G$60</c:f>
              <c:numCache>
                <c:formatCode>#,##0</c:formatCode>
                <c:ptCount val="44"/>
                <c:pt idx="0">
                  <c:v>49617</c:v>
                </c:pt>
                <c:pt idx="1">
                  <c:v>49795</c:v>
                </c:pt>
                <c:pt idx="2">
                  <c:v>54869</c:v>
                </c:pt>
                <c:pt idx="3">
                  <c:v>51886</c:v>
                </c:pt>
                <c:pt idx="4">
                  <c:v>54377</c:v>
                </c:pt>
                <c:pt idx="5">
                  <c:v>49720</c:v>
                </c:pt>
                <c:pt idx="6">
                  <c:v>53142</c:v>
                </c:pt>
                <c:pt idx="7">
                  <c:v>57619</c:v>
                </c:pt>
                <c:pt idx="8">
                  <c:v>50884</c:v>
                </c:pt>
                <c:pt idx="9">
                  <c:v>58592</c:v>
                </c:pt>
                <c:pt idx="10">
                  <c:v>59582</c:v>
                </c:pt>
                <c:pt idx="11">
                  <c:v>60381</c:v>
                </c:pt>
                <c:pt idx="12">
                  <c:v>60334</c:v>
                </c:pt>
                <c:pt idx="13">
                  <c:v>60254</c:v>
                </c:pt>
                <c:pt idx="14">
                  <c:v>65537</c:v>
                </c:pt>
                <c:pt idx="15">
                  <c:v>59009</c:v>
                </c:pt>
                <c:pt idx="16">
                  <c:v>66690</c:v>
                </c:pt>
                <c:pt idx="17">
                  <c:v>69410</c:v>
                </c:pt>
                <c:pt idx="18">
                  <c:v>62771</c:v>
                </c:pt>
                <c:pt idx="19">
                  <c:v>71032</c:v>
                </c:pt>
                <c:pt idx="20">
                  <c:v>68634</c:v>
                </c:pt>
                <c:pt idx="21">
                  <c:v>70302</c:v>
                </c:pt>
                <c:pt idx="22">
                  <c:v>73056</c:v>
                </c:pt>
                <c:pt idx="23">
                  <c:v>72665</c:v>
                </c:pt>
                <c:pt idx="24">
                  <c:v>73297</c:v>
                </c:pt>
                <c:pt idx="25">
                  <c:v>75996</c:v>
                </c:pt>
                <c:pt idx="26">
                  <c:v>81416</c:v>
                </c:pt>
                <c:pt idx="27">
                  <c:v>75108</c:v>
                </c:pt>
                <c:pt idx="28">
                  <c:v>81139</c:v>
                </c:pt>
                <c:pt idx="29">
                  <c:v>86880</c:v>
                </c:pt>
                <c:pt idx="30" formatCode="_-* #,##0_-;\-* #,##0_-;_-* &quot;-&quot;??_-;_-@_-">
                  <c:v>84003.140745403696</c:v>
                </c:pt>
                <c:pt idx="31" formatCode="_-* #,##0_-;\-* #,##0_-;_-* &quot;-&quot;??_-;_-@_-">
                  <c:v>85803.422213120124</c:v>
                </c:pt>
                <c:pt idx="32" formatCode="_-* #,##0_-;\-* #,##0_-;_-* &quot;-&quot;??_-;_-@_-">
                  <c:v>87603.703680836566</c:v>
                </c:pt>
                <c:pt idx="33" formatCode="_-* #,##0_-;\-* #,##0_-;_-* &quot;-&quot;??_-;_-@_-">
                  <c:v>89403.985148553009</c:v>
                </c:pt>
                <c:pt idx="34" formatCode="_-* #,##0_-;\-* #,##0_-;_-* &quot;-&quot;??_-;_-@_-">
                  <c:v>91204.266616269437</c:v>
                </c:pt>
                <c:pt idx="35" formatCode="_-* #,##0_-;\-* #,##0_-;_-* &quot;-&quot;??_-;_-@_-">
                  <c:v>93004.548083985879</c:v>
                </c:pt>
                <c:pt idx="36" formatCode="_-* #,##0_-;\-* #,##0_-;_-* &quot;-&quot;??_-;_-@_-">
                  <c:v>94804.829551702322</c:v>
                </c:pt>
                <c:pt idx="37" formatCode="_-* #,##0_-;\-* #,##0_-;_-* &quot;-&quot;??_-;_-@_-">
                  <c:v>96605.111019418749</c:v>
                </c:pt>
                <c:pt idx="38" formatCode="_-* #,##0_-;\-* #,##0_-;_-* &quot;-&quot;??_-;_-@_-">
                  <c:v>98405.392487135192</c:v>
                </c:pt>
                <c:pt idx="39" formatCode="_-* #,##0_-;\-* #,##0_-;_-* &quot;-&quot;??_-;_-@_-">
                  <c:v>100205.67395485163</c:v>
                </c:pt>
                <c:pt idx="40" formatCode="_-* #,##0_-;\-* #,##0_-;_-* &quot;-&quot;??_-;_-@_-">
                  <c:v>102005.95542256808</c:v>
                </c:pt>
                <c:pt idx="41" formatCode="_-* #,##0_-;\-* #,##0_-;_-* &quot;-&quot;??_-;_-@_-">
                  <c:v>103806.2368902845</c:v>
                </c:pt>
                <c:pt idx="42" formatCode="_-* #,##0_-;\-* #,##0_-;_-* &quot;-&quot;??_-;_-@_-">
                  <c:v>105606.51835800095</c:v>
                </c:pt>
                <c:pt idx="43" formatCode="_-* #,##0_-;\-* #,##0_-;_-* &quot;-&quot;??_-;_-@_-">
                  <c:v>107406.79982571737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50-344C-A924-93BBEC4CF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612448"/>
        <c:axId val="606881696"/>
      </c:lineChart>
      <c:catAx>
        <c:axId val="6066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6881696"/>
        <c:crosses val="autoZero"/>
        <c:auto val="1"/>
        <c:lblAlgn val="ctr"/>
        <c:lblOffset val="100"/>
        <c:noMultiLvlLbl val="0"/>
      </c:catAx>
      <c:valAx>
        <c:axId val="6068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66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u="none" strike="noStrike" baseline="0">
                <a:effectLst/>
              </a:rPr>
              <a:t>Difference Incoming Orders</a:t>
            </a:r>
            <a:r>
              <a:rPr lang="de-DE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1'!$AQ$77</c:f>
              <c:strCache>
                <c:ptCount val="1"/>
                <c:pt idx="0">
                  <c:v>P1 [PU/Month]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 1'!$AP$78:$AP$97</c:f>
              <c:numCache>
                <c:formatCode>#,##0</c:formatCode>
                <c:ptCount val="2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 formatCode="General">
                  <c:v>36</c:v>
                </c:pt>
                <c:pt idx="6" formatCode="General">
                  <c:v>37</c:v>
                </c:pt>
                <c:pt idx="7" formatCode="General">
                  <c:v>38</c:v>
                </c:pt>
                <c:pt idx="8" formatCode="General">
                  <c:v>39</c:v>
                </c:pt>
                <c:pt idx="9" formatCode="General">
                  <c:v>40</c:v>
                </c:pt>
                <c:pt idx="10" formatCode="General">
                  <c:v>41</c:v>
                </c:pt>
                <c:pt idx="11" formatCode="General">
                  <c:v>42</c:v>
                </c:pt>
                <c:pt idx="12" formatCode="General">
                  <c:v>43</c:v>
                </c:pt>
                <c:pt idx="13" formatCode="General">
                  <c:v>44</c:v>
                </c:pt>
                <c:pt idx="14" formatCode="General">
                  <c:v>45</c:v>
                </c:pt>
                <c:pt idx="15" formatCode="General">
                  <c:v>46</c:v>
                </c:pt>
                <c:pt idx="16" formatCode="General">
                  <c:v>47</c:v>
                </c:pt>
                <c:pt idx="17" formatCode="General">
                  <c:v>48</c:v>
                </c:pt>
                <c:pt idx="18" formatCode="General">
                  <c:v>49</c:v>
                </c:pt>
                <c:pt idx="19" formatCode="General">
                  <c:v>50</c:v>
                </c:pt>
              </c:numCache>
            </c:numRef>
          </c:cat>
          <c:val>
            <c:numRef>
              <c:f>'Sheet 1'!$AQ$78:$AQ$97</c:f>
              <c:numCache>
                <c:formatCode>General</c:formatCode>
                <c:ptCount val="20"/>
                <c:pt idx="2" formatCode="#,##0_ ;[Red]\-#,##0\ ">
                  <c:v>330572</c:v>
                </c:pt>
                <c:pt idx="3" formatCode="#,##0_ ;[Red]\-#,##0\ ">
                  <c:v>345995</c:v>
                </c:pt>
                <c:pt idx="4" formatCode="#,##0_ ;[Red]\-#,##0\ ">
                  <c:v>348354</c:v>
                </c:pt>
                <c:pt idx="5" formatCode="#,##0_ ;[Red]\-#,##0\ ">
                  <c:v>332676</c:v>
                </c:pt>
                <c:pt idx="6" formatCode="#,##0_ ;[Red]\-#,##0\ ">
                  <c:v>321244.29262746358</c:v>
                </c:pt>
                <c:pt idx="7" formatCode="#,##0_ ;[Red]\-#,##0\ ">
                  <c:v>285885.88003409246</c:v>
                </c:pt>
                <c:pt idx="8" formatCode="#,##0_ ;[Red]\-#,##0\ ">
                  <c:v>287394.15507847525</c:v>
                </c:pt>
                <c:pt idx="9" formatCode="#,##0_ ;[Red]\-#,##0\ ">
                  <c:v>262177.41830030002</c:v>
                </c:pt>
                <c:pt idx="10" formatCode="#,##0_ ;[Red]\-#,##0\ ">
                  <c:v>274145.3367970594</c:v>
                </c:pt>
                <c:pt idx="11" formatCode="#,##0_ ;[Red]\-#,##0\ ">
                  <c:v>257429.56872912461</c:v>
                </c:pt>
                <c:pt idx="12" formatCode="#,##0_ ;[Red]\-#,##0\ ">
                  <c:v>253776.72454101435</c:v>
                </c:pt>
                <c:pt idx="13" formatCode="#,##0_ ;[Red]\-#,##0\ ">
                  <c:v>236660.73403085215</c:v>
                </c:pt>
                <c:pt idx="14" formatCode="#,##0_ ;[Red]\-#,##0\ ">
                  <c:v>178988.19256592274</c:v>
                </c:pt>
                <c:pt idx="15" formatCode="#,##0_ ;[Red]\-#,##0\ ">
                  <c:v>146703.91080521565</c:v>
                </c:pt>
                <c:pt idx="16" formatCode="#,##0_ ;[Red]\-#,##0\ ">
                  <c:v>100576.72526829201</c:v>
                </c:pt>
                <c:pt idx="17" formatCode="#,##0_ ;[Red]\-#,##0\ ">
                  <c:v>76796.436971782299</c:v>
                </c:pt>
                <c:pt idx="18" formatCode="#,##0_ ;[Red]\-#,##0\ ">
                  <c:v>24718.190311884508</c:v>
                </c:pt>
                <c:pt idx="19" formatCode="#,##0_ ;[Red]\-#,##0\ ">
                  <c:v>-11966.62514080503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E-E043-9B2F-2832B59365A8}"/>
            </c:ext>
          </c:extLst>
        </c:ser>
        <c:ser>
          <c:idx val="1"/>
          <c:order val="1"/>
          <c:tx>
            <c:strRef>
              <c:f>'Sheet 1'!$AR$77</c:f>
              <c:strCache>
                <c:ptCount val="1"/>
                <c:pt idx="0">
                  <c:v>P2 [PU/Month]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 1'!$AP$78:$AP$97</c:f>
              <c:numCache>
                <c:formatCode>#,##0</c:formatCode>
                <c:ptCount val="2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 formatCode="General">
                  <c:v>36</c:v>
                </c:pt>
                <c:pt idx="6" formatCode="General">
                  <c:v>37</c:v>
                </c:pt>
                <c:pt idx="7" formatCode="General">
                  <c:v>38</c:v>
                </c:pt>
                <c:pt idx="8" formatCode="General">
                  <c:v>39</c:v>
                </c:pt>
                <c:pt idx="9" formatCode="General">
                  <c:v>40</c:v>
                </c:pt>
                <c:pt idx="10" formatCode="General">
                  <c:v>41</c:v>
                </c:pt>
                <c:pt idx="11" formatCode="General">
                  <c:v>42</c:v>
                </c:pt>
                <c:pt idx="12" formatCode="General">
                  <c:v>43</c:v>
                </c:pt>
                <c:pt idx="13" formatCode="General">
                  <c:v>44</c:v>
                </c:pt>
                <c:pt idx="14" formatCode="General">
                  <c:v>45</c:v>
                </c:pt>
                <c:pt idx="15" formatCode="General">
                  <c:v>46</c:v>
                </c:pt>
                <c:pt idx="16" formatCode="General">
                  <c:v>47</c:v>
                </c:pt>
                <c:pt idx="17" formatCode="General">
                  <c:v>48</c:v>
                </c:pt>
                <c:pt idx="18" formatCode="General">
                  <c:v>49</c:v>
                </c:pt>
                <c:pt idx="19" formatCode="General">
                  <c:v>50</c:v>
                </c:pt>
              </c:numCache>
            </c:numRef>
          </c:cat>
          <c:val>
            <c:numRef>
              <c:f>'Sheet 1'!$AR$78:$AR$97</c:f>
              <c:numCache>
                <c:formatCode>General</c:formatCode>
                <c:ptCount val="20"/>
                <c:pt idx="2" formatCode="#,##0_ ;[Red]\-#,##0\ ">
                  <c:v>532563</c:v>
                </c:pt>
                <c:pt idx="3" formatCode="#,##0_ ;[Red]\-#,##0\ ">
                  <c:v>538172</c:v>
                </c:pt>
                <c:pt idx="4" formatCode="#,##0_ ;[Red]\-#,##0\ ">
                  <c:v>545109</c:v>
                </c:pt>
                <c:pt idx="5" formatCode="#,##0_ ;[Red]\-#,##0\ ">
                  <c:v>554393</c:v>
                </c:pt>
                <c:pt idx="6" formatCode="#,##0_ ;[Red]\-#,##0\ ">
                  <c:v>555317.40459770104</c:v>
                </c:pt>
                <c:pt idx="7" formatCode="#,##0_ ;[Red]\-#,##0\ ">
                  <c:v>560783.51256952179</c:v>
                </c:pt>
                <c:pt idx="8" formatCode="#,##0_ ;[Red]\-#,##0\ ">
                  <c:v>547570.57337782718</c:v>
                </c:pt>
                <c:pt idx="9" formatCode="#,##0_ ;[Red]\-#,##0\ ">
                  <c:v>488573.36020269431</c:v>
                </c:pt>
                <c:pt idx="10" formatCode="#,##0_ ;[Red]\-#,##0\ ">
                  <c:v>457092.80760103813</c:v>
                </c:pt>
                <c:pt idx="11" formatCode="#,##0_ ;[Red]\-#,##0\ ">
                  <c:v>425612.25499938196</c:v>
                </c:pt>
                <c:pt idx="12" formatCode="#,##0_ ;[Red]\-#,##0\ ">
                  <c:v>394131.70239772578</c:v>
                </c:pt>
                <c:pt idx="13" formatCode="#,##0_ ;[Red]\-#,##0\ ">
                  <c:v>362651.14979606966</c:v>
                </c:pt>
                <c:pt idx="14" formatCode="#,##0_ ;[Red]\-#,##0\ ">
                  <c:v>331170.59719441348</c:v>
                </c:pt>
                <c:pt idx="15" formatCode="#,##0_ ;[Red]\-#,##0\ ">
                  <c:v>299690.0445927573</c:v>
                </c:pt>
                <c:pt idx="16" formatCode="#,##0_ ;[Red]\-#,##0\ ">
                  <c:v>268209.49199110118</c:v>
                </c:pt>
                <c:pt idx="17" formatCode="#,##0_ ;[Red]\-#,##0\ ">
                  <c:v>236728.939389445</c:v>
                </c:pt>
                <c:pt idx="18" formatCode="#,##0_ ;[Red]\-#,##0\ ">
                  <c:v>205248.38678778883</c:v>
                </c:pt>
                <c:pt idx="19" formatCode="#,##0_ ;[Red]\-#,##0\ ">
                  <c:v>173767.83418613265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E-E043-9B2F-2832B59365A8}"/>
            </c:ext>
          </c:extLst>
        </c:ser>
        <c:ser>
          <c:idx val="2"/>
          <c:order val="2"/>
          <c:tx>
            <c:strRef>
              <c:f>'Sheet 1'!$AS$77</c:f>
              <c:strCache>
                <c:ptCount val="1"/>
                <c:pt idx="0">
                  <c:v>P3 [PU/Month]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'Sheet 1'!$AP$78:$AP$97</c:f>
              <c:numCache>
                <c:formatCode>#,##0</c:formatCode>
                <c:ptCount val="2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 formatCode="General">
                  <c:v>36</c:v>
                </c:pt>
                <c:pt idx="6" formatCode="General">
                  <c:v>37</c:v>
                </c:pt>
                <c:pt idx="7" formatCode="General">
                  <c:v>38</c:v>
                </c:pt>
                <c:pt idx="8" formatCode="General">
                  <c:v>39</c:v>
                </c:pt>
                <c:pt idx="9" formatCode="General">
                  <c:v>40</c:v>
                </c:pt>
                <c:pt idx="10" formatCode="General">
                  <c:v>41</c:v>
                </c:pt>
                <c:pt idx="11" formatCode="General">
                  <c:v>42</c:v>
                </c:pt>
                <c:pt idx="12" formatCode="General">
                  <c:v>43</c:v>
                </c:pt>
                <c:pt idx="13" formatCode="General">
                  <c:v>44</c:v>
                </c:pt>
                <c:pt idx="14" formatCode="General">
                  <c:v>45</c:v>
                </c:pt>
                <c:pt idx="15" formatCode="General">
                  <c:v>46</c:v>
                </c:pt>
                <c:pt idx="16" formatCode="General">
                  <c:v>47</c:v>
                </c:pt>
                <c:pt idx="17" formatCode="General">
                  <c:v>48</c:v>
                </c:pt>
                <c:pt idx="18" formatCode="General">
                  <c:v>49</c:v>
                </c:pt>
                <c:pt idx="19" formatCode="General">
                  <c:v>50</c:v>
                </c:pt>
              </c:numCache>
            </c:numRef>
          </c:cat>
          <c:val>
            <c:numRef>
              <c:f>'Sheet 1'!$AS$78:$AS$97</c:f>
              <c:numCache>
                <c:formatCode>General</c:formatCode>
                <c:ptCount val="20"/>
                <c:pt idx="2" formatCode="#,##0_ ;[Red]\-#,##0\ ">
                  <c:v>-6978</c:v>
                </c:pt>
                <c:pt idx="3" formatCode="#,##0_ ;[Red]\-#,##0\ ">
                  <c:v>-19919</c:v>
                </c:pt>
                <c:pt idx="4" formatCode="#,##0_ ;[Red]\-#,##0\ ">
                  <c:v>-22752</c:v>
                </c:pt>
                <c:pt idx="5" formatCode="#,##0_ ;[Red]\-#,##0\ ">
                  <c:v>-15662</c:v>
                </c:pt>
                <c:pt idx="6" formatCode="#,##0_ ;[Red]\-#,##0\ ">
                  <c:v>-12447.829135972061</c:v>
                </c:pt>
                <c:pt idx="7" formatCode="#,##0_ ;[Red]\-#,##0\ ">
                  <c:v>-10129.988170701909</c:v>
                </c:pt>
                <c:pt idx="8" formatCode="#,##0_ ;[Red]\-#,##0\ ">
                  <c:v>-6040.147205431771</c:v>
                </c:pt>
                <c:pt idx="9" formatCode="#,##0_ ;[Red]\-#,##0\ ">
                  <c:v>22032.704063565005</c:v>
                </c:pt>
                <c:pt idx="10" formatCode="#,##0_ ;[Red]\-#,##0\ ">
                  <c:v>28413.374164807203</c:v>
                </c:pt>
                <c:pt idx="11" formatCode="#,##0_ ;[Red]\-#,##0\ ">
                  <c:v>28932.203300779307</c:v>
                </c:pt>
                <c:pt idx="12" formatCode="#,##0_ ;[Red]\-#,##0\ ">
                  <c:v>21460.578991157992</c:v>
                </c:pt>
                <c:pt idx="13" formatCode="#,##0_ ;[Red]\-#,##0\ ">
                  <c:v>20029.101886968434</c:v>
                </c:pt>
                <c:pt idx="14" formatCode="#,##0_ ;[Red]\-#,##0\ ">
                  <c:v>18597.624782778832</c:v>
                </c:pt>
                <c:pt idx="15" formatCode="#,##0_ ;[Red]\-#,##0\ ">
                  <c:v>17166.147678589288</c:v>
                </c:pt>
                <c:pt idx="16" formatCode="#,##0_ ;[Red]\-#,##0\ ">
                  <c:v>15734.670574399774</c:v>
                </c:pt>
                <c:pt idx="17" formatCode="#,##0_ ;[Red]\-#,##0\ ">
                  <c:v>14303.19347021023</c:v>
                </c:pt>
                <c:pt idx="18" formatCode="#,##0_ ;[Red]\-#,##0\ ">
                  <c:v>12871.716366020642</c:v>
                </c:pt>
                <c:pt idx="19" formatCode="#,##0_ ;[Red]\-#,##0\ ">
                  <c:v>11440.239261831113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E-E043-9B2F-2832B59365A8}"/>
            </c:ext>
          </c:extLst>
        </c:ser>
        <c:ser>
          <c:idx val="3"/>
          <c:order val="3"/>
          <c:tx>
            <c:strRef>
              <c:f>'Sheet 1'!$AT$77</c:f>
              <c:strCache>
                <c:ptCount val="1"/>
                <c:pt idx="0">
                  <c:v>P4 [PU/Month]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'Sheet 1'!$AP$78:$AP$97</c:f>
              <c:numCache>
                <c:formatCode>#,##0</c:formatCode>
                <c:ptCount val="2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 formatCode="General">
                  <c:v>36</c:v>
                </c:pt>
                <c:pt idx="6" formatCode="General">
                  <c:v>37</c:v>
                </c:pt>
                <c:pt idx="7" formatCode="General">
                  <c:v>38</c:v>
                </c:pt>
                <c:pt idx="8" formatCode="General">
                  <c:v>39</c:v>
                </c:pt>
                <c:pt idx="9" formatCode="General">
                  <c:v>40</c:v>
                </c:pt>
                <c:pt idx="10" formatCode="General">
                  <c:v>41</c:v>
                </c:pt>
                <c:pt idx="11" formatCode="General">
                  <c:v>42</c:v>
                </c:pt>
                <c:pt idx="12" formatCode="General">
                  <c:v>43</c:v>
                </c:pt>
                <c:pt idx="13" formatCode="General">
                  <c:v>44</c:v>
                </c:pt>
                <c:pt idx="14" formatCode="General">
                  <c:v>45</c:v>
                </c:pt>
                <c:pt idx="15" formatCode="General">
                  <c:v>46</c:v>
                </c:pt>
                <c:pt idx="16" formatCode="General">
                  <c:v>47</c:v>
                </c:pt>
                <c:pt idx="17" formatCode="General">
                  <c:v>48</c:v>
                </c:pt>
                <c:pt idx="18" formatCode="General">
                  <c:v>49</c:v>
                </c:pt>
                <c:pt idx="19" formatCode="General">
                  <c:v>50</c:v>
                </c:pt>
              </c:numCache>
            </c:numRef>
          </c:cat>
          <c:val>
            <c:numRef>
              <c:f>'Sheet 1'!$AT$78:$AT$97</c:f>
              <c:numCache>
                <c:formatCode>General</c:formatCode>
                <c:ptCount val="20"/>
                <c:pt idx="2" formatCode="#,##0_ ;[Red]\-#,##0\ ">
                  <c:v>-5367</c:v>
                </c:pt>
                <c:pt idx="3" formatCode="#,##0_ ;[Red]\-#,##0\ ">
                  <c:v>-7668</c:v>
                </c:pt>
                <c:pt idx="4" formatCode="#,##0_ ;[Red]\-#,##0\ ">
                  <c:v>-12723</c:v>
                </c:pt>
                <c:pt idx="5" formatCode="#,##0_ ;[Red]\-#,##0\ ">
                  <c:v>-17200</c:v>
                </c:pt>
                <c:pt idx="6" formatCode="#,##0_ ;[Red]\-#,##0\ ">
                  <c:v>-12367.140745403696</c:v>
                </c:pt>
                <c:pt idx="7" formatCode="#,##0_ ;[Red]\-#,##0\ ">
                  <c:v>-13589.422213120124</c:v>
                </c:pt>
                <c:pt idx="8" formatCode="#,##0_ ;[Red]\-#,##0\ ">
                  <c:v>-8837.7036808365665</c:v>
                </c:pt>
                <c:pt idx="9" formatCode="#,##0_ ;[Red]\-#,##0\ ">
                  <c:v>6966.2963422543835</c:v>
                </c:pt>
                <c:pt idx="10" formatCode="#,##0_ ;[Red]\-#,##0\ ">
                  <c:v>16377.155619941623</c:v>
                </c:pt>
                <c:pt idx="11" formatCode="#,##0_ ;[Red]\-#,##0\ ">
                  <c:v>15062.296365345319</c:v>
                </c:pt>
                <c:pt idx="12" formatCode="#,##0_ ;[Red]\-#,##0\ ">
                  <c:v>823.74828135943972</c:v>
                </c:pt>
                <c:pt idx="13" formatCode="#,##0_ ;[Red]\-#,##0\ ">
                  <c:v>0</c:v>
                </c:pt>
                <c:pt idx="14" formatCode="#,##0_ ;[Red]\-#,##0\ ">
                  <c:v>-4577.096121789873</c:v>
                </c:pt>
                <c:pt idx="15" formatCode="#,##0_ ;[Red]\-#,##0\ ">
                  <c:v>-5400.8444031493127</c:v>
                </c:pt>
                <c:pt idx="16" formatCode="#,##0_ ;[Red]\-#,##0\ ">
                  <c:v>-5400.8444031493273</c:v>
                </c:pt>
                <c:pt idx="17" formatCode="#,##0_ ;[Red]\-#,##0\ ">
                  <c:v>-823.74828135943972</c:v>
                </c:pt>
                <c:pt idx="18" formatCode="#,##0_ ;[Red]\-#,##0\ ">
                  <c:v>33.309518895417568</c:v>
                </c:pt>
                <c:pt idx="19" formatCode="#,##0_ ;[Red]\-#,##0\ ">
                  <c:v>4607.0746887957794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E-E043-9B2F-2832B5936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918928"/>
        <c:axId val="633438208"/>
      </c:lineChart>
      <c:catAx>
        <c:axId val="64191892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3438208"/>
        <c:crosses val="autoZero"/>
        <c:auto val="1"/>
        <c:lblAlgn val="ctr"/>
        <c:lblOffset val="100"/>
        <c:noMultiLvlLbl val="0"/>
      </c:catAx>
      <c:valAx>
        <c:axId val="6334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19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Fill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1'!$P$16</c:f>
              <c:strCache>
                <c:ptCount val="1"/>
                <c:pt idx="0">
                  <c:v>P1 [PU/Month]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 1'!$O$17:$O$60</c:f>
              <c:numCache>
                <c:formatCode>General</c:formatCode>
                <c:ptCount val="4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</c:numCache>
            </c:numRef>
          </c:cat>
          <c:val>
            <c:numRef>
              <c:f>'Sheet 1'!$P$17:$P$60</c:f>
              <c:numCache>
                <c:formatCode>0%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0.9411631578507218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8-BF4A-8CF2-73ED723CD72C}"/>
            </c:ext>
          </c:extLst>
        </c:ser>
        <c:ser>
          <c:idx val="1"/>
          <c:order val="1"/>
          <c:tx>
            <c:strRef>
              <c:f>'Sheet 1'!$Q$16</c:f>
              <c:strCache>
                <c:ptCount val="1"/>
                <c:pt idx="0">
                  <c:v>P2 [PU/Month]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 1'!$O$17:$O$60</c:f>
              <c:numCache>
                <c:formatCode>General</c:formatCode>
                <c:ptCount val="4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</c:numCache>
            </c:numRef>
          </c:cat>
          <c:val>
            <c:numRef>
              <c:f>'Sheet 1'!$Q$17:$Q$60</c:f>
              <c:numCache>
                <c:formatCode>0%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8-BF4A-8CF2-73ED723CD72C}"/>
            </c:ext>
          </c:extLst>
        </c:ser>
        <c:ser>
          <c:idx val="2"/>
          <c:order val="2"/>
          <c:tx>
            <c:strRef>
              <c:f>'Sheet 1'!$R$16</c:f>
              <c:strCache>
                <c:ptCount val="1"/>
                <c:pt idx="0">
                  <c:v>P3 [PU/Month]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'Sheet 1'!$O$17:$O$60</c:f>
              <c:numCache>
                <c:formatCode>General</c:formatCode>
                <c:ptCount val="4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</c:numCache>
            </c:numRef>
          </c:cat>
          <c:val>
            <c:numRef>
              <c:f>'Sheet 1'!$R$17:$R$60</c:f>
              <c:numCache>
                <c:formatCode>0%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0.97065618530408948</c:v>
                </c:pt>
                <c:pt idx="19">
                  <c:v>1.0000042660933037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0.9183278660947094</c:v>
                </c:pt>
                <c:pt idx="26">
                  <c:v>0.86527473584749814</c:v>
                </c:pt>
                <c:pt idx="27">
                  <c:v>0.7446953783930168</c:v>
                </c:pt>
                <c:pt idx="28">
                  <c:v>0.65111632897993599</c:v>
                </c:pt>
                <c:pt idx="29">
                  <c:v>0.61319864947481284</c:v>
                </c:pt>
                <c:pt idx="30">
                  <c:v>0.96366345625232186</c:v>
                </c:pt>
                <c:pt idx="31">
                  <c:v>0.91982823033127836</c:v>
                </c:pt>
                <c:pt idx="32">
                  <c:v>0.95835182485418857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8-BF4A-8CF2-73ED723CD72C}"/>
            </c:ext>
          </c:extLst>
        </c:ser>
        <c:ser>
          <c:idx val="3"/>
          <c:order val="3"/>
          <c:tx>
            <c:strRef>
              <c:f>'Sheet 1'!$S$16</c:f>
              <c:strCache>
                <c:ptCount val="1"/>
                <c:pt idx="0">
                  <c:v>P4 [PU/Month]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'Sheet 1'!$O$17:$O$60</c:f>
              <c:numCache>
                <c:formatCode>General</c:formatCode>
                <c:ptCount val="4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</c:numCache>
            </c:numRef>
          </c:cat>
          <c:val>
            <c:numRef>
              <c:f>'Sheet 1'!$S$17:$S$60</c:f>
              <c:numCache>
                <c:formatCode>0%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0.93407929645278565</c:v>
                </c:pt>
                <c:pt idx="27">
                  <c:v>0.84365066557582535</c:v>
                </c:pt>
                <c:pt idx="28">
                  <c:v>0.74052827149816913</c:v>
                </c:pt>
                <c:pt idx="29">
                  <c:v>0.64247430056695964</c:v>
                </c:pt>
                <c:pt idx="30">
                  <c:v>0.92859983167394478</c:v>
                </c:pt>
                <c:pt idx="31">
                  <c:v>0.86365673295192624</c:v>
                </c:pt>
                <c:pt idx="32">
                  <c:v>0.92365349924924611</c:v>
                </c:pt>
                <c:pt idx="33">
                  <c:v>1.0078615079586943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0.95348734448279093</c:v>
                </c:pt>
                <c:pt idx="39">
                  <c:v>0.95261795421959838</c:v>
                </c:pt>
                <c:pt idx="40">
                  <c:v>0.95390971570686811</c:v>
                </c:pt>
                <c:pt idx="41">
                  <c:v>0.99692211531986719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48-BF4A-8CF2-73ED723CD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400016"/>
        <c:axId val="928852864"/>
      </c:lineChart>
      <c:catAx>
        <c:axId val="6334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8852864"/>
        <c:crosses val="autoZero"/>
        <c:auto val="1"/>
        <c:lblAlgn val="ctr"/>
        <c:lblOffset val="100"/>
        <c:noMultiLvlLbl val="0"/>
      </c:catAx>
      <c:valAx>
        <c:axId val="9288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34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1'!$BA$21:$BD$21</c:f>
              <c:strCache>
                <c:ptCount val="4"/>
                <c:pt idx="0">
                  <c:v>Operating Income [€/month]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 1'!$BE$20:$CC$20</c:f>
              <c:numCache>
                <c:formatCode>General</c:formatCode>
                <c:ptCount val="25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</c:numCache>
            </c:numRef>
          </c:cat>
          <c:val>
            <c:numRef>
              <c:f>'Sheet 1'!$BE$21:$CC$21</c:f>
              <c:numCache>
                <c:formatCode>General</c:formatCode>
                <c:ptCount val="25"/>
                <c:pt idx="0">
                  <c:v>978064.98</c:v>
                </c:pt>
                <c:pt idx="1">
                  <c:v>1855840.7207269254</c:v>
                </c:pt>
                <c:pt idx="2">
                  <c:v>1254292.6302746981</c:v>
                </c:pt>
                <c:pt idx="3">
                  <c:v>1366449.7833405524</c:v>
                </c:pt>
                <c:pt idx="4">
                  <c:v>1417652.2283540624</c:v>
                </c:pt>
                <c:pt idx="5">
                  <c:v>1332757.2493828889</c:v>
                </c:pt>
                <c:pt idx="6">
                  <c:v>1333181.6293572304</c:v>
                </c:pt>
                <c:pt idx="7">
                  <c:v>1382050.9036423455</c:v>
                </c:pt>
                <c:pt idx="8">
                  <c:v>1423448.9981935937</c:v>
                </c:pt>
                <c:pt idx="9">
                  <c:v>1474264.4208477899</c:v>
                </c:pt>
                <c:pt idx="10">
                  <c:v>1537701.2981441317</c:v>
                </c:pt>
                <c:pt idx="11">
                  <c:v>1598244.8713537315</c:v>
                </c:pt>
                <c:pt idx="12">
                  <c:v>1707428.2047483244</c:v>
                </c:pt>
                <c:pt idx="13">
                  <c:v>1733311.5281919891</c:v>
                </c:pt>
                <c:pt idx="14">
                  <c:v>1755555.9258702849</c:v>
                </c:pt>
                <c:pt idx="15">
                  <c:v>1747540.2812011261</c:v>
                </c:pt>
                <c:pt idx="16">
                  <c:v>1782535.5070442236</c:v>
                </c:pt>
                <c:pt idx="17">
                  <c:v>1827872.0004957621</c:v>
                </c:pt>
                <c:pt idx="18">
                  <c:v>1871735.4798220145</c:v>
                </c:pt>
                <c:pt idx="19">
                  <c:v>1861977.3171937433</c:v>
                </c:pt>
                <c:pt idx="20">
                  <c:v>1872852.3835443871</c:v>
                </c:pt>
                <c:pt idx="21">
                  <c:v>1931350.4441650477</c:v>
                </c:pt>
                <c:pt idx="22">
                  <c:v>1934749.7268160596</c:v>
                </c:pt>
                <c:pt idx="23">
                  <c:v>1933409.0328358915</c:v>
                </c:pt>
                <c:pt idx="24">
                  <c:v>2022278.44875502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1-BD4C-BDDE-24EE9085A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538960"/>
        <c:axId val="546158304"/>
      </c:lineChart>
      <c:catAx>
        <c:axId val="5455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46158304"/>
        <c:crosses val="autoZero"/>
        <c:auto val="1"/>
        <c:lblAlgn val="ctr"/>
        <c:lblOffset val="100"/>
        <c:noMultiLvlLbl val="0"/>
      </c:catAx>
      <c:valAx>
        <c:axId val="5461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455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Inventory/Backlog COST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1'!$V$101</c:f>
              <c:strCache>
                <c:ptCount val="1"/>
                <c:pt idx="0">
                  <c:v> Inventory/Backlog COST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 1'!$U$102:$U$131</c:f>
              <c:numCache>
                <c:formatCode>General</c:formatCode>
                <c:ptCount val="3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</c:numCache>
            </c:numRef>
          </c:cat>
          <c:val>
            <c:numRef>
              <c:f>'Sheet 1'!$V$102:$V$131</c:f>
              <c:numCache>
                <c:formatCode>_("€"* #,##0.00_);_("€"* \(#,##0.00\);_("€"* "-"??_);_(@_)</c:formatCode>
                <c:ptCount val="30"/>
                <c:pt idx="0">
                  <c:v>462421.1</c:v>
                </c:pt>
                <c:pt idx="1">
                  <c:v>417233.29</c:v>
                </c:pt>
                <c:pt idx="2">
                  <c:v>394694.38</c:v>
                </c:pt>
                <c:pt idx="3">
                  <c:v>386166.20999999996</c:v>
                </c:pt>
                <c:pt idx="4">
                  <c:v>427101.61</c:v>
                </c:pt>
                <c:pt idx="5">
                  <c:v>476844.83999999997</c:v>
                </c:pt>
                <c:pt idx="6">
                  <c:v>520262.01728039305</c:v>
                </c:pt>
                <c:pt idx="7">
                  <c:v>393312.98998673749</c:v>
                </c:pt>
                <c:pt idx="8">
                  <c:v>401909.1627794308</c:v>
                </c:pt>
                <c:pt idx="9">
                  <c:v>383863.88232773484</c:v>
                </c:pt>
                <c:pt idx="10">
                  <c:v>395401.04755727155</c:v>
                </c:pt>
                <c:pt idx="11">
                  <c:v>397107.54606966831</c:v>
                </c:pt>
                <c:pt idx="12">
                  <c:v>356950.10803740984</c:v>
                </c:pt>
                <c:pt idx="13">
                  <c:v>331032.03773671447</c:v>
                </c:pt>
                <c:pt idx="14">
                  <c:v>289374.49142384605</c:v>
                </c:pt>
                <c:pt idx="15">
                  <c:v>269783.9288521664</c:v>
                </c:pt>
                <c:pt idx="16">
                  <c:v>243150.86874919376</c:v>
                </c:pt>
                <c:pt idx="17">
                  <c:v>216880.66212970717</c:v>
                </c:pt>
                <c:pt idx="18">
                  <c:v>179021.40449749882</c:v>
                </c:pt>
                <c:pt idx="19">
                  <c:v>167655.06089227126</c:v>
                </c:pt>
                <c:pt idx="20">
                  <c:v>131129.31699387659</c:v>
                </c:pt>
                <c:pt idx="21">
                  <c:v>126169.68531012937</c:v>
                </c:pt>
                <c:pt idx="22">
                  <c:v>125361.7674360329</c:v>
                </c:pt>
                <c:pt idx="23">
                  <c:v>120092.8966294139</c:v>
                </c:pt>
                <c:pt idx="24">
                  <c:v>105878.04719855588</c:v>
                </c:pt>
                <c:pt idx="25">
                  <c:v>110483.00509846487</c:v>
                </c:pt>
                <c:pt idx="26">
                  <c:v>87148.946408023869</c:v>
                </c:pt>
                <c:pt idx="27">
                  <c:v>75516.808939550028</c:v>
                </c:pt>
                <c:pt idx="28">
                  <c:v>70212.682091166891</c:v>
                </c:pt>
                <c:pt idx="29">
                  <c:v>70920.044942833047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D-4D43-B6F8-B584630FD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824927"/>
        <c:axId val="1479880463"/>
      </c:lineChart>
      <c:catAx>
        <c:axId val="143482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79880463"/>
        <c:crosses val="autoZero"/>
        <c:auto val="1"/>
        <c:lblAlgn val="ctr"/>
        <c:lblOffset val="100"/>
        <c:noMultiLvlLbl val="0"/>
      </c:catAx>
      <c:valAx>
        <c:axId val="14798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482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177800</xdr:colOff>
      <xdr:row>81</xdr:row>
      <xdr:rowOff>177800</xdr:rowOff>
    </xdr:from>
    <xdr:to>
      <xdr:col>32</xdr:col>
      <xdr:colOff>127000</xdr:colOff>
      <xdr:row>105</xdr:row>
      <xdr:rowOff>50800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92879</xdr:colOff>
      <xdr:row>140</xdr:row>
      <xdr:rowOff>12131</xdr:rowOff>
    </xdr:from>
    <xdr:to>
      <xdr:col>31</xdr:col>
      <xdr:colOff>208507</xdr:colOff>
      <xdr:row>166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2055110</xdr:colOff>
      <xdr:row>41</xdr:row>
      <xdr:rowOff>76200</xdr:rowOff>
    </xdr:from>
    <xdr:to>
      <xdr:col>32</xdr:col>
      <xdr:colOff>435132</xdr:colOff>
      <xdr:row>57</xdr:row>
      <xdr:rowOff>130193</xdr:rowOff>
    </xdr:to>
    <xdr:graphicFrame macro="">
      <xdr:nvGraphicFramePr>
        <xdr:cNvPr id="17" name="Diagramm 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881529</xdr:colOff>
      <xdr:row>113</xdr:row>
      <xdr:rowOff>88604</xdr:rowOff>
    </xdr:from>
    <xdr:to>
      <xdr:col>45</xdr:col>
      <xdr:colOff>44823</xdr:colOff>
      <xdr:row>132</xdr:row>
      <xdr:rowOff>3820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50800</xdr:colOff>
      <xdr:row>57</xdr:row>
      <xdr:rowOff>152400</xdr:rowOff>
    </xdr:from>
    <xdr:to>
      <xdr:col>32</xdr:col>
      <xdr:colOff>476249</xdr:colOff>
      <xdr:row>71</xdr:row>
      <xdr:rowOff>90714</xdr:rowOff>
    </xdr:to>
    <xdr:graphicFrame macro="">
      <xdr:nvGraphicFramePr>
        <xdr:cNvPr id="16" name="Diagramm 1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16933</xdr:colOff>
      <xdr:row>22</xdr:row>
      <xdr:rowOff>118533</xdr:rowOff>
    </xdr:from>
    <xdr:to>
      <xdr:col>70</xdr:col>
      <xdr:colOff>778933</xdr:colOff>
      <xdr:row>36</xdr:row>
      <xdr:rowOff>16933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118533</xdr:colOff>
      <xdr:row>106</xdr:row>
      <xdr:rowOff>152400</xdr:rowOff>
    </xdr:from>
    <xdr:to>
      <xdr:col>32</xdr:col>
      <xdr:colOff>118533</xdr:colOff>
      <xdr:row>125</xdr:row>
      <xdr:rowOff>186267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444500</xdr:colOff>
          <xdr:row>167</xdr:row>
          <xdr:rowOff>12700</xdr:rowOff>
        </xdr:from>
        <xdr:to>
          <xdr:col>16</xdr:col>
          <xdr:colOff>342900</xdr:colOff>
          <xdr:row>171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copy delivered orders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266700</xdr:colOff>
          <xdr:row>213</xdr:row>
          <xdr:rowOff>76200</xdr:rowOff>
        </xdr:from>
        <xdr:to>
          <xdr:col>43</xdr:col>
          <xdr:colOff>622300</xdr:colOff>
          <xdr:row>214</xdr:row>
          <xdr:rowOff>215900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Step1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787400</xdr:colOff>
          <xdr:row>220</xdr:row>
          <xdr:rowOff>190500</xdr:rowOff>
        </xdr:from>
        <xdr:to>
          <xdr:col>43</xdr:col>
          <xdr:colOff>1143000</xdr:colOff>
          <xdr:row>222</xdr:row>
          <xdr:rowOff>88900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Step2</a:t>
              </a:r>
            </a:p>
            <a:p>
              <a:pPr algn="ctr" rtl="0">
                <a:defRPr sz="1000"/>
              </a:pPr>
              <a:endParaRPr lang="en-GB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533400</xdr:colOff>
          <xdr:row>226</xdr:row>
          <xdr:rowOff>152400</xdr:rowOff>
        </xdr:from>
        <xdr:to>
          <xdr:col>43</xdr:col>
          <xdr:colOff>889000</xdr:colOff>
          <xdr:row>228</xdr:row>
          <xdr:rowOff>88900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Step3</a:t>
              </a:r>
            </a:p>
            <a:p>
              <a:pPr algn="ctr" rtl="0">
                <a:defRPr sz="1000"/>
              </a:pPr>
              <a:endParaRPr lang="en-GB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f_02/OneDrive/Desktop/Frankfurt%20+%20Uni/3%20Semester/Internes%20Rechnungswesen/Projekt_Aycada/MA2020_Aycada_CP_Scenariodata_V1_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sstudentsde-my.sharepoint.com/Users/Bellakraft/Library/Group%20Containers/UBF8T346G9.Office/User%20Content.localized/Startup.localized/Excel/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arket"/>
      <sheetName val="MD_Company"/>
      <sheetName val="MD_Capacity"/>
      <sheetName val="MD_Production"/>
      <sheetName val="Past_Decisions"/>
      <sheetName val="Production"/>
      <sheetName val="Inventory"/>
      <sheetName val="Orders"/>
      <sheetName val="C_Variable_Costs"/>
      <sheetName val="C_FixedCost"/>
      <sheetName val="C_Calculation"/>
      <sheetName val="Example_OperatingIncome"/>
      <sheetName val="Example_Workload"/>
      <sheetName val="Example_FixedProductionCosts"/>
    </sheetNames>
    <sheetDataSet>
      <sheetData sheetId="0"/>
      <sheetData sheetId="1">
        <row r="4">
          <cell r="B4" t="str">
            <v>P1</v>
          </cell>
        </row>
      </sheetData>
      <sheetData sheetId="2">
        <row r="19">
          <cell r="A19" t="str">
            <v>Granulation</v>
          </cell>
        </row>
      </sheetData>
      <sheetData sheetId="3"/>
      <sheetData sheetId="4">
        <row r="19">
          <cell r="B19">
            <v>3.2359099999999998E-3</v>
          </cell>
        </row>
      </sheetData>
      <sheetData sheetId="5"/>
      <sheetData sheetId="6"/>
      <sheetData sheetId="7"/>
      <sheetData sheetId="8"/>
      <sheetData sheetId="9">
        <row r="3">
          <cell r="A3" t="str">
            <v>Inventory holding cost rate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ERSONAL"/>
    </sheetNames>
    <definedNames>
      <definedName name="COPY_delivered_Orders"/>
      <definedName name="COPYStep1"/>
      <definedName name="Step2"/>
      <definedName name="Step3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708A-1B21-CA44-A6A2-17184905B632}">
  <dimension ref="A1:DI508"/>
  <sheetViews>
    <sheetView tabSelected="1" topLeftCell="BB33" zoomScale="67" zoomScaleNormal="84" workbookViewId="0">
      <selection activeCell="AS145" sqref="AS145"/>
    </sheetView>
  </sheetViews>
  <sheetFormatPr baseColWidth="10" defaultRowHeight="16" x14ac:dyDescent="0.2"/>
  <cols>
    <col min="1" max="1" width="10.83203125" style="1"/>
    <col min="2" max="2" width="12" style="1" customWidth="1"/>
    <col min="3" max="3" width="6" style="1" bestFit="1" customWidth="1"/>
    <col min="4" max="5" width="15.83203125" style="1" bestFit="1" customWidth="1"/>
    <col min="6" max="6" width="15.6640625" style="1" bestFit="1" customWidth="1"/>
    <col min="7" max="7" width="15" style="1" bestFit="1" customWidth="1"/>
    <col min="8" max="8" width="11" style="1" bestFit="1" customWidth="1"/>
    <col min="9" max="9" width="12.33203125" style="1" customWidth="1"/>
    <col min="10" max="12" width="15" style="1" bestFit="1" customWidth="1"/>
    <col min="13" max="13" width="14.6640625" style="1" bestFit="1" customWidth="1"/>
    <col min="14" max="14" width="11" style="1" bestFit="1" customWidth="1"/>
    <col min="15" max="15" width="11.6640625" style="1" customWidth="1"/>
    <col min="16" max="16" width="18.6640625" style="1" bestFit="1" customWidth="1"/>
    <col min="17" max="17" width="19.1640625" style="1" bestFit="1" customWidth="1"/>
    <col min="18" max="19" width="19.33203125" style="1" bestFit="1" customWidth="1"/>
    <col min="20" max="20" width="14.5" style="1" hidden="1" customWidth="1"/>
    <col min="21" max="21" width="6" style="1" bestFit="1" customWidth="1"/>
    <col min="22" max="22" width="28.33203125" style="1" bestFit="1" customWidth="1"/>
    <col min="23" max="23" width="15" style="1" customWidth="1"/>
    <col min="24" max="24" width="19.5" style="1" bestFit="1" customWidth="1"/>
    <col min="25" max="25" width="15" style="1" bestFit="1" customWidth="1"/>
    <col min="26" max="26" width="14.83203125" style="1" bestFit="1" customWidth="1"/>
    <col min="27" max="27" width="15" style="1" bestFit="1" customWidth="1"/>
    <col min="28" max="31" width="11" style="1" bestFit="1" customWidth="1"/>
    <col min="32" max="33" width="10.83203125" style="1"/>
    <col min="34" max="34" width="4.6640625" style="2" customWidth="1"/>
    <col min="35" max="35" width="14.33203125" style="1" customWidth="1"/>
    <col min="36" max="36" width="6.1640625" style="1" bestFit="1" customWidth="1"/>
    <col min="37" max="37" width="15.6640625" style="1" bestFit="1" customWidth="1"/>
    <col min="38" max="38" width="17" style="1" customWidth="1"/>
    <col min="39" max="40" width="15.6640625" style="1" bestFit="1" customWidth="1"/>
    <col min="41" max="41" width="15.83203125" style="1" bestFit="1" customWidth="1"/>
    <col min="42" max="42" width="10.83203125" style="1" customWidth="1"/>
    <col min="43" max="43" width="15.33203125" style="1" bestFit="1" customWidth="1"/>
    <col min="44" max="44" width="16.6640625" style="1" bestFit="1" customWidth="1"/>
    <col min="45" max="46" width="15.33203125" style="1" bestFit="1" customWidth="1"/>
    <col min="47" max="47" width="12" style="1" bestFit="1" customWidth="1"/>
    <col min="48" max="48" width="17.5" style="1" bestFit="1" customWidth="1"/>
    <col min="49" max="49" width="13.33203125" style="1" bestFit="1" customWidth="1"/>
    <col min="50" max="50" width="11.33203125" style="1" bestFit="1" customWidth="1"/>
    <col min="51" max="51" width="6" style="2" customWidth="1"/>
    <col min="52" max="52" width="17.1640625" style="1" bestFit="1" customWidth="1"/>
    <col min="53" max="53" width="44.33203125" style="1" bestFit="1" customWidth="1"/>
    <col min="54" max="54" width="10.83203125" style="1"/>
    <col min="55" max="56" width="12.6640625" style="1" customWidth="1"/>
    <col min="57" max="57" width="17.6640625" style="1" bestFit="1" customWidth="1"/>
    <col min="58" max="58" width="15" style="1" customWidth="1"/>
    <col min="59" max="59" width="16.5" style="1" customWidth="1"/>
    <col min="60" max="61" width="17" style="1" bestFit="1" customWidth="1"/>
    <col min="62" max="62" width="15.83203125" style="1" bestFit="1" customWidth="1"/>
    <col min="63" max="63" width="17.33203125" style="1" bestFit="1" customWidth="1"/>
    <col min="64" max="64" width="18.1640625" style="1" bestFit="1" customWidth="1"/>
    <col min="65" max="65" width="25.1640625" style="1" bestFit="1" customWidth="1"/>
    <col min="66" max="66" width="15.83203125" style="1" bestFit="1" customWidth="1"/>
    <col min="67" max="67" width="21.5" style="1" bestFit="1" customWidth="1"/>
    <col min="68" max="70" width="15.83203125" style="1" bestFit="1" customWidth="1"/>
    <col min="71" max="71" width="17.1640625" style="1" bestFit="1" customWidth="1"/>
    <col min="72" max="81" width="15.83203125" style="1" bestFit="1" customWidth="1"/>
    <col min="82" max="82" width="11.5" style="1" bestFit="1" customWidth="1"/>
    <col min="83" max="85" width="11.6640625" style="1" bestFit="1" customWidth="1"/>
    <col min="86" max="87" width="10.83203125" style="1"/>
    <col min="88" max="88" width="31.83203125" style="1" customWidth="1"/>
    <col min="89" max="89" width="15.33203125" style="1" bestFit="1" customWidth="1"/>
    <col min="90" max="113" width="15.1640625" style="1" bestFit="1" customWidth="1"/>
    <col min="114" max="16384" width="10.83203125" style="1"/>
  </cols>
  <sheetData>
    <row r="1" spans="1:113" ht="20" customHeight="1" x14ac:dyDescent="0.2">
      <c r="AI1" s="146" t="s">
        <v>7</v>
      </c>
      <c r="AJ1" s="146"/>
      <c r="AK1" s="146"/>
      <c r="AL1" s="146"/>
      <c r="AM1" s="146"/>
      <c r="AN1" s="148" t="s">
        <v>84</v>
      </c>
      <c r="AO1" s="148"/>
    </row>
    <row r="2" spans="1:113" ht="32" customHeight="1" x14ac:dyDescent="0.25">
      <c r="D2" s="153" t="s">
        <v>97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AI2" s="3"/>
      <c r="AJ2" s="3"/>
      <c r="AK2" s="3"/>
      <c r="AL2" s="4" t="s">
        <v>86</v>
      </c>
      <c r="AM2" s="4" t="s">
        <v>83</v>
      </c>
      <c r="AN2" s="148"/>
      <c r="AO2" s="148"/>
      <c r="CJ2" s="5" t="s">
        <v>68</v>
      </c>
      <c r="CK2" s="6">
        <v>36</v>
      </c>
      <c r="CL2" s="6">
        <v>37</v>
      </c>
      <c r="CM2" s="6">
        <v>38</v>
      </c>
      <c r="CN2" s="6">
        <v>39</v>
      </c>
      <c r="CO2" s="6">
        <v>40</v>
      </c>
      <c r="CP2" s="6">
        <v>41</v>
      </c>
      <c r="CQ2" s="6">
        <v>42</v>
      </c>
      <c r="CR2" s="6">
        <v>43</v>
      </c>
      <c r="CS2" s="6">
        <v>44</v>
      </c>
      <c r="CT2" s="6">
        <v>45</v>
      </c>
      <c r="CU2" s="6">
        <v>46</v>
      </c>
      <c r="CV2" s="6">
        <v>47</v>
      </c>
      <c r="CW2" s="6">
        <v>48</v>
      </c>
      <c r="CX2" s="6">
        <v>49</v>
      </c>
      <c r="CY2" s="6">
        <v>50</v>
      </c>
      <c r="CZ2" s="6">
        <v>51</v>
      </c>
      <c r="DA2" s="6">
        <v>52</v>
      </c>
      <c r="DB2" s="6">
        <v>53</v>
      </c>
      <c r="DC2" s="6">
        <v>54</v>
      </c>
      <c r="DD2" s="6">
        <v>55</v>
      </c>
      <c r="DE2" s="6">
        <v>56</v>
      </c>
      <c r="DF2" s="6">
        <v>57</v>
      </c>
      <c r="DG2" s="6">
        <v>58</v>
      </c>
      <c r="DH2" s="6">
        <v>59</v>
      </c>
      <c r="DI2" s="6">
        <v>60</v>
      </c>
    </row>
    <row r="3" spans="1:113" ht="30" customHeight="1" x14ac:dyDescent="0.2">
      <c r="AI3" s="7" t="s">
        <v>63</v>
      </c>
      <c r="AJ3" s="155">
        <f>AVERAGE(E17:E46)</f>
        <v>147328.06666666668</v>
      </c>
      <c r="AK3" s="155"/>
      <c r="AL3" s="8">
        <f>E139-AJ3</f>
        <v>397780.93333333335</v>
      </c>
      <c r="AM3" s="8">
        <f>AL3/12</f>
        <v>33148.411111111112</v>
      </c>
      <c r="AN3" s="148"/>
      <c r="AO3" s="148"/>
      <c r="CJ3" s="9" t="s">
        <v>87</v>
      </c>
      <c r="CK3" s="1">
        <v>6.08</v>
      </c>
      <c r="CL3" s="1">
        <v>6.08</v>
      </c>
      <c r="CM3" s="1">
        <v>6.08</v>
      </c>
      <c r="CN3" s="1">
        <v>6.08</v>
      </c>
      <c r="CO3" s="1">
        <v>6.08</v>
      </c>
      <c r="CP3" s="1">
        <v>6.08</v>
      </c>
      <c r="CQ3" s="1">
        <v>6.08</v>
      </c>
      <c r="CR3" s="1">
        <v>6.08</v>
      </c>
      <c r="CS3" s="1">
        <v>6.08</v>
      </c>
      <c r="CT3" s="1">
        <v>6.08</v>
      </c>
      <c r="CU3" s="1">
        <v>6.08</v>
      </c>
      <c r="CV3" s="1">
        <v>6.08</v>
      </c>
      <c r="CW3" s="1">
        <v>6.08</v>
      </c>
      <c r="CX3" s="1">
        <v>6.08</v>
      </c>
      <c r="CY3" s="1">
        <v>6.08</v>
      </c>
      <c r="CZ3" s="1">
        <v>6.08</v>
      </c>
      <c r="DA3" s="1">
        <v>6.08</v>
      </c>
      <c r="DB3" s="1">
        <v>6.08</v>
      </c>
      <c r="DC3" s="1">
        <v>6.08</v>
      </c>
      <c r="DD3" s="1">
        <v>6.08</v>
      </c>
      <c r="DE3" s="1">
        <v>6.08</v>
      </c>
      <c r="DF3" s="1">
        <v>6.08</v>
      </c>
      <c r="DG3" s="1">
        <v>6.08</v>
      </c>
      <c r="DH3" s="1">
        <v>6.08</v>
      </c>
      <c r="DI3" s="1">
        <v>6.08</v>
      </c>
    </row>
    <row r="4" spans="1:113" ht="34" x14ac:dyDescent="0.2">
      <c r="A4" s="10"/>
      <c r="B4" s="11"/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3"/>
      <c r="AI4" s="7" t="s">
        <v>64</v>
      </c>
      <c r="AJ4" s="156">
        <f>AVERAGE(E47:E58)</f>
        <v>135653.05710048202</v>
      </c>
      <c r="AK4" s="156"/>
      <c r="AL4" s="8">
        <f>E151-AJ4</f>
        <v>132556.43489061916</v>
      </c>
      <c r="AM4" s="8">
        <f>AL4/12</f>
        <v>11046.369574218263</v>
      </c>
      <c r="AN4" s="148"/>
      <c r="AO4" s="148"/>
      <c r="CJ4" s="9" t="s">
        <v>88</v>
      </c>
      <c r="CK4" s="1">
        <v>0.94</v>
      </c>
      <c r="CL4" s="1">
        <v>0.94</v>
      </c>
      <c r="CM4" s="1">
        <v>0.94</v>
      </c>
      <c r="CN4" s="1">
        <v>0.94</v>
      </c>
      <c r="CO4" s="1">
        <v>0.94</v>
      </c>
      <c r="CP4" s="1">
        <v>0.94</v>
      </c>
      <c r="CQ4" s="1">
        <v>0.94</v>
      </c>
      <c r="CR4" s="1">
        <v>0.94</v>
      </c>
      <c r="CS4" s="1">
        <v>0.94</v>
      </c>
      <c r="CT4" s="1">
        <v>0.94</v>
      </c>
      <c r="CU4" s="1">
        <v>0.94</v>
      </c>
      <c r="CV4" s="1">
        <v>0.94</v>
      </c>
      <c r="CW4" s="1">
        <v>0.94</v>
      </c>
      <c r="CX4" s="1">
        <v>0.94</v>
      </c>
      <c r="CY4" s="1">
        <v>0.94</v>
      </c>
      <c r="CZ4" s="1">
        <v>0.94</v>
      </c>
      <c r="DA4" s="1">
        <v>0.94</v>
      </c>
      <c r="DB4" s="1">
        <v>0.94</v>
      </c>
      <c r="DC4" s="1">
        <v>0.94</v>
      </c>
      <c r="DD4" s="1">
        <v>0.94</v>
      </c>
      <c r="DE4" s="1">
        <v>0.94</v>
      </c>
      <c r="DF4" s="1">
        <v>0.94</v>
      </c>
      <c r="DG4" s="1">
        <v>0.94</v>
      </c>
      <c r="DH4" s="1">
        <v>0.94</v>
      </c>
      <c r="DI4" s="1">
        <v>0.94</v>
      </c>
    </row>
    <row r="5" spans="1:113" ht="18" x14ac:dyDescent="0.2">
      <c r="A5" s="10"/>
      <c r="B5" s="11"/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3"/>
      <c r="AI5" s="7"/>
      <c r="AJ5" s="157"/>
      <c r="AK5" s="158"/>
      <c r="AL5" s="14"/>
      <c r="AM5" s="15"/>
      <c r="AN5" s="148"/>
      <c r="AO5" s="148"/>
      <c r="CJ5" s="9" t="s">
        <v>89</v>
      </c>
      <c r="CK5" s="1">
        <f t="shared" ref="CK5:DI5" si="0">CK3-CK4</f>
        <v>5.1400000000000006</v>
      </c>
      <c r="CL5" s="1">
        <f t="shared" si="0"/>
        <v>5.1400000000000006</v>
      </c>
      <c r="CM5" s="1">
        <f t="shared" si="0"/>
        <v>5.1400000000000006</v>
      </c>
      <c r="CN5" s="1">
        <f t="shared" si="0"/>
        <v>5.1400000000000006</v>
      </c>
      <c r="CO5" s="1">
        <f t="shared" si="0"/>
        <v>5.1400000000000006</v>
      </c>
      <c r="CP5" s="1">
        <f t="shared" si="0"/>
        <v>5.1400000000000006</v>
      </c>
      <c r="CQ5" s="1">
        <f t="shared" si="0"/>
        <v>5.1400000000000006</v>
      </c>
      <c r="CR5" s="1">
        <f t="shared" si="0"/>
        <v>5.1400000000000006</v>
      </c>
      <c r="CS5" s="1">
        <f t="shared" si="0"/>
        <v>5.1400000000000006</v>
      </c>
      <c r="CT5" s="1">
        <f t="shared" si="0"/>
        <v>5.1400000000000006</v>
      </c>
      <c r="CU5" s="1">
        <f t="shared" si="0"/>
        <v>5.1400000000000006</v>
      </c>
      <c r="CV5" s="1">
        <f t="shared" si="0"/>
        <v>5.1400000000000006</v>
      </c>
      <c r="CW5" s="1">
        <f t="shared" si="0"/>
        <v>5.1400000000000006</v>
      </c>
      <c r="CX5" s="1">
        <f t="shared" si="0"/>
        <v>5.1400000000000006</v>
      </c>
      <c r="CY5" s="1">
        <f t="shared" si="0"/>
        <v>5.1400000000000006</v>
      </c>
      <c r="CZ5" s="1">
        <f t="shared" si="0"/>
        <v>5.1400000000000006</v>
      </c>
      <c r="DA5" s="1">
        <f t="shared" si="0"/>
        <v>5.1400000000000006</v>
      </c>
      <c r="DB5" s="1">
        <f t="shared" si="0"/>
        <v>5.1400000000000006</v>
      </c>
      <c r="DC5" s="1">
        <f t="shared" si="0"/>
        <v>5.1400000000000006</v>
      </c>
      <c r="DD5" s="1">
        <f t="shared" si="0"/>
        <v>5.1400000000000006</v>
      </c>
      <c r="DE5" s="1">
        <f t="shared" si="0"/>
        <v>5.1400000000000006</v>
      </c>
      <c r="DF5" s="1">
        <f t="shared" si="0"/>
        <v>5.1400000000000006</v>
      </c>
      <c r="DG5" s="1">
        <f t="shared" si="0"/>
        <v>5.1400000000000006</v>
      </c>
      <c r="DH5" s="1">
        <f t="shared" si="0"/>
        <v>5.1400000000000006</v>
      </c>
      <c r="DI5" s="1">
        <f t="shared" si="0"/>
        <v>5.1400000000000006</v>
      </c>
    </row>
    <row r="6" spans="1:113" ht="18" x14ac:dyDescent="0.2">
      <c r="A6" s="10"/>
      <c r="B6" s="11"/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3"/>
      <c r="AI6" s="16"/>
      <c r="CJ6" s="9" t="s">
        <v>67</v>
      </c>
      <c r="CK6" s="12">
        <v>195065</v>
      </c>
    </row>
    <row r="7" spans="1:113" ht="18" x14ac:dyDescent="0.2">
      <c r="A7" s="10"/>
      <c r="B7" s="11"/>
      <c r="C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3"/>
      <c r="AI7" s="16"/>
      <c r="CJ7" s="9" t="s">
        <v>90</v>
      </c>
      <c r="CK7" s="1">
        <f t="shared" ref="CK7:DI7" si="1">CK5*CK6</f>
        <v>1002634.1000000001</v>
      </c>
      <c r="CL7" s="1">
        <f t="shared" si="1"/>
        <v>0</v>
      </c>
      <c r="CM7" s="1">
        <f t="shared" si="1"/>
        <v>0</v>
      </c>
      <c r="CN7" s="1">
        <f t="shared" si="1"/>
        <v>0</v>
      </c>
      <c r="CO7" s="1">
        <f t="shared" si="1"/>
        <v>0</v>
      </c>
      <c r="CP7" s="1">
        <f t="shared" si="1"/>
        <v>0</v>
      </c>
      <c r="CQ7" s="1">
        <f t="shared" si="1"/>
        <v>0</v>
      </c>
      <c r="CR7" s="1">
        <f t="shared" si="1"/>
        <v>0</v>
      </c>
      <c r="CS7" s="1">
        <f t="shared" si="1"/>
        <v>0</v>
      </c>
      <c r="CT7" s="1">
        <f t="shared" si="1"/>
        <v>0</v>
      </c>
      <c r="CU7" s="1">
        <f t="shared" si="1"/>
        <v>0</v>
      </c>
      <c r="CV7" s="1">
        <f t="shared" si="1"/>
        <v>0</v>
      </c>
      <c r="CW7" s="1">
        <f t="shared" si="1"/>
        <v>0</v>
      </c>
      <c r="CX7" s="1">
        <f t="shared" si="1"/>
        <v>0</v>
      </c>
      <c r="CY7" s="1">
        <f t="shared" si="1"/>
        <v>0</v>
      </c>
      <c r="CZ7" s="1">
        <f t="shared" si="1"/>
        <v>0</v>
      </c>
      <c r="DA7" s="1">
        <f t="shared" si="1"/>
        <v>0</v>
      </c>
      <c r="DB7" s="1">
        <f t="shared" si="1"/>
        <v>0</v>
      </c>
      <c r="DC7" s="1">
        <f t="shared" si="1"/>
        <v>0</v>
      </c>
      <c r="DD7" s="1">
        <f t="shared" si="1"/>
        <v>0</v>
      </c>
      <c r="DE7" s="1">
        <f t="shared" si="1"/>
        <v>0</v>
      </c>
      <c r="DF7" s="1">
        <f t="shared" si="1"/>
        <v>0</v>
      </c>
      <c r="DG7" s="1">
        <f t="shared" si="1"/>
        <v>0</v>
      </c>
      <c r="DH7" s="1">
        <f t="shared" si="1"/>
        <v>0</v>
      </c>
      <c r="DI7" s="1">
        <f t="shared" si="1"/>
        <v>0</v>
      </c>
    </row>
    <row r="8" spans="1:113" ht="28" customHeight="1" x14ac:dyDescent="0.2"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3"/>
      <c r="AI8" s="16"/>
      <c r="BS8" s="17"/>
      <c r="BT8" s="17"/>
      <c r="BU8" s="17"/>
      <c r="BV8" s="17"/>
    </row>
    <row r="9" spans="1:113" ht="16" customHeight="1" x14ac:dyDescent="0.2"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3"/>
      <c r="AI9" s="16"/>
      <c r="AJ9" s="12"/>
      <c r="BS9" s="17"/>
      <c r="BT9" s="17"/>
      <c r="BU9" s="17"/>
      <c r="BV9" s="17"/>
      <c r="CK9" s="18"/>
    </row>
    <row r="10" spans="1:113" x14ac:dyDescent="0.2"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3"/>
      <c r="AI10" s="16"/>
      <c r="AJ10" s="12"/>
      <c r="BS10" s="17"/>
      <c r="BT10" s="17"/>
      <c r="BU10" s="17"/>
      <c r="BV10" s="17"/>
    </row>
    <row r="11" spans="1:113" ht="55" customHeight="1" x14ac:dyDescent="0.45">
      <c r="D11" s="12"/>
      <c r="E11" s="12"/>
      <c r="F11" s="12"/>
      <c r="G11" s="174" t="s">
        <v>98</v>
      </c>
      <c r="H11" s="174"/>
      <c r="I11" s="174"/>
      <c r="J11" s="174"/>
      <c r="K11" s="174"/>
      <c r="L11" s="174"/>
      <c r="M11" s="174"/>
      <c r="N11" s="174"/>
      <c r="O11" s="174"/>
      <c r="P11" s="174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3"/>
      <c r="AI11" s="16"/>
      <c r="AJ11" s="12"/>
      <c r="BT11" s="137" t="s">
        <v>44</v>
      </c>
      <c r="BU11" s="137"/>
      <c r="BV11" s="137"/>
    </row>
    <row r="12" spans="1:113" ht="33" x14ac:dyDescent="0.35">
      <c r="C12" s="165" t="s">
        <v>18</v>
      </c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3"/>
      <c r="AI12" s="165" t="s">
        <v>17</v>
      </c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Z12" s="165" t="s">
        <v>43</v>
      </c>
      <c r="BA12" s="165"/>
      <c r="BB12" s="165"/>
      <c r="BC12" s="165"/>
      <c r="BD12" s="165"/>
      <c r="BE12" s="165"/>
      <c r="BF12" s="165"/>
      <c r="BG12" s="165"/>
      <c r="BH12" s="165"/>
      <c r="BI12" s="165"/>
      <c r="BJ12" s="165"/>
      <c r="BK12" s="165"/>
      <c r="BL12" s="165"/>
      <c r="BM12" s="165"/>
      <c r="BN12" s="165"/>
      <c r="BO12" s="165"/>
      <c r="BP12" s="165"/>
      <c r="BQ12" s="165"/>
      <c r="BR12" s="165"/>
      <c r="BS12" s="165"/>
      <c r="BT12" s="137"/>
      <c r="BU12" s="137"/>
      <c r="BV12" s="137"/>
    </row>
    <row r="13" spans="1:113" ht="22" customHeight="1" x14ac:dyDescent="0.2">
      <c r="BA13" s="158"/>
      <c r="BB13" s="158"/>
      <c r="BC13" s="158"/>
      <c r="BD13" s="158"/>
      <c r="BE13" s="19">
        <v>36</v>
      </c>
      <c r="BF13" s="19">
        <v>37</v>
      </c>
      <c r="BG13" s="19">
        <v>38</v>
      </c>
      <c r="BH13" s="19">
        <v>39</v>
      </c>
      <c r="BI13" s="19">
        <v>40</v>
      </c>
      <c r="BJ13" s="19">
        <v>41</v>
      </c>
      <c r="BK13" s="19">
        <v>42</v>
      </c>
      <c r="BL13" s="19">
        <v>43</v>
      </c>
      <c r="BM13" s="19">
        <v>44</v>
      </c>
      <c r="BN13" s="19">
        <v>45</v>
      </c>
      <c r="BO13" s="19">
        <v>46</v>
      </c>
      <c r="BP13" s="19">
        <v>47</v>
      </c>
      <c r="BQ13" s="19">
        <v>48</v>
      </c>
      <c r="BR13" s="19">
        <v>49</v>
      </c>
      <c r="BS13" s="19">
        <v>50</v>
      </c>
      <c r="BT13" s="19">
        <v>51</v>
      </c>
      <c r="BU13" s="19">
        <v>52</v>
      </c>
      <c r="BV13" s="19">
        <v>53</v>
      </c>
      <c r="BW13" s="19">
        <v>54</v>
      </c>
      <c r="BX13" s="19">
        <v>55</v>
      </c>
      <c r="BY13" s="19">
        <v>56</v>
      </c>
      <c r="BZ13" s="19">
        <v>57</v>
      </c>
      <c r="CA13" s="19">
        <v>58</v>
      </c>
      <c r="CB13" s="19">
        <v>59</v>
      </c>
      <c r="CC13" s="19">
        <v>60</v>
      </c>
    </row>
    <row r="14" spans="1:113" ht="28" customHeight="1" x14ac:dyDescent="0.2">
      <c r="I14" s="133" t="s">
        <v>99</v>
      </c>
      <c r="J14" s="133"/>
      <c r="K14" s="133"/>
      <c r="L14" s="133"/>
      <c r="M14" s="133"/>
      <c r="O14" s="133" t="s">
        <v>100</v>
      </c>
      <c r="P14" s="133"/>
      <c r="Q14" s="133"/>
      <c r="R14" s="133"/>
      <c r="S14" s="133"/>
      <c r="W14" s="133" t="s">
        <v>82</v>
      </c>
      <c r="X14" s="169"/>
      <c r="Y14" s="169"/>
      <c r="Z14" s="169"/>
      <c r="AA14" s="169"/>
      <c r="AT14" s="20" t="s">
        <v>102</v>
      </c>
      <c r="BA14" s="175" t="s">
        <v>36</v>
      </c>
      <c r="BB14" s="175"/>
      <c r="BC14" s="175"/>
      <c r="BD14" s="175"/>
    </row>
    <row r="15" spans="1:113" ht="26" customHeight="1" x14ac:dyDescent="0.25">
      <c r="C15" s="152" t="s">
        <v>0</v>
      </c>
      <c r="D15" s="168"/>
      <c r="E15" s="168"/>
      <c r="F15" s="168"/>
      <c r="G15" s="168"/>
      <c r="I15" s="152" t="s">
        <v>1</v>
      </c>
      <c r="J15" s="158"/>
      <c r="K15" s="158"/>
      <c r="L15" s="158"/>
      <c r="M15" s="158"/>
      <c r="O15" s="152" t="s">
        <v>27</v>
      </c>
      <c r="P15" s="152"/>
      <c r="Q15" s="152"/>
      <c r="R15" s="152"/>
      <c r="S15" s="152"/>
      <c r="T15" s="21"/>
      <c r="U15" s="21"/>
      <c r="V15" s="21"/>
      <c r="W15" s="152" t="s">
        <v>80</v>
      </c>
      <c r="X15" s="152"/>
      <c r="Y15" s="152"/>
      <c r="Z15" s="152"/>
      <c r="AA15" s="152"/>
      <c r="AB15" s="22"/>
      <c r="AC15" s="23"/>
      <c r="AD15" s="23"/>
      <c r="AE15" s="23"/>
      <c r="AF15" s="23"/>
      <c r="AJ15" s="152" t="s">
        <v>62</v>
      </c>
      <c r="AK15" s="152"/>
      <c r="AL15" s="152"/>
      <c r="AM15" s="152"/>
      <c r="AN15" s="152"/>
      <c r="AP15" s="152" t="s">
        <v>25</v>
      </c>
      <c r="AQ15" s="152"/>
      <c r="AR15" s="152"/>
      <c r="AS15" s="152"/>
      <c r="AT15" s="152"/>
      <c r="AV15" s="24"/>
      <c r="AW15" s="136" t="s">
        <v>101</v>
      </c>
      <c r="AX15" s="137"/>
      <c r="BA15" s="176" t="s">
        <v>37</v>
      </c>
      <c r="BB15" s="176"/>
      <c r="BC15" s="176"/>
      <c r="BD15" s="176"/>
      <c r="BW15" s="18"/>
    </row>
    <row r="16" spans="1:113" ht="16" customHeight="1" x14ac:dyDescent="0.25">
      <c r="C16" s="25"/>
      <c r="D16" s="25" t="s">
        <v>13</v>
      </c>
      <c r="E16" s="25" t="s">
        <v>14</v>
      </c>
      <c r="F16" s="25" t="s">
        <v>15</v>
      </c>
      <c r="G16" s="25" t="s">
        <v>16</v>
      </c>
      <c r="I16" s="25"/>
      <c r="J16" s="25" t="s">
        <v>13</v>
      </c>
      <c r="K16" s="25" t="s">
        <v>14</v>
      </c>
      <c r="L16" s="25" t="s">
        <v>15</v>
      </c>
      <c r="M16" s="25" t="s">
        <v>16</v>
      </c>
      <c r="O16" s="25"/>
      <c r="P16" s="25" t="s">
        <v>13</v>
      </c>
      <c r="Q16" s="25" t="s">
        <v>14</v>
      </c>
      <c r="R16" s="25" t="s">
        <v>15</v>
      </c>
      <c r="S16" s="25" t="s">
        <v>16</v>
      </c>
      <c r="T16" s="25"/>
      <c r="U16" s="21"/>
      <c r="V16" s="21"/>
      <c r="W16" s="25"/>
      <c r="X16" s="25" t="s">
        <v>13</v>
      </c>
      <c r="Y16" s="25" t="s">
        <v>14</v>
      </c>
      <c r="Z16" s="25" t="s">
        <v>15</v>
      </c>
      <c r="AA16" s="25" t="s">
        <v>16</v>
      </c>
      <c r="AJ16" s="25"/>
      <c r="AK16" s="25" t="s">
        <v>13</v>
      </c>
      <c r="AL16" s="25" t="s">
        <v>14</v>
      </c>
      <c r="AM16" s="25" t="s">
        <v>15</v>
      </c>
      <c r="AN16" s="25" t="s">
        <v>16</v>
      </c>
      <c r="AO16" s="18"/>
      <c r="AP16" s="25"/>
      <c r="AQ16" s="25" t="s">
        <v>13</v>
      </c>
      <c r="AR16" s="25" t="s">
        <v>14</v>
      </c>
      <c r="AS16" s="25" t="s">
        <v>15</v>
      </c>
      <c r="AT16" s="25" t="s">
        <v>16</v>
      </c>
      <c r="AV16" s="24"/>
      <c r="AW16" s="137"/>
      <c r="AX16" s="137"/>
      <c r="BA16" s="146" t="s">
        <v>39</v>
      </c>
      <c r="BB16" s="164"/>
      <c r="BC16" s="164"/>
      <c r="BD16" s="164"/>
      <c r="BE16" s="26">
        <f>$BC$51*$AK146</f>
        <v>360310.01999999996</v>
      </c>
      <c r="BF16" s="26">
        <f>$BC$51*$AK147</f>
        <v>360310.01999999996</v>
      </c>
      <c r="BG16" s="26">
        <f>$BC$51*$AK148</f>
        <v>364464.77999999997</v>
      </c>
      <c r="BH16" s="26">
        <f>$BC$51*$AK149</f>
        <v>364926.42</v>
      </c>
      <c r="BI16" s="26">
        <f>$BC$51*$AK150</f>
        <v>270093.14536917023</v>
      </c>
      <c r="BJ16" s="26">
        <f>$BC$51*$AK151</f>
        <v>258262.65952319407</v>
      </c>
      <c r="BK16" s="26">
        <f>$BC$51*$AK152</f>
        <v>258356.90055886112</v>
      </c>
      <c r="BL16" s="26">
        <f>$BC$51*$AK153</f>
        <v>258287.57707532184</v>
      </c>
      <c r="BM16" s="26">
        <f>$BC$51*$AK154</f>
        <v>259057.60767569131</v>
      </c>
      <c r="BN16" s="26">
        <f>$BC$51*$AK155</f>
        <v>260690.87223659144</v>
      </c>
      <c r="BO16" s="26">
        <f>$BC$51*$AK156</f>
        <v>272500.51236378797</v>
      </c>
      <c r="BP16" s="26">
        <f>$BC$51*$AK157</f>
        <v>273802.94937225612</v>
      </c>
      <c r="BQ16" s="26">
        <f>$BC$51*$AK158</f>
        <v>277313.03195911978</v>
      </c>
      <c r="BR16" s="26">
        <f>$BC$51*$AK159</f>
        <v>276611.57193441549</v>
      </c>
      <c r="BS16" s="26">
        <f>$BC$51*$AK160</f>
        <v>287635.28324713185</v>
      </c>
      <c r="BT16" s="26">
        <f>$BC$51*$AK161</f>
        <v>303201.63452818344</v>
      </c>
      <c r="BU16" s="26">
        <f>$BC$51*$AK162</f>
        <v>304341.90958948282</v>
      </c>
      <c r="BV16" s="26">
        <f>$BC$51*$AK163</f>
        <v>308773.85202787985</v>
      </c>
      <c r="BW16" s="26">
        <f>$BC$51*$AK164</f>
        <v>297852.93202397716</v>
      </c>
      <c r="BX16" s="26">
        <f>$BC$51*$AK165</f>
        <v>293669.89429500676</v>
      </c>
      <c r="BY16" s="26">
        <f>$BC$51*$AK166</f>
        <v>292586.05529392639</v>
      </c>
      <c r="BZ16" s="26">
        <f>$BC$51*$AK167</f>
        <v>294219.31985482649</v>
      </c>
      <c r="CA16" s="26">
        <f>$BC$51*$AK168</f>
        <v>306930.0189731518</v>
      </c>
      <c r="CB16" s="26">
        <f>$BC$51*$AK169</f>
        <v>313951.19137085124</v>
      </c>
      <c r="CC16" s="26">
        <f t="shared" ref="CC16" si="2">$BC$51*$AK170</f>
        <v>326980.41183604242</v>
      </c>
    </row>
    <row r="17" spans="3:81" x14ac:dyDescent="0.2">
      <c r="C17" s="25">
        <v>7</v>
      </c>
      <c r="D17" s="12">
        <v>163736</v>
      </c>
      <c r="E17" s="12">
        <v>154121</v>
      </c>
      <c r="F17" s="12">
        <v>100398</v>
      </c>
      <c r="G17" s="12">
        <v>49617</v>
      </c>
      <c r="I17" s="25">
        <v>7</v>
      </c>
      <c r="J17" s="27">
        <v>163736</v>
      </c>
      <c r="K17" s="27">
        <v>154121</v>
      </c>
      <c r="L17" s="27">
        <v>100398</v>
      </c>
      <c r="M17" s="27">
        <v>49617</v>
      </c>
      <c r="O17" s="25">
        <v>7</v>
      </c>
      <c r="P17" s="28">
        <f t="shared" ref="P17:P45" si="3">J174/(D17+D75-J75)</f>
        <v>1</v>
      </c>
      <c r="Q17" s="28">
        <f t="shared" ref="Q17:R32" si="4">K174/(E17+E75-K75)</f>
        <v>1</v>
      </c>
      <c r="R17" s="28">
        <f t="shared" si="4"/>
        <v>1</v>
      </c>
      <c r="S17" s="28">
        <f t="shared" ref="S17:S25" si="5">M174/(G17+G75-M75)</f>
        <v>1</v>
      </c>
      <c r="T17" s="28"/>
      <c r="U17" s="28"/>
      <c r="V17" s="28"/>
      <c r="W17" s="25">
        <v>36</v>
      </c>
      <c r="X17" s="12">
        <f t="shared" ref="X17:X41" si="6">D46+D104</f>
        <v>195065</v>
      </c>
      <c r="Y17" s="12">
        <f t="shared" ref="Y17:Y41" si="7">E46+E104</f>
        <v>135834</v>
      </c>
      <c r="Z17" s="12">
        <f t="shared" ref="Z17:Z41" si="8">F46+F104</f>
        <v>168006</v>
      </c>
      <c r="AA17" s="12">
        <f t="shared" ref="AA17:AA41" si="9">G46+G104</f>
        <v>110853</v>
      </c>
      <c r="AJ17" s="16">
        <v>7</v>
      </c>
      <c r="AK17" s="8">
        <v>181838</v>
      </c>
      <c r="AL17" s="12">
        <v>160158</v>
      </c>
      <c r="AM17" s="12">
        <v>87929</v>
      </c>
      <c r="AN17" s="12">
        <v>45842</v>
      </c>
      <c r="AP17" s="16">
        <v>31</v>
      </c>
      <c r="AQ17" s="8">
        <v>183840</v>
      </c>
      <c r="AR17" s="8">
        <v>147002</v>
      </c>
      <c r="AS17" s="8">
        <v>95330</v>
      </c>
      <c r="AT17" s="8">
        <v>66396</v>
      </c>
      <c r="AV17" s="24"/>
      <c r="AW17" s="137"/>
      <c r="AX17" s="137"/>
      <c r="BA17" s="146" t="s">
        <v>40</v>
      </c>
      <c r="BB17" s="164"/>
      <c r="BC17" s="164"/>
      <c r="BD17" s="164"/>
      <c r="BE17" s="26">
        <f>$BC$52*$AL146</f>
        <v>452949.14</v>
      </c>
      <c r="BF17" s="26">
        <f>$BC$52*$AL147</f>
        <v>449567.24</v>
      </c>
      <c r="BG17" s="26">
        <f>$BC$52*$AL148</f>
        <v>451821.84</v>
      </c>
      <c r="BH17" s="26">
        <f>$BC$52*$AL149</f>
        <v>450243.62</v>
      </c>
      <c r="BI17" s="26">
        <f>$BC$52*$AL150</f>
        <v>332214.8387900542</v>
      </c>
      <c r="BJ17" s="26">
        <f>$BC$52*$AL151</f>
        <v>320614.37148133683</v>
      </c>
      <c r="BK17" s="26">
        <f>$BC$52*$AL152</f>
        <v>319853.79959589767</v>
      </c>
      <c r="BL17" s="26">
        <f>$BC$52*$AL153</f>
        <v>318886.75479396002</v>
      </c>
      <c r="BM17" s="26">
        <f>$BC$52*$AL154</f>
        <v>318979.25448566012</v>
      </c>
      <c r="BN17" s="26">
        <f>$BC$52*$AL155</f>
        <v>320161.44303112966</v>
      </c>
      <c r="BO17" s="26">
        <f>$BC$52*$AL156</f>
        <v>333192.28008473391</v>
      </c>
      <c r="BP17" s="26">
        <f>$BC$52*$AL157</f>
        <v>333777.36314491025</v>
      </c>
      <c r="BQ17" s="26">
        <f>$BC$52*$AL158</f>
        <v>337328.72132104286</v>
      </c>
      <c r="BR17" s="26">
        <f>$BC$52*$AL159</f>
        <v>336561.0374254802</v>
      </c>
      <c r="BS17" s="26">
        <f>$BC$52*$AL160</f>
        <v>361964.10210061038</v>
      </c>
      <c r="BT17" s="26">
        <f>$BC$52*$AL161</f>
        <v>380734.48804301722</v>
      </c>
      <c r="BU17" s="26">
        <f>$BC$52*$AL162</f>
        <v>380483.12743569195</v>
      </c>
      <c r="BV17" s="26">
        <f>$BC$52*$AL163</f>
        <v>384832.59331173485</v>
      </c>
      <c r="BW17" s="26">
        <f>$BC$52*$AL164</f>
        <v>370167.21837624331</v>
      </c>
      <c r="BX17" s="26">
        <f>$BC$52*$AL165</f>
        <v>364818.52782849671</v>
      </c>
      <c r="BY17" s="26">
        <f>$BC$52*$AL166</f>
        <v>362936.41300692601</v>
      </c>
      <c r="BZ17" s="26">
        <f>$BC$52*$AL167</f>
        <v>364118.60155239556</v>
      </c>
      <c r="CA17" s="26">
        <f>$BC$52*$AL168</f>
        <v>378845.16225101904</v>
      </c>
      <c r="CB17" s="26">
        <f>$BC$52*$AL169</f>
        <v>386086.52323199867</v>
      </c>
      <c r="CC17" s="26">
        <f>$BC$52*$AL170</f>
        <v>401116.49244878505</v>
      </c>
    </row>
    <row r="18" spans="3:81" x14ac:dyDescent="0.2">
      <c r="C18" s="25">
        <v>8</v>
      </c>
      <c r="D18" s="12">
        <v>178412</v>
      </c>
      <c r="E18" s="12">
        <v>152566</v>
      </c>
      <c r="F18" s="12">
        <v>96137</v>
      </c>
      <c r="G18" s="12">
        <v>49795</v>
      </c>
      <c r="H18" s="12"/>
      <c r="I18" s="25">
        <v>8</v>
      </c>
      <c r="J18" s="27">
        <v>178412</v>
      </c>
      <c r="K18" s="27">
        <v>152566</v>
      </c>
      <c r="L18" s="27">
        <v>96137</v>
      </c>
      <c r="M18" s="27">
        <v>49795</v>
      </c>
      <c r="N18" s="12"/>
      <c r="O18" s="25">
        <v>8</v>
      </c>
      <c r="P18" s="28">
        <f t="shared" si="3"/>
        <v>1</v>
      </c>
      <c r="Q18" s="28">
        <f t="shared" si="4"/>
        <v>1</v>
      </c>
      <c r="R18" s="28">
        <f t="shared" ref="R18:R45" si="10">L175/(F18+F76-L76)</f>
        <v>1</v>
      </c>
      <c r="S18" s="28">
        <f t="shared" si="5"/>
        <v>1</v>
      </c>
      <c r="T18" s="28"/>
      <c r="U18" s="28"/>
      <c r="V18" s="28"/>
      <c r="W18" s="25">
        <v>37</v>
      </c>
      <c r="X18" s="12">
        <f t="shared" si="6"/>
        <v>194225.85368626821</v>
      </c>
      <c r="Y18" s="12">
        <f t="shared" si="7"/>
        <v>138710.79770114942</v>
      </c>
      <c r="Z18" s="12">
        <f t="shared" si="8"/>
        <v>175617.32913597208</v>
      </c>
      <c r="AA18" s="12">
        <f t="shared" si="9"/>
        <v>122778.84074540369</v>
      </c>
      <c r="AB18" s="12"/>
      <c r="AC18" s="12"/>
      <c r="AD18" s="12"/>
      <c r="AE18" s="12"/>
      <c r="AF18" s="12"/>
      <c r="AG18" s="12"/>
      <c r="AH18" s="13"/>
      <c r="AI18" s="12"/>
      <c r="AJ18" s="16">
        <v>8</v>
      </c>
      <c r="AK18" s="12">
        <v>178821</v>
      </c>
      <c r="AL18" s="12">
        <v>159152</v>
      </c>
      <c r="AM18" s="12">
        <v>90007</v>
      </c>
      <c r="AN18" s="12">
        <v>46471</v>
      </c>
      <c r="AP18" s="16">
        <v>32</v>
      </c>
      <c r="AQ18" s="8">
        <v>181798</v>
      </c>
      <c r="AR18" s="8">
        <v>147174</v>
      </c>
      <c r="AS18" s="8">
        <v>97070</v>
      </c>
      <c r="AT18" s="8">
        <v>67440</v>
      </c>
      <c r="AV18" s="24"/>
      <c r="AW18" s="137"/>
      <c r="AX18" s="137"/>
      <c r="BA18" s="146" t="s">
        <v>41</v>
      </c>
      <c r="BB18" s="164"/>
      <c r="BC18" s="164"/>
      <c r="BD18" s="164"/>
      <c r="BE18" s="26">
        <f>$BC$53*$AM146</f>
        <v>756151.20000000007</v>
      </c>
      <c r="BF18" s="26">
        <f>$BC$53*$AM147</f>
        <v>844418.85000000009</v>
      </c>
      <c r="BG18" s="26">
        <f>$BC$53*$AM148</f>
        <v>851920.35000000009</v>
      </c>
      <c r="BH18" s="26">
        <f>$BC$53*$AM149</f>
        <v>849169.8</v>
      </c>
      <c r="BI18" s="26">
        <f>$BC$53*$AM150</f>
        <v>497522.74218571384</v>
      </c>
      <c r="BJ18" s="26">
        <f>$BC$53*$AM151</f>
        <v>479842.4430788699</v>
      </c>
      <c r="BK18" s="26">
        <f>$BC$53*$AM152</f>
        <v>476119.2192852695</v>
      </c>
      <c r="BL18" s="26">
        <f>$BC$53*$AM153</f>
        <v>471862.22881052323</v>
      </c>
      <c r="BM18" s="26">
        <f>$BC$53*$AM154</f>
        <v>470344.33631282044</v>
      </c>
      <c r="BN18" s="26">
        <f>$BC$53*$AM155</f>
        <v>471643.46995501925</v>
      </c>
      <c r="BO18" s="26">
        <f>$BC$53*$AM156</f>
        <v>496302.86241617356</v>
      </c>
      <c r="BP18" s="26">
        <f>$BC$53*$AM157</f>
        <v>494749.90169110353</v>
      </c>
      <c r="BQ18" s="26">
        <f>$BC$53*$AM158</f>
        <v>502173.73116399982</v>
      </c>
      <c r="BR18" s="26">
        <f>$BC$53*$AM159</f>
        <v>505702.58136195858</v>
      </c>
      <c r="BS18" s="26">
        <f>$BC$53*$AM160</f>
        <v>527003.13782752957</v>
      </c>
      <c r="BT18" s="26">
        <f>$BC$53*$AM161</f>
        <v>573770.6743532985</v>
      </c>
      <c r="BU18" s="26">
        <f>$BC$53*$AM162</f>
        <v>565450.01250089658</v>
      </c>
      <c r="BV18" s="26">
        <f>$BC$53*$AM163</f>
        <v>572271.97856096923</v>
      </c>
      <c r="BW18" s="26">
        <f>$BC$53*$AM164</f>
        <v>532602.5362420656</v>
      </c>
      <c r="BX18" s="26">
        <f>$BC$53*$AM165</f>
        <v>522932.09945044055</v>
      </c>
      <c r="BY18" s="26">
        <f>$BC$53*$AM166</f>
        <v>518974.60542302806</v>
      </c>
      <c r="BZ18" s="26">
        <f>$BC$53*$AM167</f>
        <v>520273.73906522698</v>
      </c>
      <c r="CA18" s="26">
        <f>$BC$53*$AM168</f>
        <v>553386.7365409073</v>
      </c>
      <c r="CB18" s="26">
        <f>$BC$53*$AM169</f>
        <v>564971.42493682855</v>
      </c>
      <c r="CC18" s="26">
        <f>$BC$53*$AM170</f>
        <v>602062.86392446724</v>
      </c>
    </row>
    <row r="19" spans="3:81" ht="17" thickBot="1" x14ac:dyDescent="0.25">
      <c r="C19" s="25">
        <v>9</v>
      </c>
      <c r="D19" s="12">
        <v>170397</v>
      </c>
      <c r="E19" s="12">
        <v>157613</v>
      </c>
      <c r="F19" s="12">
        <v>94491</v>
      </c>
      <c r="G19" s="12">
        <v>54869</v>
      </c>
      <c r="H19" s="12"/>
      <c r="I19" s="25">
        <v>9</v>
      </c>
      <c r="J19" s="27">
        <v>170397</v>
      </c>
      <c r="K19" s="27">
        <v>157613</v>
      </c>
      <c r="L19" s="27">
        <v>94491</v>
      </c>
      <c r="M19" s="27">
        <v>54869</v>
      </c>
      <c r="N19" s="12"/>
      <c r="O19" s="25">
        <v>9</v>
      </c>
      <c r="P19" s="28">
        <f t="shared" si="3"/>
        <v>1</v>
      </c>
      <c r="Q19" s="28">
        <f t="shared" si="4"/>
        <v>1</v>
      </c>
      <c r="R19" s="28">
        <f t="shared" si="10"/>
        <v>1</v>
      </c>
      <c r="S19" s="28">
        <f t="shared" si="5"/>
        <v>1</v>
      </c>
      <c r="T19" s="28"/>
      <c r="U19" s="28"/>
      <c r="V19" s="28"/>
      <c r="W19" s="25">
        <v>38</v>
      </c>
      <c r="X19" s="12">
        <f t="shared" si="6"/>
        <v>202744.63313981966</v>
      </c>
      <c r="Y19" s="12">
        <f t="shared" si="7"/>
        <v>138154.84486466442</v>
      </c>
      <c r="Z19" s="12">
        <f t="shared" si="8"/>
        <v>119294.56730667397</v>
      </c>
      <c r="AA19" s="12">
        <f t="shared" si="9"/>
        <v>94292.992958523828</v>
      </c>
      <c r="AB19" s="12"/>
      <c r="AC19" s="12"/>
      <c r="AD19" s="12"/>
      <c r="AE19" s="12"/>
      <c r="AF19" s="12"/>
      <c r="AG19" s="12"/>
      <c r="AH19" s="13"/>
      <c r="AI19" s="12"/>
      <c r="AJ19" s="16">
        <v>9</v>
      </c>
      <c r="AK19" s="12">
        <v>178753</v>
      </c>
      <c r="AL19" s="12">
        <v>158054</v>
      </c>
      <c r="AM19" s="12">
        <v>91029</v>
      </c>
      <c r="AN19" s="12">
        <v>47025</v>
      </c>
      <c r="AP19" s="16">
        <v>33</v>
      </c>
      <c r="AQ19" s="8">
        <v>181697</v>
      </c>
      <c r="AR19" s="8">
        <v>146795</v>
      </c>
      <c r="AS19" s="8">
        <v>98359</v>
      </c>
      <c r="AT19" s="8">
        <v>68416</v>
      </c>
      <c r="AV19" s="24"/>
      <c r="AW19" s="137"/>
      <c r="AX19" s="137"/>
      <c r="BA19" s="171" t="s">
        <v>42</v>
      </c>
      <c r="BB19" s="172"/>
      <c r="BC19" s="172"/>
      <c r="BD19" s="172"/>
      <c r="BE19" s="29">
        <f>$BC$54*$AN146</f>
        <v>290760</v>
      </c>
      <c r="BF19" s="29">
        <f>$BC$54*$AN147</f>
        <v>289920</v>
      </c>
      <c r="BG19" s="29">
        <f>$BC$54*$AN148</f>
        <v>291840</v>
      </c>
      <c r="BH19" s="29">
        <f>$BC$54*$AN149</f>
        <v>292200</v>
      </c>
      <c r="BI19" s="29">
        <f>$BC$54*$AN150</f>
        <v>258988.85223709536</v>
      </c>
      <c r="BJ19" s="29">
        <f>$BC$54*$AN151</f>
        <v>249018.89749924385</v>
      </c>
      <c r="BK19" s="29">
        <f>$BC$54*$AN152</f>
        <v>248513.30364560548</v>
      </c>
      <c r="BL19" s="29">
        <f>$BC$54*$AN153</f>
        <v>247840.8626187492</v>
      </c>
      <c r="BM19" s="29">
        <f>$BC$54*$AN154</f>
        <v>248024.6210715154</v>
      </c>
      <c r="BN19" s="29">
        <f>$BC$54*$AN155</f>
        <v>249088.93813711018</v>
      </c>
      <c r="BO19" s="29">
        <f>$BC$54*$AN156</f>
        <v>259249.9403329124</v>
      </c>
      <c r="BP19" s="29">
        <f>$BC$54*$AN157</f>
        <v>259745.72001147634</v>
      </c>
      <c r="BQ19" s="29">
        <f>$BC$54*$AN158</f>
        <v>262724.52185528626</v>
      </c>
      <c r="BR19" s="29">
        <f>$BC$54*$AN159</f>
        <v>262691.18258884561</v>
      </c>
      <c r="BS19" s="29">
        <f>$BC$54*$AN160</f>
        <v>276718.04965750355</v>
      </c>
      <c r="BT19" s="29">
        <f>$BC$54*$AN161</f>
        <v>291995.08317736746</v>
      </c>
      <c r="BU19" s="29">
        <f>$BC$54*$AN162</f>
        <v>291512.16480127256</v>
      </c>
      <c r="BV19" s="29">
        <f>$BC$54*$AN163</f>
        <v>294960.68439210166</v>
      </c>
      <c r="BW19" s="29">
        <f>$BC$54*$AN164</f>
        <v>283218.86100096308</v>
      </c>
      <c r="BX19" s="29">
        <f>$BC$54*$AN165</f>
        <v>279394.49754561245</v>
      </c>
      <c r="BY19" s="29">
        <f>$BC$54*$AN166</f>
        <v>278157.82355516677</v>
      </c>
      <c r="BZ19" s="29">
        <f>$BC$54*$AN167</f>
        <v>279222.14062076155</v>
      </c>
      <c r="CA19" s="29">
        <f>$BC$54*$AN168</f>
        <v>291021.00474195083</v>
      </c>
      <c r="CB19" s="29">
        <f>$BC$54*$AN169</f>
        <v>296631.14979951479</v>
      </c>
      <c r="CC19" s="29">
        <f>$BC$54*$AN170</f>
        <v>309268.27150985686</v>
      </c>
    </row>
    <row r="20" spans="3:81" ht="24" customHeight="1" x14ac:dyDescent="0.25">
      <c r="C20" s="25">
        <v>10</v>
      </c>
      <c r="D20" s="12">
        <v>176245</v>
      </c>
      <c r="E20" s="12">
        <v>147898</v>
      </c>
      <c r="F20" s="12">
        <v>105218</v>
      </c>
      <c r="G20" s="12">
        <v>51886</v>
      </c>
      <c r="H20" s="12"/>
      <c r="I20" s="25">
        <v>10</v>
      </c>
      <c r="J20" s="27">
        <v>176245</v>
      </c>
      <c r="K20" s="27">
        <v>147898</v>
      </c>
      <c r="L20" s="27">
        <v>105218</v>
      </c>
      <c r="M20" s="27">
        <v>51886</v>
      </c>
      <c r="N20" s="12"/>
      <c r="O20" s="25">
        <v>10</v>
      </c>
      <c r="P20" s="28">
        <f t="shared" si="3"/>
        <v>1</v>
      </c>
      <c r="Q20" s="28">
        <f t="shared" si="4"/>
        <v>1</v>
      </c>
      <c r="R20" s="28">
        <f t="shared" si="10"/>
        <v>1</v>
      </c>
      <c r="S20" s="28">
        <f t="shared" si="5"/>
        <v>1</v>
      </c>
      <c r="T20" s="28"/>
      <c r="U20" s="28"/>
      <c r="V20" s="28"/>
      <c r="W20" s="25">
        <v>39</v>
      </c>
      <c r="X20" s="12">
        <f t="shared" si="6"/>
        <v>188795.17904771844</v>
      </c>
      <c r="Y20" s="12">
        <f t="shared" si="7"/>
        <v>137598.89202817946</v>
      </c>
      <c r="Z20" s="12">
        <f t="shared" si="8"/>
        <v>123133.87746253647</v>
      </c>
      <c r="AA20" s="12">
        <f t="shared" si="9"/>
        <v>100344.16881941631</v>
      </c>
      <c r="AB20" s="12"/>
      <c r="AC20" s="12"/>
      <c r="AD20" s="12"/>
      <c r="AE20" s="12"/>
      <c r="AF20" s="12"/>
      <c r="AG20" s="12"/>
      <c r="AH20" s="13"/>
      <c r="AI20" s="12"/>
      <c r="AJ20" s="16">
        <v>10</v>
      </c>
      <c r="AK20" s="12">
        <v>177360</v>
      </c>
      <c r="AL20" s="12">
        <v>157980</v>
      </c>
      <c r="AM20" s="12">
        <v>91606</v>
      </c>
      <c r="AN20" s="12">
        <v>48332</v>
      </c>
      <c r="AP20" s="16">
        <v>34</v>
      </c>
      <c r="AQ20" s="8">
        <v>179387</v>
      </c>
      <c r="AR20" s="8">
        <v>145118</v>
      </c>
      <c r="AS20" s="8">
        <v>99799</v>
      </c>
      <c r="AT20" s="8">
        <v>69680</v>
      </c>
      <c r="AV20" s="24"/>
      <c r="AW20" s="137"/>
      <c r="AX20" s="137"/>
      <c r="BA20" s="173"/>
      <c r="BB20" s="173"/>
      <c r="BC20" s="173"/>
      <c r="BD20" s="173"/>
      <c r="BE20" s="19">
        <v>36</v>
      </c>
      <c r="BF20" s="19">
        <v>37</v>
      </c>
      <c r="BG20" s="19">
        <v>38</v>
      </c>
      <c r="BH20" s="19">
        <v>39</v>
      </c>
      <c r="BI20" s="19">
        <v>40</v>
      </c>
      <c r="BJ20" s="19">
        <v>41</v>
      </c>
      <c r="BK20" s="19">
        <v>42</v>
      </c>
      <c r="BL20" s="19">
        <v>43</v>
      </c>
      <c r="BM20" s="19">
        <v>44</v>
      </c>
      <c r="BN20" s="19">
        <v>45</v>
      </c>
      <c r="BO20" s="19">
        <v>46</v>
      </c>
      <c r="BP20" s="19">
        <v>47</v>
      </c>
      <c r="BQ20" s="19">
        <v>48</v>
      </c>
      <c r="BR20" s="19">
        <v>49</v>
      </c>
      <c r="BS20" s="19">
        <v>50</v>
      </c>
      <c r="BT20" s="19">
        <v>51</v>
      </c>
      <c r="BU20" s="19">
        <v>52</v>
      </c>
      <c r="BV20" s="19">
        <v>53</v>
      </c>
      <c r="BW20" s="19">
        <v>54</v>
      </c>
      <c r="BX20" s="19">
        <v>55</v>
      </c>
      <c r="BY20" s="19">
        <v>56</v>
      </c>
      <c r="BZ20" s="19">
        <v>57</v>
      </c>
      <c r="CA20" s="19">
        <v>58</v>
      </c>
      <c r="CB20" s="19">
        <v>59</v>
      </c>
      <c r="CC20" s="19">
        <v>60</v>
      </c>
    </row>
    <row r="21" spans="3:81" ht="25" x14ac:dyDescent="0.25">
      <c r="C21" s="25">
        <v>11</v>
      </c>
      <c r="D21" s="12">
        <v>172112</v>
      </c>
      <c r="E21" s="12">
        <v>156184</v>
      </c>
      <c r="F21" s="12">
        <v>104197</v>
      </c>
      <c r="G21" s="12">
        <v>54377</v>
      </c>
      <c r="H21" s="12"/>
      <c r="I21" s="25">
        <v>11</v>
      </c>
      <c r="J21" s="27">
        <v>172112</v>
      </c>
      <c r="K21" s="27">
        <v>156184</v>
      </c>
      <c r="L21" s="27">
        <v>104197</v>
      </c>
      <c r="M21" s="27">
        <v>54377</v>
      </c>
      <c r="N21" s="12"/>
      <c r="O21" s="25">
        <v>11</v>
      </c>
      <c r="P21" s="28">
        <f t="shared" si="3"/>
        <v>1</v>
      </c>
      <c r="Q21" s="28">
        <f t="shared" si="4"/>
        <v>1</v>
      </c>
      <c r="R21" s="28">
        <f t="shared" si="10"/>
        <v>1</v>
      </c>
      <c r="S21" s="28">
        <f t="shared" si="5"/>
        <v>1</v>
      </c>
      <c r="T21" s="28"/>
      <c r="U21" s="28"/>
      <c r="V21" s="28"/>
      <c r="W21" s="25">
        <v>40</v>
      </c>
      <c r="X21" s="12">
        <f t="shared" si="6"/>
        <v>187571.311599215</v>
      </c>
      <c r="Y21" s="12">
        <f t="shared" si="7"/>
        <v>137042.93919169449</v>
      </c>
      <c r="Z21" s="12">
        <f t="shared" si="8"/>
        <v>114096.30624016162</v>
      </c>
      <c r="AA21" s="12">
        <f t="shared" si="9"/>
        <v>96967.642315531601</v>
      </c>
      <c r="AB21" s="12"/>
      <c r="AC21" s="12"/>
      <c r="AD21" s="12"/>
      <c r="AE21" s="12"/>
      <c r="AF21" s="12"/>
      <c r="AG21" s="12"/>
      <c r="AH21" s="13"/>
      <c r="AI21" s="12"/>
      <c r="AJ21" s="16">
        <v>11</v>
      </c>
      <c r="AK21" s="12">
        <v>177174</v>
      </c>
      <c r="AL21" s="12">
        <v>156300</v>
      </c>
      <c r="AM21" s="12">
        <v>93874</v>
      </c>
      <c r="AN21" s="12">
        <v>48924</v>
      </c>
      <c r="AP21" s="16">
        <v>35</v>
      </c>
      <c r="AQ21" s="8">
        <v>180671</v>
      </c>
      <c r="AR21" s="8">
        <v>143815</v>
      </c>
      <c r="AS21" s="8">
        <v>100217</v>
      </c>
      <c r="AT21" s="8">
        <v>71636</v>
      </c>
      <c r="AV21" s="24"/>
      <c r="AW21" s="137"/>
      <c r="AX21" s="137"/>
      <c r="BA21" s="170" t="s">
        <v>38</v>
      </c>
      <c r="BB21" s="170"/>
      <c r="BC21" s="170"/>
      <c r="BD21" s="170"/>
      <c r="BE21" s="1">
        <f>BC277</f>
        <v>978064.98</v>
      </c>
      <c r="BF21" s="1">
        <f>BD277</f>
        <v>1855840.7207269254</v>
      </c>
      <c r="BG21" s="1">
        <f t="shared" ref="BG21:CC21" si="11">BE277</f>
        <v>1254292.6302746981</v>
      </c>
      <c r="BH21" s="1">
        <f t="shared" si="11"/>
        <v>1366449.7833405524</v>
      </c>
      <c r="BI21" s="1">
        <f t="shared" si="11"/>
        <v>1417652.2283540624</v>
      </c>
      <c r="BJ21" s="1">
        <f t="shared" si="11"/>
        <v>1332757.2493828889</v>
      </c>
      <c r="BK21" s="1">
        <f t="shared" si="11"/>
        <v>1333181.6293572304</v>
      </c>
      <c r="BL21" s="1">
        <f t="shared" si="11"/>
        <v>1382050.9036423455</v>
      </c>
      <c r="BM21" s="1">
        <f t="shared" si="11"/>
        <v>1423448.9981935937</v>
      </c>
      <c r="BN21" s="1">
        <f t="shared" si="11"/>
        <v>1474264.4208477899</v>
      </c>
      <c r="BO21" s="1">
        <f t="shared" si="11"/>
        <v>1537701.2981441317</v>
      </c>
      <c r="BP21" s="1">
        <f t="shared" si="11"/>
        <v>1598244.8713537315</v>
      </c>
      <c r="BQ21" s="1">
        <f t="shared" si="11"/>
        <v>1707428.2047483244</v>
      </c>
      <c r="BR21" s="1">
        <f t="shared" si="11"/>
        <v>1733311.5281919891</v>
      </c>
      <c r="BS21" s="1">
        <f t="shared" si="11"/>
        <v>1755555.9258702849</v>
      </c>
      <c r="BT21" s="1">
        <f t="shared" si="11"/>
        <v>1747540.2812011261</v>
      </c>
      <c r="BU21" s="1">
        <f t="shared" si="11"/>
        <v>1782535.5070442236</v>
      </c>
      <c r="BV21" s="1">
        <f t="shared" si="11"/>
        <v>1827872.0004957621</v>
      </c>
      <c r="BW21" s="1">
        <f t="shared" si="11"/>
        <v>1871735.4798220145</v>
      </c>
      <c r="BX21" s="1">
        <f t="shared" si="11"/>
        <v>1861977.3171937433</v>
      </c>
      <c r="BY21" s="1">
        <f t="shared" si="11"/>
        <v>1872852.3835443871</v>
      </c>
      <c r="BZ21" s="1">
        <f t="shared" si="11"/>
        <v>1931350.4441650477</v>
      </c>
      <c r="CA21" s="1">
        <f t="shared" si="11"/>
        <v>1934749.7268160596</v>
      </c>
      <c r="CB21" s="1">
        <f t="shared" si="11"/>
        <v>1933409.0328358915</v>
      </c>
      <c r="CC21" s="1">
        <f t="shared" si="11"/>
        <v>2022278.44875502</v>
      </c>
    </row>
    <row r="22" spans="3:81" x14ac:dyDescent="0.2">
      <c r="C22" s="25">
        <v>12</v>
      </c>
      <c r="D22" s="12">
        <v>182341</v>
      </c>
      <c r="E22" s="12">
        <v>151617</v>
      </c>
      <c r="F22" s="12">
        <v>103991</v>
      </c>
      <c r="G22" s="12">
        <v>49720</v>
      </c>
      <c r="I22" s="25">
        <v>12</v>
      </c>
      <c r="J22" s="27">
        <v>182341</v>
      </c>
      <c r="K22" s="27">
        <v>151617</v>
      </c>
      <c r="L22" s="27">
        <v>103991</v>
      </c>
      <c r="M22" s="27">
        <v>49720</v>
      </c>
      <c r="O22" s="25">
        <v>12</v>
      </c>
      <c r="P22" s="28">
        <f t="shared" si="3"/>
        <v>1</v>
      </c>
      <c r="Q22" s="28">
        <f t="shared" si="4"/>
        <v>1</v>
      </c>
      <c r="R22" s="28">
        <f t="shared" si="10"/>
        <v>1</v>
      </c>
      <c r="S22" s="28">
        <f t="shared" si="5"/>
        <v>1</v>
      </c>
      <c r="T22" s="28"/>
      <c r="U22" s="28"/>
      <c r="V22" s="28"/>
      <c r="W22" s="25">
        <v>41</v>
      </c>
      <c r="X22" s="12">
        <f t="shared" si="6"/>
        <v>180933.40284791338</v>
      </c>
      <c r="Y22" s="12">
        <f t="shared" si="7"/>
        <v>136486.98635520949</v>
      </c>
      <c r="Z22" s="12">
        <f t="shared" si="8"/>
        <v>114573.46527489147</v>
      </c>
      <c r="AA22" s="12">
        <f t="shared" si="9"/>
        <v>91204.266616269437</v>
      </c>
      <c r="AJ22" s="16">
        <v>12</v>
      </c>
      <c r="AK22" s="12">
        <v>176330</v>
      </c>
      <c r="AL22" s="12">
        <v>156280</v>
      </c>
      <c r="AM22" s="12">
        <v>95595</v>
      </c>
      <c r="AN22" s="12">
        <v>49833</v>
      </c>
      <c r="AP22" s="25">
        <v>36</v>
      </c>
      <c r="AQ22" s="8">
        <v>178288</v>
      </c>
      <c r="AR22" s="8">
        <v>143440</v>
      </c>
      <c r="AS22" s="8">
        <v>103012</v>
      </c>
      <c r="AT22" s="8">
        <v>72214</v>
      </c>
      <c r="AU22" s="12"/>
      <c r="AV22" s="24"/>
      <c r="AW22" s="137"/>
      <c r="AX22" s="137"/>
      <c r="BA22" s="12"/>
      <c r="BB22" s="12"/>
      <c r="BC22" s="12"/>
      <c r="BD22" s="12"/>
      <c r="BE22" s="12"/>
      <c r="BF22" s="12"/>
    </row>
    <row r="23" spans="3:81" x14ac:dyDescent="0.2">
      <c r="C23" s="25">
        <v>13</v>
      </c>
      <c r="D23" s="12">
        <v>195932</v>
      </c>
      <c r="E23" s="12">
        <v>158364</v>
      </c>
      <c r="F23" s="12">
        <v>97811</v>
      </c>
      <c r="G23" s="12">
        <v>53142</v>
      </c>
      <c r="I23" s="25">
        <v>13</v>
      </c>
      <c r="J23" s="27">
        <v>195932</v>
      </c>
      <c r="K23" s="27">
        <v>158364</v>
      </c>
      <c r="L23" s="27">
        <v>97811</v>
      </c>
      <c r="M23" s="27">
        <v>53142</v>
      </c>
      <c r="O23" s="25">
        <v>13</v>
      </c>
      <c r="P23" s="28">
        <f t="shared" si="3"/>
        <v>1</v>
      </c>
      <c r="Q23" s="28">
        <f t="shared" si="4"/>
        <v>1</v>
      </c>
      <c r="R23" s="28">
        <f t="shared" si="10"/>
        <v>1</v>
      </c>
      <c r="S23" s="28">
        <f t="shared" si="5"/>
        <v>1</v>
      </c>
      <c r="T23" s="28"/>
      <c r="U23" s="28"/>
      <c r="V23" s="28"/>
      <c r="W23" s="25">
        <v>42</v>
      </c>
      <c r="X23" s="12">
        <f t="shared" si="6"/>
        <v>173747.44793573266</v>
      </c>
      <c r="Y23" s="12">
        <f t="shared" si="7"/>
        <v>135931.03351872449</v>
      </c>
      <c r="Z23" s="12">
        <f t="shared" si="8"/>
        <v>115050.62430962131</v>
      </c>
      <c r="AA23" s="12">
        <f t="shared" si="9"/>
        <v>93004.548083985879</v>
      </c>
      <c r="AJ23" s="16">
        <v>13</v>
      </c>
      <c r="AK23" s="12">
        <v>177332</v>
      </c>
      <c r="AL23" s="12">
        <v>155503</v>
      </c>
      <c r="AM23" s="12">
        <v>96994</v>
      </c>
      <c r="AN23" s="12">
        <v>49814</v>
      </c>
      <c r="AP23" s="25">
        <v>37</v>
      </c>
      <c r="AQ23" s="30">
        <f>IF(AND($AK$147&gt;$AS$183,$AL$147&gt;$AT$183,$AM$147&gt;$AU$183,$AN$147&gt;$AV$183),AK46,"0")</f>
        <v>177321</v>
      </c>
      <c r="AR23" s="30">
        <f t="shared" ref="AR23:AT38" si="12">IF(AND($AK$147&gt;$AS$183,$AL$147&gt;$AT$183,$AM$147&gt;$AU$183,$AN$147&gt;$AV$183),AL46,"0")</f>
        <v>133635</v>
      </c>
      <c r="AS23" s="30">
        <f t="shared" si="12"/>
        <v>107579</v>
      </c>
      <c r="AT23" s="30">
        <f t="shared" si="12"/>
        <v>78766</v>
      </c>
      <c r="AU23" s="30">
        <f>((AW186-AO150)*100/SUM(AQ23:AT23))</f>
        <v>0</v>
      </c>
      <c r="BA23" s="12"/>
      <c r="BB23" s="12"/>
      <c r="BC23" s="12"/>
      <c r="BD23" s="12"/>
      <c r="BE23" s="12"/>
      <c r="BF23" s="12"/>
    </row>
    <row r="24" spans="3:81" x14ac:dyDescent="0.2">
      <c r="C24" s="25">
        <v>14</v>
      </c>
      <c r="D24" s="12">
        <v>199356</v>
      </c>
      <c r="E24" s="12">
        <v>151371</v>
      </c>
      <c r="F24" s="12">
        <v>84195</v>
      </c>
      <c r="G24" s="12">
        <v>57619</v>
      </c>
      <c r="I24" s="25">
        <v>14</v>
      </c>
      <c r="J24" s="27">
        <v>199356</v>
      </c>
      <c r="K24" s="27">
        <v>151371</v>
      </c>
      <c r="L24" s="27">
        <v>84195</v>
      </c>
      <c r="M24" s="27">
        <v>57619</v>
      </c>
      <c r="O24" s="25">
        <v>14</v>
      </c>
      <c r="P24" s="28">
        <f t="shared" si="3"/>
        <v>1</v>
      </c>
      <c r="Q24" s="28">
        <f t="shared" si="4"/>
        <v>1</v>
      </c>
      <c r="R24" s="28">
        <f t="shared" si="10"/>
        <v>1</v>
      </c>
      <c r="S24" s="28">
        <f t="shared" si="5"/>
        <v>1</v>
      </c>
      <c r="T24" s="28"/>
      <c r="U24" s="28"/>
      <c r="V24" s="28"/>
      <c r="W24" s="25">
        <v>43</v>
      </c>
      <c r="X24" s="12">
        <f t="shared" si="6"/>
        <v>169373.86813727726</v>
      </c>
      <c r="Y24" s="12">
        <f t="shared" si="7"/>
        <v>135375.08068223952</v>
      </c>
      <c r="Z24" s="12">
        <f t="shared" si="8"/>
        <v>115527.78334435116</v>
      </c>
      <c r="AA24" s="12">
        <f t="shared" si="9"/>
        <v>94804.829551702322</v>
      </c>
      <c r="AJ24" s="16">
        <v>14</v>
      </c>
      <c r="AK24" s="12">
        <v>180432</v>
      </c>
      <c r="AL24" s="12">
        <v>155980</v>
      </c>
      <c r="AM24" s="12">
        <v>97130</v>
      </c>
      <c r="AN24" s="12">
        <v>50369</v>
      </c>
      <c r="AP24" s="25">
        <v>38</v>
      </c>
      <c r="AQ24" s="30">
        <f t="shared" ref="AQ24:AQ25" si="13">IF(AND(AK148&gt;AS184,AL148&gt;AT184,AM148&gt;AU184,AN148&gt;AV184),AK47,"0")</f>
        <v>169225.85368626821</v>
      </c>
      <c r="AR24" s="30">
        <f t="shared" si="12"/>
        <v>105562.38659003831</v>
      </c>
      <c r="AS24" s="30">
        <f t="shared" si="12"/>
        <v>125112.65827194412</v>
      </c>
      <c r="AT24" s="30">
        <f t="shared" si="12"/>
        <v>96370.281490807392</v>
      </c>
      <c r="AU24" s="30">
        <f t="shared" ref="AU24:AU46" si="14">((AW187-AO151)*100/SUM(AQ24:AT24))</f>
        <v>0</v>
      </c>
      <c r="BA24" s="12"/>
      <c r="BB24" s="12"/>
      <c r="BC24" s="12"/>
      <c r="BD24" s="12"/>
      <c r="BE24" s="12"/>
      <c r="BF24" s="12"/>
    </row>
    <row r="25" spans="3:81" x14ac:dyDescent="0.2">
      <c r="C25" s="25">
        <v>15</v>
      </c>
      <c r="D25" s="12">
        <v>182296</v>
      </c>
      <c r="E25" s="12">
        <v>155286</v>
      </c>
      <c r="F25" s="12">
        <v>85131</v>
      </c>
      <c r="G25" s="12">
        <v>50884</v>
      </c>
      <c r="I25" s="25">
        <v>15</v>
      </c>
      <c r="J25" s="27">
        <v>182296</v>
      </c>
      <c r="K25" s="27">
        <v>155286</v>
      </c>
      <c r="L25" s="27">
        <v>85131</v>
      </c>
      <c r="M25" s="27">
        <v>50884</v>
      </c>
      <c r="O25" s="25">
        <v>15</v>
      </c>
      <c r="P25" s="28">
        <f t="shared" si="3"/>
        <v>1</v>
      </c>
      <c r="Q25" s="28">
        <f t="shared" si="4"/>
        <v>1</v>
      </c>
      <c r="R25" s="28">
        <f t="shared" si="10"/>
        <v>1</v>
      </c>
      <c r="S25" s="28">
        <f t="shared" si="5"/>
        <v>1</v>
      </c>
      <c r="T25" s="28"/>
      <c r="U25" s="28"/>
      <c r="V25" s="28"/>
      <c r="W25" s="25">
        <v>44</v>
      </c>
      <c r="X25" s="12">
        <f t="shared" si="6"/>
        <v>167892.67637202563</v>
      </c>
      <c r="Y25" s="12">
        <f t="shared" si="7"/>
        <v>134819.12784575456</v>
      </c>
      <c r="Z25" s="12">
        <f t="shared" si="8"/>
        <v>116004.94237908103</v>
      </c>
      <c r="AA25" s="12">
        <f t="shared" si="9"/>
        <v>96605.111019418749</v>
      </c>
      <c r="AJ25" s="16">
        <v>15</v>
      </c>
      <c r="AK25" s="12">
        <v>183586</v>
      </c>
      <c r="AL25" s="12">
        <v>155212</v>
      </c>
      <c r="AM25" s="12">
        <v>94974</v>
      </c>
      <c r="AN25" s="12">
        <v>51577</v>
      </c>
      <c r="AP25" s="25">
        <v>39</v>
      </c>
      <c r="AQ25" s="30">
        <f t="shared" si="13"/>
        <v>177744.63313981966</v>
      </c>
      <c r="AR25" s="30">
        <f t="shared" si="12"/>
        <v>105006.43375355331</v>
      </c>
      <c r="AS25" s="30">
        <f t="shared" si="12"/>
        <v>123271.97634140382</v>
      </c>
      <c r="AT25" s="30">
        <f t="shared" si="12"/>
        <v>99392.844426240248</v>
      </c>
      <c r="AU25" s="30">
        <f t="shared" si="14"/>
        <v>0</v>
      </c>
      <c r="BA25" s="12"/>
      <c r="BB25" s="12"/>
      <c r="BC25" s="12"/>
      <c r="BD25" s="12"/>
      <c r="BE25" s="12"/>
      <c r="BF25" s="12"/>
    </row>
    <row r="26" spans="3:81" x14ac:dyDescent="0.2">
      <c r="C26" s="25">
        <v>16</v>
      </c>
      <c r="D26" s="12">
        <v>190347</v>
      </c>
      <c r="E26" s="12">
        <v>153507</v>
      </c>
      <c r="F26" s="12">
        <v>81897</v>
      </c>
      <c r="G26" s="12">
        <v>58592</v>
      </c>
      <c r="I26" s="25">
        <v>16</v>
      </c>
      <c r="J26" s="27">
        <v>190347</v>
      </c>
      <c r="K26" s="27">
        <v>153507</v>
      </c>
      <c r="L26" s="27">
        <v>81897</v>
      </c>
      <c r="M26" s="27">
        <v>58592</v>
      </c>
      <c r="O26" s="25">
        <v>16</v>
      </c>
      <c r="P26" s="28">
        <f t="shared" si="3"/>
        <v>1</v>
      </c>
      <c r="Q26" s="28">
        <f t="shared" si="4"/>
        <v>1</v>
      </c>
      <c r="R26" s="28">
        <f t="shared" si="10"/>
        <v>1</v>
      </c>
      <c r="S26" s="28">
        <f>M183/(G26+G84-M84)</f>
        <v>1</v>
      </c>
      <c r="T26" s="28"/>
      <c r="U26" s="28"/>
      <c r="V26" s="28"/>
      <c r="W26" s="25">
        <v>45</v>
      </c>
      <c r="X26" s="12">
        <f t="shared" si="6"/>
        <v>183563.35543025349</v>
      </c>
      <c r="Y26" s="12">
        <f t="shared" si="7"/>
        <v>134263.17500926956</v>
      </c>
      <c r="Z26" s="12">
        <f t="shared" si="8"/>
        <v>116482.10141381087</v>
      </c>
      <c r="AA26" s="12">
        <f t="shared" si="9"/>
        <v>98405.392487135192</v>
      </c>
      <c r="AJ26" s="16">
        <v>16</v>
      </c>
      <c r="AK26" s="12">
        <v>183371</v>
      </c>
      <c r="AL26" s="12">
        <v>155224</v>
      </c>
      <c r="AM26" s="12">
        <v>93333</v>
      </c>
      <c r="AN26" s="12">
        <v>51461</v>
      </c>
      <c r="AP26" s="25">
        <v>40</v>
      </c>
      <c r="AQ26" s="30">
        <f>IF(AND(AK150&gt;=AS186,AL150&gt;=AT186,AM150&gt;=AU186,AN150&gt;=AV186),AK49,"0")</f>
        <v>163795.17904771844</v>
      </c>
      <c r="AR26" s="30">
        <f t="shared" si="12"/>
        <v>104450.48091706834</v>
      </c>
      <c r="AS26" s="30">
        <f t="shared" si="12"/>
        <v>119659.29441086354</v>
      </c>
      <c r="AT26" s="30">
        <f t="shared" si="12"/>
        <v>96441.407361673133</v>
      </c>
      <c r="AU26" s="30">
        <f t="shared" si="14"/>
        <v>0</v>
      </c>
    </row>
    <row r="27" spans="3:81" x14ac:dyDescent="0.2">
      <c r="C27" s="25">
        <v>17</v>
      </c>
      <c r="D27" s="12">
        <v>174161</v>
      </c>
      <c r="E27" s="12">
        <v>144088</v>
      </c>
      <c r="F27" s="12">
        <v>91686</v>
      </c>
      <c r="G27" s="12">
        <v>59582</v>
      </c>
      <c r="I27" s="25">
        <v>17</v>
      </c>
      <c r="J27" s="27">
        <v>174161</v>
      </c>
      <c r="K27" s="27">
        <v>144088</v>
      </c>
      <c r="L27" s="27">
        <v>91686</v>
      </c>
      <c r="M27" s="27">
        <v>59582</v>
      </c>
      <c r="O27" s="25">
        <v>17</v>
      </c>
      <c r="P27" s="28">
        <f t="shared" si="3"/>
        <v>1</v>
      </c>
      <c r="Q27" s="28">
        <f t="shared" si="4"/>
        <v>1</v>
      </c>
      <c r="R27" s="28">
        <f t="shared" si="10"/>
        <v>1</v>
      </c>
      <c r="S27" s="28">
        <f t="shared" ref="S27:S45" si="15">M184/(G27+G85-M85)</f>
        <v>1</v>
      </c>
      <c r="T27" s="28"/>
      <c r="U27" s="28"/>
      <c r="V27" s="28"/>
      <c r="W27" s="25">
        <v>46</v>
      </c>
      <c r="X27" s="12">
        <f t="shared" si="6"/>
        <v>177923.96276489121</v>
      </c>
      <c r="Y27" s="12">
        <f t="shared" si="7"/>
        <v>133707.22217278456</v>
      </c>
      <c r="Z27" s="12">
        <f t="shared" si="8"/>
        <v>116959.26044854072</v>
      </c>
      <c r="AA27" s="12">
        <f t="shared" si="9"/>
        <v>104782.77007664151</v>
      </c>
      <c r="AJ27" s="16">
        <v>17</v>
      </c>
      <c r="AK27" s="12">
        <v>184533</v>
      </c>
      <c r="AL27" s="12">
        <v>154938</v>
      </c>
      <c r="AM27" s="12">
        <v>91427</v>
      </c>
      <c r="AN27" s="12">
        <v>52650</v>
      </c>
      <c r="AP27" s="25">
        <v>41</v>
      </c>
      <c r="AQ27" s="30">
        <f t="shared" ref="AQ27:AQ46" si="16">IF(AND(AK151&gt;=AS187,AL151&gt;=AT187,AM151&gt;=AU187,AN151&gt;=AV187),AK50,"0")</f>
        <v>162571.311599215</v>
      </c>
      <c r="AR27" s="30">
        <f t="shared" si="12"/>
        <v>103894.52808058338</v>
      </c>
      <c r="AS27" s="30">
        <f t="shared" si="12"/>
        <v>114096.30624016162</v>
      </c>
      <c r="AT27" s="30">
        <f t="shared" si="12"/>
        <v>89403.985148553009</v>
      </c>
      <c r="AU27" s="30">
        <f t="shared" si="14"/>
        <v>0</v>
      </c>
    </row>
    <row r="28" spans="3:81" x14ac:dyDescent="0.2">
      <c r="C28" s="25">
        <v>18</v>
      </c>
      <c r="D28" s="12">
        <v>170665</v>
      </c>
      <c r="E28" s="12">
        <v>148360</v>
      </c>
      <c r="F28" s="12">
        <v>100344</v>
      </c>
      <c r="G28" s="12">
        <v>60381</v>
      </c>
      <c r="I28" s="25">
        <v>18</v>
      </c>
      <c r="J28" s="27">
        <v>170665</v>
      </c>
      <c r="K28" s="27">
        <v>148360</v>
      </c>
      <c r="L28" s="27">
        <v>100344</v>
      </c>
      <c r="M28" s="27">
        <v>60381</v>
      </c>
      <c r="O28" s="25">
        <v>18</v>
      </c>
      <c r="P28" s="28">
        <f t="shared" si="3"/>
        <v>1</v>
      </c>
      <c r="Q28" s="28">
        <f t="shared" si="4"/>
        <v>1</v>
      </c>
      <c r="R28" s="28">
        <f t="shared" si="10"/>
        <v>1</v>
      </c>
      <c r="S28" s="28">
        <f t="shared" si="15"/>
        <v>1</v>
      </c>
      <c r="T28" s="28"/>
      <c r="U28" s="28"/>
      <c r="V28" s="28"/>
      <c r="W28" s="25">
        <v>47</v>
      </c>
      <c r="X28" s="12">
        <f t="shared" si="6"/>
        <v>182731.31645429443</v>
      </c>
      <c r="Y28" s="12">
        <f t="shared" si="7"/>
        <v>133151.26933629959</v>
      </c>
      <c r="Z28" s="12">
        <f t="shared" si="8"/>
        <v>117436.41948327057</v>
      </c>
      <c r="AA28" s="12">
        <f t="shared" si="9"/>
        <v>106949.09021353841</v>
      </c>
      <c r="AJ28" s="16">
        <v>18</v>
      </c>
      <c r="AK28" s="12">
        <v>182805</v>
      </c>
      <c r="AL28" s="12">
        <v>153129</v>
      </c>
      <c r="AM28" s="12">
        <v>91470</v>
      </c>
      <c r="AN28" s="12">
        <v>53805</v>
      </c>
      <c r="AP28" s="25">
        <v>42</v>
      </c>
      <c r="AQ28" s="30">
        <f t="shared" si="16"/>
        <v>155933.40284791338</v>
      </c>
      <c r="AR28" s="30">
        <f t="shared" si="12"/>
        <v>103338.57524409838</v>
      </c>
      <c r="AS28" s="30">
        <f t="shared" si="12"/>
        <v>114573.46527489147</v>
      </c>
      <c r="AT28" s="30">
        <f t="shared" si="12"/>
        <v>91204.266616269437</v>
      </c>
      <c r="AU28" s="30">
        <f t="shared" si="14"/>
        <v>0</v>
      </c>
    </row>
    <row r="29" spans="3:81" x14ac:dyDescent="0.2">
      <c r="C29" s="25">
        <v>19</v>
      </c>
      <c r="D29" s="12">
        <v>161677</v>
      </c>
      <c r="E29" s="12">
        <v>151487</v>
      </c>
      <c r="F29" s="12">
        <v>96570</v>
      </c>
      <c r="G29" s="12">
        <v>60334</v>
      </c>
      <c r="I29" s="25">
        <v>19</v>
      </c>
      <c r="J29" s="27">
        <v>161677</v>
      </c>
      <c r="K29" s="27">
        <v>151487</v>
      </c>
      <c r="L29" s="27">
        <v>96570</v>
      </c>
      <c r="M29" s="27">
        <v>60334</v>
      </c>
      <c r="O29" s="25">
        <v>19</v>
      </c>
      <c r="P29" s="28">
        <f t="shared" si="3"/>
        <v>1</v>
      </c>
      <c r="Q29" s="28">
        <f t="shared" si="4"/>
        <v>1</v>
      </c>
      <c r="R29" s="28">
        <f t="shared" si="10"/>
        <v>1</v>
      </c>
      <c r="S29" s="28">
        <f t="shared" si="15"/>
        <v>1</v>
      </c>
      <c r="T29" s="28"/>
      <c r="U29" s="28"/>
      <c r="V29" s="28"/>
      <c r="W29" s="25">
        <v>48</v>
      </c>
      <c r="X29" s="12">
        <f t="shared" si="6"/>
        <v>190372.81961964275</v>
      </c>
      <c r="Y29" s="12">
        <f t="shared" si="7"/>
        <v>132595.31649981462</v>
      </c>
      <c r="Z29" s="12">
        <f t="shared" si="8"/>
        <v>117913.57851800042</v>
      </c>
      <c r="AA29" s="12">
        <f t="shared" si="9"/>
        <v>108712.7678143368</v>
      </c>
      <c r="AJ29" s="16">
        <v>19</v>
      </c>
      <c r="AK29" s="12">
        <v>180781</v>
      </c>
      <c r="AL29" s="12">
        <v>152334</v>
      </c>
      <c r="AM29" s="12">
        <v>92949</v>
      </c>
      <c r="AN29" s="12">
        <v>54901</v>
      </c>
      <c r="AP29" s="25">
        <v>43</v>
      </c>
      <c r="AQ29" s="30">
        <f t="shared" si="16"/>
        <v>148747.44793573266</v>
      </c>
      <c r="AR29" s="30">
        <f t="shared" si="12"/>
        <v>102782.62240761338</v>
      </c>
      <c r="AS29" s="30">
        <f t="shared" si="12"/>
        <v>115050.62430962131</v>
      </c>
      <c r="AT29" s="30">
        <f t="shared" si="12"/>
        <v>93004.548083985879</v>
      </c>
      <c r="AU29" s="30">
        <f t="shared" si="14"/>
        <v>0</v>
      </c>
    </row>
    <row r="30" spans="3:81" x14ac:dyDescent="0.2">
      <c r="C30" s="25">
        <v>20</v>
      </c>
      <c r="D30" s="12">
        <v>161408</v>
      </c>
      <c r="E30" s="12">
        <v>143333</v>
      </c>
      <c r="F30" s="12">
        <v>96713</v>
      </c>
      <c r="G30" s="12">
        <v>60254</v>
      </c>
      <c r="I30" s="25">
        <v>20</v>
      </c>
      <c r="J30" s="27">
        <v>161408</v>
      </c>
      <c r="K30" s="27">
        <v>143333</v>
      </c>
      <c r="L30" s="27">
        <v>96713</v>
      </c>
      <c r="M30" s="27">
        <v>60254</v>
      </c>
      <c r="O30" s="25">
        <v>20</v>
      </c>
      <c r="P30" s="28">
        <f t="shared" si="3"/>
        <v>1</v>
      </c>
      <c r="Q30" s="28">
        <f t="shared" si="4"/>
        <v>1</v>
      </c>
      <c r="R30" s="28">
        <f t="shared" si="10"/>
        <v>1</v>
      </c>
      <c r="S30" s="28">
        <f t="shared" si="15"/>
        <v>1</v>
      </c>
      <c r="T30" s="28"/>
      <c r="U30" s="28"/>
      <c r="V30" s="28"/>
      <c r="W30" s="25">
        <v>49</v>
      </c>
      <c r="X30" s="12">
        <f t="shared" si="6"/>
        <v>194867.81818953474</v>
      </c>
      <c r="Y30" s="12">
        <f t="shared" si="7"/>
        <v>132039.36366332963</v>
      </c>
      <c r="Z30" s="12">
        <f t="shared" si="8"/>
        <v>118390.73755273028</v>
      </c>
      <c r="AA30" s="12">
        <f t="shared" si="9"/>
        <v>105606.51835800095</v>
      </c>
      <c r="AJ30" s="16">
        <v>20</v>
      </c>
      <c r="AK30" s="12">
        <v>177597</v>
      </c>
      <c r="AL30" s="12">
        <v>152193</v>
      </c>
      <c r="AM30" s="12">
        <v>93553</v>
      </c>
      <c r="AN30" s="12">
        <v>55806</v>
      </c>
      <c r="AP30" s="25">
        <v>44</v>
      </c>
      <c r="AQ30" s="30">
        <f t="shared" si="16"/>
        <v>144373.86813727726</v>
      </c>
      <c r="AR30" s="30">
        <f t="shared" si="12"/>
        <v>102226.66957112841</v>
      </c>
      <c r="AS30" s="30">
        <f t="shared" si="12"/>
        <v>115527.78334435116</v>
      </c>
      <c r="AT30" s="30">
        <f t="shared" si="12"/>
        <v>94804.829551702322</v>
      </c>
      <c r="AU30" s="30">
        <f t="shared" si="14"/>
        <v>0</v>
      </c>
    </row>
    <row r="31" spans="3:81" x14ac:dyDescent="0.2">
      <c r="C31" s="25">
        <v>21</v>
      </c>
      <c r="D31" s="12">
        <v>181141</v>
      </c>
      <c r="E31" s="12">
        <v>142662</v>
      </c>
      <c r="F31" s="12">
        <v>111717</v>
      </c>
      <c r="G31" s="12">
        <v>65537</v>
      </c>
      <c r="I31" s="25">
        <v>21</v>
      </c>
      <c r="J31" s="27">
        <v>181141</v>
      </c>
      <c r="K31" s="27">
        <v>142662</v>
      </c>
      <c r="L31" s="27">
        <v>111717</v>
      </c>
      <c r="M31" s="27">
        <v>65537</v>
      </c>
      <c r="O31" s="25">
        <v>21</v>
      </c>
      <c r="P31" s="28">
        <f t="shared" si="3"/>
        <v>1</v>
      </c>
      <c r="Q31" s="28">
        <f t="shared" si="4"/>
        <v>1</v>
      </c>
      <c r="R31" s="28">
        <f t="shared" si="10"/>
        <v>1</v>
      </c>
      <c r="S31" s="28">
        <f t="shared" si="15"/>
        <v>1</v>
      </c>
      <c r="T31" s="28"/>
      <c r="U31" s="28"/>
      <c r="V31" s="28"/>
      <c r="W31" s="25">
        <v>50</v>
      </c>
      <c r="X31" s="12">
        <f t="shared" si="6"/>
        <v>203386.59764308619</v>
      </c>
      <c r="Y31" s="12">
        <f t="shared" si="7"/>
        <v>131483.41082684463</v>
      </c>
      <c r="Z31" s="12">
        <f t="shared" si="8"/>
        <v>118867.89658746013</v>
      </c>
      <c r="AA31" s="12">
        <f t="shared" si="9"/>
        <v>107406.79982571737</v>
      </c>
      <c r="AJ31" s="16">
        <v>21</v>
      </c>
      <c r="AK31" s="12">
        <v>174899</v>
      </c>
      <c r="AL31" s="12">
        <v>150716</v>
      </c>
      <c r="AM31" s="12">
        <v>94079</v>
      </c>
      <c r="AN31" s="12">
        <v>56548</v>
      </c>
      <c r="AP31" s="25">
        <v>45</v>
      </c>
      <c r="AQ31" s="30">
        <f t="shared" si="16"/>
        <v>142892.67637202563</v>
      </c>
      <c r="AR31" s="30">
        <f t="shared" si="12"/>
        <v>101670.71673464344</v>
      </c>
      <c r="AS31" s="30">
        <f t="shared" si="12"/>
        <v>116004.94237908103</v>
      </c>
      <c r="AT31" s="30">
        <f t="shared" si="12"/>
        <v>96605.111019418749</v>
      </c>
      <c r="AU31" s="30">
        <f t="shared" si="14"/>
        <v>0</v>
      </c>
    </row>
    <row r="32" spans="3:81" x14ac:dyDescent="0.2">
      <c r="C32" s="25">
        <v>22</v>
      </c>
      <c r="D32" s="12">
        <v>179096</v>
      </c>
      <c r="E32" s="12">
        <v>142874</v>
      </c>
      <c r="F32" s="12">
        <v>100540</v>
      </c>
      <c r="G32" s="12">
        <v>59009</v>
      </c>
      <c r="I32" s="25">
        <v>22</v>
      </c>
      <c r="J32" s="27">
        <v>179096</v>
      </c>
      <c r="K32" s="27">
        <v>142874</v>
      </c>
      <c r="L32" s="27">
        <v>100540</v>
      </c>
      <c r="M32" s="27">
        <v>59009</v>
      </c>
      <c r="O32" s="25">
        <v>22</v>
      </c>
      <c r="P32" s="28">
        <f t="shared" si="3"/>
        <v>1</v>
      </c>
      <c r="Q32" s="28">
        <f t="shared" si="4"/>
        <v>1</v>
      </c>
      <c r="R32" s="28">
        <f t="shared" si="10"/>
        <v>1</v>
      </c>
      <c r="S32" s="28">
        <f t="shared" si="15"/>
        <v>1</v>
      </c>
      <c r="T32" s="28"/>
      <c r="U32" s="28"/>
      <c r="V32" s="28"/>
      <c r="W32" s="25">
        <v>51</v>
      </c>
      <c r="X32" s="12">
        <f t="shared" si="6"/>
        <v>189437.14355098497</v>
      </c>
      <c r="Y32" s="12">
        <f t="shared" si="7"/>
        <v>130927.45799035966</v>
      </c>
      <c r="Z32" s="12">
        <f t="shared" si="8"/>
        <v>119345.05562218998</v>
      </c>
      <c r="AA32" s="12">
        <f t="shared" si="9"/>
        <v>109207.08129343382</v>
      </c>
      <c r="AJ32" s="16">
        <v>22</v>
      </c>
      <c r="AK32" s="12">
        <v>175939</v>
      </c>
      <c r="AL32" s="12">
        <v>149374</v>
      </c>
      <c r="AM32" s="12">
        <v>97019</v>
      </c>
      <c r="AN32" s="12">
        <v>58046</v>
      </c>
      <c r="AP32" s="25">
        <v>46</v>
      </c>
      <c r="AQ32" s="30">
        <f t="shared" si="16"/>
        <v>158563.35543025349</v>
      </c>
      <c r="AR32" s="30">
        <f t="shared" si="12"/>
        <v>101114.76389815845</v>
      </c>
      <c r="AS32" s="30">
        <f t="shared" si="12"/>
        <v>116482.10141381087</v>
      </c>
      <c r="AT32" s="30">
        <f t="shared" si="12"/>
        <v>102982.48860892506</v>
      </c>
      <c r="AU32" s="30">
        <f t="shared" si="14"/>
        <v>0</v>
      </c>
    </row>
    <row r="33" spans="3:85" x14ac:dyDescent="0.2">
      <c r="C33" s="25">
        <v>23</v>
      </c>
      <c r="D33" s="12">
        <v>182659</v>
      </c>
      <c r="E33" s="12">
        <v>144340</v>
      </c>
      <c r="F33" s="12">
        <v>98428</v>
      </c>
      <c r="G33" s="12">
        <v>66690</v>
      </c>
      <c r="I33" s="25">
        <v>23</v>
      </c>
      <c r="J33" s="27">
        <v>182659</v>
      </c>
      <c r="K33" s="27">
        <v>144340</v>
      </c>
      <c r="L33" s="27">
        <v>98428</v>
      </c>
      <c r="M33" s="27">
        <v>66690</v>
      </c>
      <c r="O33" s="25">
        <v>23</v>
      </c>
      <c r="P33" s="28">
        <f t="shared" si="3"/>
        <v>1</v>
      </c>
      <c r="Q33" s="28">
        <f t="shared" ref="Q33:Q45" si="17">K190/(E33+E91-K91)</f>
        <v>1</v>
      </c>
      <c r="R33" s="28">
        <f t="shared" si="10"/>
        <v>1</v>
      </c>
      <c r="S33" s="28">
        <f t="shared" si="15"/>
        <v>1</v>
      </c>
      <c r="T33" s="28"/>
      <c r="U33" s="28"/>
      <c r="V33" s="28"/>
      <c r="W33" s="25">
        <v>52</v>
      </c>
      <c r="X33" s="12">
        <f t="shared" si="6"/>
        <v>188213.27610248153</v>
      </c>
      <c r="Y33" s="12">
        <f t="shared" si="7"/>
        <v>130371.50515387468</v>
      </c>
      <c r="Z33" s="12">
        <f t="shared" si="8"/>
        <v>119822.21465691982</v>
      </c>
      <c r="AA33" s="12">
        <f t="shared" si="9"/>
        <v>114730.39893938584</v>
      </c>
      <c r="AJ33" s="16">
        <v>23</v>
      </c>
      <c r="AK33" s="12">
        <v>176465</v>
      </c>
      <c r="AL33" s="12">
        <v>148290</v>
      </c>
      <c r="AM33" s="12">
        <v>97606</v>
      </c>
      <c r="AN33" s="12">
        <v>58206</v>
      </c>
      <c r="AP33" s="25">
        <v>47</v>
      </c>
      <c r="AQ33" s="30">
        <f t="shared" si="16"/>
        <v>152923.96276489121</v>
      </c>
      <c r="AR33" s="30">
        <f t="shared" si="12"/>
        <v>100558.81106167345</v>
      </c>
      <c r="AS33" s="30">
        <f t="shared" si="12"/>
        <v>116959.26044854072</v>
      </c>
      <c r="AT33" s="30">
        <f t="shared" si="12"/>
        <v>105606.51835800095</v>
      </c>
      <c r="AU33" s="30">
        <f t="shared" si="14"/>
        <v>0</v>
      </c>
    </row>
    <row r="34" spans="3:85" x14ac:dyDescent="0.2">
      <c r="C34" s="25">
        <v>24</v>
      </c>
      <c r="D34" s="12">
        <v>187480</v>
      </c>
      <c r="E34" s="12">
        <v>144531</v>
      </c>
      <c r="F34" s="12">
        <v>99410</v>
      </c>
      <c r="G34" s="12">
        <v>69410</v>
      </c>
      <c r="I34" s="25">
        <v>24</v>
      </c>
      <c r="J34" s="27">
        <v>187480</v>
      </c>
      <c r="K34" s="27">
        <v>144531</v>
      </c>
      <c r="L34" s="27">
        <v>99410</v>
      </c>
      <c r="M34" s="27">
        <v>69410</v>
      </c>
      <c r="O34" s="25">
        <v>24</v>
      </c>
      <c r="P34" s="28">
        <f t="shared" si="3"/>
        <v>1</v>
      </c>
      <c r="Q34" s="28">
        <f t="shared" si="17"/>
        <v>1</v>
      </c>
      <c r="R34" s="28">
        <f t="shared" si="10"/>
        <v>1</v>
      </c>
      <c r="S34" s="28">
        <f t="shared" si="15"/>
        <v>1</v>
      </c>
      <c r="T34" s="28"/>
      <c r="U34" s="28"/>
      <c r="V34" s="28"/>
      <c r="W34" s="25">
        <v>53</v>
      </c>
      <c r="X34" s="12">
        <f t="shared" si="6"/>
        <v>181575.36735117991</v>
      </c>
      <c r="Y34" s="12">
        <f t="shared" si="7"/>
        <v>129815.55231738969</v>
      </c>
      <c r="Z34" s="12">
        <f t="shared" si="8"/>
        <v>120299.37369164967</v>
      </c>
      <c r="AA34" s="12">
        <f t="shared" si="9"/>
        <v>117836.18501419245</v>
      </c>
      <c r="AJ34" s="16">
        <v>24</v>
      </c>
      <c r="AK34" s="12">
        <v>177497</v>
      </c>
      <c r="AL34" s="12">
        <v>147632</v>
      </c>
      <c r="AM34" s="12">
        <v>97743</v>
      </c>
      <c r="AN34" s="12">
        <v>59620</v>
      </c>
      <c r="AP34" s="25">
        <v>48</v>
      </c>
      <c r="AQ34" s="30">
        <f t="shared" si="16"/>
        <v>157731.31645429443</v>
      </c>
      <c r="AR34" s="30">
        <f t="shared" si="12"/>
        <v>100002.85822518848</v>
      </c>
      <c r="AS34" s="30">
        <f t="shared" si="12"/>
        <v>117436.41948327057</v>
      </c>
      <c r="AT34" s="30">
        <f t="shared" si="12"/>
        <v>107406.7998257174</v>
      </c>
      <c r="AU34" s="30">
        <f t="shared" si="14"/>
        <v>0</v>
      </c>
    </row>
    <row r="35" spans="3:85" x14ac:dyDescent="0.2">
      <c r="C35" s="25">
        <v>25</v>
      </c>
      <c r="D35" s="12">
        <v>187779</v>
      </c>
      <c r="E35" s="12">
        <v>153423</v>
      </c>
      <c r="F35" s="12">
        <v>99987</v>
      </c>
      <c r="G35" s="12">
        <v>62771</v>
      </c>
      <c r="I35" s="25">
        <v>25</v>
      </c>
      <c r="J35" s="27">
        <v>187779</v>
      </c>
      <c r="K35" s="27">
        <v>153423</v>
      </c>
      <c r="L35" s="27">
        <v>97053</v>
      </c>
      <c r="M35" s="27">
        <v>62771</v>
      </c>
      <c r="O35" s="25">
        <v>25</v>
      </c>
      <c r="P35" s="28">
        <f t="shared" si="3"/>
        <v>1</v>
      </c>
      <c r="Q35" s="28">
        <f t="shared" si="17"/>
        <v>1</v>
      </c>
      <c r="R35" s="28">
        <f t="shared" si="10"/>
        <v>0.97065618530408948</v>
      </c>
      <c r="S35" s="28">
        <f t="shared" si="15"/>
        <v>1</v>
      </c>
      <c r="T35" s="28"/>
      <c r="U35" s="28"/>
      <c r="V35" s="28"/>
      <c r="W35" s="25">
        <v>54</v>
      </c>
      <c r="X35" s="12">
        <f t="shared" si="6"/>
        <v>174389.41243899919</v>
      </c>
      <c r="Y35" s="12">
        <f t="shared" si="7"/>
        <v>129259.59948090471</v>
      </c>
      <c r="Z35" s="12">
        <f t="shared" si="8"/>
        <v>120776.53272637952</v>
      </c>
      <c r="AA35" s="12">
        <f t="shared" si="9"/>
        <v>119505.91602119988</v>
      </c>
      <c r="AJ35" s="16">
        <v>25</v>
      </c>
      <c r="AK35" s="12">
        <v>179161</v>
      </c>
      <c r="AL35" s="12">
        <v>147115</v>
      </c>
      <c r="AM35" s="12">
        <v>98020</v>
      </c>
      <c r="AN35" s="12">
        <v>61252</v>
      </c>
      <c r="AP35" s="25">
        <v>49</v>
      </c>
      <c r="AQ35" s="30">
        <f t="shared" si="16"/>
        <v>165372.81961964275</v>
      </c>
      <c r="AR35" s="30">
        <f t="shared" si="12"/>
        <v>99446.905388703512</v>
      </c>
      <c r="AS35" s="30">
        <f t="shared" si="12"/>
        <v>117913.57851800042</v>
      </c>
      <c r="AT35" s="30">
        <f t="shared" si="12"/>
        <v>104629.98517164394</v>
      </c>
      <c r="AU35" s="30">
        <f t="shared" si="14"/>
        <v>0</v>
      </c>
    </row>
    <row r="36" spans="3:85" x14ac:dyDescent="0.2">
      <c r="C36" s="25">
        <v>26</v>
      </c>
      <c r="D36" s="12">
        <v>200973</v>
      </c>
      <c r="E36" s="12">
        <v>143576</v>
      </c>
      <c r="F36" s="12">
        <v>91122</v>
      </c>
      <c r="G36" s="12">
        <v>71032</v>
      </c>
      <c r="I36" s="25">
        <v>26</v>
      </c>
      <c r="J36" s="27">
        <v>200973</v>
      </c>
      <c r="K36" s="27">
        <v>143576</v>
      </c>
      <c r="L36" s="27">
        <v>93763</v>
      </c>
      <c r="M36" s="27">
        <v>71032</v>
      </c>
      <c r="O36" s="25">
        <v>26</v>
      </c>
      <c r="P36" s="28">
        <f t="shared" si="3"/>
        <v>1</v>
      </c>
      <c r="Q36" s="28">
        <f t="shared" si="17"/>
        <v>1</v>
      </c>
      <c r="R36" s="28">
        <f t="shared" si="10"/>
        <v>1.0000042660933037</v>
      </c>
      <c r="S36" s="28">
        <f t="shared" si="15"/>
        <v>1</v>
      </c>
      <c r="T36" s="28"/>
      <c r="U36" s="28"/>
      <c r="V36" s="28"/>
      <c r="W36" s="25">
        <v>55</v>
      </c>
      <c r="X36" s="12">
        <f t="shared" si="6"/>
        <v>170015.83264054378</v>
      </c>
      <c r="Y36" s="12">
        <f t="shared" si="7"/>
        <v>128703.64664441973</v>
      </c>
      <c r="Z36" s="12">
        <f t="shared" si="8"/>
        <v>121253.69176110938</v>
      </c>
      <c r="AA36" s="12">
        <f t="shared" si="9"/>
        <v>116408.20716429957</v>
      </c>
      <c r="AJ36" s="16">
        <v>26</v>
      </c>
      <c r="AK36" s="12">
        <v>180597</v>
      </c>
      <c r="AL36" s="12">
        <v>148166</v>
      </c>
      <c r="AM36" s="12">
        <v>98348</v>
      </c>
      <c r="AN36" s="12">
        <v>61505</v>
      </c>
      <c r="AP36" s="25">
        <v>50</v>
      </c>
      <c r="AQ36" s="30">
        <f t="shared" si="16"/>
        <v>170149.62787765023</v>
      </c>
      <c r="AR36" s="30">
        <f t="shared" si="12"/>
        <v>120992.99408911137</v>
      </c>
      <c r="AS36" s="30">
        <f t="shared" si="12"/>
        <v>118390.73755273028</v>
      </c>
      <c r="AT36" s="30">
        <f t="shared" si="12"/>
        <v>105606.51835800095</v>
      </c>
      <c r="AU36" s="30">
        <f t="shared" si="14"/>
        <v>0</v>
      </c>
      <c r="AX36" s="31"/>
    </row>
    <row r="37" spans="3:85" x14ac:dyDescent="0.2">
      <c r="C37" s="25">
        <v>27</v>
      </c>
      <c r="D37" s="12">
        <v>189938</v>
      </c>
      <c r="E37" s="12">
        <v>144195</v>
      </c>
      <c r="F37" s="12">
        <v>98405</v>
      </c>
      <c r="G37" s="12">
        <v>68634</v>
      </c>
      <c r="I37" s="25">
        <v>27</v>
      </c>
      <c r="J37" s="27">
        <v>189938</v>
      </c>
      <c r="K37" s="27">
        <v>144195</v>
      </c>
      <c r="L37" s="27">
        <v>98405</v>
      </c>
      <c r="M37" s="27">
        <v>68634</v>
      </c>
      <c r="O37" s="25">
        <v>27</v>
      </c>
      <c r="P37" s="28">
        <f t="shared" si="3"/>
        <v>1</v>
      </c>
      <c r="Q37" s="28">
        <f t="shared" si="17"/>
        <v>1</v>
      </c>
      <c r="R37" s="28">
        <f t="shared" si="10"/>
        <v>1</v>
      </c>
      <c r="S37" s="28">
        <f t="shared" si="15"/>
        <v>1</v>
      </c>
      <c r="T37" s="28"/>
      <c r="U37" s="28"/>
      <c r="V37" s="28"/>
      <c r="W37" s="25">
        <v>56</v>
      </c>
      <c r="X37" s="12">
        <f t="shared" si="6"/>
        <v>168534.64087529216</v>
      </c>
      <c r="Y37" s="12">
        <f t="shared" si="7"/>
        <v>128147.69380793475</v>
      </c>
      <c r="Z37" s="12">
        <f t="shared" si="8"/>
        <v>121730.85079583923</v>
      </c>
      <c r="AA37" s="12">
        <f t="shared" si="9"/>
        <v>118208.488632016</v>
      </c>
      <c r="AJ37" s="16">
        <v>27</v>
      </c>
      <c r="AK37" s="12">
        <v>183993</v>
      </c>
      <c r="AL37" s="12">
        <v>147401</v>
      </c>
      <c r="AM37" s="12">
        <v>97144</v>
      </c>
      <c r="AN37" s="12">
        <v>63093</v>
      </c>
      <c r="AP37" s="25">
        <v>51</v>
      </c>
      <c r="AQ37" s="30">
        <f t="shared" si="16"/>
        <v>215353.22278389122</v>
      </c>
      <c r="AR37" s="30">
        <f t="shared" si="12"/>
        <v>120437.04125262637</v>
      </c>
      <c r="AS37" s="30">
        <f t="shared" si="12"/>
        <v>118867.89658746013</v>
      </c>
      <c r="AT37" s="30">
        <f t="shared" si="12"/>
        <v>107406.79982571737</v>
      </c>
      <c r="AU37" s="30">
        <f t="shared" si="14"/>
        <v>0</v>
      </c>
    </row>
    <row r="38" spans="3:85" x14ac:dyDescent="0.2">
      <c r="C38" s="25">
        <v>28</v>
      </c>
      <c r="D38" s="12">
        <v>180289</v>
      </c>
      <c r="E38" s="12">
        <v>144909</v>
      </c>
      <c r="F38" s="12">
        <v>90519</v>
      </c>
      <c r="G38" s="12">
        <v>70302</v>
      </c>
      <c r="I38" s="25">
        <v>28</v>
      </c>
      <c r="J38" s="27">
        <v>180289</v>
      </c>
      <c r="K38" s="27">
        <v>144909</v>
      </c>
      <c r="L38" s="27">
        <v>90519</v>
      </c>
      <c r="M38" s="27">
        <v>70302</v>
      </c>
      <c r="O38" s="25">
        <v>28</v>
      </c>
      <c r="P38" s="28">
        <f t="shared" si="3"/>
        <v>1</v>
      </c>
      <c r="Q38" s="28">
        <f t="shared" si="17"/>
        <v>1</v>
      </c>
      <c r="R38" s="28">
        <f t="shared" si="10"/>
        <v>1</v>
      </c>
      <c r="S38" s="28">
        <f t="shared" si="15"/>
        <v>1</v>
      </c>
      <c r="T38" s="28"/>
      <c r="U38" s="28"/>
      <c r="V38" s="28"/>
      <c r="W38" s="25">
        <v>57</v>
      </c>
      <c r="X38" s="12">
        <f t="shared" si="6"/>
        <v>184205.31993352002</v>
      </c>
      <c r="Y38" s="12">
        <f t="shared" si="7"/>
        <v>127591.74097144976</v>
      </c>
      <c r="Z38" s="12">
        <f t="shared" si="8"/>
        <v>122208.00983056908</v>
      </c>
      <c r="AA38" s="12">
        <f t="shared" si="9"/>
        <v>120008.77009973244</v>
      </c>
      <c r="AJ38" s="16">
        <v>28</v>
      </c>
      <c r="AK38" s="12">
        <v>184984</v>
      </c>
      <c r="AL38" s="12">
        <v>146867</v>
      </c>
      <c r="AM38" s="12">
        <v>97354</v>
      </c>
      <c r="AN38" s="12">
        <v>64016</v>
      </c>
      <c r="AP38" s="25">
        <v>52</v>
      </c>
      <c r="AQ38" s="30">
        <f t="shared" si="16"/>
        <v>198436.61559956204</v>
      </c>
      <c r="AR38" s="30">
        <f t="shared" si="12"/>
        <v>119881.0884161414</v>
      </c>
      <c r="AS38" s="30">
        <f t="shared" si="12"/>
        <v>119345.05562218998</v>
      </c>
      <c r="AT38" s="30">
        <f t="shared" si="12"/>
        <v>112930.11747166939</v>
      </c>
      <c r="AU38" s="30">
        <f t="shared" si="14"/>
        <v>0</v>
      </c>
    </row>
    <row r="39" spans="3:85" ht="34" thickBot="1" x14ac:dyDescent="0.4">
      <c r="C39" s="25">
        <v>29</v>
      </c>
      <c r="D39" s="12">
        <v>182034</v>
      </c>
      <c r="E39" s="12">
        <v>149310</v>
      </c>
      <c r="F39" s="12">
        <v>90909</v>
      </c>
      <c r="G39" s="12">
        <v>73056</v>
      </c>
      <c r="I39" s="25">
        <v>29</v>
      </c>
      <c r="J39" s="27">
        <v>182034</v>
      </c>
      <c r="K39" s="27">
        <v>149310</v>
      </c>
      <c r="L39" s="27">
        <v>90909</v>
      </c>
      <c r="M39" s="27">
        <v>73056</v>
      </c>
      <c r="O39" s="25">
        <v>29</v>
      </c>
      <c r="P39" s="28">
        <f t="shared" si="3"/>
        <v>1</v>
      </c>
      <c r="Q39" s="28">
        <f t="shared" si="17"/>
        <v>1</v>
      </c>
      <c r="R39" s="28">
        <f t="shared" si="10"/>
        <v>1</v>
      </c>
      <c r="S39" s="28">
        <f t="shared" si="15"/>
        <v>1</v>
      </c>
      <c r="T39" s="28"/>
      <c r="U39" s="28"/>
      <c r="V39" s="32">
        <f>F48+F106-L106</f>
        <v>118679.30939307676</v>
      </c>
      <c r="W39" s="25">
        <v>58</v>
      </c>
      <c r="X39" s="12">
        <f t="shared" si="6"/>
        <v>178565.92726815774</v>
      </c>
      <c r="Y39" s="12">
        <f t="shared" si="7"/>
        <v>127035.78813496478</v>
      </c>
      <c r="Z39" s="12">
        <f t="shared" si="8"/>
        <v>122685.16886529893</v>
      </c>
      <c r="AA39" s="12">
        <f t="shared" si="9"/>
        <v>123823.9678282642</v>
      </c>
      <c r="AJ39" s="16">
        <v>29</v>
      </c>
      <c r="AK39" s="12">
        <v>184201</v>
      </c>
      <c r="AL39" s="12">
        <v>146540</v>
      </c>
      <c r="AM39" s="12">
        <v>96215</v>
      </c>
      <c r="AN39" s="12">
        <v>65064</v>
      </c>
      <c r="AP39" s="25">
        <v>53</v>
      </c>
      <c r="AQ39" s="30">
        <f t="shared" si="16"/>
        <v>200121.13820174674</v>
      </c>
      <c r="AR39" s="30">
        <f t="shared" ref="AR39:AT46" si="18">IF(AND($AK$147&gt;$AS$183,$AL$147&gt;$AT$183,$AM$147&gt;$AU$183,$AN$147&gt;$AV$183),AL62,"0")</f>
        <v>119325.13557965642</v>
      </c>
      <c r="AS39" s="30">
        <f t="shared" si="18"/>
        <v>119822.21465691982</v>
      </c>
      <c r="AT39" s="30">
        <f t="shared" si="18"/>
        <v>116408.20716429957</v>
      </c>
      <c r="AU39" s="30">
        <f t="shared" si="14"/>
        <v>0</v>
      </c>
      <c r="AZ39" s="165" t="s">
        <v>28</v>
      </c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5"/>
      <c r="BM39" s="165"/>
      <c r="BN39" s="165"/>
      <c r="BO39" s="165"/>
      <c r="BP39" s="165"/>
      <c r="BQ39" s="165"/>
      <c r="BR39" s="165"/>
      <c r="BS39" s="165"/>
      <c r="BT39" s="33"/>
      <c r="BU39" s="33"/>
      <c r="BV39" s="33"/>
      <c r="BW39" s="33"/>
      <c r="BX39" s="33"/>
      <c r="BY39" s="33"/>
      <c r="BZ39" s="33"/>
      <c r="CA39" s="33"/>
    </row>
    <row r="40" spans="3:85" ht="25" x14ac:dyDescent="0.25">
      <c r="C40" s="25">
        <v>30</v>
      </c>
      <c r="D40" s="12">
        <v>171589</v>
      </c>
      <c r="E40" s="12">
        <v>148036</v>
      </c>
      <c r="F40" s="12">
        <v>105772</v>
      </c>
      <c r="G40" s="12">
        <v>72665</v>
      </c>
      <c r="I40" s="25">
        <v>30</v>
      </c>
      <c r="J40" s="27">
        <v>171589</v>
      </c>
      <c r="K40" s="27">
        <v>148036</v>
      </c>
      <c r="L40" s="27">
        <v>105772</v>
      </c>
      <c r="M40" s="27">
        <v>72665</v>
      </c>
      <c r="O40" s="25">
        <v>30</v>
      </c>
      <c r="P40" s="28">
        <f t="shared" si="3"/>
        <v>1</v>
      </c>
      <c r="Q40" s="28">
        <f t="shared" si="17"/>
        <v>1</v>
      </c>
      <c r="R40" s="28">
        <f t="shared" si="10"/>
        <v>1</v>
      </c>
      <c r="S40" s="28">
        <f t="shared" si="15"/>
        <v>1</v>
      </c>
      <c r="T40" s="28"/>
      <c r="U40" s="28"/>
      <c r="V40" s="28"/>
      <c r="W40" s="25">
        <v>59</v>
      </c>
      <c r="X40" s="12">
        <f t="shared" si="6"/>
        <v>183373.28095756096</v>
      </c>
      <c r="Y40" s="12">
        <f t="shared" si="7"/>
        <v>126479.8352984798</v>
      </c>
      <c r="Z40" s="12">
        <f t="shared" si="8"/>
        <v>123173.90547171405</v>
      </c>
      <c r="AA40" s="12">
        <f t="shared" si="9"/>
        <v>128808.6858122331</v>
      </c>
      <c r="AJ40" s="16">
        <v>30</v>
      </c>
      <c r="AK40" s="12">
        <v>183840</v>
      </c>
      <c r="AL40" s="12">
        <v>147002</v>
      </c>
      <c r="AM40" s="12">
        <v>95330</v>
      </c>
      <c r="AN40" s="12">
        <v>66396</v>
      </c>
      <c r="AP40" s="25">
        <v>54</v>
      </c>
      <c r="AQ40" s="30">
        <f t="shared" si="16"/>
        <v>156575.36735117991</v>
      </c>
      <c r="AR40" s="30">
        <f t="shared" si="18"/>
        <v>118769.18274317143</v>
      </c>
      <c r="AS40" s="30">
        <f t="shared" si="18"/>
        <v>120299.37369164967</v>
      </c>
      <c r="AT40" s="30">
        <f t="shared" si="18"/>
        <v>118208.48863201603</v>
      </c>
      <c r="AU40" s="30">
        <f t="shared" si="14"/>
        <v>0</v>
      </c>
      <c r="AZ40" s="177" t="s">
        <v>29</v>
      </c>
      <c r="BA40" s="178"/>
      <c r="BB40" s="178"/>
      <c r="BC40" s="179"/>
      <c r="BF40" s="164" t="s">
        <v>55</v>
      </c>
      <c r="BG40" s="164"/>
      <c r="BH40" s="164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</row>
    <row r="41" spans="3:85" ht="17" customHeight="1" x14ac:dyDescent="0.2">
      <c r="C41" s="25">
        <v>31</v>
      </c>
      <c r="D41" s="12">
        <v>181189</v>
      </c>
      <c r="E41" s="12">
        <v>144901</v>
      </c>
      <c r="F41" s="12">
        <v>104800</v>
      </c>
      <c r="G41" s="12">
        <v>73297</v>
      </c>
      <c r="I41" s="25">
        <v>31</v>
      </c>
      <c r="J41" s="27">
        <v>181189</v>
      </c>
      <c r="K41" s="27">
        <v>144901</v>
      </c>
      <c r="L41" s="27">
        <v>104800</v>
      </c>
      <c r="M41" s="27">
        <v>73297</v>
      </c>
      <c r="O41" s="25">
        <v>31</v>
      </c>
      <c r="P41" s="28">
        <f t="shared" si="3"/>
        <v>1</v>
      </c>
      <c r="Q41" s="28">
        <f t="shared" si="17"/>
        <v>1</v>
      </c>
      <c r="R41" s="28">
        <f t="shared" si="10"/>
        <v>1</v>
      </c>
      <c r="S41" s="28">
        <f t="shared" si="15"/>
        <v>1</v>
      </c>
      <c r="T41" s="28"/>
      <c r="U41" s="28"/>
      <c r="V41" s="28"/>
      <c r="W41" s="25">
        <v>60</v>
      </c>
      <c r="X41" s="12">
        <f t="shared" si="6"/>
        <v>217092.54957138194</v>
      </c>
      <c r="Y41" s="12">
        <f t="shared" si="7"/>
        <v>125923.8824619948</v>
      </c>
      <c r="Z41" s="12">
        <f t="shared" si="8"/>
        <v>125069.80628177965</v>
      </c>
      <c r="AA41" s="12">
        <f t="shared" si="9"/>
        <v>130290.52362832431</v>
      </c>
      <c r="AJ41" s="16">
        <v>31</v>
      </c>
      <c r="AK41" s="12">
        <v>181798</v>
      </c>
      <c r="AL41" s="12">
        <v>147174</v>
      </c>
      <c r="AM41" s="12">
        <v>97070</v>
      </c>
      <c r="AN41" s="12">
        <v>67440</v>
      </c>
      <c r="AP41" s="25">
        <v>55</v>
      </c>
      <c r="AQ41" s="30">
        <f t="shared" si="16"/>
        <v>149389.41243899919</v>
      </c>
      <c r="AR41" s="30">
        <f t="shared" si="18"/>
        <v>118213.22990668645</v>
      </c>
      <c r="AS41" s="30">
        <f t="shared" si="18"/>
        <v>120776.53272637952</v>
      </c>
      <c r="AT41" s="30">
        <f t="shared" si="18"/>
        <v>116285.73392149687</v>
      </c>
      <c r="AU41" s="30">
        <f t="shared" si="14"/>
        <v>0</v>
      </c>
      <c r="AZ41" s="142" t="s">
        <v>30</v>
      </c>
      <c r="BA41" s="143"/>
      <c r="BB41" s="34"/>
      <c r="BC41" s="35">
        <v>21510</v>
      </c>
      <c r="BF41" s="25"/>
      <c r="BG41" s="25"/>
      <c r="BH41" s="25"/>
      <c r="BI41" s="25">
        <v>36</v>
      </c>
      <c r="BJ41" s="25">
        <v>37</v>
      </c>
      <c r="BK41" s="25">
        <v>38</v>
      </c>
      <c r="BL41" s="25">
        <v>39</v>
      </c>
      <c r="BM41" s="25">
        <v>40</v>
      </c>
      <c r="BN41" s="25">
        <v>41</v>
      </c>
      <c r="BO41" s="25">
        <v>42</v>
      </c>
      <c r="BP41" s="25">
        <v>43</v>
      </c>
      <c r="BQ41" s="25">
        <v>44</v>
      </c>
      <c r="BR41" s="25">
        <v>45</v>
      </c>
      <c r="BS41" s="25">
        <v>46</v>
      </c>
      <c r="BT41" s="25">
        <v>47</v>
      </c>
      <c r="BU41" s="25">
        <v>48</v>
      </c>
      <c r="BV41" s="25">
        <v>49</v>
      </c>
      <c r="BW41" s="25">
        <v>50</v>
      </c>
      <c r="BX41" s="25">
        <v>51</v>
      </c>
      <c r="BY41" s="25">
        <v>52</v>
      </c>
      <c r="BZ41" s="25">
        <v>53</v>
      </c>
      <c r="CA41" s="25">
        <v>54</v>
      </c>
      <c r="CB41" s="25">
        <v>55</v>
      </c>
      <c r="CC41" s="25">
        <v>56</v>
      </c>
      <c r="CD41" s="25">
        <v>57</v>
      </c>
      <c r="CE41" s="25">
        <v>58</v>
      </c>
      <c r="CF41" s="25">
        <v>59</v>
      </c>
      <c r="CG41" s="25">
        <v>60</v>
      </c>
    </row>
    <row r="42" spans="3:85" ht="17" customHeight="1" x14ac:dyDescent="0.2">
      <c r="C42" s="25">
        <v>32</v>
      </c>
      <c r="D42" s="12">
        <v>167840</v>
      </c>
      <c r="E42" s="12">
        <v>136734</v>
      </c>
      <c r="F42" s="12">
        <v>107001</v>
      </c>
      <c r="G42" s="12">
        <v>75996</v>
      </c>
      <c r="I42" s="25">
        <v>32</v>
      </c>
      <c r="J42" s="27">
        <v>167840</v>
      </c>
      <c r="K42" s="27">
        <v>136734</v>
      </c>
      <c r="L42" s="27">
        <v>98262</v>
      </c>
      <c r="M42" s="27">
        <v>75996</v>
      </c>
      <c r="O42" s="25">
        <v>32</v>
      </c>
      <c r="P42" s="28">
        <f t="shared" si="3"/>
        <v>1</v>
      </c>
      <c r="Q42" s="28">
        <f t="shared" si="17"/>
        <v>1</v>
      </c>
      <c r="R42" s="36">
        <f t="shared" si="10"/>
        <v>0.9183278660947094</v>
      </c>
      <c r="S42" s="28">
        <f t="shared" si="15"/>
        <v>1</v>
      </c>
      <c r="T42" s="28"/>
      <c r="U42" s="28"/>
      <c r="V42" s="28"/>
      <c r="AJ42" s="16">
        <v>32</v>
      </c>
      <c r="AK42" s="12">
        <v>181697</v>
      </c>
      <c r="AL42" s="12">
        <v>146795</v>
      </c>
      <c r="AM42" s="12">
        <v>98359</v>
      </c>
      <c r="AN42" s="12">
        <v>68416</v>
      </c>
      <c r="AP42" s="25">
        <v>56</v>
      </c>
      <c r="AQ42" s="30">
        <f t="shared" si="16"/>
        <v>145015.83264054378</v>
      </c>
      <c r="AR42" s="30">
        <f t="shared" si="18"/>
        <v>117657.27707020147</v>
      </c>
      <c r="AS42" s="30">
        <f t="shared" si="18"/>
        <v>121253.69176110938</v>
      </c>
      <c r="AT42" s="30">
        <f t="shared" si="18"/>
        <v>116408.20716429957</v>
      </c>
      <c r="AU42" s="30">
        <f t="shared" si="14"/>
        <v>0</v>
      </c>
      <c r="AZ42" s="142" t="s">
        <v>31</v>
      </c>
      <c r="BA42" s="143"/>
      <c r="BB42" s="37"/>
      <c r="BC42" s="35">
        <v>90200</v>
      </c>
      <c r="BF42" s="164" t="s">
        <v>36</v>
      </c>
      <c r="BG42" s="164"/>
      <c r="BH42" s="164"/>
      <c r="BI42" s="1">
        <v>4103849.71</v>
      </c>
      <c r="BJ42" s="1">
        <v>4103849.71</v>
      </c>
      <c r="BK42" s="1">
        <v>4103849.71</v>
      </c>
      <c r="BL42" s="1">
        <v>4103849.71</v>
      </c>
      <c r="BM42" s="1">
        <v>4103849.71</v>
      </c>
      <c r="BN42" s="1">
        <v>4103849.71</v>
      </c>
      <c r="BO42" s="1">
        <v>4103849.71</v>
      </c>
      <c r="BP42" s="1">
        <v>4103849.71</v>
      </c>
      <c r="BQ42" s="1">
        <v>4103849.71</v>
      </c>
      <c r="BR42" s="1">
        <v>4103849.71</v>
      </c>
      <c r="BS42" s="1">
        <v>4103849.71</v>
      </c>
      <c r="BT42" s="1">
        <v>4103849.71</v>
      </c>
      <c r="BU42" s="1">
        <v>4103849.71</v>
      </c>
      <c r="BV42" s="1">
        <v>4103849.71</v>
      </c>
      <c r="BW42" s="1">
        <v>4103849.71</v>
      </c>
    </row>
    <row r="43" spans="3:85" ht="17" customHeight="1" x14ac:dyDescent="0.2">
      <c r="C43" s="25">
        <v>33</v>
      </c>
      <c r="D43" s="12">
        <v>187091</v>
      </c>
      <c r="E43" s="12">
        <v>137299</v>
      </c>
      <c r="F43" s="12">
        <v>102308</v>
      </c>
      <c r="G43" s="12">
        <v>81416</v>
      </c>
      <c r="I43" s="25">
        <v>33</v>
      </c>
      <c r="J43" s="27">
        <v>187091</v>
      </c>
      <c r="K43" s="27">
        <v>137299</v>
      </c>
      <c r="L43" s="27">
        <v>95330</v>
      </c>
      <c r="M43" s="27">
        <v>76049</v>
      </c>
      <c r="O43" s="25">
        <v>33</v>
      </c>
      <c r="P43" s="28">
        <f t="shared" si="3"/>
        <v>1</v>
      </c>
      <c r="Q43" s="28">
        <f t="shared" si="17"/>
        <v>1</v>
      </c>
      <c r="R43" s="36">
        <f t="shared" si="10"/>
        <v>0.86527473584749814</v>
      </c>
      <c r="S43" s="28">
        <f t="shared" si="15"/>
        <v>0.93407929645278565</v>
      </c>
      <c r="T43" s="28"/>
      <c r="U43" s="28"/>
      <c r="V43" s="28"/>
      <c r="AJ43" s="16">
        <v>33</v>
      </c>
      <c r="AK43" s="12">
        <v>179387</v>
      </c>
      <c r="AL43" s="12">
        <v>145118</v>
      </c>
      <c r="AM43" s="12">
        <v>99799</v>
      </c>
      <c r="AN43" s="12">
        <v>69680</v>
      </c>
      <c r="AP43" s="25">
        <v>57</v>
      </c>
      <c r="AQ43" s="30">
        <f t="shared" si="16"/>
        <v>143534.64087529216</v>
      </c>
      <c r="AR43" s="30">
        <f t="shared" si="18"/>
        <v>117101.32423371648</v>
      </c>
      <c r="AS43" s="30">
        <f t="shared" si="18"/>
        <v>121730.85079583923</v>
      </c>
      <c r="AT43" s="30">
        <f t="shared" si="18"/>
        <v>118208.488632016</v>
      </c>
      <c r="AU43" s="30">
        <f t="shared" si="14"/>
        <v>0</v>
      </c>
      <c r="AZ43" s="142" t="s">
        <v>17</v>
      </c>
      <c r="BA43" s="143"/>
      <c r="BB43" s="37"/>
      <c r="BC43" s="35"/>
      <c r="BF43" s="164" t="s">
        <v>37</v>
      </c>
      <c r="BG43" s="164"/>
      <c r="BH43" s="164"/>
      <c r="BI43" s="1">
        <v>3133541.36</v>
      </c>
      <c r="BJ43" s="1">
        <v>73100</v>
      </c>
      <c r="BK43" s="1">
        <v>73100</v>
      </c>
      <c r="BL43" s="1">
        <v>73100</v>
      </c>
      <c r="BM43" s="1">
        <v>73100</v>
      </c>
      <c r="BN43" s="1">
        <v>73100</v>
      </c>
      <c r="BO43" s="1">
        <v>73100</v>
      </c>
      <c r="BP43" s="1">
        <v>73100</v>
      </c>
      <c r="BQ43" s="1">
        <v>73100</v>
      </c>
      <c r="BR43" s="1">
        <v>73100</v>
      </c>
      <c r="BS43" s="1">
        <v>73100</v>
      </c>
      <c r="BT43" s="1">
        <v>73100</v>
      </c>
      <c r="BU43" s="1">
        <v>73100</v>
      </c>
      <c r="BV43" s="1">
        <v>73100</v>
      </c>
      <c r="BW43" s="1">
        <v>73100</v>
      </c>
    </row>
    <row r="44" spans="3:85" ht="17" customHeight="1" x14ac:dyDescent="0.2">
      <c r="C44" s="25">
        <v>34</v>
      </c>
      <c r="D44" s="12">
        <v>166375</v>
      </c>
      <c r="E44" s="12">
        <v>141565</v>
      </c>
      <c r="F44" s="12">
        <v>116989</v>
      </c>
      <c r="G44" s="12">
        <v>75108</v>
      </c>
      <c r="I44" s="25">
        <v>34</v>
      </c>
      <c r="J44" s="27">
        <v>166375</v>
      </c>
      <c r="K44" s="27">
        <v>141565</v>
      </c>
      <c r="L44" s="27">
        <v>97070</v>
      </c>
      <c r="M44" s="27">
        <v>67440</v>
      </c>
      <c r="O44" s="25">
        <v>34</v>
      </c>
      <c r="P44" s="28">
        <f t="shared" si="3"/>
        <v>1</v>
      </c>
      <c r="Q44" s="28">
        <f t="shared" si="17"/>
        <v>1</v>
      </c>
      <c r="R44" s="36">
        <f>L201/(F44+F102-L102)</f>
        <v>0.7446953783930168</v>
      </c>
      <c r="S44" s="28">
        <f t="shared" si="15"/>
        <v>0.84365066557582535</v>
      </c>
      <c r="T44" s="28"/>
      <c r="U44" s="28"/>
      <c r="V44" s="28"/>
      <c r="AJ44" s="16">
        <v>34</v>
      </c>
      <c r="AK44" s="27">
        <v>180671</v>
      </c>
      <c r="AL44" s="27">
        <v>143815</v>
      </c>
      <c r="AM44" s="27">
        <v>100217</v>
      </c>
      <c r="AN44" s="27">
        <v>71636</v>
      </c>
      <c r="AO44" s="18"/>
      <c r="AP44" s="25">
        <v>58</v>
      </c>
      <c r="AQ44" s="30">
        <f t="shared" si="16"/>
        <v>171710.25816663075</v>
      </c>
      <c r="AR44" s="30">
        <f t="shared" si="18"/>
        <v>116545.3713972315</v>
      </c>
      <c r="AS44" s="30">
        <f t="shared" si="18"/>
        <v>122208.00983056908</v>
      </c>
      <c r="AT44" s="30">
        <f t="shared" si="18"/>
        <v>122023.68636054776</v>
      </c>
      <c r="AU44" s="30">
        <f t="shared" si="14"/>
        <v>0</v>
      </c>
      <c r="AZ44" s="142" t="s">
        <v>32</v>
      </c>
      <c r="BA44" s="143"/>
      <c r="BB44" s="37"/>
      <c r="BC44" s="35">
        <v>73100</v>
      </c>
      <c r="BF44" s="164" t="s">
        <v>56</v>
      </c>
      <c r="BG44" s="164"/>
      <c r="BH44" s="164"/>
      <c r="BI44" s="26">
        <f>BG52</f>
        <v>270093.14536917023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</row>
    <row r="45" spans="3:85" ht="17" customHeight="1" x14ac:dyDescent="0.2">
      <c r="C45" s="25">
        <v>35</v>
      </c>
      <c r="D45" s="12">
        <v>179338</v>
      </c>
      <c r="E45" s="12">
        <v>139858</v>
      </c>
      <c r="F45" s="12">
        <v>121111</v>
      </c>
      <c r="G45" s="12">
        <v>81139</v>
      </c>
      <c r="I45" s="25">
        <v>35</v>
      </c>
      <c r="J45" s="27">
        <v>179338</v>
      </c>
      <c r="K45" s="27">
        <v>139858</v>
      </c>
      <c r="L45" s="27">
        <v>98359</v>
      </c>
      <c r="M45" s="27">
        <v>68416</v>
      </c>
      <c r="O45" s="25">
        <v>35</v>
      </c>
      <c r="P45" s="28">
        <f t="shared" si="3"/>
        <v>1</v>
      </c>
      <c r="Q45" s="28">
        <f t="shared" si="17"/>
        <v>1</v>
      </c>
      <c r="R45" s="36">
        <f t="shared" si="10"/>
        <v>0.65111632897993599</v>
      </c>
      <c r="S45" s="28">
        <f t="shared" si="15"/>
        <v>0.74052827149816913</v>
      </c>
      <c r="T45" s="28"/>
      <c r="U45" s="28"/>
      <c r="V45" s="28"/>
      <c r="AJ45" s="16">
        <v>35</v>
      </c>
      <c r="AK45" s="12">
        <v>178288</v>
      </c>
      <c r="AL45" s="12">
        <v>143440</v>
      </c>
      <c r="AM45" s="12">
        <v>103012</v>
      </c>
      <c r="AN45" s="12">
        <v>72214</v>
      </c>
      <c r="AP45" s="25">
        <v>59</v>
      </c>
      <c r="AQ45" s="30">
        <f t="shared" si="16"/>
        <v>175722.24134514679</v>
      </c>
      <c r="AR45" s="30">
        <f t="shared" si="18"/>
        <v>115989.41856074652</v>
      </c>
      <c r="AS45" s="30">
        <f t="shared" si="18"/>
        <v>122696.74643698421</v>
      </c>
      <c r="AT45" s="30">
        <f t="shared" si="18"/>
        <v>127209.8959705982</v>
      </c>
      <c r="AU45" s="30">
        <f t="shared" si="14"/>
        <v>0</v>
      </c>
      <c r="AZ45" s="142" t="s">
        <v>33</v>
      </c>
      <c r="BA45" s="143"/>
      <c r="BB45" s="37"/>
      <c r="BC45" s="35">
        <v>300200</v>
      </c>
      <c r="BF45" s="25" t="s">
        <v>57</v>
      </c>
      <c r="BG45" s="25"/>
      <c r="BH45" s="25"/>
      <c r="BI45" s="26">
        <f>BG53</f>
        <v>332214.8387900542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</row>
    <row r="46" spans="3:85" ht="17" customHeight="1" x14ac:dyDescent="0.2">
      <c r="C46" s="25">
        <v>36</v>
      </c>
      <c r="D46" s="12">
        <v>195065</v>
      </c>
      <c r="E46" s="12">
        <v>135834</v>
      </c>
      <c r="F46" s="12">
        <v>115461</v>
      </c>
      <c r="G46" s="12">
        <v>86880</v>
      </c>
      <c r="I46" s="25">
        <v>36</v>
      </c>
      <c r="J46" s="27">
        <v>195065</v>
      </c>
      <c r="K46" s="27">
        <v>135834</v>
      </c>
      <c r="L46" s="27">
        <v>99799</v>
      </c>
      <c r="M46" s="27">
        <v>69680</v>
      </c>
      <c r="O46" s="25">
        <v>36</v>
      </c>
      <c r="P46" s="28">
        <f>J203/(D46+D104-J104)</f>
        <v>1</v>
      </c>
      <c r="Q46" s="28">
        <f>K46/Y17</f>
        <v>1</v>
      </c>
      <c r="R46" s="36">
        <f>L203/(F46+F104-L104)</f>
        <v>0.61319864947481284</v>
      </c>
      <c r="S46" s="28">
        <f>M203/(G46+G104-M104)</f>
        <v>0.64247430056695964</v>
      </c>
      <c r="T46" s="28"/>
      <c r="U46" s="28"/>
      <c r="V46" s="28"/>
      <c r="AJ46" s="25">
        <v>36</v>
      </c>
      <c r="AK46" s="18">
        <v>177321</v>
      </c>
      <c r="AL46" s="18">
        <v>133635</v>
      </c>
      <c r="AM46" s="18">
        <v>107579</v>
      </c>
      <c r="AN46" s="27">
        <v>78766</v>
      </c>
      <c r="AP46" s="25">
        <v>60</v>
      </c>
      <c r="AQ46" s="30">
        <f t="shared" si="16"/>
        <v>209451.04640603362</v>
      </c>
      <c r="AR46" s="30">
        <f t="shared" si="18"/>
        <v>115433.46572426154</v>
      </c>
      <c r="AS46" s="30">
        <f t="shared" si="18"/>
        <v>124593.80500421832</v>
      </c>
      <c r="AT46" s="30">
        <f t="shared" si="18"/>
        <v>129010.17743831465</v>
      </c>
      <c r="AU46" s="30">
        <f t="shared" si="14"/>
        <v>0</v>
      </c>
      <c r="AZ46" s="142" t="s">
        <v>34</v>
      </c>
      <c r="BA46" s="143"/>
      <c r="BB46" s="37"/>
      <c r="BC46" s="35">
        <v>310000</v>
      </c>
      <c r="BF46" s="164" t="s">
        <v>58</v>
      </c>
      <c r="BG46" s="164"/>
      <c r="BH46" s="164"/>
      <c r="BI46" s="26">
        <f>BG54</f>
        <v>497522.74218571384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</row>
    <row r="47" spans="3:85" ht="21" customHeight="1" x14ac:dyDescent="0.2">
      <c r="C47" s="25">
        <v>37</v>
      </c>
      <c r="D47" s="38">
        <f>_xlfn.FORECAST.ETS(C47,$D$17:$D$46,$C$17:$C$46)</f>
        <v>194225.85368626821</v>
      </c>
      <c r="E47" s="38">
        <f>_xlfn.FORECAST.LINEAR(C47,$E$17:$E$46,$C$17:$C$46)</f>
        <v>138710.79770114942</v>
      </c>
      <c r="F47" s="38">
        <f>_xlfn.FORECAST.ETS(C47,$F$17:$F$46,$C$17:$C$46)</f>
        <v>112664.82913597206</v>
      </c>
      <c r="G47" s="38">
        <f>_xlfn.FORECAST.ETS(C47,$G$17:$G$46,$C$17:$C$46)</f>
        <v>84003.140745403696</v>
      </c>
      <c r="I47" s="25">
        <v>37</v>
      </c>
      <c r="J47" s="39">
        <f>IF(AQ84&gt;0,X18,X18+AQ84)</f>
        <v>194225.85368626821</v>
      </c>
      <c r="K47" s="39">
        <f t="shared" ref="K47:K69" si="19">IF(AR84&gt;0,Y18,Y18+AR84)</f>
        <v>138710.79770114942</v>
      </c>
      <c r="L47" s="39">
        <f t="shared" ref="L47:L69" si="20">IF(AS84&gt;0,Z18,Z18+AS84)</f>
        <v>163169.5</v>
      </c>
      <c r="M47" s="40">
        <f t="shared" ref="M47:M69" si="21">IF(AT84&gt;0,AA18,AA18+AT84)</f>
        <v>110411.7</v>
      </c>
      <c r="O47" s="25">
        <v>37</v>
      </c>
      <c r="P47" s="28">
        <f>J204/(D47+D105-J105)</f>
        <v>1</v>
      </c>
      <c r="Q47" s="28">
        <f t="shared" ref="Q47:Q48" si="22">K47/Y18</f>
        <v>1</v>
      </c>
      <c r="R47" s="36">
        <f>L204/(F47+F105-L105)</f>
        <v>0.96366345625232186</v>
      </c>
      <c r="S47" s="28">
        <f>M204/(G47+G105-M105)</f>
        <v>0.92859983167394478</v>
      </c>
      <c r="T47" s="28"/>
      <c r="U47" s="28"/>
      <c r="V47" s="28"/>
      <c r="AJ47" s="25">
        <v>37</v>
      </c>
      <c r="AK47" s="30">
        <f>IF(AQ84&gt;24999,D47-25000,D47-AQ84)</f>
        <v>169225.85368626821</v>
      </c>
      <c r="AL47" s="30">
        <f>IF(AR84&gt;0,IF(E140&gt;$AK$3,IF(Y18-$AM$3&gt;$AK$3,Y18-$AM$3,Y18),Y18+$AK$3-E140),Y18-AR84)</f>
        <v>105562.38659003831</v>
      </c>
      <c r="AM47" s="30">
        <f t="shared" ref="AM47:AM70" si="23">IF(AS84&lt;0,F47-AS84,F47)</f>
        <v>125112.65827194412</v>
      </c>
      <c r="AN47" s="30">
        <f t="shared" ref="AN47:AN70" si="24">IF(AT84&lt;0,G47-AT84,G47)</f>
        <v>96370.281490807392</v>
      </c>
      <c r="AP47" s="149" t="s">
        <v>103</v>
      </c>
      <c r="AQ47" s="149"/>
      <c r="AR47" s="149"/>
      <c r="AS47" s="149"/>
      <c r="AT47" s="149"/>
      <c r="AU47" s="30"/>
      <c r="AZ47" s="41"/>
      <c r="BA47" s="42"/>
      <c r="BB47" s="37"/>
      <c r="BC47" s="43"/>
      <c r="BF47" s="164" t="s">
        <v>59</v>
      </c>
      <c r="BG47" s="164"/>
      <c r="BH47" s="164"/>
      <c r="BI47" s="44">
        <f>BG55</f>
        <v>258988.85223709536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</row>
    <row r="48" spans="3:85" ht="15" customHeight="1" x14ac:dyDescent="0.2">
      <c r="C48" s="25">
        <v>38</v>
      </c>
      <c r="D48" s="38">
        <f>_xlfn.FORECAST.ETS(C48,$D$17:$D$46,$C$17:$C$46)</f>
        <v>202744.63313981966</v>
      </c>
      <c r="E48" s="38">
        <f>_xlfn.FORECAST.LINEAR(C48,$E$17:$E$46,$C$17:$C$46)</f>
        <v>138154.84486466442</v>
      </c>
      <c r="F48" s="38">
        <f t="shared" ref="F48:F60" si="25">_xlfn.FORECAST.ETS(C48,$F$17:$F$46,$C$17:$C$46)</f>
        <v>113141.98817070191</v>
      </c>
      <c r="G48" s="38">
        <f t="shared" ref="G48:G60" si="26">_xlfn.FORECAST.ETS(C48,$G$17:$G$46,$C$17:$C$46)</f>
        <v>85803.422213120124</v>
      </c>
      <c r="I48" s="25">
        <v>38</v>
      </c>
      <c r="J48" s="45">
        <f t="shared" ref="J48:J69" si="27">IF(AQ85&gt;0,X19,X19+AQ85)</f>
        <v>202744.63313981966</v>
      </c>
      <c r="K48" s="39">
        <f t="shared" si="19"/>
        <v>138154.84486466442</v>
      </c>
      <c r="L48" s="39">
        <f t="shared" si="20"/>
        <v>109164.57913597206</v>
      </c>
      <c r="M48" s="40">
        <f t="shared" si="21"/>
        <v>80703.570745403704</v>
      </c>
      <c r="O48" s="25">
        <v>38</v>
      </c>
      <c r="P48" s="28">
        <f>J205/(D48+D106-J106)</f>
        <v>1</v>
      </c>
      <c r="Q48" s="28">
        <f t="shared" si="22"/>
        <v>1</v>
      </c>
      <c r="R48" s="36">
        <f t="shared" ref="R48:R70" si="28">L48/(F48+F106-L106)</f>
        <v>0.91982823033127836</v>
      </c>
      <c r="S48" s="28">
        <f t="shared" ref="S48:S70" si="29">M48/(G48+G106-M106)</f>
        <v>0.86365673295192624</v>
      </c>
      <c r="T48" s="28"/>
      <c r="U48" s="28"/>
      <c r="V48" s="28"/>
      <c r="AJ48" s="25">
        <v>38</v>
      </c>
      <c r="AK48" s="30">
        <f t="shared" ref="AK48:AK70" si="30">IF(AQ85&gt;24999,D48-25000,D48-AQ85)</f>
        <v>177744.63313981966</v>
      </c>
      <c r="AL48" s="30">
        <f t="shared" ref="AL48:AL57" si="31">IF(AR85&gt;0,IF(E141&gt;$AK$3,IF(Y19-$AM$3&gt;$AK$3,Y19-$AM$3,Y19),Y19+$AK$3-E141),Y19-AR85)</f>
        <v>105006.43375355331</v>
      </c>
      <c r="AM48" s="30">
        <f t="shared" si="23"/>
        <v>123271.97634140382</v>
      </c>
      <c r="AN48" s="30">
        <f t="shared" si="24"/>
        <v>99392.844426240248</v>
      </c>
      <c r="AP48" s="149"/>
      <c r="AQ48" s="149"/>
      <c r="AR48" s="149"/>
      <c r="AS48" s="149"/>
      <c r="AT48" s="149"/>
      <c r="AU48" s="30"/>
      <c r="AZ48" s="41"/>
      <c r="BA48" s="42"/>
      <c r="BB48" s="37"/>
      <c r="BC48" s="43"/>
      <c r="BF48" s="164" t="s">
        <v>38</v>
      </c>
      <c r="BG48" s="164"/>
      <c r="BH48" s="164"/>
      <c r="BI48" s="1">
        <v>970308.35000000009</v>
      </c>
      <c r="BJ48" s="1">
        <v>4030749.71</v>
      </c>
      <c r="BK48" s="1">
        <v>4030749.71</v>
      </c>
      <c r="BL48" s="1">
        <v>4030749.71</v>
      </c>
      <c r="BM48" s="1">
        <v>4030749.71</v>
      </c>
      <c r="BN48" s="1">
        <v>4030749.71</v>
      </c>
      <c r="BO48" s="1">
        <v>4030749.71</v>
      </c>
      <c r="BP48" s="1">
        <v>4030749.71</v>
      </c>
      <c r="BQ48" s="1">
        <v>4030749.71</v>
      </c>
      <c r="BR48" s="1">
        <v>4030749.71</v>
      </c>
      <c r="BS48" s="1">
        <v>4030749.71</v>
      </c>
      <c r="BT48" s="1">
        <v>4030749.71</v>
      </c>
      <c r="BU48" s="1">
        <v>4030749.71</v>
      </c>
      <c r="BV48" s="1">
        <v>4030749.71</v>
      </c>
      <c r="BW48" s="1">
        <v>4030749.71</v>
      </c>
    </row>
    <row r="49" spans="3:86" ht="16" customHeight="1" x14ac:dyDescent="0.2">
      <c r="C49" s="25">
        <v>39</v>
      </c>
      <c r="D49" s="38">
        <f t="shared" ref="D49:D60" si="32">_xlfn.FORECAST.ETS(C49,$D$17:$D$46,$C$17:$C$46)</f>
        <v>188795.17904771844</v>
      </c>
      <c r="E49" s="38">
        <f>_xlfn.FORECAST.LINEAR(C49,$E$17:$E$46,$C$17:$C$46)</f>
        <v>137598.89202817946</v>
      </c>
      <c r="F49" s="38">
        <f t="shared" si="25"/>
        <v>113619.14720543177</v>
      </c>
      <c r="G49" s="38">
        <f t="shared" si="26"/>
        <v>87603.703680836566</v>
      </c>
      <c r="I49" s="25">
        <v>39</v>
      </c>
      <c r="J49" s="45">
        <f t="shared" si="27"/>
        <v>188795.17904771844</v>
      </c>
      <c r="K49" s="39">
        <f t="shared" si="19"/>
        <v>137598.89202817946</v>
      </c>
      <c r="L49" s="39">
        <f t="shared" si="20"/>
        <v>117093.7302571047</v>
      </c>
      <c r="M49" s="40">
        <f t="shared" si="21"/>
        <v>91506.465138579748</v>
      </c>
      <c r="O49" s="25">
        <v>39</v>
      </c>
      <c r="P49" s="28">
        <f t="shared" ref="P49:P70" si="33">J49/(D49+D107-J107)</f>
        <v>1</v>
      </c>
      <c r="Q49" s="28">
        <f t="shared" ref="Q49:Q70" si="34">K49/(E49+E107-K107)</f>
        <v>1</v>
      </c>
      <c r="R49" s="36">
        <f t="shared" si="28"/>
        <v>0.95835182485418857</v>
      </c>
      <c r="S49" s="28">
        <f t="shared" si="29"/>
        <v>0.92365349924924611</v>
      </c>
      <c r="T49" s="28"/>
      <c r="U49" s="28"/>
      <c r="V49" s="28"/>
      <c r="AJ49" s="25">
        <v>39</v>
      </c>
      <c r="AK49" s="30">
        <f t="shared" si="30"/>
        <v>163795.17904771844</v>
      </c>
      <c r="AL49" s="30">
        <f t="shared" si="31"/>
        <v>104450.48091706834</v>
      </c>
      <c r="AM49" s="30">
        <f t="shared" si="23"/>
        <v>119659.29441086354</v>
      </c>
      <c r="AN49" s="30">
        <f t="shared" si="24"/>
        <v>96441.407361673133</v>
      </c>
      <c r="AP49" s="149"/>
      <c r="AQ49" s="149"/>
      <c r="AR49" s="149"/>
      <c r="AS49" s="149"/>
      <c r="AT49" s="149"/>
      <c r="AU49" s="30"/>
      <c r="AZ49" s="41"/>
      <c r="BA49" s="46"/>
      <c r="BB49" s="37"/>
      <c r="BC49" s="43"/>
    </row>
    <row r="50" spans="3:86" ht="25" x14ac:dyDescent="0.25">
      <c r="C50" s="25">
        <v>40</v>
      </c>
      <c r="D50" s="38">
        <f t="shared" si="32"/>
        <v>187571.311599215</v>
      </c>
      <c r="E50" s="38">
        <f t="shared" ref="E50:E60" si="35">_xlfn.FORECAST.LINEAR(C50,$E$17:$E$46,$C$17:$C$46)</f>
        <v>137042.93919169449</v>
      </c>
      <c r="F50" s="38">
        <f t="shared" si="25"/>
        <v>114096.30624016162</v>
      </c>
      <c r="G50" s="38">
        <f t="shared" si="26"/>
        <v>89403.985148553009</v>
      </c>
      <c r="I50" s="25">
        <v>40</v>
      </c>
      <c r="J50" s="45">
        <f t="shared" si="27"/>
        <v>187571.311599215</v>
      </c>
      <c r="K50" s="39">
        <f t="shared" si="19"/>
        <v>137042.93919169449</v>
      </c>
      <c r="L50" s="39">
        <f t="shared" si="20"/>
        <v>114096.30624016162</v>
      </c>
      <c r="M50" s="40">
        <f t="shared" si="21"/>
        <v>96967.642315531601</v>
      </c>
      <c r="O50" s="25">
        <v>40</v>
      </c>
      <c r="P50" s="28">
        <f t="shared" si="33"/>
        <v>1</v>
      </c>
      <c r="Q50" s="28">
        <f t="shared" si="34"/>
        <v>1</v>
      </c>
      <c r="R50" s="28">
        <f t="shared" si="28"/>
        <v>1</v>
      </c>
      <c r="S50" s="28">
        <f t="shared" si="29"/>
        <v>1.0078615079586943</v>
      </c>
      <c r="T50" s="28"/>
      <c r="U50" s="28"/>
      <c r="V50" s="28"/>
      <c r="AJ50" s="25">
        <v>40</v>
      </c>
      <c r="AK50" s="30">
        <f t="shared" si="30"/>
        <v>162571.311599215</v>
      </c>
      <c r="AL50" s="30">
        <f t="shared" si="31"/>
        <v>103894.52808058338</v>
      </c>
      <c r="AM50" s="30">
        <f t="shared" si="23"/>
        <v>114096.30624016162</v>
      </c>
      <c r="AN50" s="30">
        <f t="shared" si="24"/>
        <v>89403.985148553009</v>
      </c>
      <c r="AP50" s="47"/>
      <c r="AQ50" s="47"/>
      <c r="AR50" s="47"/>
      <c r="AS50" s="47"/>
      <c r="AT50" s="47"/>
      <c r="AU50" s="18"/>
      <c r="AZ50" s="180" t="s">
        <v>35</v>
      </c>
      <c r="BA50" s="181"/>
      <c r="BB50" s="181"/>
      <c r="BC50" s="182"/>
      <c r="BF50" s="25" t="s">
        <v>60</v>
      </c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</row>
    <row r="51" spans="3:86" ht="15" customHeight="1" x14ac:dyDescent="0.25">
      <c r="C51" s="25">
        <v>41</v>
      </c>
      <c r="D51" s="38">
        <f t="shared" si="32"/>
        <v>180933.40284791338</v>
      </c>
      <c r="E51" s="38">
        <f t="shared" si="35"/>
        <v>136486.98635520949</v>
      </c>
      <c r="F51" s="38">
        <f t="shared" si="25"/>
        <v>114573.46527489147</v>
      </c>
      <c r="G51" s="38">
        <f t="shared" si="26"/>
        <v>91204.266616269437</v>
      </c>
      <c r="I51" s="25">
        <v>41</v>
      </c>
      <c r="J51" s="45">
        <f>IF(AQ88&gt;0,X22,X22+AQ88)</f>
        <v>180933.40284791338</v>
      </c>
      <c r="K51" s="39">
        <f t="shared" si="19"/>
        <v>136486.98635520949</v>
      </c>
      <c r="L51" s="39">
        <f t="shared" si="20"/>
        <v>114573.46527489147</v>
      </c>
      <c r="M51" s="40">
        <f t="shared" si="21"/>
        <v>91204.266616269437</v>
      </c>
      <c r="O51" s="25">
        <v>41</v>
      </c>
      <c r="P51" s="28">
        <f t="shared" si="33"/>
        <v>1</v>
      </c>
      <c r="Q51" s="28">
        <f t="shared" si="34"/>
        <v>1</v>
      </c>
      <c r="R51" s="28">
        <f t="shared" si="28"/>
        <v>1</v>
      </c>
      <c r="S51" s="28">
        <f t="shared" si="29"/>
        <v>1</v>
      </c>
      <c r="T51" s="28"/>
      <c r="U51" s="28"/>
      <c r="V51" s="28"/>
      <c r="AJ51" s="25">
        <v>41</v>
      </c>
      <c r="AK51" s="30">
        <f t="shared" si="30"/>
        <v>155933.40284791338</v>
      </c>
      <c r="AL51" s="30">
        <f t="shared" si="31"/>
        <v>103338.57524409838</v>
      </c>
      <c r="AM51" s="30">
        <f t="shared" si="23"/>
        <v>114573.46527489147</v>
      </c>
      <c r="AN51" s="30">
        <f t="shared" si="24"/>
        <v>91204.266616269437</v>
      </c>
      <c r="AP51" s="47"/>
      <c r="AQ51" s="47"/>
      <c r="AR51" s="47"/>
      <c r="AS51" s="47"/>
      <c r="AT51" s="47"/>
      <c r="AZ51" s="142" t="s">
        <v>21</v>
      </c>
      <c r="BA51" s="143"/>
      <c r="BB51" s="37"/>
      <c r="BC51" s="48">
        <v>230.82</v>
      </c>
      <c r="BF51" s="25"/>
      <c r="BG51" s="25">
        <v>36</v>
      </c>
      <c r="BH51" s="25">
        <v>37</v>
      </c>
      <c r="BI51" s="25">
        <v>38</v>
      </c>
      <c r="BJ51" s="25">
        <v>39</v>
      </c>
      <c r="BK51" s="25">
        <v>40</v>
      </c>
      <c r="BL51" s="25">
        <v>41</v>
      </c>
      <c r="BM51" s="25">
        <v>42</v>
      </c>
      <c r="BN51" s="25">
        <v>43</v>
      </c>
      <c r="BO51" s="25">
        <v>44</v>
      </c>
      <c r="BP51" s="25">
        <v>45</v>
      </c>
      <c r="BQ51" s="25">
        <v>46</v>
      </c>
      <c r="BR51" s="25">
        <v>47</v>
      </c>
      <c r="BS51" s="25">
        <v>48</v>
      </c>
      <c r="BT51" s="25">
        <v>49</v>
      </c>
      <c r="BU51" s="25">
        <v>50</v>
      </c>
      <c r="BV51" s="25">
        <v>51</v>
      </c>
      <c r="BW51" s="25">
        <v>52</v>
      </c>
      <c r="BX51" s="25">
        <v>53</v>
      </c>
      <c r="BY51" s="25">
        <v>54</v>
      </c>
      <c r="BZ51" s="25">
        <v>55</v>
      </c>
      <c r="CA51" s="25">
        <v>56</v>
      </c>
      <c r="CB51" s="25">
        <v>57</v>
      </c>
      <c r="CC51" s="25">
        <v>58</v>
      </c>
      <c r="CD51" s="25">
        <v>59</v>
      </c>
      <c r="CE51" s="25">
        <v>60</v>
      </c>
      <c r="CF51" s="49"/>
      <c r="CG51" s="49"/>
      <c r="CH51" s="49"/>
    </row>
    <row r="52" spans="3:86" ht="15" customHeight="1" x14ac:dyDescent="0.25">
      <c r="C52" s="25">
        <v>42</v>
      </c>
      <c r="D52" s="38">
        <f t="shared" si="32"/>
        <v>173747.44793573266</v>
      </c>
      <c r="E52" s="38">
        <f t="shared" si="35"/>
        <v>135931.03351872449</v>
      </c>
      <c r="F52" s="38">
        <f t="shared" si="25"/>
        <v>115050.62430962131</v>
      </c>
      <c r="G52" s="38">
        <f t="shared" si="26"/>
        <v>93004.548083985879</v>
      </c>
      <c r="I52" s="25">
        <v>42</v>
      </c>
      <c r="J52" s="45">
        <f t="shared" si="27"/>
        <v>173747.44793573266</v>
      </c>
      <c r="K52" s="39">
        <f t="shared" si="19"/>
        <v>135931.03351872449</v>
      </c>
      <c r="L52" s="39">
        <f t="shared" si="20"/>
        <v>115050.62430962131</v>
      </c>
      <c r="M52" s="40">
        <f t="shared" si="21"/>
        <v>93004.548083985879</v>
      </c>
      <c r="O52" s="25">
        <v>42</v>
      </c>
      <c r="P52" s="28">
        <f t="shared" si="33"/>
        <v>1</v>
      </c>
      <c r="Q52" s="28">
        <f t="shared" si="34"/>
        <v>1</v>
      </c>
      <c r="R52" s="28">
        <f t="shared" si="28"/>
        <v>1</v>
      </c>
      <c r="S52" s="28">
        <f t="shared" si="29"/>
        <v>1</v>
      </c>
      <c r="T52" s="28"/>
      <c r="U52" s="28"/>
      <c r="V52" s="28"/>
      <c r="AJ52" s="25">
        <v>42</v>
      </c>
      <c r="AK52" s="30">
        <f t="shared" si="30"/>
        <v>148747.44793573266</v>
      </c>
      <c r="AL52" s="30">
        <f t="shared" si="31"/>
        <v>102782.62240761338</v>
      </c>
      <c r="AM52" s="30">
        <f t="shared" si="23"/>
        <v>115050.62430962131</v>
      </c>
      <c r="AN52" s="30">
        <f t="shared" si="24"/>
        <v>93004.548083985879</v>
      </c>
      <c r="AP52" s="47"/>
      <c r="AQ52" s="47"/>
      <c r="AR52" s="47"/>
      <c r="AS52" s="47"/>
      <c r="AT52" s="47"/>
      <c r="AZ52" s="142" t="s">
        <v>22</v>
      </c>
      <c r="BA52" s="143"/>
      <c r="BB52" s="37"/>
      <c r="BC52" s="48">
        <v>225.46</v>
      </c>
      <c r="BF52" s="25" t="s">
        <v>21</v>
      </c>
      <c r="BG52" s="26">
        <f>BC51*AS146</f>
        <v>270093.14536917023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</row>
    <row r="53" spans="3:86" ht="15" customHeight="1" x14ac:dyDescent="0.25">
      <c r="C53" s="25">
        <v>43</v>
      </c>
      <c r="D53" s="38">
        <f t="shared" si="32"/>
        <v>169373.86813727726</v>
      </c>
      <c r="E53" s="38">
        <f t="shared" si="35"/>
        <v>135375.08068223952</v>
      </c>
      <c r="F53" s="38">
        <f t="shared" si="25"/>
        <v>115527.78334435116</v>
      </c>
      <c r="G53" s="38">
        <f t="shared" si="26"/>
        <v>94804.829551702322</v>
      </c>
      <c r="I53" s="25">
        <v>43</v>
      </c>
      <c r="J53" s="45">
        <f t="shared" si="27"/>
        <v>169373.86813727726</v>
      </c>
      <c r="K53" s="39">
        <f t="shared" si="19"/>
        <v>135375.08068223952</v>
      </c>
      <c r="L53" s="39">
        <f t="shared" si="20"/>
        <v>115527.78334435116</v>
      </c>
      <c r="M53" s="40">
        <f t="shared" si="21"/>
        <v>94804.829551702322</v>
      </c>
      <c r="O53" s="25">
        <v>43</v>
      </c>
      <c r="P53" s="28">
        <f t="shared" si="33"/>
        <v>1</v>
      </c>
      <c r="Q53" s="28">
        <f t="shared" si="34"/>
        <v>1</v>
      </c>
      <c r="R53" s="28">
        <f t="shared" si="28"/>
        <v>1</v>
      </c>
      <c r="S53" s="28">
        <f t="shared" si="29"/>
        <v>1</v>
      </c>
      <c r="T53" s="28"/>
      <c r="U53" s="28"/>
      <c r="V53" s="28"/>
      <c r="AJ53" s="25">
        <v>43</v>
      </c>
      <c r="AK53" s="30">
        <f t="shared" si="30"/>
        <v>144373.86813727726</v>
      </c>
      <c r="AL53" s="30">
        <f t="shared" si="31"/>
        <v>102226.66957112841</v>
      </c>
      <c r="AM53" s="30">
        <f t="shared" si="23"/>
        <v>115527.78334435116</v>
      </c>
      <c r="AN53" s="30">
        <f t="shared" si="24"/>
        <v>94804.829551702322</v>
      </c>
      <c r="AP53" s="47"/>
      <c r="AQ53" s="47"/>
      <c r="AR53" s="47"/>
      <c r="AS53" s="47"/>
      <c r="AT53" s="47"/>
      <c r="AZ53" s="142" t="s">
        <v>23</v>
      </c>
      <c r="BA53" s="143"/>
      <c r="BB53" s="37"/>
      <c r="BC53" s="48">
        <v>250.05</v>
      </c>
      <c r="BF53" s="25" t="s">
        <v>22</v>
      </c>
      <c r="BG53" s="26">
        <f>BC52*AT146</f>
        <v>332214.8387900542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</row>
    <row r="54" spans="3:86" ht="15" customHeight="1" thickBot="1" x14ac:dyDescent="0.3">
      <c r="C54" s="25">
        <v>44</v>
      </c>
      <c r="D54" s="38">
        <f t="shared" si="32"/>
        <v>167892.67637202563</v>
      </c>
      <c r="E54" s="38">
        <f t="shared" si="35"/>
        <v>134819.12784575456</v>
      </c>
      <c r="F54" s="38">
        <f t="shared" si="25"/>
        <v>116004.94237908103</v>
      </c>
      <c r="G54" s="38">
        <f t="shared" si="26"/>
        <v>96605.111019418749</v>
      </c>
      <c r="I54" s="25">
        <v>44</v>
      </c>
      <c r="J54" s="45">
        <f t="shared" si="27"/>
        <v>167892.67637202563</v>
      </c>
      <c r="K54" s="39">
        <f t="shared" si="19"/>
        <v>134819.12784575456</v>
      </c>
      <c r="L54" s="39">
        <f t="shared" si="20"/>
        <v>116004.94237908103</v>
      </c>
      <c r="M54" s="40">
        <f t="shared" si="21"/>
        <v>96605.111019418749</v>
      </c>
      <c r="O54" s="25">
        <v>44</v>
      </c>
      <c r="P54" s="28">
        <f t="shared" si="33"/>
        <v>1</v>
      </c>
      <c r="Q54" s="28">
        <f t="shared" si="34"/>
        <v>1</v>
      </c>
      <c r="R54" s="28">
        <f t="shared" si="28"/>
        <v>1</v>
      </c>
      <c r="S54" s="28">
        <f t="shared" si="29"/>
        <v>1</v>
      </c>
      <c r="T54" s="28"/>
      <c r="U54" s="28"/>
      <c r="V54" s="28"/>
      <c r="AJ54" s="25">
        <v>44</v>
      </c>
      <c r="AK54" s="30">
        <f t="shared" si="30"/>
        <v>142892.67637202563</v>
      </c>
      <c r="AL54" s="30">
        <f t="shared" si="31"/>
        <v>101670.71673464344</v>
      </c>
      <c r="AM54" s="30">
        <f t="shared" si="23"/>
        <v>116004.94237908103</v>
      </c>
      <c r="AN54" s="30">
        <f t="shared" si="24"/>
        <v>96605.111019418749</v>
      </c>
      <c r="AP54" s="47"/>
      <c r="AQ54" s="47"/>
      <c r="AR54" s="47"/>
      <c r="AS54" s="47"/>
      <c r="AT54" s="47"/>
      <c r="AZ54" s="144" t="s">
        <v>24</v>
      </c>
      <c r="BA54" s="145"/>
      <c r="BB54" s="50"/>
      <c r="BC54" s="51">
        <v>120</v>
      </c>
      <c r="BF54" s="25" t="s">
        <v>23</v>
      </c>
      <c r="BG54" s="26">
        <f>BC53*AU146</f>
        <v>497522.74218571384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</row>
    <row r="55" spans="3:86" ht="15" customHeight="1" x14ac:dyDescent="0.25">
      <c r="C55" s="25">
        <v>45</v>
      </c>
      <c r="D55" s="38">
        <f t="shared" si="32"/>
        <v>183563.35543025349</v>
      </c>
      <c r="E55" s="38">
        <f t="shared" si="35"/>
        <v>134263.17500926956</v>
      </c>
      <c r="F55" s="38">
        <f t="shared" si="25"/>
        <v>116482.10141381087</v>
      </c>
      <c r="G55" s="38">
        <f t="shared" si="26"/>
        <v>98405.392487135192</v>
      </c>
      <c r="I55" s="25">
        <v>45</v>
      </c>
      <c r="J55" s="45">
        <f t="shared" si="27"/>
        <v>183563.35543025349</v>
      </c>
      <c r="K55" s="39">
        <f t="shared" si="19"/>
        <v>134263.17500926956</v>
      </c>
      <c r="L55" s="39">
        <f t="shared" si="20"/>
        <v>116482.10141381087</v>
      </c>
      <c r="M55" s="40">
        <f t="shared" si="21"/>
        <v>93828.296365345319</v>
      </c>
      <c r="O55" s="25">
        <v>45</v>
      </c>
      <c r="P55" s="28">
        <f t="shared" si="33"/>
        <v>1</v>
      </c>
      <c r="Q55" s="28">
        <f t="shared" si="34"/>
        <v>1</v>
      </c>
      <c r="R55" s="28">
        <f t="shared" si="28"/>
        <v>1</v>
      </c>
      <c r="S55" s="28">
        <f t="shared" si="29"/>
        <v>0.95348734448279093</v>
      </c>
      <c r="T55" s="28"/>
      <c r="U55" s="28"/>
      <c r="V55" s="28"/>
      <c r="AJ55" s="25">
        <v>45</v>
      </c>
      <c r="AK55" s="30">
        <f t="shared" si="30"/>
        <v>158563.35543025349</v>
      </c>
      <c r="AL55" s="30">
        <f t="shared" si="31"/>
        <v>101114.76389815845</v>
      </c>
      <c r="AM55" s="30">
        <f t="shared" si="23"/>
        <v>116482.10141381087</v>
      </c>
      <c r="AN55" s="30">
        <f t="shared" si="24"/>
        <v>102982.48860892506</v>
      </c>
      <c r="AP55" s="47"/>
      <c r="AQ55" s="47"/>
      <c r="AR55" s="47"/>
      <c r="AS55" s="47"/>
      <c r="AT55" s="47"/>
      <c r="BF55" s="25" t="s">
        <v>24</v>
      </c>
      <c r="BG55" s="44">
        <f>BC54*AV146</f>
        <v>258988.85223709536</v>
      </c>
      <c r="BH55" s="44">
        <f>BD54*AV147</f>
        <v>0</v>
      </c>
      <c r="BI55" s="44">
        <f t="shared" ref="BI55" si="36">BE54*AX146</f>
        <v>0</v>
      </c>
      <c r="BJ55" s="44" t="e">
        <f t="shared" ref="BJ55" si="37">BF54*AX147</f>
        <v>#VALUE!</v>
      </c>
      <c r="BK55" s="44">
        <f t="shared" ref="BK55" si="38">BG54*AZ146</f>
        <v>0</v>
      </c>
      <c r="BL55" s="44">
        <f t="shared" ref="BL55" si="39">BH54*AZ147</f>
        <v>0</v>
      </c>
      <c r="BM55" s="44">
        <f t="shared" ref="BM55" si="40">BI54*BB146</f>
        <v>0</v>
      </c>
      <c r="BN55" s="44">
        <f t="shared" ref="BN55" si="41">BJ54*BB147</f>
        <v>0</v>
      </c>
      <c r="BO55" s="44">
        <f t="shared" ref="BO55" si="42">BK54*BD146</f>
        <v>0</v>
      </c>
      <c r="BP55" s="44">
        <f t="shared" ref="BP55" si="43">BL54*BD147</f>
        <v>0</v>
      </c>
      <c r="BQ55" s="44">
        <f t="shared" ref="BQ55" si="44">BM54*BF146</f>
        <v>0</v>
      </c>
      <c r="BR55" s="44">
        <f t="shared" ref="BR55" si="45">BN54*BF147</f>
        <v>0</v>
      </c>
      <c r="BS55" s="44">
        <f t="shared" ref="BS55" si="46">BO54*BH146</f>
        <v>0</v>
      </c>
      <c r="BT55" s="44">
        <f t="shared" ref="BT55" si="47">BP54*BH147</f>
        <v>0</v>
      </c>
      <c r="BU55" s="44">
        <f t="shared" ref="BU55" si="48">BQ54*BJ146</f>
        <v>0</v>
      </c>
    </row>
    <row r="56" spans="3:86" ht="15" customHeight="1" x14ac:dyDescent="0.25">
      <c r="C56" s="25">
        <v>46</v>
      </c>
      <c r="D56" s="38">
        <f t="shared" si="32"/>
        <v>177923.96276489121</v>
      </c>
      <c r="E56" s="38">
        <f t="shared" si="35"/>
        <v>133707.22217278456</v>
      </c>
      <c r="F56" s="38">
        <f t="shared" si="25"/>
        <v>116959.26044854072</v>
      </c>
      <c r="G56" s="38">
        <f t="shared" si="26"/>
        <v>100205.67395485163</v>
      </c>
      <c r="I56" s="25">
        <v>46</v>
      </c>
      <c r="J56" s="45">
        <f t="shared" si="27"/>
        <v>177923.96276489121</v>
      </c>
      <c r="K56" s="39">
        <f t="shared" si="19"/>
        <v>133707.22217278456</v>
      </c>
      <c r="L56" s="39">
        <f t="shared" si="20"/>
        <v>116959.26044854072</v>
      </c>
      <c r="M56" s="40">
        <f t="shared" si="21"/>
        <v>99381.925673492195</v>
      </c>
      <c r="O56" s="25">
        <v>46</v>
      </c>
      <c r="P56" s="28">
        <f t="shared" si="33"/>
        <v>1</v>
      </c>
      <c r="Q56" s="28">
        <f t="shared" si="34"/>
        <v>1</v>
      </c>
      <c r="R56" s="28">
        <f t="shared" si="28"/>
        <v>1</v>
      </c>
      <c r="S56" s="28">
        <f t="shared" si="29"/>
        <v>0.95261795421959838</v>
      </c>
      <c r="T56" s="28"/>
      <c r="U56" s="28"/>
      <c r="V56" s="28"/>
      <c r="AJ56" s="25">
        <v>46</v>
      </c>
      <c r="AK56" s="30">
        <f t="shared" si="30"/>
        <v>152923.96276489121</v>
      </c>
      <c r="AL56" s="30">
        <f t="shared" si="31"/>
        <v>100558.81106167345</v>
      </c>
      <c r="AM56" s="30">
        <f t="shared" si="23"/>
        <v>116959.26044854072</v>
      </c>
      <c r="AN56" s="30">
        <f t="shared" si="24"/>
        <v>105606.51835800095</v>
      </c>
      <c r="AP56" s="47"/>
      <c r="AQ56" s="47"/>
      <c r="AR56" s="47"/>
      <c r="AS56" s="47"/>
      <c r="AT56" s="47"/>
      <c r="BF56" s="25" t="s">
        <v>61</v>
      </c>
      <c r="BG56" s="26">
        <f>BG52+BG53+BG55+BG54</f>
        <v>1358819.5785820335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</row>
    <row r="57" spans="3:86" ht="15" customHeight="1" x14ac:dyDescent="0.25">
      <c r="C57" s="25">
        <v>47</v>
      </c>
      <c r="D57" s="38">
        <f t="shared" si="32"/>
        <v>182731.31645429443</v>
      </c>
      <c r="E57" s="38">
        <f t="shared" si="35"/>
        <v>133151.26933629959</v>
      </c>
      <c r="F57" s="38">
        <f t="shared" si="25"/>
        <v>117436.41948327057</v>
      </c>
      <c r="G57" s="38">
        <f t="shared" si="26"/>
        <v>102005.95542256808</v>
      </c>
      <c r="I57" s="25">
        <v>47</v>
      </c>
      <c r="J57" s="45">
        <f t="shared" si="27"/>
        <v>182731.31645429443</v>
      </c>
      <c r="K57" s="39">
        <f t="shared" si="19"/>
        <v>133151.26933629959</v>
      </c>
      <c r="L57" s="39">
        <f t="shared" si="20"/>
        <v>117436.41948327057</v>
      </c>
      <c r="M57" s="40">
        <f t="shared" si="21"/>
        <v>101548.24581038908</v>
      </c>
      <c r="O57" s="25">
        <v>47</v>
      </c>
      <c r="P57" s="28">
        <f t="shared" si="33"/>
        <v>1</v>
      </c>
      <c r="Q57" s="28">
        <f t="shared" si="34"/>
        <v>1</v>
      </c>
      <c r="R57" s="28">
        <f t="shared" si="28"/>
        <v>1</v>
      </c>
      <c r="S57" s="28">
        <f t="shared" si="29"/>
        <v>0.95390971570686811</v>
      </c>
      <c r="T57" s="28"/>
      <c r="U57" s="28"/>
      <c r="V57" s="28"/>
      <c r="AJ57" s="25">
        <v>47</v>
      </c>
      <c r="AK57" s="30">
        <f t="shared" si="30"/>
        <v>157731.31645429443</v>
      </c>
      <c r="AL57" s="30">
        <f t="shared" si="31"/>
        <v>100002.85822518848</v>
      </c>
      <c r="AM57" s="30">
        <f t="shared" si="23"/>
        <v>117436.41948327057</v>
      </c>
      <c r="AN57" s="30">
        <f t="shared" si="24"/>
        <v>107406.7998257174</v>
      </c>
      <c r="AP57" s="47"/>
      <c r="AQ57" s="47"/>
      <c r="AR57" s="47"/>
      <c r="AS57" s="47"/>
      <c r="AT57" s="47"/>
    </row>
    <row r="58" spans="3:86" ht="15" customHeight="1" x14ac:dyDescent="0.25">
      <c r="C58" s="25">
        <v>48</v>
      </c>
      <c r="D58" s="38">
        <f t="shared" si="32"/>
        <v>190372.81961964275</v>
      </c>
      <c r="E58" s="38">
        <f t="shared" si="35"/>
        <v>132595.31649981462</v>
      </c>
      <c r="F58" s="38">
        <f t="shared" si="25"/>
        <v>117913.57851800042</v>
      </c>
      <c r="G58" s="38">
        <f t="shared" si="26"/>
        <v>103806.2368902845</v>
      </c>
      <c r="I58" s="25">
        <v>48</v>
      </c>
      <c r="J58" s="45">
        <f t="shared" si="27"/>
        <v>190372.81961964275</v>
      </c>
      <c r="K58" s="39">
        <f t="shared" si="19"/>
        <v>132595.31649981462</v>
      </c>
      <c r="L58" s="39">
        <f t="shared" si="20"/>
        <v>117913.57851800042</v>
      </c>
      <c r="M58" s="40">
        <f t="shared" si="21"/>
        <v>107889.01953297736</v>
      </c>
      <c r="O58" s="25">
        <v>48</v>
      </c>
      <c r="P58" s="28">
        <f t="shared" si="33"/>
        <v>1</v>
      </c>
      <c r="Q58" s="28">
        <f t="shared" si="34"/>
        <v>1</v>
      </c>
      <c r="R58" s="28">
        <f t="shared" si="28"/>
        <v>1</v>
      </c>
      <c r="S58" s="28">
        <f t="shared" si="29"/>
        <v>0.99692211531986719</v>
      </c>
      <c r="T58" s="28"/>
      <c r="U58" s="28"/>
      <c r="V58" s="28"/>
      <c r="AJ58" s="25">
        <v>48</v>
      </c>
      <c r="AK58" s="30">
        <f t="shared" si="30"/>
        <v>165372.81961964275</v>
      </c>
      <c r="AL58" s="30">
        <f>IF(AR95&gt;0,IF(E151&gt;$AK$3,IF(Y29-$AM$3&gt;$AK$3,Y29-$AM$3,Y29),Y29+$AK$3-E151),Y29-AR95)</f>
        <v>99446.905388703512</v>
      </c>
      <c r="AM58" s="30">
        <f t="shared" si="23"/>
        <v>117913.57851800042</v>
      </c>
      <c r="AN58" s="30">
        <f t="shared" si="24"/>
        <v>104629.98517164394</v>
      </c>
      <c r="AP58" s="47"/>
      <c r="AQ58" s="47"/>
      <c r="AR58" s="47"/>
      <c r="AS58" s="47"/>
      <c r="AT58" s="47"/>
      <c r="BG58" s="26"/>
    </row>
    <row r="59" spans="3:86" ht="15" customHeight="1" x14ac:dyDescent="0.25">
      <c r="C59" s="25">
        <v>49</v>
      </c>
      <c r="D59" s="38">
        <f t="shared" si="32"/>
        <v>194867.81818953474</v>
      </c>
      <c r="E59" s="38">
        <f t="shared" si="35"/>
        <v>132039.36366332963</v>
      </c>
      <c r="F59" s="38">
        <f t="shared" si="25"/>
        <v>118390.73755273028</v>
      </c>
      <c r="G59" s="38">
        <f t="shared" si="26"/>
        <v>105606.51835800095</v>
      </c>
      <c r="I59" s="25">
        <v>49</v>
      </c>
      <c r="J59" s="45">
        <f t="shared" si="27"/>
        <v>194867.81818953474</v>
      </c>
      <c r="K59" s="39">
        <f t="shared" si="19"/>
        <v>132039.36366332963</v>
      </c>
      <c r="L59" s="39">
        <f t="shared" si="20"/>
        <v>118390.73755273028</v>
      </c>
      <c r="M59" s="40">
        <f t="shared" si="21"/>
        <v>105606.51835800095</v>
      </c>
      <c r="O59" s="25">
        <v>49</v>
      </c>
      <c r="P59" s="28">
        <f t="shared" si="33"/>
        <v>1</v>
      </c>
      <c r="Q59" s="28">
        <f t="shared" si="34"/>
        <v>1</v>
      </c>
      <c r="R59" s="28">
        <f t="shared" si="28"/>
        <v>1</v>
      </c>
      <c r="S59" s="28">
        <f t="shared" si="29"/>
        <v>1</v>
      </c>
      <c r="T59" s="28"/>
      <c r="U59" s="28"/>
      <c r="V59" s="28"/>
      <c r="AJ59" s="25">
        <v>49</v>
      </c>
      <c r="AK59" s="30">
        <f t="shared" si="30"/>
        <v>170149.62787765023</v>
      </c>
      <c r="AL59" s="30">
        <f>IF(AR96&gt;0,IF(E152&gt;$AK$4,IF(Y30-$AM$4&gt;$AK$4,Y30-$AM$4,Y30),Y30+$AK$4-E152),Y30-AR96)</f>
        <v>120992.99408911137</v>
      </c>
      <c r="AM59" s="30">
        <f t="shared" si="23"/>
        <v>118390.73755273028</v>
      </c>
      <c r="AN59" s="30">
        <f t="shared" si="24"/>
        <v>105606.51835800095</v>
      </c>
      <c r="AP59" s="47"/>
      <c r="AQ59" s="47"/>
      <c r="AR59" s="47"/>
      <c r="AS59" s="47"/>
      <c r="AT59" s="47"/>
    </row>
    <row r="60" spans="3:86" ht="15" customHeight="1" x14ac:dyDescent="0.25">
      <c r="C60" s="25">
        <v>50</v>
      </c>
      <c r="D60" s="38">
        <f t="shared" si="32"/>
        <v>203386.59764308619</v>
      </c>
      <c r="E60" s="38">
        <f t="shared" si="35"/>
        <v>131483.41082684463</v>
      </c>
      <c r="F60" s="38">
        <f t="shared" si="25"/>
        <v>118867.89658746013</v>
      </c>
      <c r="G60" s="38">
        <f t="shared" si="26"/>
        <v>107406.79982571737</v>
      </c>
      <c r="I60" s="25">
        <v>50</v>
      </c>
      <c r="J60" s="45">
        <f t="shared" si="27"/>
        <v>191419.97250228116</v>
      </c>
      <c r="K60" s="39">
        <f t="shared" si="19"/>
        <v>131483.41082684463</v>
      </c>
      <c r="L60" s="39">
        <f t="shared" si="20"/>
        <v>118867.89658746013</v>
      </c>
      <c r="M60" s="40">
        <f t="shared" si="21"/>
        <v>107406.79982571737</v>
      </c>
      <c r="O60" s="25">
        <v>50</v>
      </c>
      <c r="P60" s="28">
        <f t="shared" si="33"/>
        <v>0.9411631578507218</v>
      </c>
      <c r="Q60" s="28">
        <f t="shared" si="34"/>
        <v>1</v>
      </c>
      <c r="R60" s="28">
        <f t="shared" si="28"/>
        <v>1</v>
      </c>
      <c r="S60" s="28">
        <f t="shared" si="29"/>
        <v>1</v>
      </c>
      <c r="T60" s="28"/>
      <c r="U60" s="28"/>
      <c r="V60" s="28"/>
      <c r="AJ60" s="25">
        <v>50</v>
      </c>
      <c r="AK60" s="30">
        <f t="shared" si="30"/>
        <v>215353.22278389122</v>
      </c>
      <c r="AL60" s="30">
        <f t="shared" ref="AL60:AL70" si="49">IF(AR97&gt;0,IF(E153&gt;$AK$4,IF(Y31-$AM$4&gt;$AK$4,Y31-$AM$4,Y31),Y31+$AK$4-E153),Y31-AR97)</f>
        <v>120437.04125262637</v>
      </c>
      <c r="AM60" s="30">
        <f t="shared" si="23"/>
        <v>118867.89658746013</v>
      </c>
      <c r="AN60" s="30">
        <f t="shared" si="24"/>
        <v>107406.79982571737</v>
      </c>
      <c r="AP60" s="47"/>
      <c r="AQ60" s="47"/>
      <c r="AR60" s="47"/>
      <c r="AS60" s="47"/>
      <c r="AT60" s="47"/>
    </row>
    <row r="61" spans="3:86" ht="15" customHeight="1" x14ac:dyDescent="0.25">
      <c r="C61" s="25">
        <v>51</v>
      </c>
      <c r="D61" s="38">
        <f t="shared" ref="D61:D70" si="50">_xlfn.FORECAST.ETS(C61,$D$17:$D$46,$C$17:$C$46)</f>
        <v>189437.14355098497</v>
      </c>
      <c r="E61" s="38">
        <f t="shared" ref="E61:E70" si="51">_xlfn.FORECAST.LINEAR(C61,$E$17:$E$46,$C$17:$C$46)</f>
        <v>130927.45799035966</v>
      </c>
      <c r="F61" s="38">
        <f t="shared" ref="F61:F70" si="52">_xlfn.FORECAST.ETS(C61,$F$17:$F$46,$C$17:$C$46)</f>
        <v>119345.05562218998</v>
      </c>
      <c r="G61" s="38">
        <f t="shared" ref="G61:G70" si="53">_xlfn.FORECAST.ETS(C61,$G$17:$G$46,$C$17:$C$46)</f>
        <v>109207.08129343382</v>
      </c>
      <c r="I61" s="25">
        <v>51</v>
      </c>
      <c r="J61" s="45">
        <f t="shared" si="27"/>
        <v>180437.6715024079</v>
      </c>
      <c r="K61" s="39">
        <f t="shared" si="19"/>
        <v>130927.45799035966</v>
      </c>
      <c r="L61" s="39">
        <f t="shared" si="20"/>
        <v>119345.05562218998</v>
      </c>
      <c r="M61" s="40">
        <f t="shared" si="21"/>
        <v>105484.04511519824</v>
      </c>
      <c r="O61" s="25">
        <v>51</v>
      </c>
      <c r="P61" s="28">
        <f t="shared" si="33"/>
        <v>0.95249362464043408</v>
      </c>
      <c r="Q61" s="28">
        <f t="shared" si="34"/>
        <v>1</v>
      </c>
      <c r="R61" s="28">
        <f t="shared" si="28"/>
        <v>1</v>
      </c>
      <c r="S61" s="28">
        <f t="shared" si="29"/>
        <v>0.96590847283765446</v>
      </c>
      <c r="T61" s="28"/>
      <c r="AJ61" s="25">
        <v>51</v>
      </c>
      <c r="AK61" s="30">
        <f t="shared" si="30"/>
        <v>198436.61559956204</v>
      </c>
      <c r="AL61" s="30">
        <f t="shared" si="49"/>
        <v>119881.0884161414</v>
      </c>
      <c r="AM61" s="30">
        <f t="shared" si="23"/>
        <v>119345.05562218998</v>
      </c>
      <c r="AN61" s="30">
        <f t="shared" si="24"/>
        <v>112930.11747166939</v>
      </c>
      <c r="AP61" s="47"/>
      <c r="AQ61" s="47"/>
      <c r="AR61" s="47"/>
      <c r="AS61" s="47"/>
      <c r="AT61" s="47"/>
    </row>
    <row r="62" spans="3:86" ht="15" customHeight="1" x14ac:dyDescent="0.25">
      <c r="C62" s="25">
        <v>52</v>
      </c>
      <c r="D62" s="38">
        <f t="shared" si="50"/>
        <v>188213.27610248153</v>
      </c>
      <c r="E62" s="38">
        <f t="shared" si="51"/>
        <v>130371.50515387468</v>
      </c>
      <c r="F62" s="38">
        <f t="shared" si="52"/>
        <v>119822.21465691982</v>
      </c>
      <c r="G62" s="38">
        <f t="shared" si="53"/>
        <v>111007.36276115026</v>
      </c>
      <c r="I62" s="25">
        <v>52</v>
      </c>
      <c r="J62" s="45">
        <f t="shared" si="27"/>
        <v>176305.41400321631</v>
      </c>
      <c r="K62" s="39">
        <f t="shared" si="19"/>
        <v>130371.50515387468</v>
      </c>
      <c r="L62" s="39">
        <f t="shared" si="20"/>
        <v>119822.21465691982</v>
      </c>
      <c r="M62" s="40">
        <f t="shared" si="21"/>
        <v>109329.55453623652</v>
      </c>
      <c r="O62" s="25">
        <v>52</v>
      </c>
      <c r="P62" s="28">
        <f t="shared" si="33"/>
        <v>0.93673208210465764</v>
      </c>
      <c r="Q62" s="28">
        <f t="shared" si="34"/>
        <v>1</v>
      </c>
      <c r="R62" s="28">
        <f t="shared" si="28"/>
        <v>1</v>
      </c>
      <c r="S62" s="28">
        <f t="shared" si="29"/>
        <v>0.95602811701973478</v>
      </c>
      <c r="T62" s="28"/>
      <c r="AJ62" s="25">
        <v>52</v>
      </c>
      <c r="AK62" s="30">
        <f t="shared" si="30"/>
        <v>200121.13820174674</v>
      </c>
      <c r="AL62" s="30">
        <f t="shared" si="49"/>
        <v>119325.13557965642</v>
      </c>
      <c r="AM62" s="30">
        <f t="shared" si="23"/>
        <v>119822.21465691982</v>
      </c>
      <c r="AN62" s="30">
        <f t="shared" si="24"/>
        <v>116408.20716429957</v>
      </c>
      <c r="AP62" s="47"/>
      <c r="AQ62" s="47"/>
      <c r="AR62" s="47"/>
      <c r="AS62" s="47"/>
      <c r="AT62" s="47"/>
    </row>
    <row r="63" spans="3:86" ht="15" customHeight="1" x14ac:dyDescent="0.25">
      <c r="C63" s="25">
        <v>53</v>
      </c>
      <c r="D63" s="38">
        <f t="shared" si="50"/>
        <v>181575.36735117991</v>
      </c>
      <c r="E63" s="38">
        <f t="shared" si="51"/>
        <v>129815.55231738969</v>
      </c>
      <c r="F63" s="38">
        <f t="shared" si="52"/>
        <v>120299.37369164967</v>
      </c>
      <c r="G63" s="38">
        <f t="shared" si="53"/>
        <v>112807.6442288667</v>
      </c>
      <c r="I63" s="25">
        <v>53</v>
      </c>
      <c r="J63" s="45">
        <f t="shared" si="27"/>
        <v>181575.36735117991</v>
      </c>
      <c r="K63" s="39">
        <f t="shared" si="19"/>
        <v>129815.55231738969</v>
      </c>
      <c r="L63" s="39">
        <f t="shared" si="20"/>
        <v>120299.37369164967</v>
      </c>
      <c r="M63" s="40">
        <f t="shared" si="21"/>
        <v>112435.34061104312</v>
      </c>
      <c r="O63" s="25">
        <v>53</v>
      </c>
      <c r="P63" s="28">
        <f t="shared" si="33"/>
        <v>1</v>
      </c>
      <c r="Q63" s="28">
        <f t="shared" si="34"/>
        <v>1</v>
      </c>
      <c r="R63" s="28">
        <f t="shared" si="28"/>
        <v>1</v>
      </c>
      <c r="S63" s="28">
        <f t="shared" si="29"/>
        <v>0.95825576342580288</v>
      </c>
      <c r="T63" s="28"/>
      <c r="AJ63" s="25">
        <v>53</v>
      </c>
      <c r="AK63" s="30">
        <f t="shared" si="30"/>
        <v>156575.36735117991</v>
      </c>
      <c r="AL63" s="30">
        <f t="shared" si="49"/>
        <v>118769.18274317143</v>
      </c>
      <c r="AM63" s="30">
        <f t="shared" si="23"/>
        <v>120299.37369164967</v>
      </c>
      <c r="AN63" s="30">
        <f t="shared" si="24"/>
        <v>118208.48863201603</v>
      </c>
      <c r="AP63" s="47"/>
      <c r="AQ63" s="47"/>
      <c r="AR63" s="47"/>
      <c r="AS63" s="47"/>
      <c r="AT63" s="47"/>
    </row>
    <row r="64" spans="3:86" ht="15" customHeight="1" x14ac:dyDescent="0.25">
      <c r="C64" s="25">
        <v>54</v>
      </c>
      <c r="D64" s="38">
        <f t="shared" si="50"/>
        <v>174389.41243899919</v>
      </c>
      <c r="E64" s="38">
        <f t="shared" si="51"/>
        <v>129259.59948090471</v>
      </c>
      <c r="F64" s="38">
        <f t="shared" si="52"/>
        <v>120776.53272637952</v>
      </c>
      <c r="G64" s="38">
        <f t="shared" si="53"/>
        <v>114607.92569658313</v>
      </c>
      <c r="I64" s="25">
        <v>54</v>
      </c>
      <c r="J64" s="45">
        <f t="shared" si="27"/>
        <v>174389.41243899919</v>
      </c>
      <c r="K64" s="39">
        <f t="shared" si="19"/>
        <v>129259.59948090471</v>
      </c>
      <c r="L64" s="39">
        <f t="shared" si="20"/>
        <v>120776.53272637952</v>
      </c>
      <c r="M64" s="40">
        <f t="shared" si="21"/>
        <v>117828.10779628615</v>
      </c>
      <c r="O64" s="25">
        <v>54</v>
      </c>
      <c r="P64" s="28">
        <f t="shared" si="33"/>
        <v>1</v>
      </c>
      <c r="Q64" s="28">
        <f t="shared" si="34"/>
        <v>1</v>
      </c>
      <c r="R64" s="28">
        <f t="shared" si="28"/>
        <v>1</v>
      </c>
      <c r="S64" s="28">
        <f t="shared" si="29"/>
        <v>0.9900180813951065</v>
      </c>
      <c r="T64" s="28"/>
      <c r="AJ64" s="25">
        <v>54</v>
      </c>
      <c r="AK64" s="30">
        <f t="shared" si="30"/>
        <v>149389.41243899919</v>
      </c>
      <c r="AL64" s="30">
        <f t="shared" si="49"/>
        <v>118213.22990668645</v>
      </c>
      <c r="AM64" s="30">
        <f t="shared" si="23"/>
        <v>120776.53272637952</v>
      </c>
      <c r="AN64" s="30">
        <f t="shared" si="24"/>
        <v>116285.73392149687</v>
      </c>
      <c r="AP64" s="47"/>
      <c r="AQ64" s="47"/>
      <c r="AR64" s="47"/>
      <c r="AS64" s="47"/>
      <c r="AT64" s="47"/>
    </row>
    <row r="65" spans="3:53" ht="15" customHeight="1" x14ac:dyDescent="0.25">
      <c r="C65" s="25">
        <v>55</v>
      </c>
      <c r="D65" s="38">
        <f t="shared" si="50"/>
        <v>170015.83264054378</v>
      </c>
      <c r="E65" s="38">
        <f t="shared" si="51"/>
        <v>128703.64664441973</v>
      </c>
      <c r="F65" s="38">
        <f t="shared" si="52"/>
        <v>121253.69176110938</v>
      </c>
      <c r="G65" s="38">
        <f t="shared" si="53"/>
        <v>116408.20716429957</v>
      </c>
      <c r="I65" s="25">
        <v>55</v>
      </c>
      <c r="J65" s="45">
        <f t="shared" si="27"/>
        <v>170015.83264054378</v>
      </c>
      <c r="K65" s="39">
        <f t="shared" si="19"/>
        <v>128703.64664441973</v>
      </c>
      <c r="L65" s="39">
        <f t="shared" si="20"/>
        <v>121253.69176110938</v>
      </c>
      <c r="M65" s="40">
        <f t="shared" si="21"/>
        <v>116408.20716429957</v>
      </c>
      <c r="O65" s="25">
        <v>55</v>
      </c>
      <c r="P65" s="28">
        <f t="shared" si="33"/>
        <v>1</v>
      </c>
      <c r="Q65" s="28">
        <f t="shared" si="34"/>
        <v>1</v>
      </c>
      <c r="R65" s="28">
        <f t="shared" si="28"/>
        <v>1</v>
      </c>
      <c r="S65" s="28">
        <f t="shared" si="29"/>
        <v>1</v>
      </c>
      <c r="T65" s="28"/>
      <c r="AJ65" s="25">
        <v>55</v>
      </c>
      <c r="AK65" s="30">
        <f t="shared" si="30"/>
        <v>145015.83264054378</v>
      </c>
      <c r="AL65" s="30">
        <f t="shared" si="49"/>
        <v>117657.27707020147</v>
      </c>
      <c r="AM65" s="30">
        <f t="shared" si="23"/>
        <v>121253.69176110938</v>
      </c>
      <c r="AN65" s="30">
        <f t="shared" si="24"/>
        <v>116408.20716429957</v>
      </c>
      <c r="AP65" s="47"/>
      <c r="AQ65" s="47"/>
      <c r="AR65" s="47"/>
      <c r="AS65" s="47"/>
      <c r="AT65" s="47"/>
    </row>
    <row r="66" spans="3:53" ht="15" customHeight="1" x14ac:dyDescent="0.25">
      <c r="C66" s="25">
        <v>56</v>
      </c>
      <c r="D66" s="38">
        <f t="shared" si="50"/>
        <v>168534.64087529216</v>
      </c>
      <c r="E66" s="38">
        <f t="shared" si="51"/>
        <v>128147.69380793475</v>
      </c>
      <c r="F66" s="38">
        <f t="shared" si="52"/>
        <v>121730.85079583923</v>
      </c>
      <c r="G66" s="38">
        <f t="shared" si="53"/>
        <v>118208.488632016</v>
      </c>
      <c r="I66" s="25">
        <v>56</v>
      </c>
      <c r="J66" s="45">
        <f t="shared" si="27"/>
        <v>168534.64087529216</v>
      </c>
      <c r="K66" s="39">
        <f t="shared" si="19"/>
        <v>128147.69380793475</v>
      </c>
      <c r="L66" s="39">
        <f t="shared" si="20"/>
        <v>121730.85079583923</v>
      </c>
      <c r="M66" s="40">
        <f t="shared" si="21"/>
        <v>118208.488632016</v>
      </c>
      <c r="O66" s="25">
        <v>56</v>
      </c>
      <c r="P66" s="28">
        <f t="shared" si="33"/>
        <v>1</v>
      </c>
      <c r="Q66" s="28">
        <f t="shared" si="34"/>
        <v>1</v>
      </c>
      <c r="R66" s="28">
        <f t="shared" si="28"/>
        <v>1</v>
      </c>
      <c r="S66" s="28">
        <f t="shared" si="29"/>
        <v>1</v>
      </c>
      <c r="T66" s="28"/>
      <c r="AJ66" s="25">
        <v>56</v>
      </c>
      <c r="AK66" s="30">
        <f t="shared" si="30"/>
        <v>143534.64087529216</v>
      </c>
      <c r="AL66" s="30">
        <f t="shared" si="49"/>
        <v>117101.32423371648</v>
      </c>
      <c r="AM66" s="30">
        <f t="shared" si="23"/>
        <v>121730.85079583923</v>
      </c>
      <c r="AN66" s="30">
        <f t="shared" si="24"/>
        <v>118208.488632016</v>
      </c>
      <c r="AP66" s="47"/>
      <c r="AQ66" s="47"/>
      <c r="AR66" s="47"/>
      <c r="AS66" s="47"/>
      <c r="AT66" s="47"/>
    </row>
    <row r="67" spans="3:53" ht="15" customHeight="1" x14ac:dyDescent="0.25">
      <c r="C67" s="25">
        <v>57</v>
      </c>
      <c r="D67" s="38">
        <f t="shared" si="50"/>
        <v>184205.31993352002</v>
      </c>
      <c r="E67" s="38">
        <f t="shared" si="51"/>
        <v>127591.74097144976</v>
      </c>
      <c r="F67" s="38">
        <f t="shared" si="52"/>
        <v>122208.00983056908</v>
      </c>
      <c r="G67" s="38">
        <f t="shared" si="53"/>
        <v>120008.77009973244</v>
      </c>
      <c r="I67" s="25">
        <v>57</v>
      </c>
      <c r="J67" s="45">
        <f t="shared" si="27"/>
        <v>184205.31993352002</v>
      </c>
      <c r="K67" s="39">
        <f t="shared" si="19"/>
        <v>127591.74097144976</v>
      </c>
      <c r="L67" s="39">
        <f t="shared" si="20"/>
        <v>122208.00983056908</v>
      </c>
      <c r="M67" s="40">
        <f t="shared" si="21"/>
        <v>117993.85383891713</v>
      </c>
      <c r="O67" s="25">
        <v>57</v>
      </c>
      <c r="P67" s="28">
        <f t="shared" si="33"/>
        <v>1</v>
      </c>
      <c r="Q67" s="28">
        <f t="shared" si="34"/>
        <v>1</v>
      </c>
      <c r="R67" s="28">
        <f t="shared" si="28"/>
        <v>1</v>
      </c>
      <c r="S67" s="28">
        <f t="shared" si="29"/>
        <v>0.98321025822412123</v>
      </c>
      <c r="T67" s="28"/>
      <c r="AJ67" s="25">
        <v>57</v>
      </c>
      <c r="AK67" s="30">
        <f t="shared" si="30"/>
        <v>171710.25816663075</v>
      </c>
      <c r="AL67" s="30">
        <f t="shared" si="49"/>
        <v>116545.3713972315</v>
      </c>
      <c r="AM67" s="30">
        <f t="shared" si="23"/>
        <v>122208.00983056908</v>
      </c>
      <c r="AN67" s="30">
        <f t="shared" si="24"/>
        <v>122023.68636054776</v>
      </c>
      <c r="AP67" s="47"/>
      <c r="AQ67" s="47"/>
      <c r="AR67" s="47"/>
      <c r="AS67" s="47"/>
      <c r="AT67" s="47"/>
    </row>
    <row r="68" spans="3:53" ht="15" customHeight="1" x14ac:dyDescent="0.2">
      <c r="C68" s="25">
        <v>58</v>
      </c>
      <c r="D68" s="38">
        <f t="shared" si="50"/>
        <v>178565.92726815774</v>
      </c>
      <c r="E68" s="38">
        <f t="shared" si="51"/>
        <v>127035.78813496478</v>
      </c>
      <c r="F68" s="38">
        <f t="shared" si="52"/>
        <v>122685.16886529893</v>
      </c>
      <c r="G68" s="38">
        <f t="shared" si="53"/>
        <v>121809.05156744889</v>
      </c>
      <c r="I68" s="25">
        <v>58</v>
      </c>
      <c r="J68" s="45">
        <f t="shared" si="27"/>
        <v>178565.92726815774</v>
      </c>
      <c r="K68" s="39">
        <f t="shared" si="19"/>
        <v>127035.78813496478</v>
      </c>
      <c r="L68" s="39">
        <f t="shared" si="20"/>
        <v>122673.59129361364</v>
      </c>
      <c r="M68" s="40">
        <f t="shared" si="21"/>
        <v>118423.12342511489</v>
      </c>
      <c r="O68" s="25">
        <v>58</v>
      </c>
      <c r="P68" s="28">
        <f t="shared" si="33"/>
        <v>1</v>
      </c>
      <c r="Q68" s="28">
        <f t="shared" si="34"/>
        <v>1</v>
      </c>
      <c r="R68" s="28">
        <f t="shared" si="28"/>
        <v>0.99990563185597447</v>
      </c>
      <c r="S68" s="28">
        <f t="shared" si="29"/>
        <v>0.95794168716889061</v>
      </c>
      <c r="T68" s="28"/>
      <c r="AJ68" s="25">
        <v>58</v>
      </c>
      <c r="AK68" s="30">
        <f t="shared" si="30"/>
        <v>175722.24134514679</v>
      </c>
      <c r="AL68" s="30">
        <f t="shared" si="49"/>
        <v>115989.41856074652</v>
      </c>
      <c r="AM68" s="30">
        <f t="shared" si="23"/>
        <v>122696.74643698421</v>
      </c>
      <c r="AN68" s="30">
        <f t="shared" si="24"/>
        <v>127209.8959705982</v>
      </c>
      <c r="AO68" s="52"/>
      <c r="AP68" s="52"/>
      <c r="AQ68" s="52"/>
      <c r="AR68" s="52"/>
      <c r="AS68" s="52"/>
      <c r="AT68" s="52"/>
    </row>
    <row r="69" spans="3:53" ht="15" customHeight="1" x14ac:dyDescent="0.2">
      <c r="C69" s="25">
        <v>59</v>
      </c>
      <c r="D69" s="38">
        <f t="shared" si="50"/>
        <v>183373.28095756096</v>
      </c>
      <c r="E69" s="38">
        <f t="shared" si="51"/>
        <v>126479.8352984798</v>
      </c>
      <c r="F69" s="38">
        <f t="shared" si="52"/>
        <v>123162.32790002877</v>
      </c>
      <c r="G69" s="38">
        <f t="shared" si="53"/>
        <v>123609.33303516533</v>
      </c>
      <c r="I69" s="25">
        <v>59</v>
      </c>
      <c r="J69" s="45">
        <f t="shared" si="27"/>
        <v>157295.51550908829</v>
      </c>
      <c r="K69" s="39">
        <f t="shared" si="19"/>
        <v>126479.8352984798</v>
      </c>
      <c r="L69" s="39">
        <f t="shared" si="20"/>
        <v>121742.42836752451</v>
      </c>
      <c r="M69" s="40">
        <f t="shared" si="21"/>
        <v>123407.84140908378</v>
      </c>
      <c r="O69" s="25">
        <v>59</v>
      </c>
      <c r="P69" s="28">
        <f t="shared" si="33"/>
        <v>0.85778863031573294</v>
      </c>
      <c r="Q69" s="28">
        <f t="shared" si="34"/>
        <v>1</v>
      </c>
      <c r="R69" s="28">
        <f t="shared" si="28"/>
        <v>0.98838769635686141</v>
      </c>
      <c r="S69" s="28">
        <f t="shared" si="29"/>
        <v>0.96195372466326312</v>
      </c>
      <c r="T69" s="28"/>
      <c r="AJ69" s="25">
        <v>59</v>
      </c>
      <c r="AK69" s="30">
        <f t="shared" si="30"/>
        <v>209451.04640603362</v>
      </c>
      <c r="AL69" s="30">
        <f t="shared" si="49"/>
        <v>115433.46572426154</v>
      </c>
      <c r="AM69" s="30">
        <f t="shared" si="23"/>
        <v>124593.80500421832</v>
      </c>
      <c r="AN69" s="30">
        <f t="shared" si="24"/>
        <v>129010.17743831465</v>
      </c>
      <c r="AO69" s="52"/>
      <c r="AP69" s="52"/>
      <c r="AQ69" s="52"/>
      <c r="AR69" s="52"/>
      <c r="AS69" s="52"/>
      <c r="AT69" s="52"/>
    </row>
    <row r="70" spans="3:53" ht="15" customHeight="1" x14ac:dyDescent="0.2">
      <c r="C70" s="25">
        <v>60</v>
      </c>
      <c r="D70" s="38">
        <f t="shared" si="50"/>
        <v>191014.78412290927</v>
      </c>
      <c r="E70" s="38">
        <f t="shared" si="51"/>
        <v>125923.8824619948</v>
      </c>
      <c r="F70" s="38">
        <f t="shared" si="52"/>
        <v>123639.48693475864</v>
      </c>
      <c r="G70" s="38">
        <f t="shared" si="53"/>
        <v>125409.61450288176</v>
      </c>
      <c r="I70" s="25">
        <v>60</v>
      </c>
      <c r="J70" s="45">
        <f>IF(AQ107&gt;0,X41,X41+AQ107)</f>
        <v>197788.02361510342</v>
      </c>
      <c r="K70" s="39">
        <f>IF(AR107&gt;0,Y41,Y41+AR107)</f>
        <v>125923.8824619948</v>
      </c>
      <c r="L70" s="39">
        <f>IF(AS107&gt;0,Z41,Z41+AS107)</f>
        <v>123638.32917759009</v>
      </c>
      <c r="M70" s="40">
        <f t="shared" ref="M70" si="54">IF(AT107&gt;0,G70,G70+AT107)</f>
        <v>122023.68636054776</v>
      </c>
      <c r="O70" s="25">
        <v>60</v>
      </c>
      <c r="P70" s="28">
        <f t="shared" si="33"/>
        <v>0.92215415026517689</v>
      </c>
      <c r="Q70" s="28">
        <f t="shared" si="34"/>
        <v>1</v>
      </c>
      <c r="R70" s="28">
        <f t="shared" si="28"/>
        <v>0.98968639688152171</v>
      </c>
      <c r="S70" s="28">
        <f t="shared" si="29"/>
        <v>0.94007241472688796</v>
      </c>
      <c r="T70" s="28"/>
      <c r="AJ70" s="25">
        <v>60</v>
      </c>
      <c r="AK70" s="30">
        <f t="shared" si="30"/>
        <v>210319.3100791878</v>
      </c>
      <c r="AL70" s="30">
        <f t="shared" si="49"/>
        <v>114877.51288777654</v>
      </c>
      <c r="AM70" s="30">
        <f t="shared" si="23"/>
        <v>125070.96403894819</v>
      </c>
      <c r="AN70" s="30">
        <f t="shared" si="24"/>
        <v>128795.54264521576</v>
      </c>
      <c r="AO70" s="52"/>
      <c r="AP70" s="52"/>
      <c r="AQ70" s="52"/>
      <c r="AR70" s="52"/>
      <c r="AS70" s="52"/>
      <c r="AT70" s="52"/>
    </row>
    <row r="71" spans="3:53" ht="23" x14ac:dyDescent="0.2">
      <c r="AJ71" s="53"/>
      <c r="AK71" s="54"/>
      <c r="AL71" s="54"/>
      <c r="AM71" s="54"/>
      <c r="AN71" s="54"/>
      <c r="AO71" s="54"/>
    </row>
    <row r="72" spans="3:53" ht="17" thickBot="1" x14ac:dyDescent="0.25">
      <c r="AJ72" s="54"/>
      <c r="AK72" s="54"/>
      <c r="AL72" s="54"/>
      <c r="AM72" s="54"/>
      <c r="AN72" s="54"/>
      <c r="AO72" s="54"/>
    </row>
    <row r="73" spans="3:53" ht="25" x14ac:dyDescent="0.25">
      <c r="C73" s="152" t="s">
        <v>2</v>
      </c>
      <c r="D73" s="152"/>
      <c r="E73" s="152"/>
      <c r="F73" s="152"/>
      <c r="G73" s="152"/>
      <c r="I73" s="152" t="s">
        <v>3</v>
      </c>
      <c r="J73" s="152"/>
      <c r="K73" s="152"/>
      <c r="L73" s="152"/>
      <c r="M73" s="152"/>
      <c r="O73" s="152" t="s">
        <v>118</v>
      </c>
      <c r="P73" s="152"/>
      <c r="Q73" s="152"/>
      <c r="R73" s="152"/>
      <c r="S73" s="152"/>
      <c r="T73" s="21"/>
      <c r="U73" s="21"/>
      <c r="V73" s="21"/>
      <c r="W73" s="47"/>
      <c r="X73" s="159" t="s">
        <v>4</v>
      </c>
      <c r="Y73" s="160"/>
      <c r="AJ73" s="54"/>
      <c r="AK73" s="54"/>
      <c r="AL73" s="54"/>
      <c r="AM73" s="54"/>
      <c r="AN73" s="54"/>
      <c r="AO73" s="54"/>
    </row>
    <row r="74" spans="3:53" ht="33" x14ac:dyDescent="0.35">
      <c r="C74" s="25"/>
      <c r="D74" s="25" t="s">
        <v>13</v>
      </c>
      <c r="E74" s="25" t="s">
        <v>14</v>
      </c>
      <c r="F74" s="25" t="s">
        <v>15</v>
      </c>
      <c r="G74" s="25" t="s">
        <v>16</v>
      </c>
      <c r="I74" s="25"/>
      <c r="J74" s="25" t="s">
        <v>13</v>
      </c>
      <c r="K74" s="25" t="s">
        <v>14</v>
      </c>
      <c r="L74" s="25" t="s">
        <v>15</v>
      </c>
      <c r="M74" s="25" t="s">
        <v>16</v>
      </c>
      <c r="O74" s="25"/>
      <c r="P74" s="25" t="s">
        <v>13</v>
      </c>
      <c r="Q74" s="25" t="s">
        <v>14</v>
      </c>
      <c r="R74" s="25" t="s">
        <v>15</v>
      </c>
      <c r="S74" s="25" t="s">
        <v>16</v>
      </c>
      <c r="T74" s="25"/>
      <c r="U74" s="21"/>
      <c r="V74" s="21"/>
      <c r="X74" s="55" t="s">
        <v>5</v>
      </c>
      <c r="Y74" s="56"/>
      <c r="AA74" s="137" t="s">
        <v>117</v>
      </c>
      <c r="AB74" s="167"/>
      <c r="AC74" s="167"/>
      <c r="AD74" s="167"/>
      <c r="AE74" s="167"/>
      <c r="AF74" s="167"/>
      <c r="AI74" s="165" t="s">
        <v>20</v>
      </c>
      <c r="AJ74" s="166"/>
      <c r="AK74" s="166"/>
      <c r="AL74" s="166"/>
      <c r="AM74" s="166"/>
      <c r="AN74" s="166"/>
      <c r="AO74" s="166"/>
      <c r="AP74" s="166"/>
      <c r="AQ74" s="166"/>
      <c r="AR74" s="166"/>
      <c r="AS74" s="166"/>
      <c r="AT74" s="166"/>
      <c r="AU74" s="166"/>
      <c r="AV74" s="166"/>
      <c r="AW74" s="166"/>
      <c r="AX74" s="166"/>
      <c r="AZ74" s="57"/>
      <c r="BA74" s="57"/>
    </row>
    <row r="75" spans="3:53" ht="26" customHeight="1" x14ac:dyDescent="0.25">
      <c r="C75" s="25">
        <v>7</v>
      </c>
      <c r="D75" s="12">
        <v>0</v>
      </c>
      <c r="E75" s="12">
        <v>0</v>
      </c>
      <c r="F75" s="12">
        <v>0</v>
      </c>
      <c r="G75" s="12">
        <v>0</v>
      </c>
      <c r="I75" s="25">
        <v>7</v>
      </c>
      <c r="J75" s="12">
        <f>D75*0.1</f>
        <v>0</v>
      </c>
      <c r="K75" s="12">
        <f t="shared" ref="K75:M75" si="55">E75*0.1</f>
        <v>0</v>
      </c>
      <c r="L75" s="12">
        <f t="shared" si="55"/>
        <v>0</v>
      </c>
      <c r="M75" s="12">
        <f t="shared" si="55"/>
        <v>0</v>
      </c>
      <c r="O75" s="25">
        <v>7</v>
      </c>
      <c r="P75" s="58">
        <f t="shared" ref="P75:P106" si="56">$Y$75*D75</f>
        <v>0</v>
      </c>
      <c r="Q75" s="58">
        <f t="shared" ref="Q75:Q106" si="57">$Y$76*E75</f>
        <v>0</v>
      </c>
      <c r="R75" s="58">
        <f t="shared" ref="R75:R106" si="58">$Y$77*F75</f>
        <v>0</v>
      </c>
      <c r="S75" s="58">
        <f t="shared" ref="S75:S115" si="59">$Y$78*G75</f>
        <v>0</v>
      </c>
      <c r="T75" s="58"/>
      <c r="U75" s="58"/>
      <c r="V75" s="58"/>
      <c r="X75" s="41" t="s">
        <v>6</v>
      </c>
      <c r="Y75" s="59">
        <v>0.28000000000000003</v>
      </c>
      <c r="AO75" s="60"/>
      <c r="AP75" s="60"/>
      <c r="AQ75" s="60"/>
      <c r="AR75" s="60"/>
      <c r="AZ75" s="61"/>
      <c r="BA75" s="62"/>
    </row>
    <row r="76" spans="3:53" ht="26" customHeight="1" x14ac:dyDescent="0.25">
      <c r="C76" s="16">
        <v>8</v>
      </c>
      <c r="D76" s="12">
        <v>0</v>
      </c>
      <c r="E76" s="12">
        <v>0</v>
      </c>
      <c r="F76" s="12">
        <v>0</v>
      </c>
      <c r="G76" s="12">
        <v>0</v>
      </c>
      <c r="I76" s="16">
        <v>8</v>
      </c>
      <c r="J76" s="12">
        <f t="shared" ref="J76:J115" si="60">D76*0.1</f>
        <v>0</v>
      </c>
      <c r="K76" s="12">
        <f t="shared" ref="K76:K115" si="61">E76*0.1</f>
        <v>0</v>
      </c>
      <c r="L76" s="12">
        <f t="shared" ref="L76:L115" si="62">F76*0.1</f>
        <v>0</v>
      </c>
      <c r="M76" s="12">
        <f t="shared" ref="M76:M115" si="63">G76*0.1</f>
        <v>0</v>
      </c>
      <c r="O76" s="16">
        <v>8</v>
      </c>
      <c r="P76" s="58">
        <f t="shared" si="56"/>
        <v>0</v>
      </c>
      <c r="Q76" s="58">
        <f t="shared" si="57"/>
        <v>0</v>
      </c>
      <c r="R76" s="58">
        <f t="shared" si="58"/>
        <v>0</v>
      </c>
      <c r="S76" s="58">
        <f t="shared" si="59"/>
        <v>0</v>
      </c>
      <c r="T76" s="58"/>
      <c r="U76" s="58"/>
      <c r="V76" s="58"/>
      <c r="X76" s="41" t="s">
        <v>7</v>
      </c>
      <c r="Y76" s="59">
        <v>0.87</v>
      </c>
      <c r="Z76" s="140" t="s">
        <v>115</v>
      </c>
      <c r="AA76" s="141"/>
      <c r="AB76" s="141"/>
      <c r="AJ76" s="152" t="s">
        <v>26</v>
      </c>
      <c r="AK76" s="152"/>
      <c r="AL76" s="152"/>
      <c r="AM76" s="152"/>
      <c r="AN76" s="152"/>
      <c r="AO76" s="60"/>
      <c r="AP76" s="152" t="s">
        <v>124</v>
      </c>
      <c r="AQ76" s="152"/>
      <c r="AR76" s="152"/>
      <c r="AS76" s="152"/>
      <c r="AT76" s="152"/>
      <c r="AV76" s="57"/>
      <c r="AW76" s="57"/>
      <c r="AZ76" s="63"/>
      <c r="BA76" s="64"/>
    </row>
    <row r="77" spans="3:53" ht="22" customHeight="1" x14ac:dyDescent="0.25">
      <c r="C77" s="16">
        <v>9</v>
      </c>
      <c r="D77" s="12">
        <v>0</v>
      </c>
      <c r="E77" s="12">
        <v>0</v>
      </c>
      <c r="F77" s="12">
        <v>0</v>
      </c>
      <c r="G77" s="12">
        <v>0</v>
      </c>
      <c r="I77" s="16">
        <v>9</v>
      </c>
      <c r="J77" s="12">
        <f t="shared" si="60"/>
        <v>0</v>
      </c>
      <c r="K77" s="12">
        <f t="shared" si="61"/>
        <v>0</v>
      </c>
      <c r="L77" s="12">
        <f t="shared" si="62"/>
        <v>0</v>
      </c>
      <c r="M77" s="12">
        <f t="shared" si="63"/>
        <v>0</v>
      </c>
      <c r="O77" s="16">
        <v>9</v>
      </c>
      <c r="P77" s="58">
        <f t="shared" si="56"/>
        <v>0</v>
      </c>
      <c r="Q77" s="58">
        <f t="shared" si="57"/>
        <v>0</v>
      </c>
      <c r="R77" s="58">
        <f t="shared" si="58"/>
        <v>0</v>
      </c>
      <c r="S77" s="58">
        <f t="shared" si="59"/>
        <v>0</v>
      </c>
      <c r="T77" s="58"/>
      <c r="U77" s="58"/>
      <c r="V77" s="58"/>
      <c r="X77" s="41" t="s">
        <v>8</v>
      </c>
      <c r="Y77" s="65">
        <v>1.1100000000000001</v>
      </c>
      <c r="Z77" s="150" t="s">
        <v>116</v>
      </c>
      <c r="AA77" s="151"/>
      <c r="AB77" s="151"/>
      <c r="AJ77" s="25"/>
      <c r="AK77" s="25" t="s">
        <v>13</v>
      </c>
      <c r="AL77" s="25" t="s">
        <v>14</v>
      </c>
      <c r="AM77" s="25" t="s">
        <v>15</v>
      </c>
      <c r="AN77" s="25" t="s">
        <v>16</v>
      </c>
      <c r="AP77" s="25"/>
      <c r="AQ77" s="25" t="s">
        <v>13</v>
      </c>
      <c r="AR77" s="25" t="s">
        <v>14</v>
      </c>
      <c r="AS77" s="25" t="s">
        <v>15</v>
      </c>
      <c r="AT77" s="25" t="s">
        <v>16</v>
      </c>
      <c r="AV77" s="57"/>
      <c r="AW77" s="57"/>
      <c r="AZ77" s="63"/>
      <c r="BA77" s="64"/>
    </row>
    <row r="78" spans="3:53" ht="26" thickBot="1" x14ac:dyDescent="0.3">
      <c r="C78" s="16">
        <v>10</v>
      </c>
      <c r="D78" s="12">
        <v>0</v>
      </c>
      <c r="E78" s="12">
        <v>0</v>
      </c>
      <c r="F78" s="12">
        <v>0</v>
      </c>
      <c r="G78" s="12">
        <v>0</v>
      </c>
      <c r="I78" s="16">
        <v>10</v>
      </c>
      <c r="J78" s="12">
        <f t="shared" si="60"/>
        <v>0</v>
      </c>
      <c r="K78" s="12">
        <f t="shared" si="61"/>
        <v>0</v>
      </c>
      <c r="L78" s="12">
        <f t="shared" si="62"/>
        <v>0</v>
      </c>
      <c r="M78" s="12">
        <f t="shared" si="63"/>
        <v>0</v>
      </c>
      <c r="O78" s="16">
        <v>10</v>
      </c>
      <c r="P78" s="58">
        <f t="shared" si="56"/>
        <v>0</v>
      </c>
      <c r="Q78" s="58">
        <f t="shared" si="57"/>
        <v>0</v>
      </c>
      <c r="R78" s="58">
        <f t="shared" si="58"/>
        <v>0</v>
      </c>
      <c r="S78" s="58">
        <f t="shared" si="59"/>
        <v>0</v>
      </c>
      <c r="T78" s="58"/>
      <c r="U78" s="58"/>
      <c r="V78" s="58"/>
      <c r="X78" s="66" t="s">
        <v>9</v>
      </c>
      <c r="Y78" s="67">
        <v>2.09</v>
      </c>
      <c r="AJ78" s="16">
        <v>31</v>
      </c>
      <c r="AK78" s="25"/>
      <c r="AL78" s="25"/>
      <c r="AM78" s="25"/>
      <c r="AN78" s="25"/>
      <c r="AP78" s="16">
        <v>31</v>
      </c>
      <c r="AQ78" s="25"/>
      <c r="AR78" s="25"/>
      <c r="AS78" s="25"/>
      <c r="AT78" s="25"/>
      <c r="AV78" s="57"/>
      <c r="AW78" s="57"/>
      <c r="AZ78" s="63"/>
      <c r="BA78" s="64"/>
    </row>
    <row r="79" spans="3:53" ht="17" customHeight="1" x14ac:dyDescent="0.25">
      <c r="C79" s="16">
        <v>11</v>
      </c>
      <c r="D79" s="12">
        <v>0</v>
      </c>
      <c r="E79" s="12">
        <v>0</v>
      </c>
      <c r="F79" s="12">
        <v>0</v>
      </c>
      <c r="G79" s="12">
        <v>0</v>
      </c>
      <c r="I79" s="16">
        <v>11</v>
      </c>
      <c r="J79" s="12">
        <f t="shared" si="60"/>
        <v>0</v>
      </c>
      <c r="K79" s="12">
        <f t="shared" si="61"/>
        <v>0</v>
      </c>
      <c r="L79" s="12">
        <f t="shared" si="62"/>
        <v>0</v>
      </c>
      <c r="M79" s="12">
        <f t="shared" si="63"/>
        <v>0</v>
      </c>
      <c r="O79" s="16">
        <v>11</v>
      </c>
      <c r="P79" s="58">
        <f t="shared" si="56"/>
        <v>0</v>
      </c>
      <c r="Q79" s="58">
        <f t="shared" si="57"/>
        <v>0</v>
      </c>
      <c r="R79" s="58">
        <f t="shared" si="58"/>
        <v>0</v>
      </c>
      <c r="S79" s="58">
        <f t="shared" si="59"/>
        <v>0</v>
      </c>
      <c r="T79" s="58"/>
      <c r="U79" s="58"/>
      <c r="V79" s="58"/>
      <c r="X79" s="68"/>
      <c r="Y79" s="69"/>
      <c r="Z79" s="70"/>
      <c r="AJ79" s="16">
        <v>32</v>
      </c>
      <c r="AK79" s="25"/>
      <c r="AL79" s="25"/>
      <c r="AM79" s="25"/>
      <c r="AN79" s="25"/>
      <c r="AP79" s="16">
        <v>32</v>
      </c>
      <c r="AQ79" s="25"/>
      <c r="AR79" s="25"/>
      <c r="AS79" s="25"/>
      <c r="AT79" s="25"/>
      <c r="AV79" s="57"/>
      <c r="AW79" s="57"/>
      <c r="AZ79" s="63"/>
      <c r="BA79" s="64"/>
    </row>
    <row r="80" spans="3:53" ht="25" x14ac:dyDescent="0.25">
      <c r="C80" s="16">
        <v>12</v>
      </c>
      <c r="D80" s="12">
        <v>0</v>
      </c>
      <c r="E80" s="12">
        <v>0</v>
      </c>
      <c r="F80" s="12">
        <v>0</v>
      </c>
      <c r="G80" s="12">
        <v>0</v>
      </c>
      <c r="I80" s="16">
        <v>12</v>
      </c>
      <c r="J80" s="12">
        <f t="shared" si="60"/>
        <v>0</v>
      </c>
      <c r="K80" s="12">
        <f t="shared" si="61"/>
        <v>0</v>
      </c>
      <c r="L80" s="12">
        <f t="shared" si="62"/>
        <v>0</v>
      </c>
      <c r="M80" s="12">
        <f t="shared" si="63"/>
        <v>0</v>
      </c>
      <c r="O80" s="16">
        <v>12</v>
      </c>
      <c r="P80" s="58">
        <f t="shared" si="56"/>
        <v>0</v>
      </c>
      <c r="Q80" s="58">
        <f t="shared" si="57"/>
        <v>0</v>
      </c>
      <c r="R80" s="58">
        <f t="shared" si="58"/>
        <v>0</v>
      </c>
      <c r="S80" s="58">
        <f t="shared" si="59"/>
        <v>0</v>
      </c>
      <c r="T80" s="58"/>
      <c r="U80" s="58"/>
      <c r="V80" s="58"/>
      <c r="X80" s="71"/>
      <c r="Y80" s="72"/>
      <c r="Z80" s="70"/>
      <c r="AJ80" s="16">
        <v>33</v>
      </c>
      <c r="AK80" s="12">
        <f>AQ17+D136</f>
        <v>517663</v>
      </c>
      <c r="AL80" s="12">
        <f t="shared" ref="AK80:AN85" si="64">AR17+E136</f>
        <v>669862</v>
      </c>
      <c r="AM80" s="12">
        <f t="shared" si="64"/>
        <v>95330</v>
      </c>
      <c r="AN80" s="12">
        <f t="shared" si="64"/>
        <v>76049</v>
      </c>
      <c r="AP80" s="16">
        <v>33</v>
      </c>
      <c r="AQ80" s="73">
        <f>AK80-D43</f>
        <v>330572</v>
      </c>
      <c r="AR80" s="73">
        <f t="shared" ref="AR80:AR107" si="65">AL80-E43</f>
        <v>532563</v>
      </c>
      <c r="AS80" s="73">
        <f t="shared" ref="AS80:AS107" si="66">AM80-F43</f>
        <v>-6978</v>
      </c>
      <c r="AT80" s="73">
        <f t="shared" ref="AT80:AT107" si="67">AN80-G43</f>
        <v>-5367</v>
      </c>
      <c r="AV80" s="57"/>
      <c r="AW80" s="57"/>
    </row>
    <row r="81" spans="3:82" ht="25" x14ac:dyDescent="0.25">
      <c r="C81" s="16">
        <v>13</v>
      </c>
      <c r="D81" s="12">
        <v>0</v>
      </c>
      <c r="E81" s="12">
        <v>0</v>
      </c>
      <c r="F81" s="12">
        <v>0</v>
      </c>
      <c r="G81" s="12">
        <v>0</v>
      </c>
      <c r="I81" s="16">
        <v>13</v>
      </c>
      <c r="J81" s="12">
        <f t="shared" si="60"/>
        <v>0</v>
      </c>
      <c r="K81" s="12">
        <f t="shared" si="61"/>
        <v>0</v>
      </c>
      <c r="L81" s="12">
        <f t="shared" si="62"/>
        <v>0</v>
      </c>
      <c r="M81" s="12">
        <f t="shared" si="63"/>
        <v>0</v>
      </c>
      <c r="O81" s="16">
        <v>13</v>
      </c>
      <c r="P81" s="58">
        <f t="shared" si="56"/>
        <v>0</v>
      </c>
      <c r="Q81" s="58">
        <f t="shared" si="57"/>
        <v>0</v>
      </c>
      <c r="R81" s="58">
        <f t="shared" si="58"/>
        <v>0</v>
      </c>
      <c r="S81" s="58">
        <f t="shared" si="59"/>
        <v>0</v>
      </c>
      <c r="T81" s="58"/>
      <c r="U81" s="58"/>
      <c r="V81" s="58"/>
      <c r="X81" s="71"/>
      <c r="Y81" s="72"/>
      <c r="Z81" s="70"/>
      <c r="AJ81" s="16">
        <v>34</v>
      </c>
      <c r="AK81" s="12">
        <f t="shared" si="64"/>
        <v>512370</v>
      </c>
      <c r="AL81" s="12">
        <f t="shared" si="64"/>
        <v>679737</v>
      </c>
      <c r="AM81" s="12">
        <f t="shared" si="64"/>
        <v>97070</v>
      </c>
      <c r="AN81" s="12">
        <f t="shared" si="64"/>
        <v>67440</v>
      </c>
      <c r="AP81" s="16">
        <v>34</v>
      </c>
      <c r="AQ81" s="73">
        <f t="shared" ref="AQ81:AQ107" si="68">AK81-D44</f>
        <v>345995</v>
      </c>
      <c r="AR81" s="73">
        <f t="shared" si="65"/>
        <v>538172</v>
      </c>
      <c r="AS81" s="73">
        <f t="shared" si="66"/>
        <v>-19919</v>
      </c>
      <c r="AT81" s="73">
        <f t="shared" si="67"/>
        <v>-7668</v>
      </c>
      <c r="AV81" s="57"/>
      <c r="AW81" s="57"/>
    </row>
    <row r="82" spans="3:82" ht="25" x14ac:dyDescent="0.25">
      <c r="C82" s="16">
        <v>14</v>
      </c>
      <c r="D82" s="12">
        <v>0</v>
      </c>
      <c r="E82" s="12">
        <v>0</v>
      </c>
      <c r="F82" s="12">
        <v>0</v>
      </c>
      <c r="G82" s="12">
        <v>0</v>
      </c>
      <c r="I82" s="16">
        <v>14</v>
      </c>
      <c r="J82" s="12">
        <f t="shared" si="60"/>
        <v>0</v>
      </c>
      <c r="K82" s="12">
        <f t="shared" si="61"/>
        <v>0</v>
      </c>
      <c r="L82" s="12">
        <f t="shared" si="62"/>
        <v>0</v>
      </c>
      <c r="M82" s="12">
        <f t="shared" si="63"/>
        <v>0</v>
      </c>
      <c r="O82" s="16">
        <v>14</v>
      </c>
      <c r="P82" s="58">
        <f t="shared" si="56"/>
        <v>0</v>
      </c>
      <c r="Q82" s="58">
        <f t="shared" si="57"/>
        <v>0</v>
      </c>
      <c r="R82" s="58">
        <f t="shared" si="58"/>
        <v>0</v>
      </c>
      <c r="S82" s="58">
        <f t="shared" si="59"/>
        <v>0</v>
      </c>
      <c r="T82" s="58"/>
      <c r="U82" s="58"/>
      <c r="V82" s="58"/>
      <c r="X82" s="71"/>
      <c r="Y82" s="72"/>
      <c r="Z82" s="70"/>
      <c r="AJ82" s="16">
        <v>35</v>
      </c>
      <c r="AK82" s="12">
        <f t="shared" si="64"/>
        <v>527692</v>
      </c>
      <c r="AL82" s="12">
        <f t="shared" si="64"/>
        <v>684967</v>
      </c>
      <c r="AM82" s="12">
        <f t="shared" si="64"/>
        <v>98359</v>
      </c>
      <c r="AN82" s="12">
        <f t="shared" si="64"/>
        <v>68416</v>
      </c>
      <c r="AP82" s="16">
        <v>35</v>
      </c>
      <c r="AQ82" s="73">
        <f t="shared" si="68"/>
        <v>348354</v>
      </c>
      <c r="AR82" s="73">
        <f t="shared" si="65"/>
        <v>545109</v>
      </c>
      <c r="AS82" s="73">
        <f t="shared" si="66"/>
        <v>-22752</v>
      </c>
      <c r="AT82" s="73">
        <f t="shared" si="67"/>
        <v>-12723</v>
      </c>
      <c r="AV82" s="57"/>
      <c r="AW82" s="57"/>
    </row>
    <row r="83" spans="3:82" ht="25" x14ac:dyDescent="0.25">
      <c r="C83" s="16">
        <v>15</v>
      </c>
      <c r="D83" s="12">
        <v>0</v>
      </c>
      <c r="E83" s="12">
        <v>0</v>
      </c>
      <c r="F83" s="12">
        <v>0</v>
      </c>
      <c r="G83" s="12">
        <v>0</v>
      </c>
      <c r="I83" s="16">
        <v>15</v>
      </c>
      <c r="J83" s="12">
        <f t="shared" si="60"/>
        <v>0</v>
      </c>
      <c r="K83" s="12">
        <f t="shared" si="61"/>
        <v>0</v>
      </c>
      <c r="L83" s="12">
        <f t="shared" si="62"/>
        <v>0</v>
      </c>
      <c r="M83" s="12">
        <f t="shared" si="63"/>
        <v>0</v>
      </c>
      <c r="O83" s="16">
        <v>15</v>
      </c>
      <c r="P83" s="58">
        <f t="shared" si="56"/>
        <v>0</v>
      </c>
      <c r="Q83" s="58">
        <f t="shared" si="57"/>
        <v>0</v>
      </c>
      <c r="R83" s="58">
        <f t="shared" si="58"/>
        <v>0</v>
      </c>
      <c r="S83" s="58">
        <f t="shared" si="59"/>
        <v>0</v>
      </c>
      <c r="T83" s="58"/>
      <c r="U83" s="58"/>
      <c r="V83" s="58"/>
      <c r="X83" s="71"/>
      <c r="Y83" s="72"/>
      <c r="Z83" s="70"/>
      <c r="AJ83" s="25">
        <v>36</v>
      </c>
      <c r="AK83" s="12">
        <f t="shared" si="64"/>
        <v>527741</v>
      </c>
      <c r="AL83" s="12">
        <f t="shared" si="64"/>
        <v>690227</v>
      </c>
      <c r="AM83" s="12">
        <f t="shared" si="64"/>
        <v>99799</v>
      </c>
      <c r="AN83" s="12">
        <f t="shared" si="64"/>
        <v>69680</v>
      </c>
      <c r="AP83" s="25">
        <v>36</v>
      </c>
      <c r="AQ83" s="73">
        <f t="shared" si="68"/>
        <v>332676</v>
      </c>
      <c r="AR83" s="73">
        <f t="shared" si="65"/>
        <v>554393</v>
      </c>
      <c r="AS83" s="73">
        <f t="shared" si="66"/>
        <v>-15662</v>
      </c>
      <c r="AT83" s="73">
        <f t="shared" si="67"/>
        <v>-17200</v>
      </c>
      <c r="AV83" s="57"/>
      <c r="AW83" s="57"/>
    </row>
    <row r="84" spans="3:82" ht="25" x14ac:dyDescent="0.25">
      <c r="C84" s="16">
        <v>16</v>
      </c>
      <c r="D84" s="12">
        <v>0</v>
      </c>
      <c r="E84" s="12">
        <v>0</v>
      </c>
      <c r="F84" s="12">
        <v>0</v>
      </c>
      <c r="G84" s="12">
        <v>0</v>
      </c>
      <c r="I84" s="16">
        <v>16</v>
      </c>
      <c r="J84" s="12">
        <f t="shared" si="60"/>
        <v>0</v>
      </c>
      <c r="K84" s="12">
        <f t="shared" si="61"/>
        <v>0</v>
      </c>
      <c r="L84" s="12">
        <f t="shared" si="62"/>
        <v>0</v>
      </c>
      <c r="M84" s="12">
        <f t="shared" si="63"/>
        <v>0</v>
      </c>
      <c r="O84" s="16">
        <v>16</v>
      </c>
      <c r="P84" s="58">
        <f t="shared" si="56"/>
        <v>0</v>
      </c>
      <c r="Q84" s="58">
        <f t="shared" si="57"/>
        <v>0</v>
      </c>
      <c r="R84" s="58">
        <f t="shared" si="58"/>
        <v>0</v>
      </c>
      <c r="S84" s="58">
        <f t="shared" si="59"/>
        <v>0</v>
      </c>
      <c r="T84" s="58"/>
      <c r="U84" s="58"/>
      <c r="V84" s="58"/>
      <c r="X84" s="70"/>
      <c r="Y84" s="70"/>
      <c r="Z84" s="70"/>
      <c r="AJ84" s="25">
        <v>37</v>
      </c>
      <c r="AK84" s="12">
        <f t="shared" si="64"/>
        <v>515470.14631373179</v>
      </c>
      <c r="AL84" s="12">
        <f t="shared" si="64"/>
        <v>694028.20229885052</v>
      </c>
      <c r="AM84" s="12">
        <f t="shared" si="64"/>
        <v>100217</v>
      </c>
      <c r="AN84" s="12">
        <f t="shared" si="64"/>
        <v>71636</v>
      </c>
      <c r="AP84" s="25">
        <v>37</v>
      </c>
      <c r="AQ84" s="73">
        <f t="shared" si="68"/>
        <v>321244.29262746358</v>
      </c>
      <c r="AR84" s="73">
        <f t="shared" si="65"/>
        <v>555317.40459770104</v>
      </c>
      <c r="AS84" s="73">
        <f t="shared" si="66"/>
        <v>-12447.829135972061</v>
      </c>
      <c r="AT84" s="73">
        <f t="shared" si="67"/>
        <v>-12367.140745403696</v>
      </c>
      <c r="AV84" s="57"/>
      <c r="AW84" s="57"/>
    </row>
    <row r="85" spans="3:82" ht="25" x14ac:dyDescent="0.25">
      <c r="C85" s="16">
        <v>17</v>
      </c>
      <c r="D85" s="12">
        <v>0</v>
      </c>
      <c r="E85" s="12">
        <v>0</v>
      </c>
      <c r="F85" s="12">
        <v>0</v>
      </c>
      <c r="G85" s="12">
        <v>0</v>
      </c>
      <c r="I85" s="16">
        <v>17</v>
      </c>
      <c r="J85" s="12">
        <f t="shared" si="60"/>
        <v>0</v>
      </c>
      <c r="K85" s="12">
        <f t="shared" si="61"/>
        <v>0</v>
      </c>
      <c r="L85" s="12">
        <f t="shared" si="62"/>
        <v>0</v>
      </c>
      <c r="M85" s="12">
        <f t="shared" si="63"/>
        <v>0</v>
      </c>
      <c r="O85" s="16">
        <v>17</v>
      </c>
      <c r="P85" s="58">
        <f t="shared" si="56"/>
        <v>0</v>
      </c>
      <c r="Q85" s="58">
        <f t="shared" si="57"/>
        <v>0</v>
      </c>
      <c r="R85" s="58">
        <f t="shared" si="58"/>
        <v>0</v>
      </c>
      <c r="S85" s="58">
        <f t="shared" si="59"/>
        <v>0</v>
      </c>
      <c r="T85" s="58"/>
      <c r="U85" s="58"/>
      <c r="V85" s="58"/>
      <c r="X85" s="70"/>
      <c r="Y85" s="70"/>
      <c r="Z85" s="70"/>
      <c r="AJ85" s="25">
        <v>38</v>
      </c>
      <c r="AK85" s="12">
        <f t="shared" ref="AK85:AK107" si="69">AQ22+D141</f>
        <v>488630.51317391213</v>
      </c>
      <c r="AL85" s="12">
        <f t="shared" si="64"/>
        <v>698938.35743418615</v>
      </c>
      <c r="AM85" s="12">
        <f t="shared" si="64"/>
        <v>103012</v>
      </c>
      <c r="AN85" s="12">
        <f t="shared" si="64"/>
        <v>72214</v>
      </c>
      <c r="AP85" s="25">
        <v>38</v>
      </c>
      <c r="AQ85" s="73">
        <f t="shared" si="68"/>
        <v>285885.88003409246</v>
      </c>
      <c r="AR85" s="73">
        <f t="shared" si="65"/>
        <v>560783.51256952179</v>
      </c>
      <c r="AS85" s="73">
        <f t="shared" si="66"/>
        <v>-10129.988170701909</v>
      </c>
      <c r="AT85" s="73">
        <f t="shared" si="67"/>
        <v>-13589.422213120124</v>
      </c>
      <c r="AV85" s="57"/>
      <c r="AW85" s="57"/>
    </row>
    <row r="86" spans="3:82" x14ac:dyDescent="0.2">
      <c r="C86" s="16">
        <v>18</v>
      </c>
      <c r="D86" s="12">
        <v>0</v>
      </c>
      <c r="E86" s="12">
        <v>0</v>
      </c>
      <c r="F86" s="12">
        <v>0</v>
      </c>
      <c r="G86" s="12">
        <v>0</v>
      </c>
      <c r="I86" s="16">
        <v>18</v>
      </c>
      <c r="J86" s="12">
        <f t="shared" si="60"/>
        <v>0</v>
      </c>
      <c r="K86" s="12">
        <f t="shared" si="61"/>
        <v>0</v>
      </c>
      <c r="L86" s="12">
        <f t="shared" si="62"/>
        <v>0</v>
      </c>
      <c r="M86" s="12">
        <f t="shared" si="63"/>
        <v>0</v>
      </c>
      <c r="O86" s="16">
        <v>18</v>
      </c>
      <c r="P86" s="58">
        <f t="shared" si="56"/>
        <v>0</v>
      </c>
      <c r="Q86" s="58">
        <f t="shared" si="57"/>
        <v>0</v>
      </c>
      <c r="R86" s="58">
        <f t="shared" si="58"/>
        <v>0</v>
      </c>
      <c r="S86" s="58">
        <f t="shared" si="59"/>
        <v>0</v>
      </c>
      <c r="T86" s="58"/>
      <c r="U86" s="58"/>
      <c r="V86" s="58"/>
      <c r="AJ86" s="25">
        <v>39</v>
      </c>
      <c r="AK86" s="12">
        <f t="shared" si="69"/>
        <v>476189.33412619366</v>
      </c>
      <c r="AL86" s="12">
        <f t="shared" ref="AL86:AL107" si="70">AR23+E142</f>
        <v>685169.46540600667</v>
      </c>
      <c r="AM86" s="12">
        <f t="shared" ref="AM86:AM107" si="71">AS23+F142</f>
        <v>107579</v>
      </c>
      <c r="AN86" s="12">
        <f t="shared" ref="AN86:AN107" si="72">AT23+G142</f>
        <v>78766</v>
      </c>
      <c r="AP86" s="25">
        <v>39</v>
      </c>
      <c r="AQ86" s="73">
        <f t="shared" si="68"/>
        <v>287394.15507847525</v>
      </c>
      <c r="AR86" s="73">
        <f t="shared" si="65"/>
        <v>547570.57337782718</v>
      </c>
      <c r="AS86" s="73">
        <f t="shared" si="66"/>
        <v>-6040.147205431771</v>
      </c>
      <c r="AT86" s="73">
        <f t="shared" si="67"/>
        <v>-8837.7036808365665</v>
      </c>
    </row>
    <row r="87" spans="3:82" x14ac:dyDescent="0.2">
      <c r="C87" s="16">
        <v>19</v>
      </c>
      <c r="D87" s="12">
        <v>0</v>
      </c>
      <c r="E87" s="12">
        <v>0</v>
      </c>
      <c r="F87" s="12">
        <v>0</v>
      </c>
      <c r="G87" s="12">
        <v>0</v>
      </c>
      <c r="I87" s="16">
        <v>19</v>
      </c>
      <c r="J87" s="12">
        <f t="shared" si="60"/>
        <v>0</v>
      </c>
      <c r="K87" s="12">
        <f t="shared" si="61"/>
        <v>0</v>
      </c>
      <c r="L87" s="12">
        <f t="shared" si="62"/>
        <v>0</v>
      </c>
      <c r="M87" s="12">
        <f t="shared" si="63"/>
        <v>0</v>
      </c>
      <c r="O87" s="16">
        <v>19</v>
      </c>
      <c r="P87" s="58">
        <f t="shared" si="56"/>
        <v>0</v>
      </c>
      <c r="Q87" s="58">
        <f t="shared" si="57"/>
        <v>0</v>
      </c>
      <c r="R87" s="58">
        <f t="shared" si="58"/>
        <v>0</v>
      </c>
      <c r="S87" s="58">
        <f t="shared" si="59"/>
        <v>0</v>
      </c>
      <c r="T87" s="58"/>
      <c r="U87" s="58"/>
      <c r="V87" s="58"/>
      <c r="AJ87" s="25">
        <v>40</v>
      </c>
      <c r="AK87" s="12">
        <f t="shared" si="69"/>
        <v>449748.72989951505</v>
      </c>
      <c r="AL87" s="12">
        <f t="shared" si="70"/>
        <v>625616.2993943888</v>
      </c>
      <c r="AM87" s="12">
        <f t="shared" si="71"/>
        <v>136129.01030372662</v>
      </c>
      <c r="AN87" s="12">
        <f t="shared" si="72"/>
        <v>96370.281490807392</v>
      </c>
      <c r="AP87" s="25">
        <v>40</v>
      </c>
      <c r="AQ87" s="73">
        <f t="shared" si="68"/>
        <v>262177.41830030002</v>
      </c>
      <c r="AR87" s="73">
        <f t="shared" si="65"/>
        <v>488573.36020269431</v>
      </c>
      <c r="AS87" s="73">
        <f t="shared" si="66"/>
        <v>22032.704063565005</v>
      </c>
      <c r="AT87" s="73">
        <f t="shared" si="67"/>
        <v>6966.2963422543835</v>
      </c>
    </row>
    <row r="88" spans="3:82" x14ac:dyDescent="0.2">
      <c r="C88" s="16">
        <v>20</v>
      </c>
      <c r="D88" s="12">
        <v>0</v>
      </c>
      <c r="E88" s="12">
        <v>0</v>
      </c>
      <c r="F88" s="12">
        <v>0</v>
      </c>
      <c r="G88" s="12">
        <v>0</v>
      </c>
      <c r="I88" s="16">
        <v>20</v>
      </c>
      <c r="J88" s="12">
        <f t="shared" si="60"/>
        <v>0</v>
      </c>
      <c r="K88" s="12">
        <f t="shared" si="61"/>
        <v>0</v>
      </c>
      <c r="L88" s="12">
        <f t="shared" si="62"/>
        <v>0</v>
      </c>
      <c r="M88" s="12">
        <f t="shared" si="63"/>
        <v>0</v>
      </c>
      <c r="O88" s="16">
        <v>20</v>
      </c>
      <c r="P88" s="58">
        <f t="shared" si="56"/>
        <v>0</v>
      </c>
      <c r="Q88" s="58">
        <f t="shared" si="57"/>
        <v>0</v>
      </c>
      <c r="R88" s="58">
        <f t="shared" si="58"/>
        <v>0</v>
      </c>
      <c r="S88" s="58">
        <f t="shared" si="59"/>
        <v>0</v>
      </c>
      <c r="T88" s="58"/>
      <c r="U88" s="58"/>
      <c r="V88" s="58"/>
      <c r="AJ88" s="25">
        <v>41</v>
      </c>
      <c r="AK88" s="12">
        <f t="shared" si="69"/>
        <v>455078.73964497278</v>
      </c>
      <c r="AL88" s="12">
        <f t="shared" si="70"/>
        <v>593579.79395624762</v>
      </c>
      <c r="AM88" s="12">
        <f t="shared" si="71"/>
        <v>142986.83943969867</v>
      </c>
      <c r="AN88" s="12">
        <f t="shared" si="72"/>
        <v>107581.42223621106</v>
      </c>
      <c r="AP88" s="25">
        <v>41</v>
      </c>
      <c r="AQ88" s="73">
        <f t="shared" si="68"/>
        <v>274145.3367970594</v>
      </c>
      <c r="AR88" s="73">
        <f t="shared" si="65"/>
        <v>457092.80760103813</v>
      </c>
      <c r="AS88" s="73">
        <f t="shared" si="66"/>
        <v>28413.374164807203</v>
      </c>
      <c r="AT88" s="73">
        <f t="shared" si="67"/>
        <v>16377.155619941623</v>
      </c>
    </row>
    <row r="89" spans="3:82" x14ac:dyDescent="0.2">
      <c r="C89" s="16">
        <v>21</v>
      </c>
      <c r="D89" s="12">
        <v>0</v>
      </c>
      <c r="E89" s="12">
        <v>0</v>
      </c>
      <c r="F89" s="12">
        <v>0</v>
      </c>
      <c r="G89" s="12">
        <v>0</v>
      </c>
      <c r="I89" s="16">
        <v>21</v>
      </c>
      <c r="J89" s="12">
        <f t="shared" si="60"/>
        <v>0</v>
      </c>
      <c r="K89" s="12">
        <f t="shared" si="61"/>
        <v>0</v>
      </c>
      <c r="L89" s="12">
        <f t="shared" si="62"/>
        <v>0</v>
      </c>
      <c r="M89" s="12">
        <f t="shared" si="63"/>
        <v>0</v>
      </c>
      <c r="O89" s="16">
        <v>21</v>
      </c>
      <c r="P89" s="58">
        <f t="shared" si="56"/>
        <v>0</v>
      </c>
      <c r="Q89" s="58">
        <f t="shared" si="57"/>
        <v>0</v>
      </c>
      <c r="R89" s="58">
        <f t="shared" si="58"/>
        <v>0</v>
      </c>
      <c r="S89" s="58">
        <f t="shared" si="59"/>
        <v>0</v>
      </c>
      <c r="T89" s="58"/>
      <c r="U89" s="58"/>
      <c r="V89" s="58"/>
      <c r="AJ89" s="25">
        <v>42</v>
      </c>
      <c r="AK89" s="12">
        <f t="shared" si="69"/>
        <v>431177.01666485728</v>
      </c>
      <c r="AL89" s="12">
        <f t="shared" si="70"/>
        <v>561543.28851810645</v>
      </c>
      <c r="AM89" s="12">
        <f t="shared" si="71"/>
        <v>143982.82761040062</v>
      </c>
      <c r="AN89" s="12">
        <f t="shared" si="72"/>
        <v>108066.8444493312</v>
      </c>
      <c r="AP89" s="25">
        <v>42</v>
      </c>
      <c r="AQ89" s="73">
        <f t="shared" si="68"/>
        <v>257429.56872912461</v>
      </c>
      <c r="AR89" s="73">
        <f t="shared" si="65"/>
        <v>425612.25499938196</v>
      </c>
      <c r="AS89" s="73">
        <f t="shared" si="66"/>
        <v>28932.203300779307</v>
      </c>
      <c r="AT89" s="73">
        <f t="shared" si="67"/>
        <v>15062.296365345319</v>
      </c>
    </row>
    <row r="90" spans="3:82" ht="18" x14ac:dyDescent="0.2">
      <c r="C90" s="16">
        <v>22</v>
      </c>
      <c r="D90" s="12">
        <v>0</v>
      </c>
      <c r="E90" s="12">
        <v>0</v>
      </c>
      <c r="F90" s="12">
        <v>0</v>
      </c>
      <c r="G90" s="12">
        <v>0</v>
      </c>
      <c r="I90" s="16">
        <v>22</v>
      </c>
      <c r="J90" s="12">
        <f t="shared" si="60"/>
        <v>0</v>
      </c>
      <c r="K90" s="12">
        <f t="shared" si="61"/>
        <v>0</v>
      </c>
      <c r="L90" s="12">
        <f t="shared" si="62"/>
        <v>0</v>
      </c>
      <c r="M90" s="12">
        <f t="shared" si="63"/>
        <v>0</v>
      </c>
      <c r="O90" s="16">
        <v>22</v>
      </c>
      <c r="P90" s="58">
        <f t="shared" si="56"/>
        <v>0</v>
      </c>
      <c r="Q90" s="58">
        <f t="shared" si="57"/>
        <v>0</v>
      </c>
      <c r="R90" s="58">
        <f t="shared" si="58"/>
        <v>0</v>
      </c>
      <c r="S90" s="58">
        <f t="shared" si="59"/>
        <v>0</v>
      </c>
      <c r="T90" s="58"/>
      <c r="U90" s="58"/>
      <c r="V90" s="58"/>
      <c r="AJ90" s="25">
        <v>43</v>
      </c>
      <c r="AK90" s="12">
        <f t="shared" si="69"/>
        <v>423150.59267829161</v>
      </c>
      <c r="AL90" s="12">
        <f t="shared" si="70"/>
        <v>529506.78307996527</v>
      </c>
      <c r="AM90" s="12">
        <f t="shared" si="71"/>
        <v>136988.36233550915</v>
      </c>
      <c r="AN90" s="12">
        <f t="shared" si="72"/>
        <v>95628.577833061761</v>
      </c>
      <c r="AP90" s="25">
        <v>43</v>
      </c>
      <c r="AQ90" s="73">
        <f t="shared" si="68"/>
        <v>253776.72454101435</v>
      </c>
      <c r="AR90" s="73">
        <f t="shared" si="65"/>
        <v>394131.70239772578</v>
      </c>
      <c r="AS90" s="73">
        <f t="shared" si="66"/>
        <v>21460.578991157992</v>
      </c>
      <c r="AT90" s="73">
        <f t="shared" si="67"/>
        <v>823.74828135943972</v>
      </c>
      <c r="BD90" s="74" t="s">
        <v>71</v>
      </c>
      <c r="BE90" s="2"/>
      <c r="BF90" s="1">
        <v>36</v>
      </c>
      <c r="BG90" s="1">
        <v>37</v>
      </c>
      <c r="BH90" s="1">
        <v>38</v>
      </c>
      <c r="BI90" s="1">
        <v>39</v>
      </c>
      <c r="BJ90" s="1">
        <v>40</v>
      </c>
      <c r="BK90" s="1">
        <v>41</v>
      </c>
      <c r="BL90" s="1">
        <v>42</v>
      </c>
      <c r="BM90" s="1">
        <v>43</v>
      </c>
      <c r="BN90" s="1">
        <v>44</v>
      </c>
      <c r="BO90" s="1">
        <v>45</v>
      </c>
      <c r="BP90" s="1">
        <v>46</v>
      </c>
      <c r="BQ90" s="1">
        <v>47</v>
      </c>
      <c r="BR90" s="1">
        <v>48</v>
      </c>
      <c r="BS90" s="1">
        <v>49</v>
      </c>
      <c r="BT90" s="1">
        <v>50</v>
      </c>
      <c r="BU90" s="1">
        <v>51</v>
      </c>
      <c r="BV90" s="1">
        <v>52</v>
      </c>
      <c r="BW90" s="1">
        <v>53</v>
      </c>
      <c r="BX90" s="1">
        <v>54</v>
      </c>
      <c r="BY90" s="1">
        <v>55</v>
      </c>
      <c r="BZ90" s="1">
        <v>56</v>
      </c>
      <c r="CA90" s="1">
        <v>57</v>
      </c>
      <c r="CB90" s="1">
        <v>58</v>
      </c>
      <c r="CC90" s="1">
        <v>59</v>
      </c>
      <c r="CD90" s="1">
        <v>60</v>
      </c>
    </row>
    <row r="91" spans="3:82" x14ac:dyDescent="0.2">
      <c r="C91" s="16">
        <v>23</v>
      </c>
      <c r="D91" s="12">
        <v>0</v>
      </c>
      <c r="E91" s="12">
        <v>0</v>
      </c>
      <c r="F91" s="12">
        <v>0</v>
      </c>
      <c r="G91" s="12">
        <v>0</v>
      </c>
      <c r="I91" s="16">
        <v>23</v>
      </c>
      <c r="J91" s="12">
        <f t="shared" si="60"/>
        <v>0</v>
      </c>
      <c r="K91" s="12">
        <f t="shared" si="61"/>
        <v>0</v>
      </c>
      <c r="L91" s="12">
        <f t="shared" si="62"/>
        <v>0</v>
      </c>
      <c r="M91" s="12">
        <f t="shared" si="63"/>
        <v>0</v>
      </c>
      <c r="O91" s="16">
        <v>23</v>
      </c>
      <c r="P91" s="58">
        <f t="shared" si="56"/>
        <v>0</v>
      </c>
      <c r="Q91" s="58">
        <f t="shared" si="57"/>
        <v>0</v>
      </c>
      <c r="R91" s="58">
        <f t="shared" si="58"/>
        <v>0</v>
      </c>
      <c r="S91" s="58">
        <f t="shared" si="59"/>
        <v>0</v>
      </c>
      <c r="T91" s="58"/>
      <c r="U91" s="58"/>
      <c r="V91" s="58"/>
      <c r="AJ91" s="25">
        <v>44</v>
      </c>
      <c r="AK91" s="12">
        <f t="shared" si="69"/>
        <v>404553.41040287778</v>
      </c>
      <c r="AL91" s="12">
        <f t="shared" si="70"/>
        <v>497470.27764182421</v>
      </c>
      <c r="AM91" s="12">
        <f t="shared" si="71"/>
        <v>136034.04426604946</v>
      </c>
      <c r="AN91" s="12">
        <f t="shared" si="72"/>
        <v>96605.111019418749</v>
      </c>
      <c r="AP91" s="25">
        <v>44</v>
      </c>
      <c r="AQ91" s="73">
        <f t="shared" si="68"/>
        <v>236660.73403085215</v>
      </c>
      <c r="AR91" s="73">
        <f t="shared" si="65"/>
        <v>362651.14979606966</v>
      </c>
      <c r="AS91" s="73">
        <f t="shared" si="66"/>
        <v>20029.101886968434</v>
      </c>
      <c r="AT91" s="73">
        <f t="shared" si="67"/>
        <v>0</v>
      </c>
      <c r="BD91" s="1" t="s">
        <v>49</v>
      </c>
      <c r="BF91" s="1">
        <v>195065</v>
      </c>
      <c r="BG91" s="75">
        <f>J47</f>
        <v>194225.85368626821</v>
      </c>
      <c r="BH91" s="75">
        <f>J48</f>
        <v>202744.63313981966</v>
      </c>
      <c r="BI91" s="75">
        <f>J49</f>
        <v>188795.17904771844</v>
      </c>
      <c r="BJ91" s="75">
        <f>J50</f>
        <v>187571.311599215</v>
      </c>
      <c r="BK91" s="75">
        <f>J51</f>
        <v>180933.40284791338</v>
      </c>
      <c r="BL91" s="75">
        <f>J52</f>
        <v>173747.44793573266</v>
      </c>
      <c r="BM91" s="75">
        <f>J53</f>
        <v>169373.86813727726</v>
      </c>
      <c r="BN91" s="75">
        <f>J54</f>
        <v>167892.67637202563</v>
      </c>
      <c r="BO91" s="75">
        <f>J55</f>
        <v>183563.35543025349</v>
      </c>
      <c r="BP91" s="75">
        <f>J56</f>
        <v>177923.96276489121</v>
      </c>
      <c r="BQ91" s="75">
        <f>J57</f>
        <v>182731.31645429443</v>
      </c>
      <c r="BR91" s="75">
        <f>J58</f>
        <v>190372.81961964275</v>
      </c>
      <c r="BS91" s="75">
        <f>J59</f>
        <v>194867.81818953474</v>
      </c>
      <c r="BT91" s="75">
        <f>J60</f>
        <v>191419.97250228116</v>
      </c>
      <c r="BU91" s="75">
        <f>J61</f>
        <v>180437.6715024079</v>
      </c>
      <c r="BV91" s="75">
        <f>J62</f>
        <v>176305.41400321631</v>
      </c>
      <c r="BW91" s="75">
        <f>J63</f>
        <v>181575.36735117991</v>
      </c>
      <c r="BX91" s="75">
        <f>J64</f>
        <v>174389.41243899919</v>
      </c>
      <c r="BY91" s="75">
        <f>J65</f>
        <v>170015.83264054378</v>
      </c>
      <c r="BZ91" s="75">
        <f>J66</f>
        <v>168534.64087529216</v>
      </c>
      <c r="CA91" s="75">
        <f>J67</f>
        <v>184205.31993352002</v>
      </c>
      <c r="CB91" s="75">
        <f>J68</f>
        <v>178565.92726815774</v>
      </c>
      <c r="CC91" s="75">
        <f>J69</f>
        <v>157295.51550908829</v>
      </c>
      <c r="CD91" s="75">
        <f>J70</f>
        <v>197788.02361510342</v>
      </c>
    </row>
    <row r="92" spans="3:82" x14ac:dyDescent="0.2">
      <c r="C92" s="16">
        <v>24</v>
      </c>
      <c r="D92" s="12">
        <v>0</v>
      </c>
      <c r="E92" s="12">
        <v>0</v>
      </c>
      <c r="F92" s="12">
        <v>0</v>
      </c>
      <c r="G92" s="12">
        <v>0</v>
      </c>
      <c r="I92" s="16">
        <v>24</v>
      </c>
      <c r="J92" s="12">
        <f t="shared" si="60"/>
        <v>0</v>
      </c>
      <c r="K92" s="12">
        <f t="shared" si="61"/>
        <v>0</v>
      </c>
      <c r="L92" s="12">
        <f t="shared" si="62"/>
        <v>0</v>
      </c>
      <c r="M92" s="12">
        <f t="shared" si="63"/>
        <v>0</v>
      </c>
      <c r="O92" s="16">
        <v>24</v>
      </c>
      <c r="P92" s="58">
        <f t="shared" si="56"/>
        <v>0</v>
      </c>
      <c r="Q92" s="58">
        <f t="shared" si="57"/>
        <v>0</v>
      </c>
      <c r="R92" s="58">
        <f t="shared" si="58"/>
        <v>0</v>
      </c>
      <c r="S92" s="58">
        <f t="shared" si="59"/>
        <v>0</v>
      </c>
      <c r="T92" s="58"/>
      <c r="U92" s="58"/>
      <c r="V92" s="58"/>
      <c r="AJ92" s="25">
        <v>45</v>
      </c>
      <c r="AK92" s="12">
        <f t="shared" si="69"/>
        <v>362551.54799617623</v>
      </c>
      <c r="AL92" s="12">
        <f t="shared" si="70"/>
        <v>465433.77220368304</v>
      </c>
      <c r="AM92" s="12">
        <f t="shared" si="71"/>
        <v>135079.72619658971</v>
      </c>
      <c r="AN92" s="12">
        <f t="shared" si="72"/>
        <v>93828.296365345319</v>
      </c>
      <c r="AP92" s="25">
        <v>45</v>
      </c>
      <c r="AQ92" s="73">
        <f t="shared" si="68"/>
        <v>178988.19256592274</v>
      </c>
      <c r="AR92" s="73">
        <f t="shared" si="65"/>
        <v>331170.59719441348</v>
      </c>
      <c r="AS92" s="73">
        <f t="shared" si="66"/>
        <v>18597.624782778832</v>
      </c>
      <c r="AT92" s="73">
        <f t="shared" si="67"/>
        <v>-4577.096121789873</v>
      </c>
      <c r="BD92" s="1" t="s">
        <v>50</v>
      </c>
      <c r="BF92" s="1">
        <v>135834</v>
      </c>
      <c r="BG92" s="75">
        <f>K47</f>
        <v>138710.79770114942</v>
      </c>
      <c r="BH92" s="75">
        <f>K48</f>
        <v>138154.84486466442</v>
      </c>
      <c r="BI92" s="75">
        <f>K49</f>
        <v>137598.89202817946</v>
      </c>
      <c r="BJ92" s="75">
        <f>K50</f>
        <v>137042.93919169449</v>
      </c>
      <c r="BK92" s="75">
        <f>K51</f>
        <v>136486.98635520949</v>
      </c>
      <c r="BL92" s="75">
        <f>K52</f>
        <v>135931.03351872449</v>
      </c>
      <c r="BM92" s="75">
        <f>K53</f>
        <v>135375.08068223952</v>
      </c>
      <c r="BN92" s="75">
        <f>K54</f>
        <v>134819.12784575456</v>
      </c>
      <c r="BO92" s="75">
        <f>K55</f>
        <v>134263.17500926956</v>
      </c>
      <c r="BP92" s="75">
        <f>K56</f>
        <v>133707.22217278456</v>
      </c>
      <c r="BQ92" s="75">
        <f>K57</f>
        <v>133151.26933629959</v>
      </c>
      <c r="BR92" s="75">
        <f>K58</f>
        <v>132595.31649981462</v>
      </c>
      <c r="BS92" s="75">
        <f>K59</f>
        <v>132039.36366332963</v>
      </c>
      <c r="BT92" s="75">
        <f>K60</f>
        <v>131483.41082684463</v>
      </c>
      <c r="BU92" s="75">
        <f>K61</f>
        <v>130927.45799035966</v>
      </c>
      <c r="BV92" s="75">
        <f>K62</f>
        <v>130371.50515387468</v>
      </c>
      <c r="BW92" s="75">
        <f>K63</f>
        <v>129815.55231738969</v>
      </c>
      <c r="BX92" s="75">
        <f>K64</f>
        <v>129259.59948090471</v>
      </c>
      <c r="BY92" s="75">
        <f>K65</f>
        <v>128703.64664441973</v>
      </c>
      <c r="BZ92" s="75">
        <f>K66</f>
        <v>128147.69380793475</v>
      </c>
      <c r="CA92" s="75">
        <f>K67</f>
        <v>127591.74097144976</v>
      </c>
      <c r="CB92" s="75">
        <f>K68</f>
        <v>127035.78813496478</v>
      </c>
      <c r="CC92" s="75">
        <f>K69</f>
        <v>126479.8352984798</v>
      </c>
      <c r="CD92" s="75">
        <f>K70</f>
        <v>125923.8824619948</v>
      </c>
    </row>
    <row r="93" spans="3:82" x14ac:dyDescent="0.2">
      <c r="C93" s="16">
        <v>25</v>
      </c>
      <c r="D93" s="12">
        <v>0</v>
      </c>
      <c r="E93" s="12">
        <v>0</v>
      </c>
      <c r="F93" s="12">
        <v>0</v>
      </c>
      <c r="G93" s="12">
        <v>0</v>
      </c>
      <c r="I93" s="16">
        <v>25</v>
      </c>
      <c r="J93" s="12">
        <f t="shared" si="60"/>
        <v>0</v>
      </c>
      <c r="K93" s="12">
        <f t="shared" si="61"/>
        <v>0</v>
      </c>
      <c r="L93" s="12">
        <f t="shared" si="62"/>
        <v>0</v>
      </c>
      <c r="M93" s="12">
        <f t="shared" si="63"/>
        <v>0</v>
      </c>
      <c r="O93" s="16">
        <v>25</v>
      </c>
      <c r="P93" s="58">
        <f t="shared" si="56"/>
        <v>0</v>
      </c>
      <c r="Q93" s="58">
        <f t="shared" si="57"/>
        <v>0</v>
      </c>
      <c r="R93" s="58">
        <f t="shared" si="58"/>
        <v>0</v>
      </c>
      <c r="S93" s="58">
        <f t="shared" si="59"/>
        <v>0</v>
      </c>
      <c r="T93" s="58"/>
      <c r="U93" s="58"/>
      <c r="V93" s="58"/>
      <c r="AJ93" s="25">
        <v>46</v>
      </c>
      <c r="AK93" s="12">
        <f t="shared" si="69"/>
        <v>324627.87357010687</v>
      </c>
      <c r="AL93" s="12">
        <f t="shared" si="70"/>
        <v>433397.26676554186</v>
      </c>
      <c r="AM93" s="12">
        <f t="shared" si="71"/>
        <v>134125.40812713001</v>
      </c>
      <c r="AN93" s="12">
        <f t="shared" si="72"/>
        <v>94804.829551702322</v>
      </c>
      <c r="AP93" s="25">
        <v>46</v>
      </c>
      <c r="AQ93" s="73">
        <f t="shared" si="68"/>
        <v>146703.91080521565</v>
      </c>
      <c r="AR93" s="73">
        <f t="shared" si="65"/>
        <v>299690.0445927573</v>
      </c>
      <c r="AS93" s="73">
        <f t="shared" si="66"/>
        <v>17166.147678589288</v>
      </c>
      <c r="AT93" s="73">
        <f t="shared" si="67"/>
        <v>-5400.8444031493127</v>
      </c>
      <c r="BD93" s="1" t="s">
        <v>51</v>
      </c>
      <c r="BF93" s="1">
        <v>99799</v>
      </c>
      <c r="BG93" s="75">
        <f>L47</f>
        <v>163169.5</v>
      </c>
      <c r="BH93" s="75">
        <f>L48</f>
        <v>109164.57913597206</v>
      </c>
      <c r="BI93" s="75">
        <f>L49</f>
        <v>117093.7302571047</v>
      </c>
      <c r="BJ93" s="75">
        <f>L50</f>
        <v>114096.30624016162</v>
      </c>
      <c r="BK93" s="75">
        <f>L51</f>
        <v>114573.46527489147</v>
      </c>
      <c r="BL93" s="75">
        <f>L52</f>
        <v>115050.62430962131</v>
      </c>
      <c r="BM93" s="75">
        <f>L53</f>
        <v>115527.78334435116</v>
      </c>
      <c r="BN93" s="75">
        <f>L54</f>
        <v>116004.94237908103</v>
      </c>
      <c r="BO93" s="75">
        <f>L55</f>
        <v>116482.10141381087</v>
      </c>
      <c r="BP93" s="75">
        <f>L56</f>
        <v>116959.26044854072</v>
      </c>
      <c r="BQ93" s="75">
        <f>L57</f>
        <v>117436.41948327057</v>
      </c>
      <c r="BR93" s="75">
        <f>L58</f>
        <v>117913.57851800042</v>
      </c>
      <c r="BS93" s="75">
        <f>L59</f>
        <v>118390.73755273028</v>
      </c>
      <c r="BT93" s="75">
        <f>L60</f>
        <v>118867.89658746013</v>
      </c>
      <c r="BU93" s="75">
        <f>L61</f>
        <v>119345.05562218998</v>
      </c>
      <c r="BV93" s="75">
        <f>L62</f>
        <v>119822.21465691982</v>
      </c>
      <c r="BW93" s="75">
        <f>L63</f>
        <v>120299.37369164967</v>
      </c>
      <c r="BX93" s="75">
        <f>L64</f>
        <v>120776.53272637952</v>
      </c>
      <c r="BY93" s="75">
        <f>L65</f>
        <v>121253.69176110938</v>
      </c>
      <c r="BZ93" s="75">
        <f>L66</f>
        <v>121730.85079583923</v>
      </c>
      <c r="CA93" s="75">
        <f>L67</f>
        <v>122208.00983056908</v>
      </c>
      <c r="CB93" s="75">
        <f>L68</f>
        <v>122673.59129361364</v>
      </c>
      <c r="CC93" s="75">
        <f>L69</f>
        <v>121742.42836752451</v>
      </c>
      <c r="CD93" s="75">
        <f>L70</f>
        <v>123638.32917759009</v>
      </c>
    </row>
    <row r="94" spans="3:82" x14ac:dyDescent="0.2">
      <c r="C94" s="16">
        <v>26</v>
      </c>
      <c r="D94" s="12">
        <v>0</v>
      </c>
      <c r="E94" s="12">
        <v>0</v>
      </c>
      <c r="F94" s="12">
        <v>2934</v>
      </c>
      <c r="G94" s="12">
        <v>0</v>
      </c>
      <c r="I94" s="16">
        <v>26</v>
      </c>
      <c r="J94" s="12">
        <f t="shared" si="60"/>
        <v>0</v>
      </c>
      <c r="K94" s="12">
        <f t="shared" si="61"/>
        <v>0</v>
      </c>
      <c r="L94" s="12">
        <f t="shared" si="62"/>
        <v>293.40000000000003</v>
      </c>
      <c r="M94" s="12">
        <f t="shared" si="63"/>
        <v>0</v>
      </c>
      <c r="O94" s="16">
        <v>26</v>
      </c>
      <c r="P94" s="58">
        <f t="shared" si="56"/>
        <v>0</v>
      </c>
      <c r="Q94" s="58">
        <f t="shared" si="57"/>
        <v>0</v>
      </c>
      <c r="R94" s="58">
        <f t="shared" si="58"/>
        <v>3256.7400000000002</v>
      </c>
      <c r="S94" s="58">
        <f t="shared" si="59"/>
        <v>0</v>
      </c>
      <c r="T94" s="58"/>
      <c r="U94" s="58"/>
      <c r="V94" s="58"/>
      <c r="AJ94" s="25">
        <v>47</v>
      </c>
      <c r="AK94" s="12">
        <f t="shared" si="69"/>
        <v>283308.04172258644</v>
      </c>
      <c r="AL94" s="12">
        <f t="shared" si="70"/>
        <v>401360.7613274008</v>
      </c>
      <c r="AM94" s="12">
        <f t="shared" si="71"/>
        <v>133171.09005767034</v>
      </c>
      <c r="AN94" s="12">
        <f t="shared" si="72"/>
        <v>96605.111019418749</v>
      </c>
      <c r="AP94" s="25">
        <v>47</v>
      </c>
      <c r="AQ94" s="73">
        <f t="shared" si="68"/>
        <v>100576.72526829201</v>
      </c>
      <c r="AR94" s="73">
        <f t="shared" si="65"/>
        <v>268209.49199110118</v>
      </c>
      <c r="AS94" s="73">
        <f t="shared" si="66"/>
        <v>15734.670574399774</v>
      </c>
      <c r="AT94" s="73">
        <f t="shared" si="67"/>
        <v>-5400.8444031493273</v>
      </c>
      <c r="BD94" s="1" t="s">
        <v>52</v>
      </c>
      <c r="BF94" s="1">
        <v>69680</v>
      </c>
      <c r="BG94" s="75">
        <f>M47</f>
        <v>110411.7</v>
      </c>
      <c r="BH94" s="75">
        <f>M48</f>
        <v>80703.570745403704</v>
      </c>
      <c r="BI94" s="75">
        <f>M49</f>
        <v>91506.465138579748</v>
      </c>
      <c r="BJ94" s="75">
        <f>M50</f>
        <v>96967.642315531601</v>
      </c>
      <c r="BK94" s="75">
        <f>M51</f>
        <v>91204.266616269437</v>
      </c>
      <c r="BL94" s="75">
        <f>M52</f>
        <v>93004.548083985879</v>
      </c>
      <c r="BM94" s="75">
        <f>M53</f>
        <v>94804.829551702322</v>
      </c>
      <c r="BN94" s="75">
        <f>M54</f>
        <v>96605.111019418749</v>
      </c>
      <c r="BO94" s="75">
        <f>M55</f>
        <v>93828.296365345319</v>
      </c>
      <c r="BP94" s="75">
        <f>M56</f>
        <v>99381.925673492195</v>
      </c>
      <c r="BQ94" s="75">
        <f>M57</f>
        <v>101548.24581038908</v>
      </c>
      <c r="BR94" s="75">
        <f>M58</f>
        <v>107889.01953297736</v>
      </c>
      <c r="BS94" s="75">
        <f>M59</f>
        <v>105606.51835800095</v>
      </c>
      <c r="BT94" s="75">
        <f>M60</f>
        <v>107406.79982571737</v>
      </c>
      <c r="BU94" s="75">
        <f>M61</f>
        <v>105484.04511519824</v>
      </c>
      <c r="BV94" s="75">
        <f>M62</f>
        <v>109329.55453623652</v>
      </c>
      <c r="BW94" s="75">
        <f>M63</f>
        <v>112435.34061104312</v>
      </c>
      <c r="BX94" s="75">
        <f>M64</f>
        <v>117828.10779628615</v>
      </c>
      <c r="BY94" s="75">
        <f>M65</f>
        <v>116408.20716429957</v>
      </c>
      <c r="BZ94" s="75">
        <f>M66</f>
        <v>118208.488632016</v>
      </c>
      <c r="CA94" s="75">
        <f>M67</f>
        <v>117993.85383891713</v>
      </c>
      <c r="CB94" s="75">
        <f>M68</f>
        <v>118423.12342511489</v>
      </c>
      <c r="CC94" s="75">
        <f>M69</f>
        <v>123407.84140908378</v>
      </c>
      <c r="CD94" s="75">
        <f>M70</f>
        <v>122023.68636054776</v>
      </c>
    </row>
    <row r="95" spans="3:82" x14ac:dyDescent="0.2">
      <c r="C95" s="16">
        <v>27</v>
      </c>
      <c r="D95" s="12">
        <v>0</v>
      </c>
      <c r="E95" s="12">
        <v>0</v>
      </c>
      <c r="F95" s="12">
        <v>0</v>
      </c>
      <c r="G95" s="12">
        <v>0</v>
      </c>
      <c r="I95" s="16">
        <v>27</v>
      </c>
      <c r="J95" s="12">
        <f t="shared" si="60"/>
        <v>0</v>
      </c>
      <c r="K95" s="12">
        <f t="shared" si="61"/>
        <v>0</v>
      </c>
      <c r="L95" s="12">
        <f t="shared" si="62"/>
        <v>0</v>
      </c>
      <c r="M95" s="12">
        <f t="shared" si="63"/>
        <v>0</v>
      </c>
      <c r="O95" s="16">
        <v>27</v>
      </c>
      <c r="P95" s="58">
        <f t="shared" si="56"/>
        <v>0</v>
      </c>
      <c r="Q95" s="58">
        <f t="shared" si="57"/>
        <v>0</v>
      </c>
      <c r="R95" s="58">
        <f t="shared" si="58"/>
        <v>0</v>
      </c>
      <c r="S95" s="58">
        <f t="shared" si="59"/>
        <v>0</v>
      </c>
      <c r="T95" s="58"/>
      <c r="U95" s="58"/>
      <c r="V95" s="58"/>
      <c r="AJ95" s="25">
        <v>48</v>
      </c>
      <c r="AK95" s="12">
        <f t="shared" si="69"/>
        <v>267169.25659142504</v>
      </c>
      <c r="AL95" s="12">
        <f t="shared" si="70"/>
        <v>369324.25588925963</v>
      </c>
      <c r="AM95" s="12">
        <f t="shared" si="71"/>
        <v>132216.77198821065</v>
      </c>
      <c r="AN95" s="12">
        <f t="shared" si="72"/>
        <v>102982.48860892506</v>
      </c>
      <c r="AP95" s="25">
        <v>48</v>
      </c>
      <c r="AQ95" s="73">
        <f t="shared" si="68"/>
        <v>76796.436971782299</v>
      </c>
      <c r="AR95" s="73">
        <f t="shared" si="65"/>
        <v>236728.939389445</v>
      </c>
      <c r="AS95" s="73">
        <f t="shared" si="66"/>
        <v>14303.19347021023</v>
      </c>
      <c r="AT95" s="73">
        <f t="shared" si="67"/>
        <v>-823.74828135943972</v>
      </c>
    </row>
    <row r="96" spans="3:82" x14ac:dyDescent="0.2">
      <c r="C96" s="16">
        <v>28</v>
      </c>
      <c r="D96" s="12">
        <v>0</v>
      </c>
      <c r="E96" s="12">
        <v>0</v>
      </c>
      <c r="F96" s="12">
        <v>0</v>
      </c>
      <c r="G96" s="12">
        <v>0</v>
      </c>
      <c r="I96" s="16">
        <v>28</v>
      </c>
      <c r="J96" s="12">
        <f t="shared" si="60"/>
        <v>0</v>
      </c>
      <c r="K96" s="12">
        <f t="shared" si="61"/>
        <v>0</v>
      </c>
      <c r="L96" s="12">
        <f t="shared" si="62"/>
        <v>0</v>
      </c>
      <c r="M96" s="12">
        <f t="shared" si="63"/>
        <v>0</v>
      </c>
      <c r="O96" s="16">
        <v>28</v>
      </c>
      <c r="P96" s="58">
        <f t="shared" si="56"/>
        <v>0</v>
      </c>
      <c r="Q96" s="58">
        <f t="shared" si="57"/>
        <v>0</v>
      </c>
      <c r="R96" s="58">
        <f t="shared" si="58"/>
        <v>0</v>
      </c>
      <c r="S96" s="58">
        <f t="shared" si="59"/>
        <v>0</v>
      </c>
      <c r="T96" s="58"/>
      <c r="U96" s="58"/>
      <c r="V96" s="58"/>
      <c r="AJ96" s="25">
        <v>49</v>
      </c>
      <c r="AK96" s="12">
        <f t="shared" si="69"/>
        <v>219586.00850141924</v>
      </c>
      <c r="AL96" s="12">
        <f t="shared" si="70"/>
        <v>337287.75045111845</v>
      </c>
      <c r="AM96" s="12">
        <f t="shared" si="71"/>
        <v>131262.45391875092</v>
      </c>
      <c r="AN96" s="12">
        <f t="shared" si="72"/>
        <v>105639.82787689636</v>
      </c>
      <c r="AP96" s="25">
        <v>49</v>
      </c>
      <c r="AQ96" s="73">
        <f t="shared" si="68"/>
        <v>24718.190311884508</v>
      </c>
      <c r="AR96" s="73">
        <f t="shared" si="65"/>
        <v>205248.38678778883</v>
      </c>
      <c r="AS96" s="73">
        <f t="shared" si="66"/>
        <v>12871.716366020642</v>
      </c>
      <c r="AT96" s="73">
        <f t="shared" si="67"/>
        <v>33.309518895417568</v>
      </c>
    </row>
    <row r="97" spans="3:57" x14ac:dyDescent="0.2">
      <c r="C97" s="16">
        <v>29</v>
      </c>
      <c r="D97" s="12">
        <v>0</v>
      </c>
      <c r="E97" s="12">
        <v>0</v>
      </c>
      <c r="F97" s="12">
        <v>0</v>
      </c>
      <c r="G97" s="12">
        <v>0</v>
      </c>
      <c r="I97" s="16">
        <v>29</v>
      </c>
      <c r="J97" s="12">
        <f t="shared" si="60"/>
        <v>0</v>
      </c>
      <c r="K97" s="12">
        <f t="shared" si="61"/>
        <v>0</v>
      </c>
      <c r="L97" s="12">
        <f t="shared" si="62"/>
        <v>0</v>
      </c>
      <c r="M97" s="12">
        <f t="shared" si="63"/>
        <v>0</v>
      </c>
      <c r="O97" s="16">
        <v>29</v>
      </c>
      <c r="P97" s="58">
        <f t="shared" si="56"/>
        <v>0</v>
      </c>
      <c r="Q97" s="58">
        <f t="shared" si="57"/>
        <v>0</v>
      </c>
      <c r="R97" s="58">
        <f t="shared" si="58"/>
        <v>0</v>
      </c>
      <c r="S97" s="58">
        <f t="shared" si="59"/>
        <v>0</v>
      </c>
      <c r="T97" s="58"/>
      <c r="U97" s="58"/>
      <c r="V97" s="58"/>
      <c r="AJ97" s="25">
        <v>50</v>
      </c>
      <c r="AK97" s="12">
        <f t="shared" si="69"/>
        <v>191419.97250228116</v>
      </c>
      <c r="AL97" s="12">
        <f t="shared" si="70"/>
        <v>305251.24501297728</v>
      </c>
      <c r="AM97" s="12">
        <f t="shared" si="71"/>
        <v>130308.13584929124</v>
      </c>
      <c r="AN97" s="12">
        <f t="shared" si="72"/>
        <v>112013.87451451315</v>
      </c>
      <c r="AP97" s="25">
        <v>50</v>
      </c>
      <c r="AQ97" s="73">
        <f t="shared" si="68"/>
        <v>-11966.62514080503</v>
      </c>
      <c r="AR97" s="73">
        <f t="shared" si="65"/>
        <v>173767.83418613265</v>
      </c>
      <c r="AS97" s="73">
        <f t="shared" si="66"/>
        <v>11440.239261831113</v>
      </c>
      <c r="AT97" s="73">
        <f t="shared" si="67"/>
        <v>4607.0746887957794</v>
      </c>
    </row>
    <row r="98" spans="3:57" x14ac:dyDescent="0.2">
      <c r="C98" s="16">
        <v>30</v>
      </c>
      <c r="D98" s="12">
        <v>0</v>
      </c>
      <c r="E98" s="12">
        <v>0</v>
      </c>
      <c r="F98" s="12">
        <v>0</v>
      </c>
      <c r="G98" s="12">
        <v>0</v>
      </c>
      <c r="I98" s="16">
        <v>30</v>
      </c>
      <c r="J98" s="12">
        <f t="shared" si="60"/>
        <v>0</v>
      </c>
      <c r="K98" s="12">
        <f t="shared" si="61"/>
        <v>0</v>
      </c>
      <c r="L98" s="12">
        <f t="shared" si="62"/>
        <v>0</v>
      </c>
      <c r="M98" s="12">
        <f t="shared" si="63"/>
        <v>0</v>
      </c>
      <c r="O98" s="16">
        <v>30</v>
      </c>
      <c r="P98" s="58">
        <f t="shared" si="56"/>
        <v>0</v>
      </c>
      <c r="Q98" s="58">
        <f t="shared" si="57"/>
        <v>0</v>
      </c>
      <c r="R98" s="58">
        <f t="shared" si="58"/>
        <v>0</v>
      </c>
      <c r="S98" s="58">
        <f t="shared" si="59"/>
        <v>0</v>
      </c>
      <c r="T98" s="58"/>
      <c r="U98" s="18"/>
      <c r="V98" s="76"/>
      <c r="AJ98" s="25">
        <v>51</v>
      </c>
      <c r="AK98" s="12">
        <f t="shared" si="69"/>
        <v>180437.6715024079</v>
      </c>
      <c r="AL98" s="12">
        <f>AR35+E154</f>
        <v>273214.73957483622</v>
      </c>
      <c r="AM98" s="12">
        <f t="shared" si="71"/>
        <v>129353.81777983153</v>
      </c>
      <c r="AN98" s="12">
        <f t="shared" si="72"/>
        <v>105484.04511519824</v>
      </c>
      <c r="AP98" s="25">
        <v>51</v>
      </c>
      <c r="AQ98" s="77">
        <f t="shared" si="68"/>
        <v>-8999.4720485770667</v>
      </c>
      <c r="AR98" s="77">
        <f>AL98-E61</f>
        <v>142287.28158447656</v>
      </c>
      <c r="AS98" s="77">
        <f t="shared" si="66"/>
        <v>10008.762157641555</v>
      </c>
      <c r="AT98" s="77">
        <f t="shared" si="67"/>
        <v>-3723.0361782355758</v>
      </c>
      <c r="BC98" s="78" t="s">
        <v>85</v>
      </c>
      <c r="BD98" s="78"/>
      <c r="BE98" s="78"/>
    </row>
    <row r="99" spans="3:57" x14ac:dyDescent="0.2">
      <c r="C99" s="16">
        <v>31</v>
      </c>
      <c r="D99" s="12">
        <v>0</v>
      </c>
      <c r="E99" s="12">
        <v>0</v>
      </c>
      <c r="F99" s="12">
        <v>0</v>
      </c>
      <c r="G99" s="12">
        <v>0</v>
      </c>
      <c r="I99" s="16">
        <v>31</v>
      </c>
      <c r="J99" s="12">
        <f t="shared" si="60"/>
        <v>0</v>
      </c>
      <c r="K99" s="12">
        <f t="shared" si="61"/>
        <v>0</v>
      </c>
      <c r="L99" s="12">
        <f t="shared" si="62"/>
        <v>0</v>
      </c>
      <c r="M99" s="12">
        <f t="shared" si="63"/>
        <v>0</v>
      </c>
      <c r="O99" s="16">
        <v>31</v>
      </c>
      <c r="P99" s="58">
        <f t="shared" si="56"/>
        <v>0</v>
      </c>
      <c r="Q99" s="58">
        <f t="shared" si="57"/>
        <v>0</v>
      </c>
      <c r="R99" s="58">
        <f t="shared" si="58"/>
        <v>0</v>
      </c>
      <c r="S99" s="58">
        <f t="shared" si="59"/>
        <v>0</v>
      </c>
      <c r="T99" s="58"/>
      <c r="U99" s="18"/>
      <c r="V99" s="76"/>
      <c r="AJ99" s="25">
        <v>52</v>
      </c>
      <c r="AK99" s="12">
        <f t="shared" si="69"/>
        <v>176305.41400321631</v>
      </c>
      <c r="AL99" s="12">
        <f t="shared" si="70"/>
        <v>285382.31721048069</v>
      </c>
      <c r="AM99" s="12">
        <f t="shared" si="71"/>
        <v>128399.49971037185</v>
      </c>
      <c r="AN99" s="12">
        <f t="shared" si="72"/>
        <v>105606.51835800095</v>
      </c>
      <c r="AP99" s="25">
        <v>52</v>
      </c>
      <c r="AQ99" s="77">
        <f t="shared" si="68"/>
        <v>-11907.862099265214</v>
      </c>
      <c r="AR99" s="77">
        <f t="shared" si="65"/>
        <v>155010.812056606</v>
      </c>
      <c r="AS99" s="77">
        <f t="shared" si="66"/>
        <v>8577.2850534520257</v>
      </c>
      <c r="AT99" s="77">
        <f t="shared" si="67"/>
        <v>-5400.8444031493127</v>
      </c>
      <c r="BC99" s="1" t="s">
        <v>49</v>
      </c>
      <c r="BD99" s="1">
        <v>6.08</v>
      </c>
    </row>
    <row r="100" spans="3:57" ht="17" thickBot="1" x14ac:dyDescent="0.25">
      <c r="C100" s="16">
        <v>32</v>
      </c>
      <c r="D100" s="12">
        <v>0</v>
      </c>
      <c r="E100" s="12">
        <v>0</v>
      </c>
      <c r="F100" s="12">
        <v>0</v>
      </c>
      <c r="G100" s="12">
        <v>0</v>
      </c>
      <c r="I100" s="16">
        <v>32</v>
      </c>
      <c r="J100" s="12">
        <f t="shared" si="60"/>
        <v>0</v>
      </c>
      <c r="K100" s="12">
        <f t="shared" si="61"/>
        <v>0</v>
      </c>
      <c r="L100" s="12">
        <f t="shared" si="62"/>
        <v>0</v>
      </c>
      <c r="M100" s="12">
        <f t="shared" si="63"/>
        <v>0</v>
      </c>
      <c r="O100" s="16">
        <v>32</v>
      </c>
      <c r="P100" s="58">
        <f t="shared" si="56"/>
        <v>0</v>
      </c>
      <c r="Q100" s="58">
        <f t="shared" si="57"/>
        <v>0</v>
      </c>
      <c r="R100" s="58">
        <f t="shared" si="58"/>
        <v>0</v>
      </c>
      <c r="S100" s="58">
        <f t="shared" si="59"/>
        <v>0</v>
      </c>
      <c r="T100" s="58"/>
      <c r="U100" s="18"/>
      <c r="V100" s="76"/>
      <c r="AJ100" s="25">
        <v>53</v>
      </c>
      <c r="AK100" s="12">
        <f t="shared" si="69"/>
        <v>255286.86434216861</v>
      </c>
      <c r="AL100" s="12">
        <f t="shared" si="70"/>
        <v>275447.85330923239</v>
      </c>
      <c r="AM100" s="12">
        <f t="shared" si="71"/>
        <v>127445.18164091215</v>
      </c>
      <c r="AN100" s="12">
        <f t="shared" si="72"/>
        <v>107406.79982571737</v>
      </c>
      <c r="AP100" s="25">
        <v>53</v>
      </c>
      <c r="AQ100" s="77">
        <f t="shared" si="68"/>
        <v>73711.4969909887</v>
      </c>
      <c r="AR100" s="77">
        <f t="shared" si="65"/>
        <v>145632.3009918427</v>
      </c>
      <c r="AS100" s="77">
        <f t="shared" si="66"/>
        <v>7145.807949262482</v>
      </c>
      <c r="AT100" s="77">
        <f t="shared" si="67"/>
        <v>-5400.8444031493273</v>
      </c>
      <c r="BC100" s="1" t="s">
        <v>50</v>
      </c>
      <c r="BD100" s="1">
        <v>8.73</v>
      </c>
    </row>
    <row r="101" spans="3:57" ht="18" x14ac:dyDescent="0.2">
      <c r="C101" s="16">
        <v>33</v>
      </c>
      <c r="D101" s="12">
        <v>0</v>
      </c>
      <c r="E101" s="12">
        <v>0</v>
      </c>
      <c r="F101" s="12">
        <v>8739</v>
      </c>
      <c r="G101" s="12">
        <v>0</v>
      </c>
      <c r="I101" s="16">
        <v>33</v>
      </c>
      <c r="J101" s="12">
        <f t="shared" si="60"/>
        <v>0</v>
      </c>
      <c r="K101" s="12">
        <f t="shared" si="61"/>
        <v>0</v>
      </c>
      <c r="L101" s="12">
        <f t="shared" si="62"/>
        <v>873.90000000000009</v>
      </c>
      <c r="M101" s="12">
        <f t="shared" si="63"/>
        <v>0</v>
      </c>
      <c r="O101" s="16">
        <v>33</v>
      </c>
      <c r="P101" s="58">
        <f t="shared" si="56"/>
        <v>0</v>
      </c>
      <c r="Q101" s="58">
        <f t="shared" si="57"/>
        <v>0</v>
      </c>
      <c r="R101" s="58">
        <f t="shared" si="58"/>
        <v>9700.2900000000009</v>
      </c>
      <c r="S101" s="58">
        <f t="shared" si="59"/>
        <v>0</v>
      </c>
      <c r="T101" s="58"/>
      <c r="U101" s="79"/>
      <c r="V101" s="80" t="s">
        <v>119</v>
      </c>
      <c r="AJ101" s="25">
        <v>54</v>
      </c>
      <c r="AK101" s="12">
        <f t="shared" si="69"/>
        <v>262417.46031840227</v>
      </c>
      <c r="AL101" s="12">
        <f t="shared" si="70"/>
        <v>265513.3894079841</v>
      </c>
      <c r="AM101" s="12">
        <f t="shared" si="71"/>
        <v>126490.86357145246</v>
      </c>
      <c r="AN101" s="12">
        <f t="shared" si="72"/>
        <v>112930.11747166939</v>
      </c>
      <c r="AP101" s="25">
        <v>54</v>
      </c>
      <c r="AQ101" s="77">
        <f t="shared" si="68"/>
        <v>88028.047879403079</v>
      </c>
      <c r="AR101" s="77">
        <f t="shared" si="65"/>
        <v>136253.7899270794</v>
      </c>
      <c r="AS101" s="77">
        <f t="shared" si="66"/>
        <v>5714.3308450729382</v>
      </c>
      <c r="AT101" s="77">
        <f t="shared" si="67"/>
        <v>-1677.8082249137369</v>
      </c>
      <c r="BC101" s="1" t="s">
        <v>51</v>
      </c>
      <c r="BD101" s="1">
        <v>15.35</v>
      </c>
    </row>
    <row r="102" spans="3:57" x14ac:dyDescent="0.2">
      <c r="C102" s="16">
        <v>34</v>
      </c>
      <c r="D102" s="12">
        <v>0</v>
      </c>
      <c r="E102" s="12">
        <v>0</v>
      </c>
      <c r="F102" s="12">
        <v>14844</v>
      </c>
      <c r="G102" s="12">
        <v>5367</v>
      </c>
      <c r="I102" s="16">
        <v>34</v>
      </c>
      <c r="J102" s="12">
        <f t="shared" si="60"/>
        <v>0</v>
      </c>
      <c r="K102" s="12">
        <f t="shared" si="61"/>
        <v>0</v>
      </c>
      <c r="L102" s="12">
        <f t="shared" si="62"/>
        <v>1484.4</v>
      </c>
      <c r="M102" s="12">
        <f t="shared" si="63"/>
        <v>536.70000000000005</v>
      </c>
      <c r="O102" s="16">
        <v>34</v>
      </c>
      <c r="P102" s="58">
        <f t="shared" si="56"/>
        <v>0</v>
      </c>
      <c r="Q102" s="58">
        <f t="shared" si="57"/>
        <v>0</v>
      </c>
      <c r="R102" s="58">
        <f t="shared" si="58"/>
        <v>16476.84</v>
      </c>
      <c r="S102" s="58">
        <f t="shared" si="59"/>
        <v>11217.029999999999</v>
      </c>
      <c r="T102" s="58"/>
      <c r="U102" s="81">
        <v>31</v>
      </c>
      <c r="V102" s="82">
        <f t="shared" ref="V102:V130" si="73">SUM(P99:S99,P134:S134)</f>
        <v>462421.1</v>
      </c>
      <c r="AJ102" s="25">
        <v>55</v>
      </c>
      <c r="AK102" s="12">
        <f t="shared" si="69"/>
        <v>294207.28848178987</v>
      </c>
      <c r="AL102" s="12">
        <f t="shared" si="70"/>
        <v>255578.9255067358</v>
      </c>
      <c r="AM102" s="12">
        <f t="shared" si="71"/>
        <v>125536.54550199275</v>
      </c>
      <c r="AN102" s="12">
        <f t="shared" si="72"/>
        <v>116441.51671650451</v>
      </c>
      <c r="AP102" s="25">
        <v>55</v>
      </c>
      <c r="AQ102" s="77">
        <f t="shared" si="68"/>
        <v>124191.45584124609</v>
      </c>
      <c r="AR102" s="77">
        <f t="shared" si="65"/>
        <v>126875.27886231607</v>
      </c>
      <c r="AS102" s="77">
        <f t="shared" si="66"/>
        <v>4282.8537408833654</v>
      </c>
      <c r="AT102" s="77">
        <f t="shared" si="67"/>
        <v>33.309552204940701</v>
      </c>
      <c r="BC102" s="1" t="s">
        <v>52</v>
      </c>
      <c r="BD102" s="1">
        <v>22.99</v>
      </c>
    </row>
    <row r="103" spans="3:57" x14ac:dyDescent="0.2">
      <c r="C103" s="16">
        <v>35</v>
      </c>
      <c r="D103" s="12">
        <v>0</v>
      </c>
      <c r="E103" s="12">
        <v>0</v>
      </c>
      <c r="F103" s="12">
        <v>33279</v>
      </c>
      <c r="G103" s="12">
        <v>12499</v>
      </c>
      <c r="I103" s="16">
        <v>35</v>
      </c>
      <c r="J103" s="12">
        <f t="shared" si="60"/>
        <v>0</v>
      </c>
      <c r="K103" s="12">
        <f t="shared" si="61"/>
        <v>0</v>
      </c>
      <c r="L103" s="12">
        <f t="shared" si="62"/>
        <v>3327.9</v>
      </c>
      <c r="M103" s="12">
        <f t="shared" si="63"/>
        <v>1249.9000000000001</v>
      </c>
      <c r="O103" s="16">
        <v>35</v>
      </c>
      <c r="P103" s="58">
        <f t="shared" si="56"/>
        <v>0</v>
      </c>
      <c r="Q103" s="58">
        <f t="shared" si="57"/>
        <v>0</v>
      </c>
      <c r="R103" s="58">
        <f t="shared" si="58"/>
        <v>36939.69</v>
      </c>
      <c r="S103" s="58">
        <f t="shared" si="59"/>
        <v>26122.91</v>
      </c>
      <c r="T103" s="58"/>
      <c r="U103" s="81">
        <v>32</v>
      </c>
      <c r="V103" s="82">
        <f t="shared" si="73"/>
        <v>417233.29</v>
      </c>
      <c r="AJ103" s="25">
        <v>56</v>
      </c>
      <c r="AK103" s="12">
        <f t="shared" si="69"/>
        <v>238702.24410711083</v>
      </c>
      <c r="AL103" s="12">
        <f t="shared" si="70"/>
        <v>245644.46160548751</v>
      </c>
      <c r="AM103" s="12">
        <f t="shared" si="71"/>
        <v>124582.22743253304</v>
      </c>
      <c r="AN103" s="12">
        <f t="shared" si="72"/>
        <v>122815.56335079033</v>
      </c>
      <c r="AP103" s="25">
        <v>56</v>
      </c>
      <c r="AQ103" s="77">
        <f t="shared" si="68"/>
        <v>70167.603231818677</v>
      </c>
      <c r="AR103" s="77">
        <f t="shared" si="65"/>
        <v>117496.76779755276</v>
      </c>
      <c r="AS103" s="77">
        <f t="shared" si="66"/>
        <v>2851.3766366938071</v>
      </c>
      <c r="AT103" s="77">
        <f t="shared" si="67"/>
        <v>4607.0747187743254</v>
      </c>
    </row>
    <row r="104" spans="3:57" x14ac:dyDescent="0.2">
      <c r="C104" s="25">
        <v>36</v>
      </c>
      <c r="D104" s="1">
        <v>0</v>
      </c>
      <c r="E104" s="1">
        <v>0</v>
      </c>
      <c r="F104" s="12">
        <v>52545</v>
      </c>
      <c r="G104" s="12">
        <v>23973</v>
      </c>
      <c r="I104" s="25">
        <v>36</v>
      </c>
      <c r="J104" s="12">
        <f t="shared" si="60"/>
        <v>0</v>
      </c>
      <c r="K104" s="12">
        <f t="shared" si="61"/>
        <v>0</v>
      </c>
      <c r="L104" s="12">
        <f t="shared" si="62"/>
        <v>5254.5</v>
      </c>
      <c r="M104" s="12">
        <f t="shared" si="63"/>
        <v>2397.3000000000002</v>
      </c>
      <c r="O104" s="25">
        <v>36</v>
      </c>
      <c r="P104" s="58">
        <f t="shared" si="56"/>
        <v>0</v>
      </c>
      <c r="Q104" s="58">
        <f t="shared" si="57"/>
        <v>0</v>
      </c>
      <c r="R104" s="58">
        <f>$Y$77*F104</f>
        <v>58324.950000000004</v>
      </c>
      <c r="S104" s="58">
        <f t="shared" si="59"/>
        <v>50103.57</v>
      </c>
      <c r="T104" s="58"/>
      <c r="U104" s="81">
        <v>33</v>
      </c>
      <c r="V104" s="82">
        <f t="shared" si="73"/>
        <v>394694.38</v>
      </c>
      <c r="AJ104" s="25">
        <v>57</v>
      </c>
      <c r="AK104" s="12">
        <f t="shared" si="69"/>
        <v>196700.38170040929</v>
      </c>
      <c r="AL104" s="12">
        <f t="shared" si="70"/>
        <v>235709.99770423921</v>
      </c>
      <c r="AM104" s="12">
        <f t="shared" si="71"/>
        <v>123627.90936307333</v>
      </c>
      <c r="AN104" s="12">
        <f t="shared" si="72"/>
        <v>117993.85383891713</v>
      </c>
      <c r="AP104" s="25">
        <v>57</v>
      </c>
      <c r="AQ104" s="77">
        <f t="shared" si="68"/>
        <v>12495.061766889266</v>
      </c>
      <c r="AR104" s="77">
        <f t="shared" si="65"/>
        <v>108118.25673278945</v>
      </c>
      <c r="AS104" s="77">
        <f t="shared" si="66"/>
        <v>1419.8995325042488</v>
      </c>
      <c r="AT104" s="77">
        <f t="shared" si="67"/>
        <v>-2014.9162608153129</v>
      </c>
    </row>
    <row r="105" spans="3:57" x14ac:dyDescent="0.2">
      <c r="C105" s="25">
        <v>37</v>
      </c>
      <c r="D105" s="12">
        <f>IF(D140=0,D46-J46+D104-J104,0)</f>
        <v>0</v>
      </c>
      <c r="E105" s="12">
        <f>IF(E140=0,E46-K46+E104-K104,0)</f>
        <v>0</v>
      </c>
      <c r="F105" s="12">
        <f t="shared" ref="F105:F128" si="74">IF(F140=0,F46-L46+F104-L104,0)</f>
        <v>62952.5</v>
      </c>
      <c r="G105" s="12">
        <f t="shared" ref="G105:G128" si="75">IF(G140=0,G46-M46+G104-M104,0)</f>
        <v>38775.699999999997</v>
      </c>
      <c r="H105" s="12"/>
      <c r="I105" s="25">
        <v>37</v>
      </c>
      <c r="J105" s="12">
        <f t="shared" si="60"/>
        <v>0</v>
      </c>
      <c r="K105" s="12">
        <f t="shared" si="61"/>
        <v>0</v>
      </c>
      <c r="L105" s="12">
        <f t="shared" si="62"/>
        <v>6295.25</v>
      </c>
      <c r="M105" s="12">
        <f t="shared" si="63"/>
        <v>3877.5699999999997</v>
      </c>
      <c r="O105" s="25">
        <v>37</v>
      </c>
      <c r="P105" s="58">
        <f t="shared" si="56"/>
        <v>0</v>
      </c>
      <c r="Q105" s="58">
        <f t="shared" si="57"/>
        <v>0</v>
      </c>
      <c r="R105" s="58">
        <f t="shared" si="58"/>
        <v>69877.275000000009</v>
      </c>
      <c r="S105" s="58">
        <f t="shared" si="59"/>
        <v>81041.212999999989</v>
      </c>
      <c r="T105" s="58"/>
      <c r="U105" s="81">
        <v>34</v>
      </c>
      <c r="V105" s="82">
        <f t="shared" si="73"/>
        <v>386166.20999999996</v>
      </c>
      <c r="AJ105" s="25">
        <v>58</v>
      </c>
      <c r="AK105" s="12">
        <f t="shared" si="69"/>
        <v>181409.6131911687</v>
      </c>
      <c r="AL105" s="12">
        <f t="shared" si="70"/>
        <v>225775.53380299092</v>
      </c>
      <c r="AM105" s="12">
        <f t="shared" si="71"/>
        <v>122673.59129361364</v>
      </c>
      <c r="AN105" s="12">
        <f t="shared" si="72"/>
        <v>116408.20716429957</v>
      </c>
      <c r="AP105" s="25">
        <v>58</v>
      </c>
      <c r="AQ105" s="77">
        <f t="shared" si="68"/>
        <v>2843.6859230109549</v>
      </c>
      <c r="AR105" s="77">
        <f t="shared" si="65"/>
        <v>98739.745668026138</v>
      </c>
      <c r="AS105" s="77">
        <f t="shared" si="66"/>
        <v>-11.577571685280418</v>
      </c>
      <c r="AT105" s="77">
        <f t="shared" si="67"/>
        <v>-5400.8444031493127</v>
      </c>
    </row>
    <row r="106" spans="3:57" x14ac:dyDescent="0.2">
      <c r="C106" s="25">
        <v>38</v>
      </c>
      <c r="D106" s="12">
        <f t="shared" ref="D106:D128" si="76">IF(D141=0,D47-J47+D105-J105,0)</f>
        <v>0</v>
      </c>
      <c r="E106" s="12">
        <f t="shared" ref="E106:E128" si="77">IF(E141=0,E47-K47+E105-K105,0)</f>
        <v>0</v>
      </c>
      <c r="F106" s="12">
        <f t="shared" si="74"/>
        <v>6152.5791359720606</v>
      </c>
      <c r="G106" s="12">
        <f t="shared" si="75"/>
        <v>8489.5707454036965</v>
      </c>
      <c r="H106" s="12"/>
      <c r="I106" s="25">
        <v>38</v>
      </c>
      <c r="J106" s="12">
        <f t="shared" si="60"/>
        <v>0</v>
      </c>
      <c r="K106" s="12">
        <f t="shared" si="61"/>
        <v>0</v>
      </c>
      <c r="L106" s="12">
        <f t="shared" si="62"/>
        <v>615.25791359720608</v>
      </c>
      <c r="M106" s="12">
        <f t="shared" si="63"/>
        <v>848.95707454036972</v>
      </c>
      <c r="O106" s="25">
        <v>38</v>
      </c>
      <c r="P106" s="58">
        <f t="shared" si="56"/>
        <v>0</v>
      </c>
      <c r="Q106" s="58">
        <f t="shared" si="57"/>
        <v>0</v>
      </c>
      <c r="R106" s="58">
        <f t="shared" si="58"/>
        <v>6829.3628409289877</v>
      </c>
      <c r="S106" s="58">
        <f t="shared" si="59"/>
        <v>17743.202857893724</v>
      </c>
      <c r="T106" s="58"/>
      <c r="U106" s="81">
        <v>35</v>
      </c>
      <c r="V106" s="82">
        <f t="shared" si="73"/>
        <v>427101.61</v>
      </c>
      <c r="AJ106" s="25">
        <v>59</v>
      </c>
      <c r="AK106" s="12">
        <f t="shared" si="69"/>
        <v>157295.51550908829</v>
      </c>
      <c r="AL106" s="12">
        <f t="shared" si="70"/>
        <v>215841.06990174262</v>
      </c>
      <c r="AM106" s="12">
        <f t="shared" si="71"/>
        <v>121730.85079583923</v>
      </c>
      <c r="AN106" s="12">
        <f t="shared" si="72"/>
        <v>118208.488632016</v>
      </c>
      <c r="AP106" s="25">
        <v>59</v>
      </c>
      <c r="AQ106" s="77">
        <f t="shared" si="68"/>
        <v>-26077.765448472666</v>
      </c>
      <c r="AR106" s="77">
        <f t="shared" si="65"/>
        <v>89361.234603262827</v>
      </c>
      <c r="AS106" s="77">
        <f t="shared" si="66"/>
        <v>-1431.4771041895438</v>
      </c>
      <c r="AT106" s="77">
        <f t="shared" si="67"/>
        <v>-5400.8444031493273</v>
      </c>
    </row>
    <row r="107" spans="3:57" x14ac:dyDescent="0.2">
      <c r="C107" s="25">
        <v>39</v>
      </c>
      <c r="D107" s="12">
        <f t="shared" si="76"/>
        <v>0</v>
      </c>
      <c r="E107" s="12">
        <f t="shared" si="77"/>
        <v>0</v>
      </c>
      <c r="F107" s="12">
        <f t="shared" si="74"/>
        <v>9514.7302571047021</v>
      </c>
      <c r="G107" s="12">
        <f t="shared" si="75"/>
        <v>12740.465138579748</v>
      </c>
      <c r="H107" s="12"/>
      <c r="I107" s="25">
        <v>39</v>
      </c>
      <c r="J107" s="12">
        <f t="shared" si="60"/>
        <v>0</v>
      </c>
      <c r="K107" s="12">
        <f t="shared" si="61"/>
        <v>0</v>
      </c>
      <c r="L107" s="12">
        <f t="shared" si="62"/>
        <v>951.47302571047021</v>
      </c>
      <c r="M107" s="12">
        <f t="shared" si="63"/>
        <v>1274.0465138579748</v>
      </c>
      <c r="O107" s="25">
        <v>39</v>
      </c>
      <c r="P107" s="58">
        <f t="shared" ref="P107:P128" si="78">$Y$75*D107</f>
        <v>0</v>
      </c>
      <c r="Q107" s="58">
        <f t="shared" ref="Q107:Q128" si="79">$Y$76*E107</f>
        <v>0</v>
      </c>
      <c r="R107" s="58">
        <f t="shared" ref="R107:R128" si="80">$Y$77*F107</f>
        <v>10561.350585386221</v>
      </c>
      <c r="S107" s="58">
        <f t="shared" si="59"/>
        <v>26627.572139631673</v>
      </c>
      <c r="T107" s="58"/>
      <c r="U107" s="81">
        <v>36</v>
      </c>
      <c r="V107" s="82">
        <f t="shared" si="73"/>
        <v>476844.83999999997</v>
      </c>
      <c r="AJ107" s="25">
        <v>60</v>
      </c>
      <c r="AK107" s="12">
        <f t="shared" si="69"/>
        <v>171710.25816663075</v>
      </c>
      <c r="AL107" s="12">
        <f t="shared" si="70"/>
        <v>205906.60600049433</v>
      </c>
      <c r="AM107" s="12">
        <f t="shared" si="71"/>
        <v>122208.00983056908</v>
      </c>
      <c r="AN107" s="12">
        <f t="shared" si="72"/>
        <v>122023.68636054776</v>
      </c>
      <c r="AP107" s="25">
        <v>60</v>
      </c>
      <c r="AQ107" s="77">
        <f t="shared" si="68"/>
        <v>-19304.525956278521</v>
      </c>
      <c r="AR107" s="77">
        <f t="shared" si="65"/>
        <v>79982.723538499529</v>
      </c>
      <c r="AS107" s="77">
        <f t="shared" si="66"/>
        <v>-1431.4771041895583</v>
      </c>
      <c r="AT107" s="77">
        <f t="shared" si="67"/>
        <v>-3385.9281423339999</v>
      </c>
    </row>
    <row r="108" spans="3:57" ht="18" x14ac:dyDescent="0.2">
      <c r="C108" s="25">
        <v>40</v>
      </c>
      <c r="D108" s="12">
        <f t="shared" si="76"/>
        <v>0</v>
      </c>
      <c r="E108" s="12">
        <f t="shared" si="77"/>
        <v>0</v>
      </c>
      <c r="F108" s="12">
        <f t="shared" si="74"/>
        <v>0</v>
      </c>
      <c r="G108" s="12">
        <f t="shared" si="75"/>
        <v>7563.6571669785917</v>
      </c>
      <c r="H108" s="12"/>
      <c r="I108" s="25">
        <v>40</v>
      </c>
      <c r="J108" s="12">
        <f t="shared" si="60"/>
        <v>0</v>
      </c>
      <c r="K108" s="12">
        <f t="shared" si="61"/>
        <v>0</v>
      </c>
      <c r="L108" s="12">
        <f t="shared" si="62"/>
        <v>0</v>
      </c>
      <c r="M108" s="12">
        <f t="shared" si="63"/>
        <v>756.36571669785917</v>
      </c>
      <c r="O108" s="25">
        <v>40</v>
      </c>
      <c r="P108" s="58">
        <f t="shared" si="78"/>
        <v>0</v>
      </c>
      <c r="Q108" s="58">
        <f t="shared" si="79"/>
        <v>0</v>
      </c>
      <c r="R108" s="58">
        <f t="shared" si="80"/>
        <v>0</v>
      </c>
      <c r="S108" s="58">
        <f t="shared" si="59"/>
        <v>15808.043478985255</v>
      </c>
      <c r="T108" s="58"/>
      <c r="U108" s="81">
        <v>37</v>
      </c>
      <c r="V108" s="82">
        <f t="shared" si="73"/>
        <v>520262.01728039305</v>
      </c>
      <c r="BC108" s="83"/>
    </row>
    <row r="109" spans="3:57" x14ac:dyDescent="0.2">
      <c r="C109" s="25">
        <v>41</v>
      </c>
      <c r="D109" s="12">
        <f t="shared" si="76"/>
        <v>0</v>
      </c>
      <c r="E109" s="12">
        <f t="shared" si="77"/>
        <v>0</v>
      </c>
      <c r="F109" s="12">
        <f t="shared" si="74"/>
        <v>0</v>
      </c>
      <c r="G109" s="12">
        <f t="shared" si="75"/>
        <v>0</v>
      </c>
      <c r="H109" s="12"/>
      <c r="I109" s="25">
        <v>41</v>
      </c>
      <c r="J109" s="12">
        <f t="shared" si="60"/>
        <v>0</v>
      </c>
      <c r="K109" s="12">
        <f t="shared" si="61"/>
        <v>0</v>
      </c>
      <c r="L109" s="12">
        <f t="shared" si="62"/>
        <v>0</v>
      </c>
      <c r="M109" s="12">
        <f t="shared" si="63"/>
        <v>0</v>
      </c>
      <c r="O109" s="25">
        <v>41</v>
      </c>
      <c r="P109" s="58">
        <f t="shared" si="78"/>
        <v>0</v>
      </c>
      <c r="Q109" s="58">
        <f t="shared" si="79"/>
        <v>0</v>
      </c>
      <c r="R109" s="58">
        <f t="shared" si="80"/>
        <v>0</v>
      </c>
      <c r="S109" s="58">
        <f t="shared" si="59"/>
        <v>0</v>
      </c>
      <c r="T109" s="58"/>
      <c r="U109" s="81">
        <v>38</v>
      </c>
      <c r="V109" s="82">
        <f t="shared" si="73"/>
        <v>393312.98998673749</v>
      </c>
    </row>
    <row r="110" spans="3:57" ht="18" x14ac:dyDescent="0.2">
      <c r="C110" s="25">
        <v>42</v>
      </c>
      <c r="D110" s="12">
        <f t="shared" si="76"/>
        <v>0</v>
      </c>
      <c r="E110" s="12">
        <f t="shared" si="77"/>
        <v>0</v>
      </c>
      <c r="F110" s="12">
        <f t="shared" si="74"/>
        <v>0</v>
      </c>
      <c r="G110" s="12">
        <f t="shared" si="75"/>
        <v>0</v>
      </c>
      <c r="H110" s="12"/>
      <c r="I110" s="25">
        <v>42</v>
      </c>
      <c r="J110" s="12">
        <f t="shared" si="60"/>
        <v>0</v>
      </c>
      <c r="K110" s="12">
        <f t="shared" si="61"/>
        <v>0</v>
      </c>
      <c r="L110" s="12">
        <f t="shared" si="62"/>
        <v>0</v>
      </c>
      <c r="M110" s="12">
        <f t="shared" si="63"/>
        <v>0</v>
      </c>
      <c r="O110" s="25">
        <v>42</v>
      </c>
      <c r="P110" s="58">
        <f t="shared" si="78"/>
        <v>0</v>
      </c>
      <c r="Q110" s="58">
        <f t="shared" si="79"/>
        <v>0</v>
      </c>
      <c r="R110" s="58">
        <f t="shared" si="80"/>
        <v>0</v>
      </c>
      <c r="S110" s="58">
        <f t="shared" si="59"/>
        <v>0</v>
      </c>
      <c r="T110" s="58"/>
      <c r="U110" s="81">
        <v>39</v>
      </c>
      <c r="V110" s="82">
        <f t="shared" si="73"/>
        <v>401909.1627794308</v>
      </c>
      <c r="BC110" s="74" t="s">
        <v>76</v>
      </c>
      <c r="BD110" s="2"/>
      <c r="BE110" s="2"/>
    </row>
    <row r="111" spans="3:57" x14ac:dyDescent="0.2">
      <c r="C111" s="25">
        <v>43</v>
      </c>
      <c r="D111" s="12">
        <f t="shared" si="76"/>
        <v>0</v>
      </c>
      <c r="E111" s="12">
        <f t="shared" si="77"/>
        <v>0</v>
      </c>
      <c r="F111" s="12">
        <f t="shared" si="74"/>
        <v>0</v>
      </c>
      <c r="G111" s="12">
        <f t="shared" si="75"/>
        <v>0</v>
      </c>
      <c r="H111" s="12"/>
      <c r="I111" s="25">
        <v>43</v>
      </c>
      <c r="J111" s="12">
        <f t="shared" si="60"/>
        <v>0</v>
      </c>
      <c r="K111" s="12">
        <f t="shared" si="61"/>
        <v>0</v>
      </c>
      <c r="L111" s="12">
        <f t="shared" si="62"/>
        <v>0</v>
      </c>
      <c r="M111" s="12">
        <f t="shared" si="63"/>
        <v>0</v>
      </c>
      <c r="O111" s="25">
        <v>43</v>
      </c>
      <c r="P111" s="58">
        <f t="shared" si="78"/>
        <v>0</v>
      </c>
      <c r="Q111" s="58">
        <f t="shared" si="79"/>
        <v>0</v>
      </c>
      <c r="R111" s="58">
        <f t="shared" si="80"/>
        <v>0</v>
      </c>
      <c r="S111" s="58">
        <f t="shared" si="59"/>
        <v>0</v>
      </c>
      <c r="T111" s="58"/>
      <c r="U111" s="81">
        <v>40</v>
      </c>
      <c r="V111" s="82">
        <f t="shared" si="73"/>
        <v>383863.88232773484</v>
      </c>
      <c r="BC111" s="1" t="s">
        <v>49</v>
      </c>
      <c r="BD111" s="1">
        <v>3.63</v>
      </c>
    </row>
    <row r="112" spans="3:57" x14ac:dyDescent="0.2">
      <c r="C112" s="25">
        <v>44</v>
      </c>
      <c r="D112" s="12">
        <f t="shared" si="76"/>
        <v>0</v>
      </c>
      <c r="E112" s="12">
        <f t="shared" si="77"/>
        <v>0</v>
      </c>
      <c r="F112" s="12">
        <f t="shared" si="74"/>
        <v>0</v>
      </c>
      <c r="G112" s="12">
        <f t="shared" si="75"/>
        <v>0</v>
      </c>
      <c r="H112" s="12"/>
      <c r="I112" s="25">
        <v>44</v>
      </c>
      <c r="J112" s="12">
        <f t="shared" si="60"/>
        <v>0</v>
      </c>
      <c r="K112" s="12">
        <f t="shared" si="61"/>
        <v>0</v>
      </c>
      <c r="L112" s="12">
        <f t="shared" si="62"/>
        <v>0</v>
      </c>
      <c r="M112" s="12">
        <f t="shared" si="63"/>
        <v>0</v>
      </c>
      <c r="O112" s="25">
        <v>44</v>
      </c>
      <c r="P112" s="58">
        <f t="shared" si="78"/>
        <v>0</v>
      </c>
      <c r="Q112" s="58">
        <f t="shared" si="79"/>
        <v>0</v>
      </c>
      <c r="R112" s="58">
        <f>$Y$77*F112</f>
        <v>0</v>
      </c>
      <c r="S112" s="58">
        <f t="shared" si="59"/>
        <v>0</v>
      </c>
      <c r="T112" s="58"/>
      <c r="U112" s="81">
        <v>41</v>
      </c>
      <c r="V112" s="82">
        <f t="shared" si="73"/>
        <v>395401.04755727155</v>
      </c>
      <c r="BC112" s="1" t="s">
        <v>50</v>
      </c>
      <c r="BD112" s="1">
        <v>4.8099999999999996</v>
      </c>
    </row>
    <row r="113" spans="3:58" x14ac:dyDescent="0.2">
      <c r="C113" s="25">
        <v>45</v>
      </c>
      <c r="D113" s="12">
        <f t="shared" si="76"/>
        <v>0</v>
      </c>
      <c r="E113" s="12">
        <f t="shared" si="77"/>
        <v>0</v>
      </c>
      <c r="F113" s="12">
        <f t="shared" si="74"/>
        <v>0</v>
      </c>
      <c r="G113" s="12">
        <f t="shared" si="75"/>
        <v>0</v>
      </c>
      <c r="H113" s="12"/>
      <c r="I113" s="25">
        <v>45</v>
      </c>
      <c r="J113" s="12">
        <f t="shared" si="60"/>
        <v>0</v>
      </c>
      <c r="K113" s="12">
        <f t="shared" si="61"/>
        <v>0</v>
      </c>
      <c r="L113" s="12">
        <f t="shared" si="62"/>
        <v>0</v>
      </c>
      <c r="M113" s="12">
        <f t="shared" si="63"/>
        <v>0</v>
      </c>
      <c r="O113" s="25">
        <v>45</v>
      </c>
      <c r="P113" s="58">
        <f t="shared" si="78"/>
        <v>0</v>
      </c>
      <c r="Q113" s="58">
        <f t="shared" si="79"/>
        <v>0</v>
      </c>
      <c r="R113" s="58">
        <f t="shared" si="80"/>
        <v>0</v>
      </c>
      <c r="S113" s="58">
        <f t="shared" si="59"/>
        <v>0</v>
      </c>
      <c r="T113" s="58"/>
      <c r="U113" s="81">
        <v>42</v>
      </c>
      <c r="V113" s="82">
        <f t="shared" si="73"/>
        <v>397107.54606966831</v>
      </c>
      <c r="BC113" s="1" t="s">
        <v>51</v>
      </c>
      <c r="BD113" s="1">
        <v>9.58</v>
      </c>
    </row>
    <row r="114" spans="3:58" x14ac:dyDescent="0.2">
      <c r="C114" s="25">
        <v>46</v>
      </c>
      <c r="D114" s="12">
        <f t="shared" si="76"/>
        <v>0</v>
      </c>
      <c r="E114" s="12">
        <f>IF(E149=0,E55-K55+E113-K113,0)</f>
        <v>0</v>
      </c>
      <c r="F114" s="12">
        <f t="shared" si="74"/>
        <v>0</v>
      </c>
      <c r="G114" s="12">
        <f t="shared" si="75"/>
        <v>4577.096121789873</v>
      </c>
      <c r="H114" s="12"/>
      <c r="I114" s="25">
        <v>46</v>
      </c>
      <c r="J114" s="12">
        <f t="shared" si="60"/>
        <v>0</v>
      </c>
      <c r="K114" s="12">
        <f t="shared" si="61"/>
        <v>0</v>
      </c>
      <c r="L114" s="12">
        <f t="shared" si="62"/>
        <v>0</v>
      </c>
      <c r="M114" s="12">
        <f t="shared" si="63"/>
        <v>457.7096121789873</v>
      </c>
      <c r="O114" s="25">
        <v>46</v>
      </c>
      <c r="P114" s="58">
        <f t="shared" si="78"/>
        <v>0</v>
      </c>
      <c r="Q114" s="58">
        <f t="shared" si="79"/>
        <v>0</v>
      </c>
      <c r="R114" s="58">
        <f t="shared" si="80"/>
        <v>0</v>
      </c>
      <c r="S114" s="58">
        <f t="shared" si="59"/>
        <v>9566.1308945408346</v>
      </c>
      <c r="T114" s="58"/>
      <c r="U114" s="81">
        <v>43</v>
      </c>
      <c r="V114" s="82">
        <f t="shared" si="73"/>
        <v>356950.10803740984</v>
      </c>
      <c r="BC114" s="1" t="s">
        <v>52</v>
      </c>
      <c r="BD114" s="1">
        <v>12.89</v>
      </c>
    </row>
    <row r="115" spans="3:58" x14ac:dyDescent="0.2">
      <c r="C115" s="25">
        <v>47</v>
      </c>
      <c r="D115" s="12">
        <f t="shared" si="76"/>
        <v>0</v>
      </c>
      <c r="E115" s="12">
        <f t="shared" si="77"/>
        <v>0</v>
      </c>
      <c r="F115" s="12">
        <f t="shared" si="74"/>
        <v>0</v>
      </c>
      <c r="G115" s="12">
        <f t="shared" si="75"/>
        <v>4943.1347909703254</v>
      </c>
      <c r="H115" s="12"/>
      <c r="I115" s="25">
        <v>47</v>
      </c>
      <c r="J115" s="12">
        <f t="shared" si="60"/>
        <v>0</v>
      </c>
      <c r="K115" s="12">
        <f t="shared" si="61"/>
        <v>0</v>
      </c>
      <c r="L115" s="12">
        <f t="shared" si="62"/>
        <v>0</v>
      </c>
      <c r="M115" s="12">
        <f t="shared" si="63"/>
        <v>494.31347909703254</v>
      </c>
      <c r="O115" s="25">
        <v>47</v>
      </c>
      <c r="P115" s="58">
        <f t="shared" si="78"/>
        <v>0</v>
      </c>
      <c r="Q115" s="58">
        <f t="shared" si="79"/>
        <v>0</v>
      </c>
      <c r="R115" s="58">
        <f t="shared" si="80"/>
        <v>0</v>
      </c>
      <c r="S115" s="58">
        <f t="shared" si="59"/>
        <v>10331.15171312798</v>
      </c>
      <c r="T115" s="58"/>
      <c r="U115" s="81">
        <v>44</v>
      </c>
      <c r="V115" s="82">
        <f>SUM(P112:S112,P147:S147)</f>
        <v>331032.03773671447</v>
      </c>
    </row>
    <row r="116" spans="3:58" x14ac:dyDescent="0.2">
      <c r="C116" s="25">
        <v>48</v>
      </c>
      <c r="D116" s="12">
        <f t="shared" si="76"/>
        <v>0</v>
      </c>
      <c r="E116" s="12">
        <f t="shared" si="77"/>
        <v>0</v>
      </c>
      <c r="F116" s="12">
        <f t="shared" si="74"/>
        <v>0</v>
      </c>
      <c r="G116" s="12">
        <f t="shared" si="75"/>
        <v>4906.5309240522874</v>
      </c>
      <c r="H116" s="12"/>
      <c r="I116" s="25">
        <v>48</v>
      </c>
      <c r="J116" s="12">
        <f t="shared" ref="J116:J122" si="81">D116*0.1</f>
        <v>0</v>
      </c>
      <c r="K116" s="12">
        <f t="shared" ref="K116:K122" si="82">E116*0.1</f>
        <v>0</v>
      </c>
      <c r="L116" s="12">
        <f t="shared" ref="L116:L122" si="83">F116*0.1</f>
        <v>0</v>
      </c>
      <c r="M116" s="12">
        <f t="shared" ref="M116:M122" si="84">G116*0.1</f>
        <v>490.65309240522879</v>
      </c>
      <c r="O116" s="25">
        <v>48</v>
      </c>
      <c r="P116" s="58">
        <f t="shared" si="78"/>
        <v>0</v>
      </c>
      <c r="Q116" s="58">
        <f t="shared" si="79"/>
        <v>0</v>
      </c>
      <c r="R116" s="58">
        <f t="shared" si="80"/>
        <v>0</v>
      </c>
      <c r="S116" s="58">
        <f t="shared" ref="S116:S128" si="85">$Y$78*G116</f>
        <v>10254.64963126928</v>
      </c>
      <c r="T116" s="58"/>
      <c r="U116" s="81">
        <v>45</v>
      </c>
      <c r="V116" s="82">
        <f t="shared" si="73"/>
        <v>289374.49142384605</v>
      </c>
    </row>
    <row r="117" spans="3:58" x14ac:dyDescent="0.2">
      <c r="C117" s="25">
        <v>49</v>
      </c>
      <c r="D117" s="12">
        <f t="shared" si="76"/>
        <v>0</v>
      </c>
      <c r="E117" s="12">
        <f t="shared" si="77"/>
        <v>0</v>
      </c>
      <c r="F117" s="12">
        <f t="shared" si="74"/>
        <v>0</v>
      </c>
      <c r="G117" s="12">
        <f t="shared" si="75"/>
        <v>0</v>
      </c>
      <c r="H117" s="12"/>
      <c r="I117" s="25">
        <v>49</v>
      </c>
      <c r="J117" s="12">
        <f t="shared" si="81"/>
        <v>0</v>
      </c>
      <c r="K117" s="12">
        <f t="shared" si="82"/>
        <v>0</v>
      </c>
      <c r="L117" s="12">
        <f t="shared" si="83"/>
        <v>0</v>
      </c>
      <c r="M117" s="12">
        <f t="shared" si="84"/>
        <v>0</v>
      </c>
      <c r="O117" s="25">
        <v>49</v>
      </c>
      <c r="P117" s="58">
        <f t="shared" si="78"/>
        <v>0</v>
      </c>
      <c r="Q117" s="58">
        <f t="shared" si="79"/>
        <v>0</v>
      </c>
      <c r="R117" s="58">
        <f t="shared" si="80"/>
        <v>0</v>
      </c>
      <c r="S117" s="58">
        <f t="shared" si="85"/>
        <v>0</v>
      </c>
      <c r="T117" s="58"/>
      <c r="U117" s="81">
        <v>46</v>
      </c>
      <c r="V117" s="82">
        <f t="shared" si="73"/>
        <v>269783.9288521664</v>
      </c>
    </row>
    <row r="118" spans="3:58" x14ac:dyDescent="0.2">
      <c r="C118" s="25">
        <v>50</v>
      </c>
      <c r="D118" s="12">
        <f t="shared" si="76"/>
        <v>0</v>
      </c>
      <c r="E118" s="12">
        <f t="shared" si="77"/>
        <v>0</v>
      </c>
      <c r="F118" s="12">
        <f t="shared" si="74"/>
        <v>0</v>
      </c>
      <c r="G118" s="12">
        <f t="shared" si="75"/>
        <v>0</v>
      </c>
      <c r="H118" s="12"/>
      <c r="I118" s="25">
        <v>50</v>
      </c>
      <c r="J118" s="12">
        <f t="shared" si="81"/>
        <v>0</v>
      </c>
      <c r="K118" s="12">
        <f t="shared" si="82"/>
        <v>0</v>
      </c>
      <c r="L118" s="12">
        <f t="shared" si="83"/>
        <v>0</v>
      </c>
      <c r="M118" s="12">
        <f t="shared" si="84"/>
        <v>0</v>
      </c>
      <c r="O118" s="25">
        <v>50</v>
      </c>
      <c r="P118" s="58">
        <f t="shared" si="78"/>
        <v>0</v>
      </c>
      <c r="Q118" s="58">
        <f t="shared" si="79"/>
        <v>0</v>
      </c>
      <c r="R118" s="58">
        <f t="shared" si="80"/>
        <v>0</v>
      </c>
      <c r="S118" s="58">
        <f t="shared" si="85"/>
        <v>0</v>
      </c>
      <c r="T118" s="58"/>
      <c r="U118" s="81">
        <v>47</v>
      </c>
      <c r="V118" s="82">
        <f t="shared" si="73"/>
        <v>243150.86874919376</v>
      </c>
    </row>
    <row r="119" spans="3:58" x14ac:dyDescent="0.2">
      <c r="C119" s="25">
        <v>51</v>
      </c>
      <c r="D119" s="12">
        <f t="shared" si="76"/>
        <v>0</v>
      </c>
      <c r="E119" s="12">
        <f t="shared" si="77"/>
        <v>0</v>
      </c>
      <c r="F119" s="12">
        <f t="shared" si="74"/>
        <v>0</v>
      </c>
      <c r="G119" s="12">
        <f t="shared" si="75"/>
        <v>0</v>
      </c>
      <c r="H119" s="12"/>
      <c r="I119" s="25">
        <v>51</v>
      </c>
      <c r="J119" s="12">
        <f t="shared" si="81"/>
        <v>0</v>
      </c>
      <c r="K119" s="12">
        <f t="shared" si="82"/>
        <v>0</v>
      </c>
      <c r="L119" s="12">
        <f t="shared" si="83"/>
        <v>0</v>
      </c>
      <c r="M119" s="12">
        <f t="shared" si="84"/>
        <v>0</v>
      </c>
      <c r="O119" s="25">
        <v>51</v>
      </c>
      <c r="P119" s="58">
        <f t="shared" si="78"/>
        <v>0</v>
      </c>
      <c r="Q119" s="58">
        <f t="shared" si="79"/>
        <v>0</v>
      </c>
      <c r="R119" s="58">
        <f t="shared" si="80"/>
        <v>0</v>
      </c>
      <c r="S119" s="58">
        <f t="shared" si="85"/>
        <v>0</v>
      </c>
      <c r="T119" s="58"/>
      <c r="U119" s="81">
        <v>48</v>
      </c>
      <c r="V119" s="82">
        <f t="shared" si="73"/>
        <v>216880.66212970717</v>
      </c>
    </row>
    <row r="120" spans="3:58" ht="18" x14ac:dyDescent="0.2">
      <c r="C120" s="25">
        <v>52</v>
      </c>
      <c r="D120" s="12">
        <f t="shared" si="76"/>
        <v>0</v>
      </c>
      <c r="E120" s="12">
        <f t="shared" si="77"/>
        <v>0</v>
      </c>
      <c r="F120" s="12">
        <f t="shared" si="74"/>
        <v>0</v>
      </c>
      <c r="G120" s="12">
        <f t="shared" si="75"/>
        <v>3723.0361782355758</v>
      </c>
      <c r="H120" s="12"/>
      <c r="I120" s="25">
        <v>52</v>
      </c>
      <c r="J120" s="12">
        <f t="shared" si="81"/>
        <v>0</v>
      </c>
      <c r="K120" s="12">
        <f t="shared" si="82"/>
        <v>0</v>
      </c>
      <c r="L120" s="12">
        <f t="shared" si="83"/>
        <v>0</v>
      </c>
      <c r="M120" s="12">
        <f t="shared" si="84"/>
        <v>372.3036178235576</v>
      </c>
      <c r="O120" s="25">
        <v>52</v>
      </c>
      <c r="P120" s="58">
        <f t="shared" si="78"/>
        <v>0</v>
      </c>
      <c r="Q120" s="58">
        <f t="shared" si="79"/>
        <v>0</v>
      </c>
      <c r="R120" s="58">
        <f t="shared" si="80"/>
        <v>0</v>
      </c>
      <c r="S120" s="58">
        <f t="shared" si="85"/>
        <v>7781.1456125123532</v>
      </c>
      <c r="T120" s="58"/>
      <c r="U120" s="81">
        <v>49</v>
      </c>
      <c r="V120" s="82">
        <f t="shared" si="73"/>
        <v>179021.40449749882</v>
      </c>
      <c r="BC120" s="74" t="s">
        <v>70</v>
      </c>
      <c r="BD120" s="2"/>
      <c r="BE120" s="2"/>
      <c r="BF120" s="2"/>
    </row>
    <row r="121" spans="3:58" x14ac:dyDescent="0.2">
      <c r="C121" s="25">
        <v>53</v>
      </c>
      <c r="D121" s="12">
        <f t="shared" si="76"/>
        <v>0</v>
      </c>
      <c r="E121" s="12">
        <f t="shared" si="77"/>
        <v>0</v>
      </c>
      <c r="F121" s="12">
        <f t="shared" si="74"/>
        <v>0</v>
      </c>
      <c r="G121" s="12">
        <f t="shared" si="75"/>
        <v>5028.5407853257548</v>
      </c>
      <c r="H121" s="12"/>
      <c r="I121" s="25">
        <v>53</v>
      </c>
      <c r="J121" s="12">
        <f t="shared" si="81"/>
        <v>0</v>
      </c>
      <c r="K121" s="12">
        <f t="shared" si="82"/>
        <v>0</v>
      </c>
      <c r="L121" s="12">
        <f t="shared" si="83"/>
        <v>0</v>
      </c>
      <c r="M121" s="12">
        <f t="shared" si="84"/>
        <v>502.8540785325755</v>
      </c>
      <c r="O121" s="25">
        <v>53</v>
      </c>
      <c r="P121" s="58">
        <f t="shared" si="78"/>
        <v>0</v>
      </c>
      <c r="Q121" s="58">
        <f t="shared" si="79"/>
        <v>0</v>
      </c>
      <c r="R121" s="58">
        <f t="shared" si="80"/>
        <v>0</v>
      </c>
      <c r="S121" s="58">
        <f t="shared" si="85"/>
        <v>10509.650241330826</v>
      </c>
      <c r="T121" s="58"/>
      <c r="U121" s="81">
        <v>50</v>
      </c>
      <c r="V121" s="82">
        <f t="shared" si="73"/>
        <v>167655.06089227126</v>
      </c>
      <c r="BC121" s="1" t="s">
        <v>49</v>
      </c>
      <c r="BD121" s="1">
        <v>0.73</v>
      </c>
    </row>
    <row r="122" spans="3:58" x14ac:dyDescent="0.2">
      <c r="C122" s="25">
        <v>54</v>
      </c>
      <c r="D122" s="12">
        <f t="shared" si="76"/>
        <v>0</v>
      </c>
      <c r="E122" s="12">
        <f t="shared" si="77"/>
        <v>0</v>
      </c>
      <c r="F122" s="12">
        <f t="shared" si="74"/>
        <v>0</v>
      </c>
      <c r="G122" s="12">
        <f t="shared" si="75"/>
        <v>4897.9903246167569</v>
      </c>
      <c r="H122" s="12"/>
      <c r="I122" s="25">
        <v>54</v>
      </c>
      <c r="J122" s="12">
        <f t="shared" si="81"/>
        <v>0</v>
      </c>
      <c r="K122" s="12">
        <f t="shared" si="82"/>
        <v>0</v>
      </c>
      <c r="L122" s="12">
        <f t="shared" si="83"/>
        <v>0</v>
      </c>
      <c r="M122" s="12">
        <f t="shared" si="84"/>
        <v>489.79903246167572</v>
      </c>
      <c r="O122" s="25">
        <v>54</v>
      </c>
      <c r="P122" s="58">
        <f t="shared" si="78"/>
        <v>0</v>
      </c>
      <c r="Q122" s="58">
        <f t="shared" si="79"/>
        <v>0</v>
      </c>
      <c r="R122" s="58">
        <f t="shared" si="80"/>
        <v>0</v>
      </c>
      <c r="S122" s="58">
        <f t="shared" si="85"/>
        <v>10236.799778449022</v>
      </c>
      <c r="T122" s="58"/>
      <c r="U122" s="81">
        <v>51</v>
      </c>
      <c r="V122" s="82">
        <f t="shared" si="73"/>
        <v>131129.31699387659</v>
      </c>
      <c r="BC122" s="1" t="s">
        <v>50</v>
      </c>
      <c r="BD122" s="1">
        <v>1.06</v>
      </c>
    </row>
    <row r="123" spans="3:58" x14ac:dyDescent="0.2">
      <c r="C123" s="25">
        <v>55</v>
      </c>
      <c r="D123" s="12">
        <f t="shared" si="76"/>
        <v>0</v>
      </c>
      <c r="E123" s="12">
        <f t="shared" si="77"/>
        <v>0</v>
      </c>
      <c r="F123" s="12">
        <f t="shared" si="74"/>
        <v>0</v>
      </c>
      <c r="G123" s="12">
        <f t="shared" si="75"/>
        <v>0</v>
      </c>
      <c r="H123" s="12"/>
      <c r="I123" s="25">
        <v>55</v>
      </c>
      <c r="J123" s="12">
        <f t="shared" ref="J123:M128" si="86">D123*0.1</f>
        <v>0</v>
      </c>
      <c r="K123" s="12">
        <f t="shared" si="86"/>
        <v>0</v>
      </c>
      <c r="L123" s="12">
        <f t="shared" si="86"/>
        <v>0</v>
      </c>
      <c r="M123" s="12">
        <f t="shared" si="86"/>
        <v>0</v>
      </c>
      <c r="O123" s="25">
        <v>55</v>
      </c>
      <c r="P123" s="58">
        <f t="shared" si="78"/>
        <v>0</v>
      </c>
      <c r="Q123" s="58">
        <f t="shared" si="79"/>
        <v>0</v>
      </c>
      <c r="R123" s="58">
        <f t="shared" si="80"/>
        <v>0</v>
      </c>
      <c r="S123" s="58">
        <f t="shared" si="85"/>
        <v>0</v>
      </c>
      <c r="T123" s="58"/>
      <c r="U123" s="81">
        <v>52</v>
      </c>
      <c r="V123" s="82">
        <f t="shared" si="73"/>
        <v>126169.68531012937</v>
      </c>
      <c r="BC123" s="1" t="s">
        <v>51</v>
      </c>
      <c r="BD123" s="1">
        <v>5.04</v>
      </c>
    </row>
    <row r="124" spans="3:58" x14ac:dyDescent="0.2">
      <c r="C124" s="25">
        <v>56</v>
      </c>
      <c r="D124" s="12">
        <f t="shared" si="76"/>
        <v>0</v>
      </c>
      <c r="E124" s="12">
        <f t="shared" si="77"/>
        <v>0</v>
      </c>
      <c r="F124" s="12">
        <f t="shared" si="74"/>
        <v>0</v>
      </c>
      <c r="G124" s="12">
        <f t="shared" si="75"/>
        <v>0</v>
      </c>
      <c r="H124" s="12"/>
      <c r="I124" s="25">
        <v>56</v>
      </c>
      <c r="J124" s="12">
        <f t="shared" si="86"/>
        <v>0</v>
      </c>
      <c r="K124" s="12">
        <f t="shared" si="86"/>
        <v>0</v>
      </c>
      <c r="L124" s="12">
        <f t="shared" si="86"/>
        <v>0</v>
      </c>
      <c r="M124" s="12">
        <f t="shared" si="86"/>
        <v>0</v>
      </c>
      <c r="O124" s="25">
        <v>56</v>
      </c>
      <c r="P124" s="58">
        <f t="shared" si="78"/>
        <v>0</v>
      </c>
      <c r="Q124" s="58">
        <f t="shared" si="79"/>
        <v>0</v>
      </c>
      <c r="R124" s="58">
        <f t="shared" si="80"/>
        <v>0</v>
      </c>
      <c r="S124" s="58">
        <f t="shared" si="85"/>
        <v>0</v>
      </c>
      <c r="T124" s="58"/>
      <c r="U124" s="81">
        <v>53</v>
      </c>
      <c r="V124" s="82">
        <f t="shared" si="73"/>
        <v>125361.7674360329</v>
      </c>
      <c r="BC124" s="1" t="s">
        <v>52</v>
      </c>
      <c r="BD124" s="1">
        <v>5.66</v>
      </c>
    </row>
    <row r="125" spans="3:58" x14ac:dyDescent="0.2">
      <c r="C125" s="25">
        <v>57</v>
      </c>
      <c r="D125" s="12">
        <f t="shared" si="76"/>
        <v>0</v>
      </c>
      <c r="E125" s="12">
        <f t="shared" si="77"/>
        <v>0</v>
      </c>
      <c r="F125" s="12">
        <f t="shared" si="74"/>
        <v>0</v>
      </c>
      <c r="G125" s="12">
        <f t="shared" si="75"/>
        <v>0</v>
      </c>
      <c r="H125" s="12"/>
      <c r="I125" s="25">
        <v>57</v>
      </c>
      <c r="J125" s="12">
        <f t="shared" si="86"/>
        <v>0</v>
      </c>
      <c r="K125" s="12">
        <f t="shared" si="86"/>
        <v>0</v>
      </c>
      <c r="L125" s="12">
        <f t="shared" si="86"/>
        <v>0</v>
      </c>
      <c r="M125" s="12">
        <f t="shared" si="86"/>
        <v>0</v>
      </c>
      <c r="O125" s="25">
        <v>57</v>
      </c>
      <c r="P125" s="58">
        <f t="shared" si="78"/>
        <v>0</v>
      </c>
      <c r="Q125" s="58">
        <f t="shared" si="79"/>
        <v>0</v>
      </c>
      <c r="R125" s="58">
        <f t="shared" si="80"/>
        <v>0</v>
      </c>
      <c r="S125" s="58">
        <f t="shared" si="85"/>
        <v>0</v>
      </c>
      <c r="T125" s="58"/>
      <c r="U125" s="81">
        <v>54</v>
      </c>
      <c r="V125" s="82">
        <f t="shared" si="73"/>
        <v>120092.8966294139</v>
      </c>
    </row>
    <row r="126" spans="3:58" x14ac:dyDescent="0.2">
      <c r="C126" s="25">
        <v>58</v>
      </c>
      <c r="D126" s="12">
        <f t="shared" si="76"/>
        <v>0</v>
      </c>
      <c r="E126" s="12">
        <f t="shared" si="77"/>
        <v>0</v>
      </c>
      <c r="F126" s="12">
        <f t="shared" si="74"/>
        <v>0</v>
      </c>
      <c r="G126" s="12">
        <f t="shared" si="75"/>
        <v>2014.9162608153129</v>
      </c>
      <c r="H126" s="12"/>
      <c r="I126" s="25">
        <v>58</v>
      </c>
      <c r="J126" s="12">
        <f t="shared" si="86"/>
        <v>0</v>
      </c>
      <c r="K126" s="12">
        <f t="shared" si="86"/>
        <v>0</v>
      </c>
      <c r="L126" s="12">
        <f t="shared" si="86"/>
        <v>0</v>
      </c>
      <c r="M126" s="12">
        <f t="shared" si="86"/>
        <v>201.49162608153131</v>
      </c>
      <c r="O126" s="25">
        <v>58</v>
      </c>
      <c r="P126" s="58">
        <f t="shared" si="78"/>
        <v>0</v>
      </c>
      <c r="Q126" s="58">
        <f t="shared" si="79"/>
        <v>0</v>
      </c>
      <c r="R126" s="58">
        <f t="shared" si="80"/>
        <v>0</v>
      </c>
      <c r="S126" s="58">
        <f t="shared" si="85"/>
        <v>4211.174985104004</v>
      </c>
      <c r="T126" s="58"/>
      <c r="U126" s="81">
        <v>55</v>
      </c>
      <c r="V126" s="82">
        <f t="shared" si="73"/>
        <v>105878.04719855588</v>
      </c>
    </row>
    <row r="127" spans="3:58" x14ac:dyDescent="0.2">
      <c r="C127" s="25">
        <v>59</v>
      </c>
      <c r="D127" s="12">
        <f t="shared" si="76"/>
        <v>0</v>
      </c>
      <c r="E127" s="12">
        <f t="shared" si="77"/>
        <v>0</v>
      </c>
      <c r="F127" s="12">
        <f t="shared" si="74"/>
        <v>11.577571685280418</v>
      </c>
      <c r="G127" s="12">
        <f t="shared" si="75"/>
        <v>5199.3527770677811</v>
      </c>
      <c r="H127" s="12"/>
      <c r="I127" s="25">
        <v>59</v>
      </c>
      <c r="J127" s="12">
        <f t="shared" si="86"/>
        <v>0</v>
      </c>
      <c r="K127" s="12">
        <f t="shared" si="86"/>
        <v>0</v>
      </c>
      <c r="L127" s="12">
        <f t="shared" si="86"/>
        <v>1.1577571685280419</v>
      </c>
      <c r="M127" s="12">
        <f t="shared" si="86"/>
        <v>519.93527770677815</v>
      </c>
      <c r="O127" s="25">
        <v>59</v>
      </c>
      <c r="P127" s="58">
        <f t="shared" si="78"/>
        <v>0</v>
      </c>
      <c r="Q127" s="58">
        <f t="shared" si="79"/>
        <v>0</v>
      </c>
      <c r="R127" s="58">
        <f t="shared" si="80"/>
        <v>12.851104570661265</v>
      </c>
      <c r="S127" s="58">
        <f t="shared" si="85"/>
        <v>10866.647304071661</v>
      </c>
      <c r="T127" s="58"/>
      <c r="U127" s="81">
        <v>56</v>
      </c>
      <c r="V127" s="82">
        <f t="shared" si="73"/>
        <v>110483.00509846487</v>
      </c>
    </row>
    <row r="128" spans="3:58" x14ac:dyDescent="0.2">
      <c r="C128" s="25">
        <v>60</v>
      </c>
      <c r="D128" s="12">
        <f t="shared" si="76"/>
        <v>26077.765448472666</v>
      </c>
      <c r="E128" s="12">
        <f t="shared" si="77"/>
        <v>0</v>
      </c>
      <c r="F128" s="12">
        <f t="shared" si="74"/>
        <v>1430.3193470210158</v>
      </c>
      <c r="G128" s="12">
        <f t="shared" si="75"/>
        <v>4880.9091254425548</v>
      </c>
      <c r="H128" s="12"/>
      <c r="I128" s="25">
        <v>60</v>
      </c>
      <c r="J128" s="12">
        <f t="shared" si="86"/>
        <v>2607.7765448472669</v>
      </c>
      <c r="K128" s="12">
        <f t="shared" si="86"/>
        <v>0</v>
      </c>
      <c r="L128" s="12">
        <f t="shared" si="86"/>
        <v>143.03193470210158</v>
      </c>
      <c r="M128" s="12">
        <f t="shared" si="86"/>
        <v>488.0909125442555</v>
      </c>
      <c r="O128" s="25">
        <v>60</v>
      </c>
      <c r="P128" s="58">
        <f t="shared" si="78"/>
        <v>7301.7743255723472</v>
      </c>
      <c r="Q128" s="58">
        <f t="shared" si="79"/>
        <v>0</v>
      </c>
      <c r="R128" s="58">
        <f t="shared" si="80"/>
        <v>1587.6544751933277</v>
      </c>
      <c r="S128" s="58">
        <f t="shared" si="85"/>
        <v>10201.100072174939</v>
      </c>
      <c r="T128" s="58"/>
      <c r="U128" s="81">
        <v>57</v>
      </c>
      <c r="V128" s="82">
        <f t="shared" si="73"/>
        <v>87148.946408023869</v>
      </c>
    </row>
    <row r="129" spans="3:81" x14ac:dyDescent="0.2">
      <c r="J129" s="12"/>
      <c r="P129" s="58"/>
      <c r="U129" s="81">
        <v>58</v>
      </c>
      <c r="V129" s="82">
        <f t="shared" si="73"/>
        <v>75516.808939550028</v>
      </c>
    </row>
    <row r="130" spans="3:81" x14ac:dyDescent="0.2">
      <c r="J130" s="12"/>
      <c r="P130" s="58"/>
      <c r="U130" s="81">
        <v>59</v>
      </c>
      <c r="V130" s="82">
        <f t="shared" si="73"/>
        <v>70212.682091166891</v>
      </c>
    </row>
    <row r="131" spans="3:81" ht="17" thickBot="1" x14ac:dyDescent="0.25">
      <c r="U131" s="84">
        <v>60</v>
      </c>
      <c r="V131" s="85">
        <f>SUM(P128:S128,P163:S163)</f>
        <v>70920.044942833047</v>
      </c>
    </row>
    <row r="132" spans="3:81" ht="25" x14ac:dyDescent="0.25">
      <c r="C132" s="152" t="s">
        <v>11</v>
      </c>
      <c r="D132" s="152"/>
      <c r="E132" s="152"/>
      <c r="F132" s="152"/>
      <c r="G132" s="152"/>
      <c r="I132" s="152" t="s">
        <v>19</v>
      </c>
      <c r="J132" s="152"/>
      <c r="K132" s="152"/>
      <c r="L132" s="152"/>
      <c r="M132" s="152"/>
      <c r="O132" s="152" t="s">
        <v>120</v>
      </c>
      <c r="P132" s="152"/>
      <c r="Q132" s="152"/>
      <c r="R132" s="152"/>
      <c r="S132" s="152"/>
      <c r="T132" s="21"/>
      <c r="U132" s="49"/>
      <c r="V132" s="21"/>
    </row>
    <row r="133" spans="3:81" ht="26" thickBot="1" x14ac:dyDescent="0.3">
      <c r="C133" s="25"/>
      <c r="D133" s="25" t="s">
        <v>13</v>
      </c>
      <c r="E133" s="25" t="s">
        <v>14</v>
      </c>
      <c r="F133" s="25" t="s">
        <v>15</v>
      </c>
      <c r="G133" s="25" t="s">
        <v>16</v>
      </c>
      <c r="I133" s="25"/>
      <c r="J133" s="25" t="s">
        <v>13</v>
      </c>
      <c r="K133" s="25" t="s">
        <v>14</v>
      </c>
      <c r="L133" s="25" t="s">
        <v>15</v>
      </c>
      <c r="M133" s="25" t="s">
        <v>16</v>
      </c>
      <c r="O133" s="25"/>
      <c r="P133" s="25" t="s">
        <v>13</v>
      </c>
      <c r="Q133" s="25" t="s">
        <v>14</v>
      </c>
      <c r="R133" s="25" t="s">
        <v>15</v>
      </c>
      <c r="S133" s="25" t="s">
        <v>16</v>
      </c>
      <c r="T133" s="25"/>
      <c r="U133" s="49"/>
      <c r="V133" s="21"/>
    </row>
    <row r="134" spans="3:81" ht="25" x14ac:dyDescent="0.25">
      <c r="C134" s="25">
        <v>31</v>
      </c>
      <c r="D134" s="12">
        <v>313667</v>
      </c>
      <c r="E134" s="12">
        <v>511088</v>
      </c>
      <c r="F134" s="12">
        <v>9493</v>
      </c>
      <c r="G134" s="12">
        <v>29866</v>
      </c>
      <c r="I134" s="25">
        <v>31</v>
      </c>
      <c r="J134" s="12">
        <f t="shared" ref="J134:J149" si="87">AK38+AK39</f>
        <v>369185</v>
      </c>
      <c r="K134" s="12">
        <f t="shared" ref="K134:K149" si="88">AL38+AL39</f>
        <v>293407</v>
      </c>
      <c r="L134" s="12">
        <f t="shared" ref="L134:L149" si="89">AM38+AM39</f>
        <v>193569</v>
      </c>
      <c r="M134" s="12">
        <f t="shared" ref="M134:M149" si="90">AN38+AN39</f>
        <v>129080</v>
      </c>
      <c r="O134" s="25">
        <v>31</v>
      </c>
      <c r="P134" s="58">
        <f t="shared" ref="P134:P163" si="91">$Y$136*D134</f>
        <v>47050.049999999996</v>
      </c>
      <c r="Q134" s="58">
        <f t="shared" ref="Q134:Q163" si="92">$Y$137*E134</f>
        <v>296431.03999999998</v>
      </c>
      <c r="R134" s="58">
        <f t="shared" ref="R134:R163" si="93">$Y$138*F134</f>
        <v>20979.53</v>
      </c>
      <c r="S134" s="58">
        <f t="shared" ref="S134:S163" si="94">$Y$139*G134</f>
        <v>97960.48</v>
      </c>
      <c r="T134" s="58"/>
      <c r="U134" s="49"/>
      <c r="V134" s="86"/>
      <c r="X134" s="159" t="s">
        <v>12</v>
      </c>
      <c r="Y134" s="160"/>
    </row>
    <row r="135" spans="3:81" ht="25" x14ac:dyDescent="0.25">
      <c r="C135" s="25">
        <v>32</v>
      </c>
      <c r="D135" s="12">
        <v>317462</v>
      </c>
      <c r="E135" s="12">
        <v>513054</v>
      </c>
      <c r="F135" s="12">
        <v>2047</v>
      </c>
      <c r="G135" s="12">
        <v>20585</v>
      </c>
      <c r="I135" s="25">
        <v>32</v>
      </c>
      <c r="J135" s="12">
        <f t="shared" si="87"/>
        <v>368041</v>
      </c>
      <c r="K135" s="12">
        <f t="shared" si="88"/>
        <v>293542</v>
      </c>
      <c r="L135" s="12">
        <f t="shared" si="89"/>
        <v>191545</v>
      </c>
      <c r="M135" s="12">
        <f t="shared" si="90"/>
        <v>131460</v>
      </c>
      <c r="O135" s="25">
        <v>32</v>
      </c>
      <c r="P135" s="58">
        <f t="shared" si="91"/>
        <v>47619.299999999996</v>
      </c>
      <c r="Q135" s="58">
        <f t="shared" si="92"/>
        <v>297571.32</v>
      </c>
      <c r="R135" s="58">
        <f t="shared" si="93"/>
        <v>4523.87</v>
      </c>
      <c r="S135" s="58">
        <f t="shared" si="94"/>
        <v>67518.8</v>
      </c>
      <c r="T135" s="58"/>
      <c r="U135" s="49"/>
      <c r="V135" s="58"/>
      <c r="X135" s="55" t="s">
        <v>10</v>
      </c>
      <c r="Y135" s="56"/>
      <c r="AA135" s="137" t="s">
        <v>112</v>
      </c>
      <c r="AB135" s="167"/>
      <c r="AC135" s="167"/>
      <c r="AD135" s="167"/>
      <c r="AE135" s="167"/>
      <c r="AF135" s="167"/>
    </row>
    <row r="136" spans="3:81" ht="25" customHeight="1" x14ac:dyDescent="0.2">
      <c r="C136" s="25">
        <v>33</v>
      </c>
      <c r="D136" s="12">
        <v>333823</v>
      </c>
      <c r="E136" s="12">
        <v>522860</v>
      </c>
      <c r="F136" s="12">
        <v>0</v>
      </c>
      <c r="G136" s="12">
        <v>9653</v>
      </c>
      <c r="I136" s="25">
        <v>33</v>
      </c>
      <c r="J136" s="12">
        <f t="shared" si="87"/>
        <v>365638</v>
      </c>
      <c r="K136" s="12">
        <f t="shared" si="88"/>
        <v>294176</v>
      </c>
      <c r="L136" s="12">
        <f t="shared" si="89"/>
        <v>192400</v>
      </c>
      <c r="M136" s="12">
        <f t="shared" si="90"/>
        <v>133836</v>
      </c>
      <c r="O136" s="25">
        <v>33</v>
      </c>
      <c r="P136" s="58">
        <f t="shared" si="91"/>
        <v>50073.45</v>
      </c>
      <c r="Q136" s="58">
        <f t="shared" si="92"/>
        <v>303258.8</v>
      </c>
      <c r="R136" s="58">
        <f t="shared" si="93"/>
        <v>0</v>
      </c>
      <c r="S136" s="58">
        <f t="shared" si="94"/>
        <v>31661.839999999997</v>
      </c>
      <c r="T136" s="58"/>
      <c r="U136" s="49"/>
      <c r="V136" s="58"/>
      <c r="X136" s="41" t="s">
        <v>6</v>
      </c>
      <c r="Y136" s="65">
        <v>0.15</v>
      </c>
    </row>
    <row r="137" spans="3:81" ht="35" customHeight="1" x14ac:dyDescent="0.35">
      <c r="C137" s="25">
        <v>34</v>
      </c>
      <c r="D137" s="87">
        <v>330572</v>
      </c>
      <c r="E137" s="12">
        <v>532563</v>
      </c>
      <c r="F137" s="12">
        <v>0</v>
      </c>
      <c r="G137" s="12">
        <v>0</v>
      </c>
      <c r="I137" s="25">
        <v>34</v>
      </c>
      <c r="J137" s="12">
        <f t="shared" si="87"/>
        <v>363495</v>
      </c>
      <c r="K137" s="12">
        <f t="shared" si="88"/>
        <v>293969</v>
      </c>
      <c r="L137" s="12">
        <f t="shared" si="89"/>
        <v>195429</v>
      </c>
      <c r="M137" s="12">
        <f t="shared" si="90"/>
        <v>135856</v>
      </c>
      <c r="O137" s="25">
        <v>34</v>
      </c>
      <c r="P137" s="58">
        <f t="shared" si="91"/>
        <v>49585.799999999996</v>
      </c>
      <c r="Q137" s="58">
        <f t="shared" si="92"/>
        <v>308886.53999999998</v>
      </c>
      <c r="R137" s="58">
        <f t="shared" si="93"/>
        <v>0</v>
      </c>
      <c r="S137" s="58">
        <f t="shared" si="94"/>
        <v>0</v>
      </c>
      <c r="T137" s="58"/>
      <c r="U137" s="49"/>
      <c r="V137" s="58"/>
      <c r="X137" s="41" t="s">
        <v>7</v>
      </c>
      <c r="Y137" s="65">
        <v>0.57999999999999996</v>
      </c>
      <c r="Z137" s="150" t="s">
        <v>113</v>
      </c>
      <c r="AA137" s="151"/>
      <c r="AB137" s="151"/>
      <c r="AI137" s="165" t="s">
        <v>121</v>
      </c>
      <c r="AJ137" s="166"/>
      <c r="AK137" s="166"/>
      <c r="AL137" s="166"/>
      <c r="AM137" s="166"/>
      <c r="AN137" s="166"/>
      <c r="AO137" s="166"/>
      <c r="AP137" s="166"/>
      <c r="AQ137" s="166"/>
      <c r="AR137" s="166"/>
      <c r="AS137" s="166"/>
      <c r="AT137" s="166"/>
      <c r="AU137" s="166"/>
      <c r="AV137" s="166"/>
      <c r="AW137" s="166"/>
      <c r="AX137" s="166"/>
    </row>
    <row r="138" spans="3:81" ht="17" x14ac:dyDescent="0.2">
      <c r="C138" s="25">
        <v>35</v>
      </c>
      <c r="D138" s="12">
        <v>345995</v>
      </c>
      <c r="E138" s="12">
        <v>538172</v>
      </c>
      <c r="F138" s="12">
        <v>0</v>
      </c>
      <c r="G138" s="12">
        <v>0</v>
      </c>
      <c r="I138" s="25">
        <v>35</v>
      </c>
      <c r="J138" s="12">
        <f t="shared" si="87"/>
        <v>361084</v>
      </c>
      <c r="K138" s="12">
        <f t="shared" si="88"/>
        <v>291913</v>
      </c>
      <c r="L138" s="12">
        <f t="shared" si="89"/>
        <v>198158</v>
      </c>
      <c r="M138" s="12">
        <f t="shared" si="90"/>
        <v>138096</v>
      </c>
      <c r="O138" s="25">
        <v>35</v>
      </c>
      <c r="P138" s="58">
        <f t="shared" si="91"/>
        <v>51899.25</v>
      </c>
      <c r="Q138" s="58">
        <f t="shared" si="92"/>
        <v>312139.75999999995</v>
      </c>
      <c r="R138" s="58">
        <f t="shared" si="93"/>
        <v>0</v>
      </c>
      <c r="S138" s="58">
        <f t="shared" si="94"/>
        <v>0</v>
      </c>
      <c r="T138" s="58"/>
      <c r="U138" s="49"/>
      <c r="V138" s="58"/>
      <c r="X138" s="41" t="s">
        <v>8</v>
      </c>
      <c r="Y138" s="59">
        <v>2.21</v>
      </c>
      <c r="Z138" s="140" t="s">
        <v>114</v>
      </c>
      <c r="AA138" s="141"/>
      <c r="AB138" s="141"/>
    </row>
    <row r="139" spans="3:81" ht="18" thickBot="1" x14ac:dyDescent="0.25">
      <c r="C139" s="25">
        <v>36</v>
      </c>
      <c r="D139" s="12">
        <v>348354</v>
      </c>
      <c r="E139" s="12">
        <v>545109</v>
      </c>
      <c r="F139" s="12">
        <v>0</v>
      </c>
      <c r="G139" s="12">
        <v>0</v>
      </c>
      <c r="I139" s="25">
        <v>36</v>
      </c>
      <c r="J139" s="12">
        <f t="shared" si="87"/>
        <v>360058</v>
      </c>
      <c r="K139" s="12">
        <f t="shared" si="88"/>
        <v>288933</v>
      </c>
      <c r="L139" s="12">
        <f t="shared" si="89"/>
        <v>200016</v>
      </c>
      <c r="M139" s="12">
        <f t="shared" si="90"/>
        <v>141316</v>
      </c>
      <c r="O139" s="25">
        <v>36</v>
      </c>
      <c r="P139" s="58">
        <f t="shared" si="91"/>
        <v>52253.1</v>
      </c>
      <c r="Q139" s="58">
        <f t="shared" si="92"/>
        <v>316163.21999999997</v>
      </c>
      <c r="R139" s="58">
        <f t="shared" si="93"/>
        <v>0</v>
      </c>
      <c r="S139" s="58">
        <f t="shared" si="94"/>
        <v>0</v>
      </c>
      <c r="T139" s="58"/>
      <c r="U139" s="49"/>
      <c r="V139" s="58"/>
      <c r="X139" s="66" t="s">
        <v>9</v>
      </c>
      <c r="Y139" s="88">
        <v>3.28</v>
      </c>
      <c r="AR139" s="164" t="s">
        <v>47</v>
      </c>
      <c r="AS139" s="164"/>
      <c r="AT139" s="164"/>
      <c r="AU139" s="164"/>
      <c r="AV139" s="164"/>
      <c r="AW139" s="164"/>
    </row>
    <row r="140" spans="3:81" ht="18" x14ac:dyDescent="0.2">
      <c r="C140" s="25">
        <v>37</v>
      </c>
      <c r="D140" s="27">
        <f>IF($D139+$AQ21-$J204&gt;0,$D139+$AQ21-$J204,0)</f>
        <v>334799.14631373179</v>
      </c>
      <c r="E140" s="27">
        <f>IF($E139+$AR21-$K204&gt;0,$E139+$AR21-$K204,0)</f>
        <v>550213.20229885052</v>
      </c>
      <c r="F140" s="27">
        <f>IF($F139+$AS21-$L204&gt;0,$F139+$AS21-$L204,0)</f>
        <v>0</v>
      </c>
      <c r="G140" s="27">
        <f>IF($G139+$AT21-$M204&gt;0,$G139+$AT21-$M204,0)</f>
        <v>0</v>
      </c>
      <c r="I140" s="25">
        <v>37</v>
      </c>
      <c r="J140" s="12">
        <f t="shared" si="87"/>
        <v>358959</v>
      </c>
      <c r="K140" s="12">
        <f t="shared" si="88"/>
        <v>287255</v>
      </c>
      <c r="L140" s="12">
        <f t="shared" si="89"/>
        <v>203229</v>
      </c>
      <c r="M140" s="12">
        <f t="shared" si="90"/>
        <v>143850</v>
      </c>
      <c r="O140" s="25">
        <v>37</v>
      </c>
      <c r="P140" s="58">
        <f t="shared" si="91"/>
        <v>50219.871947059764</v>
      </c>
      <c r="Q140" s="58">
        <f t="shared" si="92"/>
        <v>319123.65733333328</v>
      </c>
      <c r="R140" s="58">
        <f t="shared" si="93"/>
        <v>0</v>
      </c>
      <c r="S140" s="58">
        <f t="shared" si="94"/>
        <v>0</v>
      </c>
      <c r="T140" s="58"/>
      <c r="U140" s="49"/>
      <c r="V140" s="58"/>
      <c r="AJ140" s="25"/>
      <c r="AK140" s="25" t="s">
        <v>45</v>
      </c>
      <c r="AL140" s="25" t="s">
        <v>22</v>
      </c>
      <c r="AM140" s="25" t="s">
        <v>23</v>
      </c>
      <c r="AN140" s="89" t="s">
        <v>24</v>
      </c>
      <c r="AO140" s="3" t="s">
        <v>46</v>
      </c>
      <c r="AR140" s="25"/>
      <c r="AS140" s="25" t="s">
        <v>45</v>
      </c>
      <c r="AT140" s="25" t="s">
        <v>22</v>
      </c>
      <c r="AU140" s="25" t="s">
        <v>23</v>
      </c>
      <c r="AV140" s="25" t="s">
        <v>24</v>
      </c>
      <c r="AW140" s="25" t="s">
        <v>46</v>
      </c>
      <c r="BC140" s="83" t="s">
        <v>69</v>
      </c>
      <c r="BE140" s="1">
        <v>36</v>
      </c>
      <c r="BF140" s="1">
        <v>37</v>
      </c>
      <c r="BG140" s="1">
        <v>38</v>
      </c>
      <c r="BH140" s="1">
        <v>39</v>
      </c>
      <c r="BI140" s="1">
        <v>40</v>
      </c>
      <c r="BJ140" s="1">
        <v>41</v>
      </c>
      <c r="BK140" s="1">
        <v>42</v>
      </c>
      <c r="BL140" s="1">
        <v>43</v>
      </c>
      <c r="BM140" s="1">
        <v>44</v>
      </c>
      <c r="BN140" s="1">
        <v>45</v>
      </c>
      <c r="BO140" s="1">
        <v>46</v>
      </c>
      <c r="BP140" s="1">
        <v>47</v>
      </c>
      <c r="BQ140" s="1">
        <v>48</v>
      </c>
      <c r="BR140" s="1">
        <v>49</v>
      </c>
      <c r="BS140" s="1">
        <v>50</v>
      </c>
      <c r="BT140" s="1">
        <v>51</v>
      </c>
      <c r="BU140" s="1">
        <v>52</v>
      </c>
      <c r="BV140" s="1">
        <v>53</v>
      </c>
      <c r="BW140" s="1">
        <v>54</v>
      </c>
      <c r="BX140" s="1">
        <v>55</v>
      </c>
      <c r="BY140" s="1">
        <v>56</v>
      </c>
      <c r="BZ140" s="1">
        <v>57</v>
      </c>
      <c r="CA140" s="1">
        <v>58</v>
      </c>
      <c r="CB140" s="1">
        <v>59</v>
      </c>
      <c r="CC140" s="1">
        <v>60</v>
      </c>
    </row>
    <row r="141" spans="3:81" x14ac:dyDescent="0.2">
      <c r="C141" s="25">
        <v>38</v>
      </c>
      <c r="D141" s="27">
        <f t="shared" ref="D141" si="95">IF($D140+$AQ22-$J205&gt;0,$D140+$AQ22-$J205,0)</f>
        <v>310342.51317391213</v>
      </c>
      <c r="E141" s="27">
        <f t="shared" ref="E141:E163" si="96">IF($E140+$AR22-$K205&gt;0,$E140+$AR22-$K205,0)</f>
        <v>555498.35743418615</v>
      </c>
      <c r="F141" s="27">
        <f t="shared" ref="F141:F162" si="97">IF($F140+$AS22-$L205&gt;0,$F140+$AS22-$L205,0)</f>
        <v>0</v>
      </c>
      <c r="G141" s="27">
        <f t="shared" ref="G141:G163" si="98">IF($G140+$AT22-$M205&gt;0,$G140+$AT22-$M205,0)</f>
        <v>0</v>
      </c>
      <c r="I141" s="25">
        <v>38</v>
      </c>
      <c r="J141" s="12">
        <f t="shared" si="87"/>
        <v>355609</v>
      </c>
      <c r="K141" s="12">
        <f t="shared" si="88"/>
        <v>277075</v>
      </c>
      <c r="L141" s="12">
        <f t="shared" si="89"/>
        <v>210591</v>
      </c>
      <c r="M141" s="12">
        <f t="shared" si="90"/>
        <v>150980</v>
      </c>
      <c r="O141" s="25">
        <v>38</v>
      </c>
      <c r="P141" s="58">
        <f t="shared" si="91"/>
        <v>46551.376976086816</v>
      </c>
      <c r="Q141" s="58">
        <f t="shared" si="92"/>
        <v>322189.04731182795</v>
      </c>
      <c r="R141" s="58">
        <f t="shared" si="93"/>
        <v>0</v>
      </c>
      <c r="S141" s="58">
        <f t="shared" si="94"/>
        <v>0</v>
      </c>
      <c r="T141" s="58"/>
      <c r="U141" s="49"/>
      <c r="V141" s="58"/>
      <c r="AJ141" s="16">
        <v>31</v>
      </c>
      <c r="AK141" s="12">
        <v>1548</v>
      </c>
      <c r="AL141" s="12">
        <v>1998</v>
      </c>
      <c r="AM141" s="12">
        <v>3024</v>
      </c>
      <c r="AN141" s="90">
        <v>2418</v>
      </c>
      <c r="AO141" s="12">
        <f>SUM(AK141:AN141)</f>
        <v>8988</v>
      </c>
      <c r="AR141" s="16">
        <v>31</v>
      </c>
      <c r="AS141" s="75">
        <v>1551</v>
      </c>
      <c r="AT141" s="75">
        <v>2005</v>
      </c>
      <c r="AU141" s="75">
        <v>3385</v>
      </c>
      <c r="AV141" s="75">
        <v>2412</v>
      </c>
      <c r="AW141" s="75">
        <v>8988</v>
      </c>
      <c r="BC141" s="1" t="s">
        <v>104</v>
      </c>
      <c r="BE141" s="1">
        <f t="shared" ref="BE141:CC141" si="99">BF91*$BD$121+BF92*$BD$122+BF93*$BD$123+BF94*$BD$124</f>
        <v>1183757.25</v>
      </c>
      <c r="BF141" s="1">
        <f t="shared" si="99"/>
        <v>1736122.8207541942</v>
      </c>
      <c r="BG141" s="1">
        <f t="shared" si="99"/>
        <v>1301419.4070128968</v>
      </c>
      <c r="BH141" s="1">
        <f>BI91*$BD$121+BI92*$BD$122+BI93*$BD$123+BI94*$BD$124</f>
        <v>1391754.2994348737</v>
      </c>
      <c r="BI141" s="1">
        <f t="shared" si="99"/>
        <v>1406074.8119669463</v>
      </c>
      <c r="BJ141" s="1">
        <f t="shared" si="99"/>
        <v>1370424.0036490369</v>
      </c>
      <c r="BK141" s="1">
        <f t="shared" si="99"/>
        <v>1377183.4211987844</v>
      </c>
      <c r="BL141" s="1">
        <f t="shared" si="99"/>
        <v>1385995.8725815513</v>
      </c>
      <c r="BM141" s="1">
        <f t="shared" si="99"/>
        <v>1396919.767228557</v>
      </c>
      <c r="BN141" s="1">
        <f t="shared" si="99"/>
        <v>1394458.1635273723</v>
      </c>
      <c r="BO141" s="1">
        <f t="shared" si="99"/>
        <v>1423590.5202941333</v>
      </c>
      <c r="BP141" s="1">
        <f t="shared" si="99"/>
        <v>1441176.8319905982</v>
      </c>
      <c r="BQ141" s="1">
        <f t="shared" si="99"/>
        <v>1484459.4800995167</v>
      </c>
      <c r="BR141" s="1">
        <f t="shared" si="99"/>
        <v>1476637.4439335358</v>
      </c>
      <c r="BS141" s="1">
        <f t="shared" si="99"/>
        <v>1486125.68121748</v>
      </c>
      <c r="BT141" s="1">
        <f t="shared" si="99"/>
        <v>1469041.3813543986</v>
      </c>
      <c r="BU141" s="1">
        <f t="shared" si="99"/>
        <v>1489605.9882314298</v>
      </c>
      <c r="BV141" s="1">
        <f t="shared" si="99"/>
        <v>1512847.3748872129</v>
      </c>
      <c r="BW141" s="1">
        <f t="shared" si="99"/>
        <v>1539940.2615981607</v>
      </c>
      <c r="BX141" s="1">
        <f t="shared" si="99"/>
        <v>1530526.4822966089</v>
      </c>
      <c r="BY141" s="1">
        <f t="shared" si="99"/>
        <v>1541450.3769436143</v>
      </c>
      <c r="BZ141" s="1">
        <f t="shared" si="99"/>
        <v>1553490.7112555455</v>
      </c>
      <c r="CA141" s="1">
        <f t="shared" si="99"/>
        <v>1553560.841034781</v>
      </c>
      <c r="CB141" s="1">
        <f t="shared" si="99"/>
        <v>1560964.5730857607</v>
      </c>
      <c r="CC141" s="1">
        <f t="shared" si="99"/>
        <v>1591655.8165044943</v>
      </c>
    </row>
    <row r="142" spans="3:81" x14ac:dyDescent="0.2">
      <c r="C142" s="25">
        <v>39</v>
      </c>
      <c r="D142" s="27">
        <f>IF($D141+$AQ23-$J206&gt;0,$D141+$AQ23-$J206,0)</f>
        <v>298868.33412619366</v>
      </c>
      <c r="E142" s="27">
        <f t="shared" si="96"/>
        <v>551534.46540600667</v>
      </c>
      <c r="F142" s="27">
        <f t="shared" si="97"/>
        <v>0</v>
      </c>
      <c r="G142" s="27">
        <f t="shared" si="98"/>
        <v>0</v>
      </c>
      <c r="I142" s="25">
        <v>39</v>
      </c>
      <c r="J142" s="12">
        <f t="shared" si="87"/>
        <v>346546.85368626821</v>
      </c>
      <c r="K142" s="12">
        <f t="shared" si="88"/>
        <v>239197.38659003831</v>
      </c>
      <c r="L142" s="12">
        <f t="shared" si="89"/>
        <v>232691.65827194412</v>
      </c>
      <c r="M142" s="12">
        <f t="shared" si="90"/>
        <v>175136.28149080739</v>
      </c>
      <c r="O142" s="25">
        <v>39</v>
      </c>
      <c r="P142" s="58">
        <f t="shared" si="91"/>
        <v>44830.250118929049</v>
      </c>
      <c r="Q142" s="58">
        <f t="shared" si="92"/>
        <v>319889.98993548384</v>
      </c>
      <c r="R142" s="58">
        <f t="shared" si="93"/>
        <v>0</v>
      </c>
      <c r="S142" s="58">
        <f t="shared" si="94"/>
        <v>0</v>
      </c>
      <c r="T142" s="58"/>
      <c r="U142" s="49"/>
      <c r="V142" s="58"/>
      <c r="AJ142" s="16">
        <v>32</v>
      </c>
      <c r="AK142" s="12">
        <v>1552</v>
      </c>
      <c r="AL142" s="12">
        <v>2000</v>
      </c>
      <c r="AM142" s="12">
        <v>3024</v>
      </c>
      <c r="AN142" s="90">
        <v>2420</v>
      </c>
      <c r="AO142" s="12">
        <f>SUM(AJ142:AN142)</f>
        <v>9028</v>
      </c>
      <c r="AR142" s="16">
        <v>32</v>
      </c>
      <c r="AS142" s="75">
        <v>1561</v>
      </c>
      <c r="AT142" s="75">
        <v>2009</v>
      </c>
      <c r="AU142" s="75">
        <v>3397</v>
      </c>
      <c r="AV142" s="75">
        <v>2423</v>
      </c>
      <c r="AW142" s="75">
        <v>8996</v>
      </c>
    </row>
    <row r="143" spans="3:81" x14ac:dyDescent="0.2">
      <c r="C143" s="25">
        <v>40</v>
      </c>
      <c r="D143" s="27">
        <f t="shared" ref="D143:D163" si="100">IF($D142+$AQ24-$J207&gt;0,$D142+$AQ24-$J207,0)</f>
        <v>280522.87621324684</v>
      </c>
      <c r="E143" s="27">
        <f t="shared" si="96"/>
        <v>520053.91280435049</v>
      </c>
      <c r="F143" s="27">
        <f t="shared" si="97"/>
        <v>11016.352031782502</v>
      </c>
      <c r="G143" s="27">
        <f t="shared" si="98"/>
        <v>0</v>
      </c>
      <c r="I143" s="25">
        <v>40</v>
      </c>
      <c r="J143" s="12">
        <f t="shared" si="87"/>
        <v>346970.48682608787</v>
      </c>
      <c r="K143" s="12">
        <f t="shared" si="88"/>
        <v>210568.82034359162</v>
      </c>
      <c r="L143" s="12">
        <f t="shared" si="89"/>
        <v>248384.63461334794</v>
      </c>
      <c r="M143" s="12">
        <f t="shared" si="90"/>
        <v>195763.12591704764</v>
      </c>
      <c r="O143" s="25">
        <v>40</v>
      </c>
      <c r="P143" s="58">
        <f t="shared" si="91"/>
        <v>42078.431431987025</v>
      </c>
      <c r="Q143" s="58">
        <f t="shared" si="92"/>
        <v>301631.26942652324</v>
      </c>
      <c r="R143" s="58">
        <f t="shared" si="93"/>
        <v>24346.137990239331</v>
      </c>
      <c r="S143" s="58">
        <f t="shared" si="94"/>
        <v>0</v>
      </c>
      <c r="T143" s="58"/>
      <c r="U143" s="49"/>
      <c r="V143" s="58"/>
      <c r="AJ143" s="16">
        <v>33</v>
      </c>
      <c r="AK143" s="12">
        <v>1540</v>
      </c>
      <c r="AL143" s="12">
        <v>1991</v>
      </c>
      <c r="AM143" s="12">
        <v>3024</v>
      </c>
      <c r="AN143" s="90">
        <v>2400</v>
      </c>
      <c r="AO143" s="12">
        <f t="shared" ref="AO143:AO146" si="101">SUM(AK143:AN143)</f>
        <v>8955</v>
      </c>
      <c r="AR143" s="16">
        <v>33</v>
      </c>
      <c r="AS143" s="75">
        <v>1561</v>
      </c>
      <c r="AT143" s="75">
        <v>1994</v>
      </c>
      <c r="AU143" s="75">
        <v>3377</v>
      </c>
      <c r="AV143" s="75">
        <v>2416</v>
      </c>
      <c r="AW143" s="75">
        <v>8955</v>
      </c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</row>
    <row r="144" spans="3:81" x14ac:dyDescent="0.2">
      <c r="C144" s="25">
        <v>41</v>
      </c>
      <c r="D144" s="27">
        <f t="shared" si="100"/>
        <v>277334.10650515312</v>
      </c>
      <c r="E144" s="27">
        <f t="shared" si="96"/>
        <v>488573.36020269431</v>
      </c>
      <c r="F144" s="27">
        <f t="shared" si="97"/>
        <v>19714.863098294853</v>
      </c>
      <c r="G144" s="27">
        <f t="shared" si="98"/>
        <v>8188.5778099708114</v>
      </c>
      <c r="I144" s="25">
        <v>41</v>
      </c>
      <c r="J144" s="12">
        <f t="shared" si="87"/>
        <v>341539.81218753813</v>
      </c>
      <c r="K144" s="12">
        <f t="shared" si="88"/>
        <v>209456.91467062166</v>
      </c>
      <c r="L144" s="12">
        <f t="shared" si="89"/>
        <v>242931.27075226736</v>
      </c>
      <c r="M144" s="12">
        <f t="shared" si="90"/>
        <v>195834.25178791338</v>
      </c>
      <c r="O144" s="25">
        <v>41</v>
      </c>
      <c r="P144" s="58">
        <f t="shared" si="91"/>
        <v>41600.115975772969</v>
      </c>
      <c r="Q144" s="58">
        <f t="shared" si="92"/>
        <v>283372.5489175627</v>
      </c>
      <c r="R144" s="58">
        <f t="shared" si="93"/>
        <v>43569.847447231623</v>
      </c>
      <c r="S144" s="58">
        <f t="shared" si="94"/>
        <v>26858.535216704258</v>
      </c>
      <c r="T144" s="58"/>
      <c r="U144" s="49"/>
      <c r="V144" s="58"/>
      <c r="AJ144" s="16">
        <v>34</v>
      </c>
      <c r="AK144" s="12">
        <v>1541</v>
      </c>
      <c r="AL144" s="12">
        <v>2000</v>
      </c>
      <c r="AM144" s="12">
        <v>3024</v>
      </c>
      <c r="AN144" s="90">
        <v>2399</v>
      </c>
      <c r="AO144" s="12">
        <f t="shared" si="101"/>
        <v>8964</v>
      </c>
      <c r="AR144" s="16">
        <v>34</v>
      </c>
      <c r="AS144" s="75">
        <v>1579</v>
      </c>
      <c r="AT144" s="75">
        <v>2004</v>
      </c>
      <c r="AU144" s="75">
        <v>3407</v>
      </c>
      <c r="AV144" s="75">
        <v>2432</v>
      </c>
      <c r="AW144" s="75">
        <v>8964</v>
      </c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</row>
    <row r="145" spans="3:81" x14ac:dyDescent="0.2">
      <c r="C145" s="25">
        <v>42</v>
      </c>
      <c r="D145" s="27">
        <f t="shared" si="100"/>
        <v>267381.83761713887</v>
      </c>
      <c r="E145" s="27">
        <f t="shared" si="96"/>
        <v>457092.80760103813</v>
      </c>
      <c r="F145" s="27">
        <f t="shared" si="97"/>
        <v>24323.53319953708</v>
      </c>
      <c r="G145" s="27">
        <f t="shared" si="98"/>
        <v>11625.437087658065</v>
      </c>
      <c r="I145" s="25">
        <v>42</v>
      </c>
      <c r="J145" s="12">
        <f t="shared" si="87"/>
        <v>326366.49064693344</v>
      </c>
      <c r="K145" s="12">
        <f t="shared" si="88"/>
        <v>208345.00899765172</v>
      </c>
      <c r="L145" s="12">
        <f t="shared" si="89"/>
        <v>233755.60065102516</v>
      </c>
      <c r="M145" s="12">
        <f t="shared" si="90"/>
        <v>185845.39251022614</v>
      </c>
      <c r="O145" s="25">
        <v>42</v>
      </c>
      <c r="P145" s="58">
        <f t="shared" si="91"/>
        <v>40107.275642570828</v>
      </c>
      <c r="Q145" s="58">
        <f t="shared" si="92"/>
        <v>265113.8284086021</v>
      </c>
      <c r="R145" s="58">
        <f t="shared" si="93"/>
        <v>53755.008370976946</v>
      </c>
      <c r="S145" s="58">
        <f t="shared" si="94"/>
        <v>38131.433647518454</v>
      </c>
      <c r="T145" s="58"/>
      <c r="U145" s="49"/>
      <c r="V145" s="58"/>
      <c r="AJ145" s="16">
        <v>35</v>
      </c>
      <c r="AK145" s="12">
        <v>1551</v>
      </c>
      <c r="AL145" s="12">
        <v>2005</v>
      </c>
      <c r="AM145" s="12">
        <v>3024</v>
      </c>
      <c r="AN145" s="90">
        <v>2412</v>
      </c>
      <c r="AO145" s="12">
        <f t="shared" si="101"/>
        <v>8992</v>
      </c>
      <c r="AR145" s="16">
        <v>35</v>
      </c>
      <c r="AS145" s="75">
        <v>1581</v>
      </c>
      <c r="AT145" s="75">
        <v>1997</v>
      </c>
      <c r="AU145" s="75">
        <v>3396</v>
      </c>
      <c r="AV145" s="75">
        <v>2435</v>
      </c>
      <c r="AW145" s="75">
        <v>8992</v>
      </c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</row>
    <row r="146" spans="3:81" x14ac:dyDescent="0.2">
      <c r="C146" s="25">
        <v>43</v>
      </c>
      <c r="D146" s="27">
        <f t="shared" si="100"/>
        <v>260579.28107907664</v>
      </c>
      <c r="E146" s="27">
        <f t="shared" si="96"/>
        <v>425612.25499938196</v>
      </c>
      <c r="F146" s="27">
        <f t="shared" si="97"/>
        <v>22892.056095347536</v>
      </c>
      <c r="G146" s="27">
        <f t="shared" si="98"/>
        <v>6224.5926845087524</v>
      </c>
      <c r="I146" s="25">
        <v>43</v>
      </c>
      <c r="J146" s="12">
        <f t="shared" si="87"/>
        <v>318504.71444712835</v>
      </c>
      <c r="K146" s="12">
        <f t="shared" si="88"/>
        <v>207233.10332468175</v>
      </c>
      <c r="L146" s="12">
        <f t="shared" si="89"/>
        <v>228669.77151505309</v>
      </c>
      <c r="M146" s="12">
        <f t="shared" si="90"/>
        <v>180608.25176482246</v>
      </c>
      <c r="O146" s="25">
        <v>43</v>
      </c>
      <c r="P146" s="58">
        <f t="shared" si="91"/>
        <v>39086.892161861491</v>
      </c>
      <c r="Q146" s="58">
        <f t="shared" si="92"/>
        <v>246855.10789964153</v>
      </c>
      <c r="R146" s="58">
        <f t="shared" si="93"/>
        <v>50591.443970718057</v>
      </c>
      <c r="S146" s="58">
        <f t="shared" si="94"/>
        <v>20416.664005188708</v>
      </c>
      <c r="T146" s="58"/>
      <c r="U146" s="49"/>
      <c r="V146" s="58"/>
      <c r="AJ146" s="25">
        <v>36</v>
      </c>
      <c r="AK146" s="12">
        <v>1561</v>
      </c>
      <c r="AL146" s="12">
        <v>2009</v>
      </c>
      <c r="AM146" s="12">
        <v>3024</v>
      </c>
      <c r="AN146" s="90">
        <v>2423</v>
      </c>
      <c r="AO146" s="12">
        <f t="shared" si="101"/>
        <v>9017</v>
      </c>
      <c r="AR146" s="25">
        <v>36</v>
      </c>
      <c r="AS146" s="91">
        <f>SUMPRODUCT($AR$274:$AU$274,AK49:AN49)</f>
        <v>1170.1461977695617</v>
      </c>
      <c r="AT146" s="91">
        <f>SUMPRODUCT(AK49:AN49,$AR$275:$AU$275)</f>
        <v>1473.49791000645</v>
      </c>
      <c r="AU146" s="91">
        <f>SUMPRODUCT(AK49:AN49,$AR$276:$AU$276)</f>
        <v>1989.6930301368279</v>
      </c>
      <c r="AV146" s="91">
        <f>SUMPRODUCT(AK49:AN49,$AR$277:$AU$277)</f>
        <v>2158.2404353091279</v>
      </c>
      <c r="AW146" s="91">
        <f>SUM(AS146:AV146)</f>
        <v>6791.5775732219681</v>
      </c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</row>
    <row r="147" spans="3:81" x14ac:dyDescent="0.2">
      <c r="C147" s="25">
        <v>44</v>
      </c>
      <c r="D147" s="27">
        <f t="shared" si="100"/>
        <v>248620.0075549644</v>
      </c>
      <c r="E147" s="27">
        <f t="shared" si="96"/>
        <v>394131.70239772584</v>
      </c>
      <c r="F147" s="27">
        <f t="shared" si="97"/>
        <v>21460.578991157978</v>
      </c>
      <c r="G147" s="27">
        <f t="shared" si="98"/>
        <v>5400.8444031493127</v>
      </c>
      <c r="I147" s="25">
        <v>44</v>
      </c>
      <c r="J147" s="12">
        <f t="shared" si="87"/>
        <v>304680.85078364605</v>
      </c>
      <c r="K147" s="12">
        <f t="shared" si="88"/>
        <v>206121.19765171176</v>
      </c>
      <c r="L147" s="12">
        <f t="shared" si="89"/>
        <v>229624.08958451278</v>
      </c>
      <c r="M147" s="12">
        <f t="shared" si="90"/>
        <v>184208.81470025532</v>
      </c>
      <c r="O147" s="25">
        <v>44</v>
      </c>
      <c r="P147" s="58">
        <f t="shared" si="91"/>
        <v>37293.001133244659</v>
      </c>
      <c r="Q147" s="58">
        <f t="shared" si="92"/>
        <v>228596.38739068096</v>
      </c>
      <c r="R147" s="58">
        <f t="shared" si="93"/>
        <v>47427.879570459132</v>
      </c>
      <c r="S147" s="58">
        <f t="shared" si="94"/>
        <v>17714.769642329746</v>
      </c>
      <c r="T147" s="58"/>
      <c r="U147" s="49"/>
      <c r="V147" s="58"/>
      <c r="AJ147" s="25">
        <v>37</v>
      </c>
      <c r="AK147" s="26">
        <f>AS143</f>
        <v>1561</v>
      </c>
      <c r="AL147" s="26">
        <f>AT143</f>
        <v>1994</v>
      </c>
      <c r="AM147" s="26">
        <f>AU143</f>
        <v>3377</v>
      </c>
      <c r="AN147" s="92">
        <f>AV143</f>
        <v>2416</v>
      </c>
      <c r="AO147" s="93">
        <f>SUM(AK147:AN147)</f>
        <v>9348</v>
      </c>
      <c r="AR147" s="25">
        <v>37</v>
      </c>
      <c r="AS147" s="94">
        <f>SUMPRODUCT($AR$274:$AU$274,AK50:AN50)</f>
        <v>1118.8920350194701</v>
      </c>
      <c r="AT147" s="94">
        <f t="shared" ref="AT147:AT170" si="102">SUMPRODUCT(AK50:AN50,$AR$275:$AU$275)</f>
        <v>1422.0454691800621</v>
      </c>
      <c r="AU147" s="94">
        <f t="shared" ref="AU147:AU170" si="103">SUMPRODUCT(AK50:AN50,$AR$276:$AU$276)</f>
        <v>1918.9859751204554</v>
      </c>
      <c r="AV147" s="94">
        <f t="shared" ref="AV147:AV170" si="104">SUMPRODUCT(AK50:AN50,$AR$277:$AU$277)</f>
        <v>2075.1574791603653</v>
      </c>
      <c r="AW147" s="94">
        <f>SUM(AS147:AV147)</f>
        <v>6535.0809584803528</v>
      </c>
      <c r="BF147" s="12"/>
      <c r="BG147" s="12"/>
      <c r="BH147" s="12"/>
      <c r="BI147" s="12"/>
      <c r="BJ147" s="12"/>
      <c r="BK147" s="12"/>
    </row>
    <row r="148" spans="3:81" x14ac:dyDescent="0.2">
      <c r="C148" s="25">
        <v>45</v>
      </c>
      <c r="D148" s="27">
        <f t="shared" si="100"/>
        <v>213804.10006044357</v>
      </c>
      <c r="E148" s="27">
        <f t="shared" si="96"/>
        <v>362651.14979606966</v>
      </c>
      <c r="F148" s="27">
        <f t="shared" si="97"/>
        <v>20029.101886968405</v>
      </c>
      <c r="G148" s="27">
        <f t="shared" si="98"/>
        <v>823.74828135943972</v>
      </c>
      <c r="I148" s="25">
        <v>45</v>
      </c>
      <c r="J148" s="12">
        <f t="shared" si="87"/>
        <v>293121.31607300992</v>
      </c>
      <c r="K148" s="12">
        <f t="shared" si="88"/>
        <v>205009.29197874179</v>
      </c>
      <c r="L148" s="12">
        <f t="shared" si="89"/>
        <v>230578.40765397248</v>
      </c>
      <c r="M148" s="12">
        <f t="shared" si="90"/>
        <v>187809.3776356882</v>
      </c>
      <c r="O148" s="25">
        <v>45</v>
      </c>
      <c r="P148" s="58">
        <f t="shared" si="91"/>
        <v>32070.615009066532</v>
      </c>
      <c r="Q148" s="58">
        <f t="shared" si="92"/>
        <v>210337.66688172039</v>
      </c>
      <c r="R148" s="58">
        <f t="shared" si="93"/>
        <v>44264.315170200171</v>
      </c>
      <c r="S148" s="58">
        <f t="shared" si="94"/>
        <v>2701.8943628589623</v>
      </c>
      <c r="T148" s="58"/>
      <c r="U148" s="49"/>
      <c r="V148" s="58"/>
      <c r="AJ148" s="25">
        <v>38</v>
      </c>
      <c r="AK148" s="26">
        <f t="shared" ref="AK148:AK170" si="105">AS144</f>
        <v>1579</v>
      </c>
      <c r="AL148" s="26">
        <f t="shared" ref="AL148:AL170" si="106">AT144</f>
        <v>2004</v>
      </c>
      <c r="AM148" s="26">
        <f t="shared" ref="AM148:AM170" si="107">AU144</f>
        <v>3407</v>
      </c>
      <c r="AN148" s="92">
        <f t="shared" ref="AN148:AN170" si="108">AV144</f>
        <v>2432</v>
      </c>
      <c r="AO148" s="93">
        <f t="shared" ref="AO148:AO170" si="109">SUM(AK148:AN148)</f>
        <v>9422</v>
      </c>
      <c r="AR148" s="25">
        <v>38</v>
      </c>
      <c r="AS148" s="95">
        <f t="shared" ref="AS148:AS170" si="110">SUMPRODUCT($AR$274:$AU$274,AK51:AN51)</f>
        <v>1119.3003230173344</v>
      </c>
      <c r="AT148" s="95">
        <f t="shared" si="102"/>
        <v>1418.6720464645509</v>
      </c>
      <c r="AU148" s="95">
        <f t="shared" si="103"/>
        <v>1904.096057929492</v>
      </c>
      <c r="AV148" s="95">
        <f t="shared" si="104"/>
        <v>2070.9441970467124</v>
      </c>
      <c r="AW148" s="95">
        <f t="shared" ref="AW148:AW170" si="111">SUM(AS148:AV148)</f>
        <v>6513.0126244580897</v>
      </c>
    </row>
    <row r="149" spans="3:81" x14ac:dyDescent="0.2">
      <c r="C149" s="25">
        <v>46</v>
      </c>
      <c r="D149" s="27">
        <f t="shared" si="100"/>
        <v>180254.00543282961</v>
      </c>
      <c r="E149" s="27">
        <f t="shared" si="96"/>
        <v>331170.59719441348</v>
      </c>
      <c r="F149" s="27">
        <f t="shared" si="97"/>
        <v>18597.624782778861</v>
      </c>
      <c r="G149" s="27">
        <f t="shared" si="98"/>
        <v>0</v>
      </c>
      <c r="I149" s="25">
        <v>46</v>
      </c>
      <c r="J149" s="12">
        <f t="shared" si="87"/>
        <v>287266.54450930288</v>
      </c>
      <c r="K149" s="12">
        <f t="shared" si="88"/>
        <v>203897.38630577186</v>
      </c>
      <c r="L149" s="12">
        <f t="shared" si="89"/>
        <v>231532.7257234322</v>
      </c>
      <c r="M149" s="12">
        <f t="shared" si="90"/>
        <v>191409.94057112106</v>
      </c>
      <c r="O149" s="25">
        <v>46</v>
      </c>
      <c r="P149" s="58">
        <f t="shared" si="91"/>
        <v>27038.100814924441</v>
      </c>
      <c r="Q149" s="58">
        <f t="shared" si="92"/>
        <v>192078.94637275982</v>
      </c>
      <c r="R149" s="58">
        <f t="shared" si="93"/>
        <v>41100.750769941282</v>
      </c>
      <c r="S149" s="58">
        <f t="shared" si="94"/>
        <v>0</v>
      </c>
      <c r="T149" s="58"/>
      <c r="U149" s="49"/>
      <c r="V149" s="58"/>
      <c r="AJ149" s="25">
        <v>39</v>
      </c>
      <c r="AK149" s="26">
        <f t="shared" si="105"/>
        <v>1581</v>
      </c>
      <c r="AL149" s="26">
        <f t="shared" si="106"/>
        <v>1997</v>
      </c>
      <c r="AM149" s="26">
        <f t="shared" si="107"/>
        <v>3396</v>
      </c>
      <c r="AN149" s="92">
        <f t="shared" si="108"/>
        <v>2435</v>
      </c>
      <c r="AO149" s="93">
        <f t="shared" si="109"/>
        <v>9409</v>
      </c>
      <c r="AR149" s="25">
        <v>39</v>
      </c>
      <c r="AS149" s="96">
        <f t="shared" si="110"/>
        <v>1118.9999873291822</v>
      </c>
      <c r="AT149" s="96">
        <f t="shared" si="102"/>
        <v>1414.3828386142109</v>
      </c>
      <c r="AU149" s="96">
        <f t="shared" si="103"/>
        <v>1887.0715009419046</v>
      </c>
      <c r="AV149" s="96">
        <f t="shared" si="104"/>
        <v>2065.34052182291</v>
      </c>
      <c r="AW149" s="96">
        <f t="shared" si="111"/>
        <v>6485.7948487082076</v>
      </c>
      <c r="BC149" s="1" t="s">
        <v>72</v>
      </c>
      <c r="BE149" s="1">
        <v>36</v>
      </c>
      <c r="BF149" s="1">
        <v>37</v>
      </c>
      <c r="BG149" s="1">
        <v>38</v>
      </c>
      <c r="BH149" s="1">
        <v>39</v>
      </c>
      <c r="BI149" s="1">
        <v>40</v>
      </c>
      <c r="BJ149" s="1">
        <v>41</v>
      </c>
      <c r="BK149" s="1">
        <v>42</v>
      </c>
      <c r="BL149" s="1">
        <v>43</v>
      </c>
      <c r="BM149" s="1">
        <v>44</v>
      </c>
      <c r="BN149" s="1">
        <v>45</v>
      </c>
      <c r="BO149" s="1">
        <v>46</v>
      </c>
      <c r="BP149" s="1">
        <v>47</v>
      </c>
      <c r="BQ149" s="1">
        <v>48</v>
      </c>
      <c r="BR149" s="1">
        <v>49</v>
      </c>
      <c r="BS149" s="1">
        <v>50</v>
      </c>
      <c r="BT149" s="1">
        <v>51</v>
      </c>
      <c r="BU149" s="1">
        <v>52</v>
      </c>
      <c r="BV149" s="1">
        <v>53</v>
      </c>
      <c r="BW149" s="1">
        <v>54</v>
      </c>
      <c r="BX149" s="1">
        <v>55</v>
      </c>
      <c r="BY149" s="1">
        <v>56</v>
      </c>
      <c r="BZ149" s="1">
        <v>57</v>
      </c>
      <c r="CA149" s="1">
        <v>58</v>
      </c>
      <c r="CB149" s="1">
        <v>59</v>
      </c>
      <c r="CC149" s="1">
        <v>60</v>
      </c>
    </row>
    <row r="150" spans="3:81" x14ac:dyDescent="0.2">
      <c r="C150" s="25">
        <v>47</v>
      </c>
      <c r="D150" s="27">
        <f t="shared" si="100"/>
        <v>140415.36535056081</v>
      </c>
      <c r="E150" s="27">
        <f t="shared" si="96"/>
        <v>299690.04459275736</v>
      </c>
      <c r="F150" s="27">
        <f t="shared" si="97"/>
        <v>17166.147678589317</v>
      </c>
      <c r="G150" s="27">
        <f t="shared" si="98"/>
        <v>0</v>
      </c>
      <c r="I150" s="25">
        <v>47</v>
      </c>
      <c r="J150" s="12">
        <f t="shared" ref="J150:J163" si="112">AK54+AK55</f>
        <v>301456.03180227912</v>
      </c>
      <c r="K150" s="12">
        <f t="shared" ref="K150:K151" si="113">AL54+AL55</f>
        <v>202785.48063280189</v>
      </c>
      <c r="L150" s="12">
        <f t="shared" ref="L150:M153" si="114">AM54+AM55</f>
        <v>232487.0437928919</v>
      </c>
      <c r="M150" s="12">
        <f t="shared" si="114"/>
        <v>199587.59962834383</v>
      </c>
      <c r="O150" s="25">
        <v>47</v>
      </c>
      <c r="P150" s="58">
        <f t="shared" si="91"/>
        <v>21062.30480258412</v>
      </c>
      <c r="Q150" s="58">
        <f t="shared" si="92"/>
        <v>173820.22586379925</v>
      </c>
      <c r="R150" s="58">
        <f t="shared" si="93"/>
        <v>37937.186369682393</v>
      </c>
      <c r="S150" s="58">
        <f t="shared" si="94"/>
        <v>0</v>
      </c>
      <c r="T150" s="58"/>
      <c r="U150" s="49"/>
      <c r="V150" s="58"/>
      <c r="AJ150" s="25">
        <v>40</v>
      </c>
      <c r="AK150" s="97">
        <f t="shared" si="105"/>
        <v>1170.1461977695617</v>
      </c>
      <c r="AL150" s="97">
        <f t="shared" si="106"/>
        <v>1473.49791000645</v>
      </c>
      <c r="AM150" s="97">
        <f t="shared" si="107"/>
        <v>1989.6930301368279</v>
      </c>
      <c r="AN150" s="98">
        <f t="shared" si="108"/>
        <v>2158.2404353091279</v>
      </c>
      <c r="AO150" s="99">
        <f t="shared" si="109"/>
        <v>6791.5775732219681</v>
      </c>
      <c r="AR150" s="25">
        <v>40</v>
      </c>
      <c r="AS150" s="91">
        <f t="shared" si="110"/>
        <v>1122.3360526630765</v>
      </c>
      <c r="AT150" s="91">
        <f t="shared" si="102"/>
        <v>1414.7931095789058</v>
      </c>
      <c r="AU150" s="91">
        <f t="shared" si="103"/>
        <v>1881.0011450222771</v>
      </c>
      <c r="AV150" s="91">
        <f t="shared" si="104"/>
        <v>2066.8718422626284</v>
      </c>
      <c r="AW150" s="91">
        <f t="shared" si="111"/>
        <v>6485.0021495268884</v>
      </c>
      <c r="BE150" s="1">
        <f t="shared" ref="BE150:CC150" si="115">111710/BE141</f>
        <v>9.4369010200359912E-2</v>
      </c>
      <c r="BF150" s="1">
        <f t="shared" si="115"/>
        <v>6.4344526011974046E-2</v>
      </c>
      <c r="BG150" s="1">
        <f t="shared" si="115"/>
        <v>8.5837047917092402E-2</v>
      </c>
      <c r="BH150" s="1">
        <f t="shared" si="115"/>
        <v>8.0265604385314424E-2</v>
      </c>
      <c r="BI150" s="1">
        <f t="shared" si="115"/>
        <v>7.944811972254151E-2</v>
      </c>
      <c r="BJ150" s="1">
        <f t="shared" si="115"/>
        <v>8.1514917793725924E-2</v>
      </c>
      <c r="BK150" s="1">
        <f t="shared" si="115"/>
        <v>8.1114830661235246E-2</v>
      </c>
      <c r="BL150" s="1">
        <f t="shared" si="115"/>
        <v>8.059908561771495E-2</v>
      </c>
      <c r="BM150" s="1">
        <f t="shared" si="115"/>
        <v>7.9968801802861575E-2</v>
      </c>
      <c r="BN150" s="1">
        <f t="shared" si="115"/>
        <v>8.0109968819302768E-2</v>
      </c>
      <c r="BO150" s="1">
        <f t="shared" si="115"/>
        <v>7.8470598397156491E-2</v>
      </c>
      <c r="BP150" s="1">
        <f t="shared" si="115"/>
        <v>7.7513041786622869E-2</v>
      </c>
      <c r="BQ150" s="1">
        <f t="shared" si="115"/>
        <v>7.5252980291864266E-2</v>
      </c>
      <c r="BR150" s="1">
        <f t="shared" si="115"/>
        <v>7.5651609986552751E-2</v>
      </c>
      <c r="BS150" s="1">
        <f t="shared" si="115"/>
        <v>7.5168608827541242E-2</v>
      </c>
      <c r="BT150" s="1">
        <f t="shared" si="115"/>
        <v>7.6042786416954278E-2</v>
      </c>
      <c r="BU150" s="1">
        <f t="shared" si="115"/>
        <v>7.4992985314613542E-2</v>
      </c>
      <c r="BV150" s="1">
        <f t="shared" si="115"/>
        <v>7.3840892250170514E-2</v>
      </c>
      <c r="BW150" s="1">
        <f t="shared" si="115"/>
        <v>7.2541775019289767E-2</v>
      </c>
      <c r="BX150" s="1">
        <f t="shared" si="115"/>
        <v>7.2987956296172815E-2</v>
      </c>
      <c r="BY150" s="1">
        <f t="shared" si="115"/>
        <v>7.2470707893625766E-2</v>
      </c>
      <c r="BZ150" s="1">
        <f t="shared" si="115"/>
        <v>7.1909023459634944E-2</v>
      </c>
      <c r="CA150" s="1">
        <f t="shared" si="115"/>
        <v>7.1905777391758449E-2</v>
      </c>
      <c r="CB150" s="1">
        <f t="shared" si="115"/>
        <v>7.1564724738863481E-2</v>
      </c>
      <c r="CC150" s="1">
        <f t="shared" si="115"/>
        <v>7.0184771633185913E-2</v>
      </c>
    </row>
    <row r="151" spans="3:81" x14ac:dyDescent="0.2">
      <c r="C151" s="25">
        <v>48</v>
      </c>
      <c r="D151" s="27">
        <f t="shared" si="100"/>
        <v>108605.90116117155</v>
      </c>
      <c r="E151" s="27">
        <f t="shared" si="96"/>
        <v>268209.49199110118</v>
      </c>
      <c r="F151" s="27">
        <f t="shared" si="97"/>
        <v>15734.670574399774</v>
      </c>
      <c r="G151" s="27">
        <f t="shared" si="98"/>
        <v>0</v>
      </c>
      <c r="I151" s="25">
        <v>48</v>
      </c>
      <c r="J151" s="12">
        <f t="shared" si="112"/>
        <v>311487.3181951447</v>
      </c>
      <c r="K151" s="12">
        <f t="shared" si="113"/>
        <v>201673.57495983189</v>
      </c>
      <c r="L151" s="12">
        <f t="shared" si="114"/>
        <v>233441.36186235159</v>
      </c>
      <c r="M151" s="12">
        <f t="shared" si="114"/>
        <v>208589.00696692601</v>
      </c>
      <c r="O151" s="25">
        <v>48</v>
      </c>
      <c r="P151" s="58">
        <f t="shared" si="91"/>
        <v>16290.885174175732</v>
      </c>
      <c r="Q151" s="58">
        <f t="shared" si="92"/>
        <v>155561.50535483868</v>
      </c>
      <c r="R151" s="58">
        <f t="shared" si="93"/>
        <v>34773.621969423497</v>
      </c>
      <c r="S151" s="58">
        <f t="shared" si="94"/>
        <v>0</v>
      </c>
      <c r="T151" s="58"/>
      <c r="U151" s="49"/>
      <c r="V151" s="58"/>
      <c r="AJ151" s="25">
        <v>41</v>
      </c>
      <c r="AK151" s="100">
        <f t="shared" si="105"/>
        <v>1118.8920350194701</v>
      </c>
      <c r="AL151" s="100">
        <f t="shared" si="106"/>
        <v>1422.0454691800621</v>
      </c>
      <c r="AM151" s="100">
        <f t="shared" si="107"/>
        <v>1918.9859751204554</v>
      </c>
      <c r="AN151" s="101">
        <f t="shared" si="108"/>
        <v>2075.1574791603653</v>
      </c>
      <c r="AO151" s="102">
        <f t="shared" si="109"/>
        <v>6535.0809584803528</v>
      </c>
      <c r="AR151" s="25">
        <v>41</v>
      </c>
      <c r="AS151" s="94">
        <f t="shared" si="110"/>
        <v>1129.4119757239037</v>
      </c>
      <c r="AT151" s="94">
        <f t="shared" si="102"/>
        <v>1420.0365609470844</v>
      </c>
      <c r="AU151" s="94">
        <f t="shared" si="103"/>
        <v>1886.1966404919785</v>
      </c>
      <c r="AV151" s="94">
        <f t="shared" si="104"/>
        <v>2075.7411511425848</v>
      </c>
      <c r="AW151" s="94">
        <f t="shared" si="111"/>
        <v>6511.3863283055507</v>
      </c>
    </row>
    <row r="152" spans="3:81" x14ac:dyDescent="0.2">
      <c r="C152" s="25">
        <v>49</v>
      </c>
      <c r="D152" s="27">
        <f t="shared" si="100"/>
        <v>66662.045736528031</v>
      </c>
      <c r="E152" s="27">
        <f t="shared" si="96"/>
        <v>236728.939389445</v>
      </c>
      <c r="F152" s="27">
        <f t="shared" si="97"/>
        <v>14303.193470210215</v>
      </c>
      <c r="G152" s="27">
        <f t="shared" si="98"/>
        <v>33.309518895417568</v>
      </c>
      <c r="I152" s="25">
        <v>49</v>
      </c>
      <c r="J152" s="12">
        <f t="shared" si="112"/>
        <v>310655.27921918564</v>
      </c>
      <c r="K152" s="12">
        <f>AL56+AL57</f>
        <v>200561.66928686193</v>
      </c>
      <c r="L152" s="12">
        <f t="shared" si="114"/>
        <v>234395.67993181129</v>
      </c>
      <c r="M152" s="12">
        <f t="shared" si="114"/>
        <v>213013.31818371837</v>
      </c>
      <c r="O152" s="25">
        <v>49</v>
      </c>
      <c r="P152" s="58">
        <f t="shared" si="91"/>
        <v>9999.3068604792043</v>
      </c>
      <c r="Q152" s="58">
        <f t="shared" si="92"/>
        <v>137302.78484587808</v>
      </c>
      <c r="R152" s="58">
        <f t="shared" si="93"/>
        <v>31610.057569164575</v>
      </c>
      <c r="S152" s="58">
        <f t="shared" si="94"/>
        <v>109.25522197696962</v>
      </c>
      <c r="T152" s="58"/>
      <c r="U152" s="49"/>
      <c r="V152" s="58"/>
      <c r="AJ152" s="25">
        <v>42</v>
      </c>
      <c r="AK152" s="103">
        <f t="shared" si="105"/>
        <v>1119.3003230173344</v>
      </c>
      <c r="AL152" s="103">
        <f t="shared" si="106"/>
        <v>1418.6720464645509</v>
      </c>
      <c r="AM152" s="103">
        <f t="shared" si="107"/>
        <v>1904.096057929492</v>
      </c>
      <c r="AN152" s="104">
        <f t="shared" si="108"/>
        <v>2070.9441970467124</v>
      </c>
      <c r="AO152" s="105">
        <f t="shared" si="109"/>
        <v>6513.0126244580897</v>
      </c>
      <c r="AR152" s="25">
        <v>42</v>
      </c>
      <c r="AS152" s="95">
        <f t="shared" si="110"/>
        <v>1180.5758268944978</v>
      </c>
      <c r="AT152" s="95">
        <f t="shared" si="102"/>
        <v>1477.8332302170402</v>
      </c>
      <c r="AU152" s="95">
        <f t="shared" si="103"/>
        <v>1984.8144867673407</v>
      </c>
      <c r="AV152" s="95">
        <f t="shared" si="104"/>
        <v>2160.4161694409368</v>
      </c>
      <c r="AW152" s="95">
        <f t="shared" si="111"/>
        <v>6803.6397133198152</v>
      </c>
    </row>
    <row r="153" spans="3:81" x14ac:dyDescent="0.2">
      <c r="C153" s="25">
        <v>50</v>
      </c>
      <c r="D153" s="27">
        <f t="shared" si="100"/>
        <v>33688.656047986733</v>
      </c>
      <c r="E153" s="27">
        <f t="shared" si="96"/>
        <v>205248.38678778883</v>
      </c>
      <c r="F153" s="27">
        <f t="shared" si="97"/>
        <v>12871.716366020672</v>
      </c>
      <c r="G153" s="27">
        <f t="shared" si="98"/>
        <v>4607.0746887957503</v>
      </c>
      <c r="I153" s="25">
        <v>50</v>
      </c>
      <c r="J153" s="12">
        <f t="shared" si="112"/>
        <v>323104.13607393717</v>
      </c>
      <c r="K153" s="12">
        <f t="shared" ref="K153:K163" si="116">AL57+AL58</f>
        <v>199449.76361389199</v>
      </c>
      <c r="L153" s="12">
        <f t="shared" si="114"/>
        <v>235349.99800127099</v>
      </c>
      <c r="M153" s="12">
        <f t="shared" si="114"/>
        <v>212036.78499736136</v>
      </c>
      <c r="O153" s="25">
        <v>50</v>
      </c>
      <c r="P153" s="58">
        <f t="shared" si="91"/>
        <v>5053.29840719801</v>
      </c>
      <c r="Q153" s="58">
        <f t="shared" si="92"/>
        <v>119044.06433691751</v>
      </c>
      <c r="R153" s="58">
        <f t="shared" si="93"/>
        <v>28446.493168905683</v>
      </c>
      <c r="S153" s="58">
        <f t="shared" si="94"/>
        <v>15111.20497925006</v>
      </c>
      <c r="T153" s="58"/>
      <c r="U153" s="18"/>
      <c r="V153" s="58"/>
      <c r="AJ153" s="25">
        <v>43</v>
      </c>
      <c r="AK153" s="106">
        <f t="shared" si="105"/>
        <v>1118.9999873291822</v>
      </c>
      <c r="AL153" s="106">
        <f t="shared" si="106"/>
        <v>1414.3828386142109</v>
      </c>
      <c r="AM153" s="106">
        <f t="shared" si="107"/>
        <v>1887.0715009419046</v>
      </c>
      <c r="AN153" s="106">
        <f t="shared" si="108"/>
        <v>2065.34052182291</v>
      </c>
      <c r="AO153" s="107">
        <f t="shared" ref="AO153" si="117">AW149</f>
        <v>6485.7948487082076</v>
      </c>
      <c r="AR153" s="25">
        <v>43</v>
      </c>
      <c r="AS153" s="96">
        <f t="shared" si="110"/>
        <v>1186.2184792143494</v>
      </c>
      <c r="AT153" s="96">
        <f t="shared" si="102"/>
        <v>1480.4282939098298</v>
      </c>
      <c r="AU153" s="96">
        <f t="shared" si="103"/>
        <v>1978.6038859872165</v>
      </c>
      <c r="AV153" s="96">
        <f t="shared" si="104"/>
        <v>2164.5476667623029</v>
      </c>
      <c r="AW153" s="96">
        <f t="shared" si="111"/>
        <v>6809.7983258736986</v>
      </c>
    </row>
    <row r="154" spans="3:81" x14ac:dyDescent="0.2">
      <c r="C154" s="25">
        <v>51</v>
      </c>
      <c r="D154" s="27">
        <f t="shared" si="100"/>
        <v>15064.851882765157</v>
      </c>
      <c r="E154" s="27">
        <f>IF($E153+$AR35-$K218&gt;0,$E153+$AR35-$K218,0)</f>
        <v>173767.83418613268</v>
      </c>
      <c r="F154" s="27">
        <f t="shared" si="97"/>
        <v>11440.239261831113</v>
      </c>
      <c r="G154" s="27">
        <f t="shared" si="98"/>
        <v>854.05994355429721</v>
      </c>
      <c r="I154" s="25">
        <v>51</v>
      </c>
      <c r="J154" s="12">
        <f t="shared" si="112"/>
        <v>335522.447497293</v>
      </c>
      <c r="K154" s="12">
        <f t="shared" si="116"/>
        <v>220439.89947781488</v>
      </c>
      <c r="L154" s="12">
        <f t="shared" ref="L154:L163" si="118">AM58+AM59</f>
        <v>236304.31607073068</v>
      </c>
      <c r="M154" s="12">
        <f t="shared" ref="M154:M163" si="119">AN58+AN59</f>
        <v>210236.50352964489</v>
      </c>
      <c r="O154" s="25">
        <v>51</v>
      </c>
      <c r="P154" s="58">
        <f t="shared" si="91"/>
        <v>2259.7277824147736</v>
      </c>
      <c r="Q154" s="58">
        <f t="shared" si="92"/>
        <v>100785.34382795695</v>
      </c>
      <c r="R154" s="58">
        <f t="shared" si="93"/>
        <v>25282.928768646761</v>
      </c>
      <c r="S154" s="58">
        <f t="shared" si="94"/>
        <v>2801.3166148580945</v>
      </c>
      <c r="T154" s="58"/>
      <c r="U154" s="18"/>
      <c r="V154" s="58"/>
      <c r="AJ154" s="25">
        <v>44</v>
      </c>
      <c r="AK154" s="97">
        <f t="shared" si="105"/>
        <v>1122.3360526630765</v>
      </c>
      <c r="AL154" s="97">
        <f t="shared" si="106"/>
        <v>1414.7931095789058</v>
      </c>
      <c r="AM154" s="97">
        <f t="shared" si="107"/>
        <v>1881.0011450222771</v>
      </c>
      <c r="AN154" s="98">
        <f t="shared" si="108"/>
        <v>2066.8718422626284</v>
      </c>
      <c r="AO154" s="99">
        <f t="shared" si="109"/>
        <v>6485.0021495268884</v>
      </c>
      <c r="AR154" s="25">
        <v>44</v>
      </c>
      <c r="AS154" s="91">
        <f t="shared" si="110"/>
        <v>1201.4254915480451</v>
      </c>
      <c r="AT154" s="91">
        <f t="shared" si="102"/>
        <v>1496.1799047327368</v>
      </c>
      <c r="AU154" s="91">
        <f t="shared" si="103"/>
        <v>2008.2932660027986</v>
      </c>
      <c r="AV154" s="91">
        <f t="shared" si="104"/>
        <v>2189.3710154607188</v>
      </c>
      <c r="AW154" s="91">
        <f t="shared" si="111"/>
        <v>6895.2696777442989</v>
      </c>
    </row>
    <row r="155" spans="3:81" x14ac:dyDescent="0.2">
      <c r="C155" s="25">
        <v>52</v>
      </c>
      <c r="D155" s="27">
        <f t="shared" si="100"/>
        <v>6155.7861255660828</v>
      </c>
      <c r="E155" s="27">
        <f t="shared" si="96"/>
        <v>164389.32312136935</v>
      </c>
      <c r="F155" s="27">
        <f t="shared" si="97"/>
        <v>10008.76215764157</v>
      </c>
      <c r="G155" s="27">
        <f t="shared" si="98"/>
        <v>0</v>
      </c>
      <c r="I155" s="25">
        <v>52</v>
      </c>
      <c r="J155" s="12">
        <f t="shared" si="112"/>
        <v>385502.85066154145</v>
      </c>
      <c r="K155" s="12">
        <f t="shared" si="116"/>
        <v>241430.03534173773</v>
      </c>
      <c r="L155" s="12">
        <f t="shared" si="118"/>
        <v>237258.63414019041</v>
      </c>
      <c r="M155" s="12">
        <f t="shared" si="119"/>
        <v>213013.31818371831</v>
      </c>
      <c r="O155" s="25">
        <v>52</v>
      </c>
      <c r="P155" s="58">
        <f t="shared" si="91"/>
        <v>923.36791883491242</v>
      </c>
      <c r="Q155" s="58">
        <f t="shared" si="92"/>
        <v>95345.80741039422</v>
      </c>
      <c r="R155" s="58">
        <f t="shared" si="93"/>
        <v>22119.364368387869</v>
      </c>
      <c r="S155" s="58">
        <f t="shared" si="94"/>
        <v>0</v>
      </c>
      <c r="T155" s="58"/>
      <c r="U155" s="18"/>
      <c r="V155" s="58"/>
      <c r="AJ155" s="25">
        <v>45</v>
      </c>
      <c r="AK155" s="100">
        <f t="shared" si="105"/>
        <v>1129.4119757239037</v>
      </c>
      <c r="AL155" s="100">
        <f t="shared" si="106"/>
        <v>1420.0365609470844</v>
      </c>
      <c r="AM155" s="100">
        <f t="shared" si="107"/>
        <v>1886.1966404919785</v>
      </c>
      <c r="AN155" s="101">
        <f t="shared" si="108"/>
        <v>2075.7411511425848</v>
      </c>
      <c r="AO155" s="102">
        <f t="shared" si="109"/>
        <v>6511.3863283055507</v>
      </c>
      <c r="AR155" s="25">
        <v>45</v>
      </c>
      <c r="AS155" s="94">
        <f t="shared" si="110"/>
        <v>1198.3865000191297</v>
      </c>
      <c r="AT155" s="94">
        <f t="shared" si="102"/>
        <v>1492.7749375742046</v>
      </c>
      <c r="AU155" s="94">
        <f t="shared" si="103"/>
        <v>2022.4058442789785</v>
      </c>
      <c r="AV155" s="94">
        <f t="shared" si="104"/>
        <v>2189.0931882403802</v>
      </c>
      <c r="AW155" s="94">
        <f t="shared" si="111"/>
        <v>6902.6604701126926</v>
      </c>
    </row>
    <row r="156" spans="3:81" x14ac:dyDescent="0.2">
      <c r="C156" s="25">
        <v>53</v>
      </c>
      <c r="D156" s="27">
        <f t="shared" si="100"/>
        <v>39933.641558277392</v>
      </c>
      <c r="E156" s="27">
        <f t="shared" si="96"/>
        <v>155010.812056606</v>
      </c>
      <c r="F156" s="27">
        <f t="shared" si="97"/>
        <v>8577.2850534520257</v>
      </c>
      <c r="G156" s="27">
        <f t="shared" si="98"/>
        <v>0</v>
      </c>
      <c r="I156" s="25">
        <v>53</v>
      </c>
      <c r="J156" s="12">
        <f t="shared" si="112"/>
        <v>413789.83838345326</v>
      </c>
      <c r="K156" s="12">
        <f>AL60+AL61</f>
        <v>240318.12966876777</v>
      </c>
      <c r="L156" s="12">
        <f t="shared" si="118"/>
        <v>238212.9522096501</v>
      </c>
      <c r="M156" s="12">
        <f t="shared" si="119"/>
        <v>220336.91729738677</v>
      </c>
      <c r="O156" s="25">
        <v>53</v>
      </c>
      <c r="P156" s="58">
        <f t="shared" si="91"/>
        <v>5990.0462337416084</v>
      </c>
      <c r="Q156" s="58">
        <f t="shared" si="92"/>
        <v>89906.270992831473</v>
      </c>
      <c r="R156" s="58">
        <f t="shared" si="93"/>
        <v>18955.799968128977</v>
      </c>
      <c r="S156" s="58">
        <f t="shared" si="94"/>
        <v>0</v>
      </c>
      <c r="T156" s="58"/>
      <c r="U156" s="18"/>
      <c r="V156" s="58"/>
      <c r="AJ156" s="25">
        <v>46</v>
      </c>
      <c r="AK156" s="103">
        <f t="shared" si="105"/>
        <v>1180.5758268944978</v>
      </c>
      <c r="AL156" s="103">
        <f t="shared" si="106"/>
        <v>1477.8332302170402</v>
      </c>
      <c r="AM156" s="103">
        <f t="shared" si="107"/>
        <v>1984.8144867673407</v>
      </c>
      <c r="AN156" s="104">
        <f t="shared" si="108"/>
        <v>2160.4161694409368</v>
      </c>
      <c r="AO156" s="105">
        <f t="shared" si="109"/>
        <v>6803.6397133198152</v>
      </c>
      <c r="AR156" s="25">
        <v>46</v>
      </c>
      <c r="AS156" s="95">
        <f t="shared" si="110"/>
        <v>1246.1454087476468</v>
      </c>
      <c r="AT156" s="95">
        <f t="shared" si="102"/>
        <v>1605.4470952745958</v>
      </c>
      <c r="AU156" s="95">
        <f t="shared" si="103"/>
        <v>2107.5910331034975</v>
      </c>
      <c r="AV156" s="95">
        <f t="shared" si="104"/>
        <v>2305.9837471458627</v>
      </c>
      <c r="AW156" s="95">
        <f t="shared" si="111"/>
        <v>7265.1672842716034</v>
      </c>
    </row>
    <row r="157" spans="3:81" x14ac:dyDescent="0.2">
      <c r="C157" s="25">
        <v>54</v>
      </c>
      <c r="D157" s="27">
        <f t="shared" si="100"/>
        <v>63980.844718840235</v>
      </c>
      <c r="E157" s="27">
        <f t="shared" si="96"/>
        <v>145632.3009918427</v>
      </c>
      <c r="F157" s="27">
        <f t="shared" si="97"/>
        <v>7145.807949262482</v>
      </c>
      <c r="G157" s="27">
        <f t="shared" si="98"/>
        <v>0</v>
      </c>
      <c r="I157" s="25">
        <v>54</v>
      </c>
      <c r="J157" s="12">
        <f t="shared" si="112"/>
        <v>398557.75380130881</v>
      </c>
      <c r="K157" s="12">
        <f t="shared" si="116"/>
        <v>239206.2239957978</v>
      </c>
      <c r="L157" s="12">
        <f t="shared" si="118"/>
        <v>239167.2702791098</v>
      </c>
      <c r="M157" s="12">
        <f t="shared" si="119"/>
        <v>229338.32463596895</v>
      </c>
      <c r="O157" s="25">
        <v>54</v>
      </c>
      <c r="P157" s="58">
        <f t="shared" si="91"/>
        <v>9597.1267078260353</v>
      </c>
      <c r="Q157" s="58">
        <f t="shared" si="92"/>
        <v>84466.734575268754</v>
      </c>
      <c r="R157" s="58">
        <f t="shared" si="93"/>
        <v>15792.235567870084</v>
      </c>
      <c r="S157" s="58">
        <f t="shared" si="94"/>
        <v>0</v>
      </c>
      <c r="T157" s="58"/>
      <c r="U157" s="18"/>
      <c r="V157" s="58"/>
      <c r="AJ157" s="25">
        <v>47</v>
      </c>
      <c r="AK157" s="106">
        <f t="shared" si="105"/>
        <v>1186.2184792143494</v>
      </c>
      <c r="AL157" s="106">
        <f t="shared" si="106"/>
        <v>1480.4282939098298</v>
      </c>
      <c r="AM157" s="106">
        <f t="shared" si="107"/>
        <v>1978.6038859872165</v>
      </c>
      <c r="AN157" s="108">
        <f t="shared" si="108"/>
        <v>2164.5476667623029</v>
      </c>
      <c r="AO157" s="107">
        <f t="shared" si="109"/>
        <v>6809.7983258736986</v>
      </c>
      <c r="AR157" s="25">
        <v>47</v>
      </c>
      <c r="AS157" s="96">
        <f t="shared" si="110"/>
        <v>1313.5847609747138</v>
      </c>
      <c r="AT157" s="96">
        <f t="shared" si="102"/>
        <v>1688.7008251708382</v>
      </c>
      <c r="AU157" s="96">
        <f t="shared" si="103"/>
        <v>2294.6237726586623</v>
      </c>
      <c r="AV157" s="96">
        <f t="shared" si="104"/>
        <v>2433.2923598113957</v>
      </c>
      <c r="AW157" s="96">
        <f t="shared" si="111"/>
        <v>7730.2017186156099</v>
      </c>
      <c r="BA157" s="109" t="s">
        <v>92</v>
      </c>
      <c r="BB157" s="109"/>
      <c r="BC157" s="109"/>
      <c r="BD157" s="109"/>
      <c r="BE157" s="1">
        <v>36</v>
      </c>
      <c r="BF157" s="1">
        <v>37</v>
      </c>
      <c r="BG157" s="1">
        <v>38</v>
      </c>
      <c r="BH157" s="1">
        <v>39</v>
      </c>
      <c r="BI157" s="1">
        <v>40</v>
      </c>
      <c r="BJ157" s="1">
        <v>41</v>
      </c>
      <c r="BK157" s="1">
        <v>42</v>
      </c>
      <c r="BL157" s="1">
        <v>43</v>
      </c>
      <c r="BM157" s="1">
        <v>44</v>
      </c>
      <c r="BN157" s="1">
        <v>45</v>
      </c>
      <c r="BO157" s="1">
        <v>46</v>
      </c>
      <c r="BP157" s="1">
        <v>47</v>
      </c>
      <c r="BQ157" s="1">
        <v>48</v>
      </c>
      <c r="BR157" s="1">
        <v>49</v>
      </c>
      <c r="BS157" s="1">
        <v>50</v>
      </c>
      <c r="BT157" s="1">
        <v>51</v>
      </c>
      <c r="BU157" s="1">
        <v>52</v>
      </c>
      <c r="BV157" s="1">
        <v>53</v>
      </c>
      <c r="BW157" s="1">
        <v>54</v>
      </c>
      <c r="BX157" s="1">
        <v>55</v>
      </c>
      <c r="BY157" s="1">
        <v>56</v>
      </c>
      <c r="BZ157" s="1">
        <v>57</v>
      </c>
      <c r="CA157" s="1">
        <v>58</v>
      </c>
      <c r="CB157" s="1">
        <v>59</v>
      </c>
      <c r="CC157" s="1">
        <v>60</v>
      </c>
    </row>
    <row r="158" spans="3:81" x14ac:dyDescent="0.2">
      <c r="C158" s="25">
        <v>55</v>
      </c>
      <c r="D158" s="27">
        <f t="shared" si="100"/>
        <v>94086.150280043163</v>
      </c>
      <c r="E158" s="27">
        <f t="shared" si="96"/>
        <v>136253.78992707937</v>
      </c>
      <c r="F158" s="27">
        <f t="shared" si="97"/>
        <v>5714.3308450729237</v>
      </c>
      <c r="G158" s="27">
        <f t="shared" si="98"/>
        <v>33.309552204940701</v>
      </c>
      <c r="I158" s="25">
        <v>55</v>
      </c>
      <c r="J158" s="12">
        <f t="shared" si="112"/>
        <v>356696.50555292668</v>
      </c>
      <c r="K158" s="12">
        <f t="shared" si="116"/>
        <v>238094.31832282786</v>
      </c>
      <c r="L158" s="12">
        <f t="shared" si="118"/>
        <v>240121.58834856949</v>
      </c>
      <c r="M158" s="12">
        <f t="shared" si="119"/>
        <v>234616.69579631562</v>
      </c>
      <c r="O158" s="25">
        <v>55</v>
      </c>
      <c r="P158" s="58">
        <f t="shared" si="91"/>
        <v>14112.922542006474</v>
      </c>
      <c r="Q158" s="58">
        <f t="shared" si="92"/>
        <v>79027.198157706036</v>
      </c>
      <c r="R158" s="58">
        <f t="shared" si="93"/>
        <v>12628.671167611161</v>
      </c>
      <c r="S158" s="58">
        <f t="shared" si="94"/>
        <v>109.25533123220549</v>
      </c>
      <c r="T158" s="58"/>
      <c r="U158" s="18"/>
      <c r="V158" s="58"/>
      <c r="AJ158" s="25">
        <v>48</v>
      </c>
      <c r="AK158" s="97">
        <f t="shared" si="105"/>
        <v>1201.4254915480451</v>
      </c>
      <c r="AL158" s="97">
        <f t="shared" si="106"/>
        <v>1496.1799047327368</v>
      </c>
      <c r="AM158" s="97">
        <f t="shared" si="107"/>
        <v>2008.2932660027986</v>
      </c>
      <c r="AN158" s="98">
        <f t="shared" si="108"/>
        <v>2189.3710154607188</v>
      </c>
      <c r="AO158" s="99">
        <f t="shared" si="109"/>
        <v>6895.2696777442989</v>
      </c>
      <c r="AR158" s="25">
        <v>48</v>
      </c>
      <c r="AS158" s="91">
        <f t="shared" si="110"/>
        <v>1318.5248660838872</v>
      </c>
      <c r="AT158" s="91">
        <f t="shared" si="102"/>
        <v>1687.5859462241281</v>
      </c>
      <c r="AU158" s="91">
        <f t="shared" si="103"/>
        <v>2261.3477804474969</v>
      </c>
      <c r="AV158" s="91">
        <f t="shared" si="104"/>
        <v>2429.2680400106046</v>
      </c>
      <c r="AW158" s="91">
        <f t="shared" si="111"/>
        <v>7696.7266327661173</v>
      </c>
      <c r="BD158" s="1" t="s">
        <v>49</v>
      </c>
      <c r="BE158" s="110">
        <f t="shared" ref="BE158:CC158" si="120">$BD$121*BE150</f>
        <v>6.8889377446262737E-2</v>
      </c>
      <c r="BF158" s="110">
        <f t="shared" si="120"/>
        <v>4.6971503988741052E-2</v>
      </c>
      <c r="BG158" s="110">
        <f t="shared" si="120"/>
        <v>6.2661044979477457E-2</v>
      </c>
      <c r="BH158" s="110">
        <f t="shared" si="120"/>
        <v>5.859389120127953E-2</v>
      </c>
      <c r="BI158" s="110">
        <f t="shared" si="120"/>
        <v>5.79971273974553E-2</v>
      </c>
      <c r="BJ158" s="110">
        <f t="shared" si="120"/>
        <v>5.950588998941992E-2</v>
      </c>
      <c r="BK158" s="110">
        <f t="shared" si="120"/>
        <v>5.9213826382701729E-2</v>
      </c>
      <c r="BL158" s="110">
        <f t="shared" si="120"/>
        <v>5.8837332500931913E-2</v>
      </c>
      <c r="BM158" s="110">
        <f t="shared" si="120"/>
        <v>5.8377225316088951E-2</v>
      </c>
      <c r="BN158" s="110">
        <f t="shared" si="120"/>
        <v>5.8480277238091016E-2</v>
      </c>
      <c r="BO158" s="110">
        <f t="shared" si="120"/>
        <v>5.7283536829924236E-2</v>
      </c>
      <c r="BP158" s="110">
        <f t="shared" si="120"/>
        <v>5.6584520504234695E-2</v>
      </c>
      <c r="BQ158" s="110">
        <f t="shared" si="120"/>
        <v>5.493467561306091E-2</v>
      </c>
      <c r="BR158" s="110">
        <f t="shared" si="120"/>
        <v>5.5225675290183504E-2</v>
      </c>
      <c r="BS158" s="110">
        <f t="shared" si="120"/>
        <v>5.4873084444105102E-2</v>
      </c>
      <c r="BT158" s="110">
        <f t="shared" si="120"/>
        <v>5.5511234084376623E-2</v>
      </c>
      <c r="BU158" s="110">
        <f t="shared" si="120"/>
        <v>5.4744879279667882E-2</v>
      </c>
      <c r="BV158" s="110">
        <f t="shared" si="120"/>
        <v>5.3903851342624473E-2</v>
      </c>
      <c r="BW158" s="110">
        <f t="shared" si="120"/>
        <v>5.2955495764081525E-2</v>
      </c>
      <c r="BX158" s="110">
        <f t="shared" si="120"/>
        <v>5.3281208096206151E-2</v>
      </c>
      <c r="BY158" s="110">
        <f t="shared" si="120"/>
        <v>5.2903616762346811E-2</v>
      </c>
      <c r="BZ158" s="110">
        <f t="shared" si="120"/>
        <v>5.2493587125533508E-2</v>
      </c>
      <c r="CA158" s="110">
        <f t="shared" si="120"/>
        <v>5.2491217495983664E-2</v>
      </c>
      <c r="CB158" s="110">
        <f t="shared" si="120"/>
        <v>5.224224905937034E-2</v>
      </c>
      <c r="CC158" s="110">
        <f t="shared" si="120"/>
        <v>5.1234883292225718E-2</v>
      </c>
    </row>
    <row r="159" spans="3:81" x14ac:dyDescent="0.2">
      <c r="C159" s="25">
        <v>56</v>
      </c>
      <c r="D159" s="27">
        <f t="shared" si="100"/>
        <v>82126.87675593092</v>
      </c>
      <c r="E159" s="27">
        <f t="shared" si="96"/>
        <v>126875.27886231606</v>
      </c>
      <c r="F159" s="27">
        <f t="shared" si="97"/>
        <v>4282.8537408833654</v>
      </c>
      <c r="G159" s="27">
        <f t="shared" si="98"/>
        <v>4607.0747187742963</v>
      </c>
      <c r="I159" s="25">
        <v>56</v>
      </c>
      <c r="J159" s="12">
        <f t="shared" si="112"/>
        <v>305964.77979017911</v>
      </c>
      <c r="K159" s="12">
        <f t="shared" si="116"/>
        <v>236982.41264985787</v>
      </c>
      <c r="L159" s="12">
        <f t="shared" si="118"/>
        <v>241075.90641802919</v>
      </c>
      <c r="M159" s="12">
        <f t="shared" si="119"/>
        <v>234494.2225535129</v>
      </c>
      <c r="O159" s="25">
        <v>56</v>
      </c>
      <c r="P159" s="58">
        <f t="shared" si="91"/>
        <v>12319.031513389638</v>
      </c>
      <c r="Q159" s="58">
        <f t="shared" si="92"/>
        <v>73587.661740143303</v>
      </c>
      <c r="R159" s="58">
        <f t="shared" si="93"/>
        <v>9465.1067673522375</v>
      </c>
      <c r="S159" s="58">
        <f t="shared" si="94"/>
        <v>15111.205077579691</v>
      </c>
      <c r="T159" s="58"/>
      <c r="U159" s="18"/>
      <c r="V159" s="58"/>
      <c r="AJ159" s="25">
        <v>49</v>
      </c>
      <c r="AK159" s="100">
        <f t="shared" si="105"/>
        <v>1198.3865000191297</v>
      </c>
      <c r="AL159" s="100">
        <f t="shared" si="106"/>
        <v>1492.7749375742046</v>
      </c>
      <c r="AM159" s="100">
        <f t="shared" si="107"/>
        <v>2022.4058442789785</v>
      </c>
      <c r="AN159" s="101">
        <f t="shared" si="108"/>
        <v>2189.0931882403802</v>
      </c>
      <c r="AO159" s="102">
        <f t="shared" si="109"/>
        <v>6902.6604701126926</v>
      </c>
      <c r="AR159" s="25">
        <v>49</v>
      </c>
      <c r="AS159" s="94">
        <f t="shared" si="110"/>
        <v>1337.7257257944714</v>
      </c>
      <c r="AT159" s="94">
        <f t="shared" si="102"/>
        <v>1706.8774652343423</v>
      </c>
      <c r="AU159" s="94">
        <f t="shared" si="103"/>
        <v>2288.6301882062357</v>
      </c>
      <c r="AV159" s="94">
        <f t="shared" si="104"/>
        <v>2458.0057032675136</v>
      </c>
      <c r="AW159" s="94">
        <f t="shared" si="111"/>
        <v>7791.2390825025632</v>
      </c>
      <c r="BD159" s="1" t="s">
        <v>50</v>
      </c>
      <c r="BE159" s="1">
        <f t="shared" ref="BE159:CC159" si="121">$BD$122*BE150</f>
        <v>0.10003115081238151</v>
      </c>
      <c r="BF159" s="1">
        <f t="shared" si="121"/>
        <v>6.8205197572692486E-2</v>
      </c>
      <c r="BG159" s="1">
        <f t="shared" si="121"/>
        <v>9.098727079211795E-2</v>
      </c>
      <c r="BH159" s="1">
        <f t="shared" si="121"/>
        <v>8.508154064843329E-2</v>
      </c>
      <c r="BI159" s="1">
        <f t="shared" si="121"/>
        <v>8.4215006905894008E-2</v>
      </c>
      <c r="BJ159" s="1">
        <f t="shared" si="121"/>
        <v>8.640581286134949E-2</v>
      </c>
      <c r="BK159" s="1">
        <f t="shared" si="121"/>
        <v>8.5981720500909367E-2</v>
      </c>
      <c r="BL159" s="1">
        <f t="shared" si="121"/>
        <v>8.5435030754777846E-2</v>
      </c>
      <c r="BM159" s="1">
        <f t="shared" si="121"/>
        <v>8.4766929911033267E-2</v>
      </c>
      <c r="BN159" s="1">
        <f t="shared" si="121"/>
        <v>8.4916566948460934E-2</v>
      </c>
      <c r="BO159" s="1">
        <f t="shared" si="121"/>
        <v>8.3178834300985882E-2</v>
      </c>
      <c r="BP159" s="1">
        <f t="shared" si="121"/>
        <v>8.2163824293820242E-2</v>
      </c>
      <c r="BQ159" s="1">
        <f t="shared" si="121"/>
        <v>7.9768159109376124E-2</v>
      </c>
      <c r="BR159" s="1">
        <f t="shared" si="121"/>
        <v>8.0190706585745924E-2</v>
      </c>
      <c r="BS159" s="1">
        <f t="shared" si="121"/>
        <v>7.9678725357193725E-2</v>
      </c>
      <c r="BT159" s="1">
        <f t="shared" si="121"/>
        <v>8.0605353601971533E-2</v>
      </c>
      <c r="BU159" s="1">
        <f t="shared" si="121"/>
        <v>7.9492564433490356E-2</v>
      </c>
      <c r="BV159" s="1">
        <f t="shared" si="121"/>
        <v>7.8271345785180746E-2</v>
      </c>
      <c r="BW159" s="1">
        <f t="shared" si="121"/>
        <v>7.6894281520447152E-2</v>
      </c>
      <c r="BX159" s="1">
        <f t="shared" si="121"/>
        <v>7.7367233673943187E-2</v>
      </c>
      <c r="BY159" s="1">
        <f t="shared" si="121"/>
        <v>7.6818950367243316E-2</v>
      </c>
      <c r="BZ159" s="1">
        <f t="shared" si="121"/>
        <v>7.6223564867213045E-2</v>
      </c>
      <c r="CA159" s="1">
        <f t="shared" si="121"/>
        <v>7.6220124035263959E-2</v>
      </c>
      <c r="CB159" s="1">
        <f t="shared" si="121"/>
        <v>7.585860822319529E-2</v>
      </c>
      <c r="CC159" s="1">
        <f t="shared" si="121"/>
        <v>7.4395857931177076E-2</v>
      </c>
    </row>
    <row r="160" spans="3:81" x14ac:dyDescent="0.2">
      <c r="C160" s="25">
        <v>57</v>
      </c>
      <c r="D160" s="27">
        <f t="shared" si="100"/>
        <v>47310.969261410093</v>
      </c>
      <c r="E160" s="27">
        <f t="shared" si="96"/>
        <v>117496.76779755275</v>
      </c>
      <c r="F160" s="27">
        <f t="shared" si="97"/>
        <v>2851.3766366938071</v>
      </c>
      <c r="G160" s="27">
        <f t="shared" si="98"/>
        <v>1708.1199174202629</v>
      </c>
      <c r="I160" s="25">
        <v>57</v>
      </c>
      <c r="J160" s="12">
        <f t="shared" si="112"/>
        <v>294405.24507954298</v>
      </c>
      <c r="K160" s="12">
        <f t="shared" si="116"/>
        <v>235870.50697688793</v>
      </c>
      <c r="L160" s="12">
        <f t="shared" si="118"/>
        <v>242030.22448748891</v>
      </c>
      <c r="M160" s="12">
        <f t="shared" si="119"/>
        <v>232693.94108579645</v>
      </c>
      <c r="O160" s="25">
        <v>57</v>
      </c>
      <c r="P160" s="58">
        <f t="shared" si="91"/>
        <v>7096.6453892115142</v>
      </c>
      <c r="Q160" s="58">
        <f t="shared" si="92"/>
        <v>68148.125322580585</v>
      </c>
      <c r="R160" s="58">
        <f t="shared" si="93"/>
        <v>6301.5423670933133</v>
      </c>
      <c r="S160" s="58">
        <f t="shared" si="94"/>
        <v>5602.6333291384617</v>
      </c>
      <c r="T160" s="58"/>
      <c r="U160" s="18"/>
      <c r="V160" s="58"/>
      <c r="AJ160" s="25">
        <v>50</v>
      </c>
      <c r="AK160" s="103">
        <f t="shared" si="105"/>
        <v>1246.1454087476468</v>
      </c>
      <c r="AL160" s="103">
        <f t="shared" si="106"/>
        <v>1605.4470952745958</v>
      </c>
      <c r="AM160" s="103">
        <f t="shared" si="107"/>
        <v>2107.5910331034975</v>
      </c>
      <c r="AN160" s="104">
        <f t="shared" si="108"/>
        <v>2305.9837471458627</v>
      </c>
      <c r="AO160" s="105">
        <f t="shared" si="109"/>
        <v>7265.1672842716034</v>
      </c>
      <c r="AR160" s="25">
        <v>50</v>
      </c>
      <c r="AS160" s="95">
        <f t="shared" si="110"/>
        <v>1290.4121480979861</v>
      </c>
      <c r="AT160" s="95">
        <f t="shared" si="102"/>
        <v>1641.8310049509594</v>
      </c>
      <c r="AU160" s="95">
        <f t="shared" si="103"/>
        <v>2129.9841481386347</v>
      </c>
      <c r="AV160" s="95">
        <f t="shared" si="104"/>
        <v>2360.1571750080257</v>
      </c>
      <c r="AW160" s="95">
        <f t="shared" si="111"/>
        <v>7422.3844761956061</v>
      </c>
      <c r="BD160" s="1" t="s">
        <v>51</v>
      </c>
      <c r="BE160" s="1">
        <f t="shared" ref="BE160:CC160" si="122">$BD$123*BE150</f>
        <v>0.47561981140981396</v>
      </c>
      <c r="BF160" s="1">
        <f t="shared" si="122"/>
        <v>0.32429641110034918</v>
      </c>
      <c r="BG160" s="1">
        <f t="shared" si="122"/>
        <v>0.4326187215021457</v>
      </c>
      <c r="BH160" s="1">
        <f t="shared" si="122"/>
        <v>0.4045386461019847</v>
      </c>
      <c r="BI160" s="1">
        <f t="shared" si="122"/>
        <v>0.40041852340160922</v>
      </c>
      <c r="BJ160" s="1">
        <f t="shared" si="122"/>
        <v>0.41083518568037869</v>
      </c>
      <c r="BK160" s="1">
        <f t="shared" si="122"/>
        <v>0.40881874653262562</v>
      </c>
      <c r="BL160" s="1">
        <f t="shared" si="122"/>
        <v>0.40621939151328335</v>
      </c>
      <c r="BM160" s="1">
        <f t="shared" si="122"/>
        <v>0.40304276108642234</v>
      </c>
      <c r="BN160" s="1">
        <f t="shared" si="122"/>
        <v>0.40375424284928596</v>
      </c>
      <c r="BO160" s="1">
        <f t="shared" si="122"/>
        <v>0.39549181592166871</v>
      </c>
      <c r="BP160" s="1">
        <f t="shared" si="122"/>
        <v>0.39066573060457926</v>
      </c>
      <c r="BQ160" s="1">
        <f t="shared" si="122"/>
        <v>0.37927502067099589</v>
      </c>
      <c r="BR160" s="1">
        <f t="shared" si="122"/>
        <v>0.38128411433222587</v>
      </c>
      <c r="BS160" s="1">
        <f t="shared" si="122"/>
        <v>0.37884978849080786</v>
      </c>
      <c r="BT160" s="1">
        <f t="shared" si="122"/>
        <v>0.38325564354144959</v>
      </c>
      <c r="BU160" s="1">
        <f t="shared" si="122"/>
        <v>0.37796464598565227</v>
      </c>
      <c r="BV160" s="1">
        <f t="shared" si="122"/>
        <v>0.37215809694085938</v>
      </c>
      <c r="BW160" s="1">
        <f t="shared" si="122"/>
        <v>0.36561054609722043</v>
      </c>
      <c r="BX160" s="1">
        <f t="shared" si="122"/>
        <v>0.36785929973271098</v>
      </c>
      <c r="BY160" s="1">
        <f t="shared" si="122"/>
        <v>0.36525236778387388</v>
      </c>
      <c r="BZ160" s="1">
        <f t="shared" si="122"/>
        <v>0.36242147823656012</v>
      </c>
      <c r="CA160" s="1">
        <f t="shared" si="122"/>
        <v>0.36240511805446257</v>
      </c>
      <c r="CB160" s="1">
        <f t="shared" si="122"/>
        <v>0.36068621268387197</v>
      </c>
      <c r="CC160" s="1">
        <f t="shared" si="122"/>
        <v>0.35373124903125702</v>
      </c>
    </row>
    <row r="161" spans="3:81" x14ac:dyDescent="0.2">
      <c r="C161" s="25">
        <v>58</v>
      </c>
      <c r="D161" s="27">
        <f t="shared" si="100"/>
        <v>36393.780550624913</v>
      </c>
      <c r="E161" s="27">
        <f t="shared" si="96"/>
        <v>108118.25673278944</v>
      </c>
      <c r="F161" s="27">
        <f t="shared" si="97"/>
        <v>1419.8995325042633</v>
      </c>
      <c r="G161" s="27">
        <f t="shared" si="98"/>
        <v>0</v>
      </c>
      <c r="I161" s="25">
        <v>58</v>
      </c>
      <c r="J161" s="12">
        <f t="shared" si="112"/>
        <v>288550.47351583594</v>
      </c>
      <c r="K161" s="12">
        <f t="shared" si="116"/>
        <v>234758.60130391794</v>
      </c>
      <c r="L161" s="12">
        <f t="shared" si="118"/>
        <v>242984.54255694861</v>
      </c>
      <c r="M161" s="12">
        <f t="shared" si="119"/>
        <v>234616.69579631556</v>
      </c>
      <c r="O161" s="25">
        <v>58</v>
      </c>
      <c r="P161" s="58">
        <f t="shared" si="91"/>
        <v>5459.0670825937368</v>
      </c>
      <c r="Q161" s="58">
        <f t="shared" si="92"/>
        <v>62708.588905017867</v>
      </c>
      <c r="R161" s="58">
        <f t="shared" si="93"/>
        <v>3137.9779668344217</v>
      </c>
      <c r="S161" s="58">
        <f t="shared" si="94"/>
        <v>0</v>
      </c>
      <c r="T161" s="58"/>
      <c r="U161" s="18"/>
      <c r="V161" s="58"/>
      <c r="AJ161" s="25">
        <v>51</v>
      </c>
      <c r="AK161" s="106">
        <f t="shared" si="105"/>
        <v>1313.5847609747138</v>
      </c>
      <c r="AL161" s="106">
        <f t="shared" si="106"/>
        <v>1688.7008251708382</v>
      </c>
      <c r="AM161" s="106">
        <f t="shared" si="107"/>
        <v>2294.6237726586623</v>
      </c>
      <c r="AN161" s="108">
        <f t="shared" si="108"/>
        <v>2433.2923598113957</v>
      </c>
      <c r="AO161" s="107">
        <f t="shared" si="109"/>
        <v>7730.2017186156099</v>
      </c>
      <c r="AR161" s="25">
        <v>51</v>
      </c>
      <c r="AS161" s="96">
        <f t="shared" si="110"/>
        <v>1272.2896382246199</v>
      </c>
      <c r="AT161" s="96">
        <f t="shared" si="102"/>
        <v>1618.1075482502292</v>
      </c>
      <c r="AU161" s="96">
        <f t="shared" si="103"/>
        <v>2091.3101357746073</v>
      </c>
      <c r="AV161" s="96">
        <f t="shared" si="104"/>
        <v>2328.2874795467706</v>
      </c>
      <c r="AW161" s="96">
        <f t="shared" si="111"/>
        <v>7309.994801796227</v>
      </c>
      <c r="BD161" s="1" t="s">
        <v>52</v>
      </c>
      <c r="BE161" s="1">
        <f t="shared" ref="BE161:CC161" si="123">$BD$124*BE150</f>
        <v>0.53412859773403709</v>
      </c>
      <c r="BF161" s="1">
        <f t="shared" si="123"/>
        <v>0.36419001722777311</v>
      </c>
      <c r="BG161" s="1">
        <f t="shared" si="123"/>
        <v>0.48583769121074299</v>
      </c>
      <c r="BH161" s="1">
        <f t="shared" si="123"/>
        <v>0.45430332082087965</v>
      </c>
      <c r="BI161" s="1">
        <f t="shared" si="123"/>
        <v>0.44967635762958497</v>
      </c>
      <c r="BJ161" s="1">
        <f t="shared" si="123"/>
        <v>0.46137443471248873</v>
      </c>
      <c r="BK161" s="1">
        <f t="shared" si="123"/>
        <v>0.45910994154259149</v>
      </c>
      <c r="BL161" s="1">
        <f t="shared" si="123"/>
        <v>0.45619082459626664</v>
      </c>
      <c r="BM161" s="1">
        <f t="shared" si="123"/>
        <v>0.45262341820419655</v>
      </c>
      <c r="BN161" s="1">
        <f t="shared" si="123"/>
        <v>0.4534224235172537</v>
      </c>
      <c r="BO161" s="1">
        <f t="shared" si="123"/>
        <v>0.44414358692790573</v>
      </c>
      <c r="BP161" s="1">
        <f t="shared" si="123"/>
        <v>0.43872381651228542</v>
      </c>
      <c r="BQ161" s="1">
        <f t="shared" si="123"/>
        <v>0.42593186845195175</v>
      </c>
      <c r="BR161" s="1">
        <f t="shared" si="123"/>
        <v>0.42818811252388855</v>
      </c>
      <c r="BS161" s="1">
        <f t="shared" si="123"/>
        <v>0.42545432596388344</v>
      </c>
      <c r="BT161" s="1">
        <f t="shared" si="123"/>
        <v>0.43040217111996121</v>
      </c>
      <c r="BU161" s="1">
        <f t="shared" si="123"/>
        <v>0.42446029688071268</v>
      </c>
      <c r="BV161" s="1">
        <f t="shared" si="123"/>
        <v>0.41793945013596512</v>
      </c>
      <c r="BW161" s="1">
        <f t="shared" si="123"/>
        <v>0.41058644660918009</v>
      </c>
      <c r="BX161" s="1">
        <f t="shared" si="123"/>
        <v>0.41311183263633816</v>
      </c>
      <c r="BY161" s="1">
        <f t="shared" si="123"/>
        <v>0.41018420667792183</v>
      </c>
      <c r="BZ161" s="1">
        <f t="shared" si="123"/>
        <v>0.40700507278153381</v>
      </c>
      <c r="CA161" s="1">
        <f t="shared" si="123"/>
        <v>0.40698670003735282</v>
      </c>
      <c r="CB161" s="1">
        <f t="shared" si="123"/>
        <v>0.40505634202196733</v>
      </c>
      <c r="CC161" s="1">
        <f t="shared" si="123"/>
        <v>0.39724580744383226</v>
      </c>
    </row>
    <row r="162" spans="3:81" x14ac:dyDescent="0.2">
      <c r="C162" s="25">
        <v>59</v>
      </c>
      <c r="D162" s="27">
        <f t="shared" si="100"/>
        <v>13760.874633796135</v>
      </c>
      <c r="E162" s="27">
        <f t="shared" si="96"/>
        <v>98739.745668026124</v>
      </c>
      <c r="F162" s="27">
        <f t="shared" si="97"/>
        <v>0</v>
      </c>
      <c r="G162" s="27">
        <f t="shared" si="98"/>
        <v>0</v>
      </c>
      <c r="I162" s="25">
        <v>59</v>
      </c>
      <c r="J162" s="12">
        <f t="shared" si="112"/>
        <v>315244.89904192288</v>
      </c>
      <c r="K162" s="12">
        <f t="shared" si="116"/>
        <v>233646.695630948</v>
      </c>
      <c r="L162" s="12">
        <f t="shared" si="118"/>
        <v>243938.86062640831</v>
      </c>
      <c r="M162" s="12">
        <f t="shared" si="119"/>
        <v>240232.17499256376</v>
      </c>
      <c r="O162" s="25">
        <v>59</v>
      </c>
      <c r="P162" s="58">
        <f t="shared" si="91"/>
        <v>2064.1311950694203</v>
      </c>
      <c r="Q162" s="58">
        <f t="shared" si="92"/>
        <v>57269.052487455148</v>
      </c>
      <c r="R162" s="58">
        <f t="shared" si="93"/>
        <v>0</v>
      </c>
      <c r="S162" s="58">
        <f t="shared" si="94"/>
        <v>0</v>
      </c>
      <c r="T162" s="58"/>
      <c r="U162" s="18"/>
      <c r="V162" s="58"/>
      <c r="AJ162" s="25">
        <v>52</v>
      </c>
      <c r="AK162" s="97">
        <f t="shared" si="105"/>
        <v>1318.5248660838872</v>
      </c>
      <c r="AL162" s="97">
        <f t="shared" si="106"/>
        <v>1687.5859462241281</v>
      </c>
      <c r="AM162" s="97">
        <f t="shared" si="107"/>
        <v>2261.3477804474969</v>
      </c>
      <c r="AN162" s="98">
        <f t="shared" si="108"/>
        <v>2429.2680400106046</v>
      </c>
      <c r="AO162" s="99">
        <f t="shared" si="109"/>
        <v>7696.7266327661173</v>
      </c>
      <c r="AR162" s="25">
        <v>52</v>
      </c>
      <c r="AS162" s="91">
        <f t="shared" si="110"/>
        <v>1267.5940355858522</v>
      </c>
      <c r="AT162" s="91">
        <f t="shared" si="102"/>
        <v>1609.7596602808746</v>
      </c>
      <c r="AU162" s="91">
        <f t="shared" si="103"/>
        <v>2075.4833250271067</v>
      </c>
      <c r="AV162" s="91">
        <f t="shared" si="104"/>
        <v>2317.981862959723</v>
      </c>
      <c r="AW162" s="91">
        <f t="shared" si="111"/>
        <v>7270.8188838535571</v>
      </c>
    </row>
    <row r="163" spans="3:81" x14ac:dyDescent="0.2">
      <c r="C163" s="25">
        <v>60</v>
      </c>
      <c r="D163" s="27">
        <f t="shared" si="100"/>
        <v>0</v>
      </c>
      <c r="E163" s="27">
        <f t="shared" si="96"/>
        <v>89361.234603262827</v>
      </c>
      <c r="F163" s="27">
        <f>IF($F162+$AS44-$L227&gt;0,$F162+$AS44-$L227,0)</f>
        <v>0</v>
      </c>
      <c r="G163" s="27">
        <f t="shared" si="98"/>
        <v>0</v>
      </c>
      <c r="I163" s="25">
        <v>60</v>
      </c>
      <c r="J163" s="12">
        <f t="shared" si="112"/>
        <v>347432.49951177754</v>
      </c>
      <c r="K163" s="12">
        <f t="shared" si="116"/>
        <v>232534.78995797801</v>
      </c>
      <c r="L163" s="12">
        <f t="shared" si="118"/>
        <v>244904.75626755328</v>
      </c>
      <c r="M163" s="12">
        <f t="shared" si="119"/>
        <v>249233.58233114594</v>
      </c>
      <c r="O163" s="25">
        <v>60</v>
      </c>
      <c r="P163" s="58">
        <f t="shared" si="91"/>
        <v>0</v>
      </c>
      <c r="Q163" s="58">
        <f t="shared" si="92"/>
        <v>51829.516069892437</v>
      </c>
      <c r="R163" s="58">
        <f t="shared" si="93"/>
        <v>0</v>
      </c>
      <c r="S163" s="58">
        <f t="shared" si="94"/>
        <v>0</v>
      </c>
      <c r="T163" s="58"/>
      <c r="U163" s="18"/>
      <c r="V163" s="58"/>
      <c r="AJ163" s="25">
        <v>53</v>
      </c>
      <c r="AK163" s="100">
        <f t="shared" si="105"/>
        <v>1337.7257257944714</v>
      </c>
      <c r="AL163" s="100">
        <f t="shared" si="106"/>
        <v>1706.8774652343423</v>
      </c>
      <c r="AM163" s="100">
        <f t="shared" si="107"/>
        <v>2288.6301882062357</v>
      </c>
      <c r="AN163" s="101">
        <f t="shared" si="108"/>
        <v>2458.0057032675136</v>
      </c>
      <c r="AO163" s="102">
        <f t="shared" si="109"/>
        <v>7791.2390825025632</v>
      </c>
      <c r="AR163" s="25">
        <v>53</v>
      </c>
      <c r="AS163" s="94">
        <f t="shared" si="110"/>
        <v>1274.6699586466793</v>
      </c>
      <c r="AT163" s="94">
        <f t="shared" si="102"/>
        <v>1615.0031116490532</v>
      </c>
      <c r="AU163" s="94">
        <f t="shared" si="103"/>
        <v>2080.6788204968084</v>
      </c>
      <c r="AV163" s="94">
        <f t="shared" si="104"/>
        <v>2326.8511718396794</v>
      </c>
      <c r="AW163" s="94">
        <f t="shared" si="111"/>
        <v>7297.2030626322203</v>
      </c>
    </row>
    <row r="164" spans="3:81" x14ac:dyDescent="0.2">
      <c r="P164" s="58"/>
      <c r="Q164" s="58"/>
      <c r="R164" s="58"/>
      <c r="S164" s="58"/>
      <c r="T164" s="58"/>
      <c r="U164" s="58"/>
      <c r="V164" s="58"/>
      <c r="AJ164" s="25">
        <v>54</v>
      </c>
      <c r="AK164" s="103">
        <f t="shared" si="105"/>
        <v>1290.4121480979861</v>
      </c>
      <c r="AL164" s="103">
        <f t="shared" si="106"/>
        <v>1641.8310049509594</v>
      </c>
      <c r="AM164" s="103">
        <f t="shared" si="107"/>
        <v>2129.9841481386347</v>
      </c>
      <c r="AN164" s="104">
        <f t="shared" si="108"/>
        <v>2360.1571750080257</v>
      </c>
      <c r="AO164" s="105">
        <f t="shared" si="109"/>
        <v>7422.3844761956061</v>
      </c>
      <c r="AR164" s="25">
        <v>54</v>
      </c>
      <c r="AS164" s="95">
        <f t="shared" si="110"/>
        <v>1329.7375399582004</v>
      </c>
      <c r="AT164" s="95">
        <f t="shared" si="102"/>
        <v>1680.3209538322496</v>
      </c>
      <c r="AU164" s="95">
        <f t="shared" si="103"/>
        <v>2213.1043252985692</v>
      </c>
      <c r="AV164" s="95">
        <f t="shared" si="104"/>
        <v>2425.1750395162571</v>
      </c>
      <c r="AW164" s="95">
        <f>SUM(AS164:AV164)</f>
        <v>7648.3378586052759</v>
      </c>
    </row>
    <row r="165" spans="3:81" ht="16" customHeight="1" x14ac:dyDescent="0.2">
      <c r="C165" s="148" t="s">
        <v>109</v>
      </c>
      <c r="D165" s="148"/>
      <c r="E165" s="148"/>
      <c r="F165" s="148"/>
      <c r="G165" s="17"/>
      <c r="H165" s="17"/>
      <c r="AJ165" s="25">
        <v>55</v>
      </c>
      <c r="AK165" s="106">
        <f t="shared" si="105"/>
        <v>1272.2896382246199</v>
      </c>
      <c r="AL165" s="106">
        <f t="shared" si="106"/>
        <v>1618.1075482502292</v>
      </c>
      <c r="AM165" s="106">
        <f t="shared" si="107"/>
        <v>2091.3101357746073</v>
      </c>
      <c r="AN165" s="108">
        <f t="shared" si="108"/>
        <v>2328.2874795467706</v>
      </c>
      <c r="AO165" s="107">
        <f t="shared" si="109"/>
        <v>7309.994801796227</v>
      </c>
      <c r="AR165" s="25">
        <v>55</v>
      </c>
      <c r="AS165" s="96">
        <f t="shared" si="110"/>
        <v>1360.1559283027955</v>
      </c>
      <c r="AT165" s="96">
        <f t="shared" si="102"/>
        <v>1712.4391166149146</v>
      </c>
      <c r="AU165" s="96">
        <f t="shared" si="103"/>
        <v>2259.433812984717</v>
      </c>
      <c r="AV165" s="96">
        <f t="shared" si="104"/>
        <v>2471.92624832929</v>
      </c>
      <c r="AW165" s="96">
        <f t="shared" si="111"/>
        <v>7803.9551062317169</v>
      </c>
    </row>
    <row r="166" spans="3:81" x14ac:dyDescent="0.2">
      <c r="C166" s="148"/>
      <c r="D166" s="148"/>
      <c r="E166" s="148"/>
      <c r="F166" s="148"/>
      <c r="G166" s="17"/>
      <c r="H166" s="17"/>
      <c r="AJ166" s="25">
        <v>56</v>
      </c>
      <c r="AK166" s="97">
        <f t="shared" si="105"/>
        <v>1267.5940355858522</v>
      </c>
      <c r="AL166" s="97">
        <f t="shared" si="106"/>
        <v>1609.7596602808746</v>
      </c>
      <c r="AM166" s="97">
        <f t="shared" si="107"/>
        <v>2075.4833250271067</v>
      </c>
      <c r="AN166" s="98">
        <f t="shared" si="108"/>
        <v>2317.981862959723</v>
      </c>
      <c r="AO166" s="99">
        <f t="shared" si="109"/>
        <v>7270.8188838535571</v>
      </c>
      <c r="AR166" s="25">
        <v>56</v>
      </c>
      <c r="AS166" s="91">
        <f t="shared" si="110"/>
        <v>1416.6034651938412</v>
      </c>
      <c r="AT166" s="91">
        <f t="shared" si="102"/>
        <v>1779.1026898287282</v>
      </c>
      <c r="AU166" s="91">
        <f t="shared" si="103"/>
        <v>2407.7699017175255</v>
      </c>
      <c r="AV166" s="91">
        <f t="shared" si="104"/>
        <v>2577.2355959154738</v>
      </c>
      <c r="AW166" s="91">
        <f t="shared" si="111"/>
        <v>8180.7116526555692</v>
      </c>
    </row>
    <row r="167" spans="3:81" x14ac:dyDescent="0.2">
      <c r="C167" s="148"/>
      <c r="D167" s="148"/>
      <c r="E167" s="148"/>
      <c r="F167" s="148"/>
      <c r="G167" s="17"/>
      <c r="H167" s="17"/>
      <c r="AJ167" s="25">
        <v>57</v>
      </c>
      <c r="AK167" s="100">
        <f t="shared" si="105"/>
        <v>1274.6699586466793</v>
      </c>
      <c r="AL167" s="100">
        <f t="shared" si="106"/>
        <v>1615.0031116490532</v>
      </c>
      <c r="AM167" s="100">
        <f t="shared" si="107"/>
        <v>2080.6788204968084</v>
      </c>
      <c r="AN167" s="101">
        <f t="shared" si="108"/>
        <v>2326.8511718396794</v>
      </c>
      <c r="AO167" s="102">
        <f t="shared" si="109"/>
        <v>7297.2030626322203</v>
      </c>
      <c r="AR167" s="25">
        <v>57</v>
      </c>
      <c r="AS167" s="94">
        <f t="shared" si="110"/>
        <v>1417.071829996004</v>
      </c>
      <c r="AT167" s="94">
        <f t="shared" si="102"/>
        <v>1777.7542183530268</v>
      </c>
      <c r="AU167" s="94">
        <f t="shared" si="103"/>
        <v>2410.3997880631769</v>
      </c>
      <c r="AV167" s="94">
        <f t="shared" si="104"/>
        <v>2577.8502390226136</v>
      </c>
      <c r="AW167" s="94">
        <f t="shared" si="111"/>
        <v>8183.0760754348212</v>
      </c>
    </row>
    <row r="168" spans="3:81" x14ac:dyDescent="0.2">
      <c r="C168" s="148"/>
      <c r="D168" s="148"/>
      <c r="E168" s="148"/>
      <c r="F168" s="148"/>
      <c r="G168" s="18"/>
      <c r="H168" s="18"/>
      <c r="AJ168" s="25">
        <v>58</v>
      </c>
      <c r="AK168" s="103">
        <f t="shared" si="105"/>
        <v>1329.7375399582004</v>
      </c>
      <c r="AL168" s="103">
        <f t="shared" si="106"/>
        <v>1680.3209538322496</v>
      </c>
      <c r="AM168" s="103">
        <f t="shared" si="107"/>
        <v>2213.1043252985692</v>
      </c>
      <c r="AN168" s="104">
        <f t="shared" si="108"/>
        <v>2425.1750395162571</v>
      </c>
      <c r="AO168" s="105">
        <f t="shared" si="109"/>
        <v>7648.3378586052759</v>
      </c>
      <c r="AR168" s="25">
        <v>58</v>
      </c>
      <c r="AS168" s="95">
        <f t="shared" si="110"/>
        <v>0</v>
      </c>
      <c r="AT168" s="95">
        <f t="shared" si="102"/>
        <v>0</v>
      </c>
      <c r="AU168" s="95">
        <f t="shared" si="103"/>
        <v>0</v>
      </c>
      <c r="AV168" s="95">
        <f t="shared" si="104"/>
        <v>0</v>
      </c>
      <c r="AW168" s="95">
        <f t="shared" si="111"/>
        <v>0</v>
      </c>
    </row>
    <row r="169" spans="3:81" x14ac:dyDescent="0.2">
      <c r="I169" s="148" t="s">
        <v>111</v>
      </c>
      <c r="J169" s="148"/>
      <c r="K169" s="148"/>
      <c r="L169" s="148"/>
      <c r="M169" s="148"/>
      <c r="N169" s="52"/>
      <c r="AJ169" s="25">
        <v>59</v>
      </c>
      <c r="AK169" s="106">
        <f t="shared" si="105"/>
        <v>1360.1559283027955</v>
      </c>
      <c r="AL169" s="106">
        <f t="shared" si="106"/>
        <v>1712.4391166149146</v>
      </c>
      <c r="AM169" s="106">
        <f t="shared" si="107"/>
        <v>2259.433812984717</v>
      </c>
      <c r="AN169" s="108">
        <f t="shared" si="108"/>
        <v>2471.92624832929</v>
      </c>
      <c r="AO169" s="107">
        <f t="shared" si="109"/>
        <v>7803.9551062317169</v>
      </c>
      <c r="AR169" s="25">
        <v>59</v>
      </c>
      <c r="AS169" s="96">
        <f t="shared" si="110"/>
        <v>0</v>
      </c>
      <c r="AT169" s="96">
        <f t="shared" si="102"/>
        <v>0</v>
      </c>
      <c r="AU169" s="96">
        <f t="shared" si="103"/>
        <v>0</v>
      </c>
      <c r="AV169" s="96">
        <f t="shared" si="104"/>
        <v>0</v>
      </c>
      <c r="AW169" s="96">
        <f t="shared" si="111"/>
        <v>0</v>
      </c>
    </row>
    <row r="170" spans="3:81" ht="20" customHeight="1" x14ac:dyDescent="0.2">
      <c r="C170" s="154" t="s">
        <v>110</v>
      </c>
      <c r="D170" s="154"/>
      <c r="E170" s="154"/>
      <c r="F170" s="154"/>
      <c r="G170" s="154"/>
      <c r="I170" s="148"/>
      <c r="J170" s="148"/>
      <c r="K170" s="148"/>
      <c r="L170" s="148"/>
      <c r="M170" s="148"/>
      <c r="N170" s="52"/>
      <c r="AJ170" s="25">
        <v>60</v>
      </c>
      <c r="AK170" s="97">
        <f t="shared" si="105"/>
        <v>1416.6034651938412</v>
      </c>
      <c r="AL170" s="97">
        <f t="shared" si="106"/>
        <v>1779.1026898287282</v>
      </c>
      <c r="AM170" s="97">
        <f t="shared" si="107"/>
        <v>2407.7699017175255</v>
      </c>
      <c r="AN170" s="98">
        <f t="shared" si="108"/>
        <v>2577.2355959154738</v>
      </c>
      <c r="AO170" s="99">
        <f t="shared" si="109"/>
        <v>8180.7116526555692</v>
      </c>
      <c r="AR170" s="25">
        <v>60</v>
      </c>
      <c r="AS170" s="91">
        <f t="shared" si="110"/>
        <v>0</v>
      </c>
      <c r="AT170" s="91">
        <f t="shared" si="102"/>
        <v>0</v>
      </c>
      <c r="AU170" s="91">
        <f t="shared" si="103"/>
        <v>0</v>
      </c>
      <c r="AV170" s="91">
        <f t="shared" si="104"/>
        <v>0</v>
      </c>
      <c r="AW170" s="91">
        <f t="shared" si="111"/>
        <v>0</v>
      </c>
    </row>
    <row r="171" spans="3:81" x14ac:dyDescent="0.2">
      <c r="C171" s="154"/>
      <c r="D171" s="154"/>
      <c r="E171" s="154"/>
      <c r="F171" s="154"/>
      <c r="G171" s="154"/>
      <c r="H171" s="52"/>
      <c r="I171" s="148"/>
      <c r="J171" s="148"/>
      <c r="K171" s="148"/>
      <c r="L171" s="148"/>
      <c r="M171" s="148"/>
      <c r="N171" s="52"/>
      <c r="O171" s="52"/>
      <c r="P171" s="52"/>
      <c r="AJ171" s="27"/>
      <c r="AS171" s="93"/>
      <c r="AT171" s="93"/>
      <c r="AU171" s="93"/>
      <c r="AV171" s="93"/>
      <c r="AW171" s="93"/>
    </row>
    <row r="172" spans="3:81" ht="45" customHeight="1" x14ac:dyDescent="0.35">
      <c r="C172" s="161" t="s">
        <v>122</v>
      </c>
      <c r="D172" s="162"/>
      <c r="E172" s="162"/>
      <c r="F172" s="162"/>
      <c r="G172" s="162"/>
      <c r="H172" s="52"/>
      <c r="I172" s="148"/>
      <c r="J172" s="148"/>
      <c r="K172" s="148"/>
      <c r="L172" s="148"/>
      <c r="M172" s="148"/>
      <c r="N172" s="52"/>
      <c r="O172" s="52"/>
      <c r="P172" s="52"/>
      <c r="Q172" s="111"/>
      <c r="R172" s="111"/>
      <c r="S172" s="111"/>
      <c r="T172" s="111"/>
      <c r="U172" s="111"/>
      <c r="V172" s="111"/>
      <c r="W172" s="111"/>
      <c r="X172" s="111"/>
      <c r="Y172" s="112"/>
      <c r="Z172" s="112"/>
      <c r="AA172" s="112"/>
      <c r="AB172" s="112"/>
      <c r="AC172" s="112"/>
      <c r="AD172" s="112"/>
      <c r="AE172" s="112"/>
      <c r="AF172" s="112"/>
      <c r="AG172" s="112"/>
      <c r="AJ172" s="27"/>
    </row>
    <row r="173" spans="3:81" ht="19" customHeight="1" x14ac:dyDescent="0.35">
      <c r="C173" s="25"/>
      <c r="D173" s="25" t="s">
        <v>13</v>
      </c>
      <c r="E173" s="25" t="s">
        <v>14</v>
      </c>
      <c r="F173" s="25" t="s">
        <v>15</v>
      </c>
      <c r="G173" s="25" t="s">
        <v>16</v>
      </c>
      <c r="H173" s="52"/>
      <c r="I173" s="25"/>
      <c r="J173" s="25" t="s">
        <v>13</v>
      </c>
      <c r="K173" s="25" t="s">
        <v>14</v>
      </c>
      <c r="L173" s="25" t="s">
        <v>15</v>
      </c>
      <c r="M173" s="25" t="s">
        <v>16</v>
      </c>
      <c r="N173" s="52"/>
      <c r="O173" s="52"/>
      <c r="P173" s="52"/>
      <c r="Q173" s="111"/>
      <c r="R173" s="111"/>
      <c r="S173" s="111"/>
      <c r="T173" s="111"/>
      <c r="U173" s="111"/>
      <c r="V173" s="111"/>
      <c r="W173" s="111"/>
      <c r="X173" s="111"/>
      <c r="Y173" s="112"/>
      <c r="Z173" s="112"/>
      <c r="AA173" s="112"/>
      <c r="AB173" s="112"/>
      <c r="AC173" s="112"/>
      <c r="AD173" s="112"/>
      <c r="AE173" s="112"/>
      <c r="AF173" s="112"/>
      <c r="AG173" s="112"/>
      <c r="AJ173" s="27"/>
    </row>
    <row r="174" spans="3:81" ht="17" customHeight="1" x14ac:dyDescent="0.35">
      <c r="C174" s="25">
        <v>7</v>
      </c>
      <c r="D174" s="12">
        <f t="shared" ref="D174:D217" si="124">J17</f>
        <v>163736</v>
      </c>
      <c r="E174" s="12">
        <f t="shared" ref="E174:E217" si="125">K17</f>
        <v>154121</v>
      </c>
      <c r="F174" s="12">
        <f t="shared" ref="F174:F217" si="126">L17</f>
        <v>100398</v>
      </c>
      <c r="G174" s="12">
        <f t="shared" ref="G174:G217" si="127">M17</f>
        <v>49617</v>
      </c>
      <c r="H174" s="52"/>
      <c r="I174" s="25">
        <v>7</v>
      </c>
      <c r="J174" s="113">
        <v>163736</v>
      </c>
      <c r="K174" s="113">
        <v>154121</v>
      </c>
      <c r="L174" s="113">
        <v>100398</v>
      </c>
      <c r="M174" s="113">
        <v>49617</v>
      </c>
      <c r="N174" s="52"/>
      <c r="O174" s="52"/>
      <c r="P174" s="52"/>
      <c r="Q174" s="111"/>
      <c r="R174" s="111"/>
      <c r="S174" s="111"/>
      <c r="T174" s="111"/>
      <c r="U174" s="111"/>
      <c r="V174" s="111"/>
      <c r="W174" s="111"/>
      <c r="X174" s="111"/>
      <c r="Y174" s="112"/>
      <c r="Z174" s="112"/>
      <c r="AA174" s="112"/>
      <c r="AB174" s="112"/>
      <c r="AC174" s="112"/>
      <c r="AD174" s="112"/>
      <c r="AE174" s="112"/>
      <c r="AF174" s="112"/>
      <c r="AG174" s="112"/>
      <c r="AJ174" s="27"/>
    </row>
    <row r="175" spans="3:81" ht="17" customHeight="1" x14ac:dyDescent="0.35">
      <c r="C175" s="25">
        <v>8</v>
      </c>
      <c r="D175" s="12">
        <f t="shared" si="124"/>
        <v>178412</v>
      </c>
      <c r="E175" s="12">
        <f t="shared" si="125"/>
        <v>152566</v>
      </c>
      <c r="F175" s="12">
        <f t="shared" si="126"/>
        <v>96137</v>
      </c>
      <c r="G175" s="12">
        <f t="shared" si="127"/>
        <v>49795</v>
      </c>
      <c r="H175" s="52"/>
      <c r="I175" s="25">
        <v>8</v>
      </c>
      <c r="J175" s="113">
        <v>178412</v>
      </c>
      <c r="K175" s="113">
        <v>152566</v>
      </c>
      <c r="L175" s="113">
        <v>96137</v>
      </c>
      <c r="M175" s="113">
        <v>49795</v>
      </c>
      <c r="N175" s="52"/>
      <c r="O175" s="52"/>
      <c r="P175" s="113"/>
      <c r="Q175" s="113"/>
      <c r="R175" s="113"/>
      <c r="S175" s="113"/>
      <c r="T175" s="113"/>
      <c r="U175" s="113"/>
      <c r="V175" s="113"/>
      <c r="W175" s="111"/>
      <c r="X175" s="111"/>
      <c r="Y175" s="112"/>
      <c r="Z175" s="112"/>
      <c r="AA175" s="112"/>
      <c r="AB175" s="112"/>
      <c r="AC175" s="112"/>
      <c r="AD175" s="112"/>
      <c r="AE175" s="112"/>
      <c r="AF175" s="112"/>
      <c r="AG175" s="112"/>
      <c r="AJ175" s="27"/>
      <c r="AR175" s="164" t="s">
        <v>66</v>
      </c>
      <c r="AS175" s="164"/>
      <c r="AT175" s="164"/>
      <c r="AU175" s="164"/>
      <c r="AV175" s="164"/>
      <c r="AW175" s="164"/>
      <c r="BC175" s="83" t="s">
        <v>73</v>
      </c>
      <c r="BE175" s="1">
        <v>36</v>
      </c>
      <c r="BF175" s="1">
        <v>37</v>
      </c>
      <c r="BG175" s="1">
        <v>38</v>
      </c>
      <c r="BH175" s="1">
        <v>39</v>
      </c>
      <c r="BI175" s="1">
        <v>40</v>
      </c>
      <c r="BJ175" s="1">
        <v>41</v>
      </c>
      <c r="BK175" s="1">
        <v>42</v>
      </c>
      <c r="BL175" s="1">
        <v>43</v>
      </c>
      <c r="BM175" s="1">
        <v>44</v>
      </c>
      <c r="BN175" s="1">
        <v>45</v>
      </c>
      <c r="BO175" s="1">
        <v>46</v>
      </c>
      <c r="BP175" s="1">
        <v>47</v>
      </c>
      <c r="BQ175" s="1">
        <v>48</v>
      </c>
      <c r="BR175" s="1">
        <v>49</v>
      </c>
      <c r="BS175" s="1">
        <v>50</v>
      </c>
      <c r="BT175" s="1">
        <v>51</v>
      </c>
      <c r="BU175" s="1">
        <v>52</v>
      </c>
      <c r="BV175" s="1">
        <v>53</v>
      </c>
      <c r="BW175" s="1">
        <v>54</v>
      </c>
      <c r="BX175" s="1">
        <v>55</v>
      </c>
      <c r="BY175" s="1">
        <v>56</v>
      </c>
      <c r="BZ175" s="1">
        <v>57</v>
      </c>
      <c r="CA175" s="1">
        <v>58</v>
      </c>
      <c r="CB175" s="1">
        <v>59</v>
      </c>
      <c r="CC175" s="1">
        <v>60</v>
      </c>
    </row>
    <row r="176" spans="3:81" ht="17" customHeight="1" x14ac:dyDescent="0.35">
      <c r="C176" s="25">
        <v>9</v>
      </c>
      <c r="D176" s="12">
        <f t="shared" si="124"/>
        <v>170397</v>
      </c>
      <c r="E176" s="12">
        <f t="shared" si="125"/>
        <v>157613</v>
      </c>
      <c r="F176" s="12">
        <f t="shared" si="126"/>
        <v>94491</v>
      </c>
      <c r="G176" s="12">
        <f t="shared" si="127"/>
        <v>54869</v>
      </c>
      <c r="H176" s="52"/>
      <c r="I176" s="25">
        <v>9</v>
      </c>
      <c r="J176" s="113">
        <v>170397</v>
      </c>
      <c r="K176" s="113">
        <v>157613</v>
      </c>
      <c r="L176" s="113">
        <v>94491</v>
      </c>
      <c r="M176" s="113">
        <v>54869</v>
      </c>
      <c r="N176" s="52"/>
      <c r="O176" s="52"/>
      <c r="P176" s="113"/>
      <c r="Q176" s="113"/>
      <c r="R176" s="113"/>
      <c r="S176" s="113"/>
      <c r="T176" s="113"/>
      <c r="U176" s="113"/>
      <c r="V176" s="113"/>
      <c r="W176" s="111"/>
      <c r="X176" s="111"/>
      <c r="Y176" s="112"/>
      <c r="Z176" s="112"/>
      <c r="AA176" s="112"/>
      <c r="AB176" s="112"/>
      <c r="AC176" s="112"/>
      <c r="AD176" s="112"/>
      <c r="AE176" s="112"/>
      <c r="AF176" s="112"/>
      <c r="AG176" s="112"/>
      <c r="AJ176" s="27"/>
      <c r="AR176" s="25"/>
      <c r="AS176" s="25" t="s">
        <v>45</v>
      </c>
      <c r="AT176" s="25" t="s">
        <v>22</v>
      </c>
      <c r="AU176" s="25" t="s">
        <v>23</v>
      </c>
      <c r="AV176" s="25" t="s">
        <v>24</v>
      </c>
      <c r="AW176" s="25" t="s">
        <v>46</v>
      </c>
      <c r="BA176" s="83"/>
      <c r="BD176" s="1" t="s">
        <v>74</v>
      </c>
      <c r="BE176" s="1">
        <f t="shared" ref="BE176:CC176" si="128">73100/BE141</f>
        <v>6.1752525697308297E-2</v>
      </c>
      <c r="BF176" s="1">
        <f t="shared" si="128"/>
        <v>4.2105316009983913E-2</v>
      </c>
      <c r="BG176" s="1">
        <f t="shared" si="128"/>
        <v>5.6169440540143716E-2</v>
      </c>
      <c r="BH176" s="1">
        <f t="shared" si="128"/>
        <v>5.2523638712438314E-2</v>
      </c>
      <c r="BI176" s="1">
        <f t="shared" si="128"/>
        <v>5.1988698878504921E-2</v>
      </c>
      <c r="BJ176" s="1">
        <f t="shared" si="128"/>
        <v>5.3341155587873647E-2</v>
      </c>
      <c r="BK176" s="1">
        <f t="shared" si="128"/>
        <v>5.3079349398767309E-2</v>
      </c>
      <c r="BL176" s="1">
        <f t="shared" si="128"/>
        <v>5.2741859803553517E-2</v>
      </c>
      <c r="BM176" s="1">
        <f t="shared" si="128"/>
        <v>5.2329419136954443E-2</v>
      </c>
      <c r="BN176" s="1">
        <f t="shared" si="128"/>
        <v>5.2421795011109412E-2</v>
      </c>
      <c r="BO176" s="1">
        <f t="shared" si="128"/>
        <v>5.1349035384765374E-2</v>
      </c>
      <c r="BP176" s="1">
        <f t="shared" si="128"/>
        <v>5.0722436259977903E-2</v>
      </c>
      <c r="BQ176" s="1">
        <f t="shared" si="128"/>
        <v>4.9243513197880923E-2</v>
      </c>
      <c r="BR176" s="1">
        <f t="shared" si="128"/>
        <v>4.9504365679142473E-2</v>
      </c>
      <c r="BS176" s="1">
        <f t="shared" si="128"/>
        <v>4.9188302795571251E-2</v>
      </c>
      <c r="BT176" s="1">
        <f t="shared" si="128"/>
        <v>4.9760340946015197E-2</v>
      </c>
      <c r="BU176" s="1">
        <f t="shared" si="128"/>
        <v>4.907337952285605E-2</v>
      </c>
      <c r="BV176" s="1">
        <f t="shared" si="128"/>
        <v>4.8319481008750019E-2</v>
      </c>
      <c r="BW176" s="1">
        <f t="shared" si="128"/>
        <v>4.7469373860084881E-2</v>
      </c>
      <c r="BX176" s="1">
        <f t="shared" si="128"/>
        <v>4.776134280950884E-2</v>
      </c>
      <c r="BY176" s="1">
        <f t="shared" si="128"/>
        <v>4.7422869456844E-2</v>
      </c>
      <c r="BZ176" s="1">
        <f t="shared" si="128"/>
        <v>4.7055318368089828E-2</v>
      </c>
      <c r="CA176" s="1">
        <f t="shared" si="128"/>
        <v>4.7053194229142808E-2</v>
      </c>
      <c r="CB176" s="1">
        <f t="shared" si="128"/>
        <v>4.6830018605415094E-2</v>
      </c>
      <c r="CC176" s="1">
        <f t="shared" si="128"/>
        <v>4.5927014648517506E-2</v>
      </c>
    </row>
    <row r="177" spans="3:81" ht="17" customHeight="1" x14ac:dyDescent="0.35">
      <c r="C177" s="25">
        <v>10</v>
      </c>
      <c r="D177" s="12">
        <f t="shared" si="124"/>
        <v>176245</v>
      </c>
      <c r="E177" s="12">
        <f t="shared" si="125"/>
        <v>147898</v>
      </c>
      <c r="F177" s="12">
        <f t="shared" si="126"/>
        <v>105218</v>
      </c>
      <c r="G177" s="12">
        <f t="shared" si="127"/>
        <v>51886</v>
      </c>
      <c r="H177" s="52"/>
      <c r="I177" s="25">
        <v>10</v>
      </c>
      <c r="J177" s="113">
        <v>176245</v>
      </c>
      <c r="K177" s="113">
        <v>147898</v>
      </c>
      <c r="L177" s="113">
        <v>105218</v>
      </c>
      <c r="M177" s="113">
        <v>51886</v>
      </c>
      <c r="N177" s="52"/>
      <c r="O177" s="52"/>
      <c r="P177" s="113"/>
      <c r="Q177" s="113"/>
      <c r="R177" s="113"/>
      <c r="S177" s="113"/>
      <c r="T177" s="113"/>
      <c r="U177" s="113"/>
      <c r="V177" s="113"/>
      <c r="W177" s="111"/>
      <c r="X177" s="111"/>
      <c r="Y177" s="112"/>
      <c r="Z177" s="112"/>
      <c r="AA177" s="112"/>
      <c r="AB177" s="112"/>
      <c r="AC177" s="112"/>
      <c r="AD177" s="112"/>
      <c r="AE177" s="112"/>
      <c r="AF177" s="112"/>
      <c r="AG177" s="112"/>
      <c r="AJ177" s="164" t="s">
        <v>65</v>
      </c>
      <c r="AK177" s="164"/>
      <c r="AL177" s="164"/>
      <c r="AM177" s="164"/>
      <c r="AN177" s="164"/>
      <c r="AO177" s="164"/>
      <c r="AR177" s="16">
        <v>31</v>
      </c>
      <c r="AS177" s="12">
        <v>1523</v>
      </c>
      <c r="AT177" s="12">
        <v>1523</v>
      </c>
      <c r="AU177" s="12">
        <v>1941</v>
      </c>
      <c r="AV177" s="12">
        <v>2098</v>
      </c>
      <c r="AW177" s="12">
        <f>AS177+AT177+AU177+AV177</f>
        <v>7085</v>
      </c>
    </row>
    <row r="178" spans="3:81" ht="17" customHeight="1" x14ac:dyDescent="0.35">
      <c r="C178" s="25">
        <v>11</v>
      </c>
      <c r="D178" s="12">
        <f t="shared" si="124"/>
        <v>172112</v>
      </c>
      <c r="E178" s="12">
        <f t="shared" si="125"/>
        <v>156184</v>
      </c>
      <c r="F178" s="12">
        <f t="shared" si="126"/>
        <v>104197</v>
      </c>
      <c r="G178" s="12">
        <f t="shared" si="127"/>
        <v>54377</v>
      </c>
      <c r="H178" s="52"/>
      <c r="I178" s="25">
        <v>11</v>
      </c>
      <c r="J178" s="113">
        <v>172112</v>
      </c>
      <c r="K178" s="113">
        <v>156184</v>
      </c>
      <c r="L178" s="113">
        <v>104197</v>
      </c>
      <c r="M178" s="113">
        <v>54377</v>
      </c>
      <c r="N178" s="52"/>
      <c r="O178" s="52"/>
      <c r="P178" s="113"/>
      <c r="Q178" s="113"/>
      <c r="R178" s="113"/>
      <c r="S178" s="113"/>
      <c r="T178" s="113"/>
      <c r="U178" s="113"/>
      <c r="V178" s="113"/>
      <c r="W178" s="111"/>
      <c r="X178" s="111"/>
      <c r="Y178" s="112"/>
      <c r="Z178" s="112"/>
      <c r="AA178" s="112"/>
      <c r="AB178" s="112"/>
      <c r="AC178" s="112"/>
      <c r="AD178" s="112"/>
      <c r="AE178" s="112"/>
      <c r="AF178" s="112"/>
      <c r="AG178" s="112"/>
      <c r="AJ178" s="25"/>
      <c r="AK178" s="25" t="s">
        <v>45</v>
      </c>
      <c r="AL178" s="25" t="s">
        <v>22</v>
      </c>
      <c r="AM178" s="25" t="s">
        <v>23</v>
      </c>
      <c r="AN178" s="25" t="s">
        <v>24</v>
      </c>
      <c r="AO178" s="25"/>
      <c r="AR178" s="16">
        <v>32</v>
      </c>
      <c r="AS178" s="12">
        <v>1525</v>
      </c>
      <c r="AT178" s="12">
        <v>1525</v>
      </c>
      <c r="AU178" s="12">
        <v>1940</v>
      </c>
      <c r="AV178" s="12">
        <v>2103</v>
      </c>
      <c r="AW178" s="12">
        <f t="shared" ref="AW178:AW206" si="129">AS178+AT178+AU178+AV178</f>
        <v>7093</v>
      </c>
    </row>
    <row r="179" spans="3:81" ht="17" customHeight="1" x14ac:dyDescent="0.35">
      <c r="C179" s="25">
        <v>12</v>
      </c>
      <c r="D179" s="12">
        <f t="shared" si="124"/>
        <v>182341</v>
      </c>
      <c r="E179" s="12">
        <f t="shared" si="125"/>
        <v>151617</v>
      </c>
      <c r="F179" s="12">
        <f t="shared" si="126"/>
        <v>103991</v>
      </c>
      <c r="G179" s="12">
        <f t="shared" si="127"/>
        <v>49720</v>
      </c>
      <c r="H179" s="52"/>
      <c r="I179" s="25">
        <v>12</v>
      </c>
      <c r="J179" s="113">
        <v>182341</v>
      </c>
      <c r="K179" s="113">
        <v>151617</v>
      </c>
      <c r="L179" s="113">
        <v>103991</v>
      </c>
      <c r="M179" s="113">
        <v>49720</v>
      </c>
      <c r="N179" s="52"/>
      <c r="O179" s="52"/>
      <c r="P179" s="113"/>
      <c r="Q179" s="113"/>
      <c r="R179" s="113"/>
      <c r="S179" s="113"/>
      <c r="T179" s="113"/>
      <c r="U179" s="113"/>
      <c r="V179" s="113"/>
      <c r="W179" s="111"/>
      <c r="X179" s="111"/>
      <c r="Y179" s="112"/>
      <c r="Z179" s="112"/>
      <c r="AA179" s="112"/>
      <c r="AB179" s="112"/>
      <c r="AC179" s="112"/>
      <c r="AD179" s="112"/>
      <c r="AE179" s="112"/>
      <c r="AF179" s="112"/>
      <c r="AG179" s="112"/>
      <c r="AJ179" s="16">
        <v>31</v>
      </c>
      <c r="AK179" s="93">
        <f>AS177/AK214</f>
        <v>0.98385012919896642</v>
      </c>
      <c r="AL179" s="93">
        <f>AT177/AL214</f>
        <v>0.76226226226226224</v>
      </c>
      <c r="AM179" s="93">
        <f>AU177/AM214</f>
        <v>0.64186507936507942</v>
      </c>
      <c r="AN179" s="93">
        <f>AV177/AN214</f>
        <v>0.86765922249793215</v>
      </c>
      <c r="AR179" s="16">
        <v>33</v>
      </c>
      <c r="AS179" s="12">
        <v>1526</v>
      </c>
      <c r="AT179" s="12">
        <v>1526</v>
      </c>
      <c r="AU179" s="12">
        <v>1943</v>
      </c>
      <c r="AV179" s="12">
        <v>2107</v>
      </c>
      <c r="AW179" s="12">
        <f t="shared" si="129"/>
        <v>7102</v>
      </c>
    </row>
    <row r="180" spans="3:81" ht="33" x14ac:dyDescent="0.35">
      <c r="C180" s="25">
        <v>13</v>
      </c>
      <c r="D180" s="12">
        <f t="shared" si="124"/>
        <v>195932</v>
      </c>
      <c r="E180" s="12">
        <f t="shared" si="125"/>
        <v>158364</v>
      </c>
      <c r="F180" s="12">
        <f t="shared" si="126"/>
        <v>97811</v>
      </c>
      <c r="G180" s="12">
        <f t="shared" si="127"/>
        <v>53142</v>
      </c>
      <c r="H180" s="52"/>
      <c r="I180" s="25">
        <v>13</v>
      </c>
      <c r="J180" s="113">
        <v>195932</v>
      </c>
      <c r="K180" s="113">
        <v>158364</v>
      </c>
      <c r="L180" s="113">
        <v>97811</v>
      </c>
      <c r="M180" s="113">
        <v>53142</v>
      </c>
      <c r="N180" s="52"/>
      <c r="O180" s="52"/>
      <c r="P180" s="113"/>
      <c r="Q180" s="113"/>
      <c r="R180" s="113"/>
      <c r="S180" s="113"/>
      <c r="T180" s="113"/>
      <c r="U180" s="113"/>
      <c r="V180" s="113"/>
      <c r="W180" s="111"/>
      <c r="X180" s="111"/>
      <c r="Y180" s="112"/>
      <c r="Z180" s="112"/>
      <c r="AA180" s="112"/>
      <c r="AB180" s="112"/>
      <c r="AC180" s="112"/>
      <c r="AD180" s="112"/>
      <c r="AE180" s="112"/>
      <c r="AF180" s="112"/>
      <c r="AG180" s="112"/>
      <c r="AJ180" s="16">
        <v>32</v>
      </c>
      <c r="AK180" s="93">
        <f t="shared" ref="AK180:AK208" si="130">AS178/AK215</f>
        <v>0.98260309278350511</v>
      </c>
      <c r="AL180" s="93">
        <f t="shared" ref="AL180:AL208" si="131">AT178/AL215</f>
        <v>0.76249999999999996</v>
      </c>
      <c r="AM180" s="93">
        <f t="shared" ref="AM180:AM208" si="132">AU178/AM215</f>
        <v>0.64153439153439151</v>
      </c>
      <c r="AN180" s="93">
        <f t="shared" ref="AN180:AN208" si="133">AV178/AN215</f>
        <v>0.86900826446280988</v>
      </c>
      <c r="AR180" s="16">
        <v>34</v>
      </c>
      <c r="AS180" s="12">
        <v>1519</v>
      </c>
      <c r="AT180" s="12">
        <v>1519</v>
      </c>
      <c r="AU180" s="12">
        <v>1936</v>
      </c>
      <c r="AV180" s="12">
        <v>2103</v>
      </c>
      <c r="AW180" s="12">
        <f t="shared" si="129"/>
        <v>7077</v>
      </c>
    </row>
    <row r="181" spans="3:81" ht="31" customHeight="1" x14ac:dyDescent="0.35">
      <c r="C181" s="25">
        <v>14</v>
      </c>
      <c r="D181" s="12">
        <f t="shared" si="124"/>
        <v>199356</v>
      </c>
      <c r="E181" s="12">
        <f t="shared" si="125"/>
        <v>151371</v>
      </c>
      <c r="F181" s="12">
        <f t="shared" si="126"/>
        <v>84195</v>
      </c>
      <c r="G181" s="12">
        <f t="shared" si="127"/>
        <v>57619</v>
      </c>
      <c r="H181" s="52"/>
      <c r="I181" s="25">
        <v>14</v>
      </c>
      <c r="J181" s="113">
        <v>199356</v>
      </c>
      <c r="K181" s="113">
        <v>151371</v>
      </c>
      <c r="L181" s="113">
        <v>84195</v>
      </c>
      <c r="M181" s="113">
        <v>57619</v>
      </c>
      <c r="N181" s="52"/>
      <c r="O181" s="52"/>
      <c r="P181" s="113"/>
      <c r="Q181" s="113"/>
      <c r="R181" s="113"/>
      <c r="S181" s="113"/>
      <c r="T181" s="113"/>
      <c r="U181" s="113"/>
      <c r="V181" s="113"/>
      <c r="W181" s="111"/>
      <c r="X181" s="111"/>
      <c r="Y181" s="112"/>
      <c r="Z181" s="112"/>
      <c r="AA181" s="112"/>
      <c r="AB181" s="112"/>
      <c r="AC181" s="112"/>
      <c r="AD181" s="112"/>
      <c r="AE181" s="112"/>
      <c r="AF181" s="112"/>
      <c r="AG181" s="112"/>
      <c r="AJ181" s="16">
        <v>33</v>
      </c>
      <c r="AK181" s="93">
        <f t="shared" si="130"/>
        <v>0.99090909090909096</v>
      </c>
      <c r="AL181" s="93">
        <f t="shared" si="131"/>
        <v>0.76644902059266695</v>
      </c>
      <c r="AM181" s="93">
        <f t="shared" si="132"/>
        <v>0.642526455026455</v>
      </c>
      <c r="AN181" s="93">
        <f t="shared" si="133"/>
        <v>0.87791666666666668</v>
      </c>
      <c r="AR181" s="16">
        <v>35</v>
      </c>
      <c r="AS181" s="12">
        <v>1522</v>
      </c>
      <c r="AT181" s="12">
        <v>1522</v>
      </c>
      <c r="AU181" s="12">
        <v>1943</v>
      </c>
      <c r="AV181" s="12">
        <v>2110</v>
      </c>
      <c r="AW181" s="12">
        <f t="shared" si="129"/>
        <v>7097</v>
      </c>
    </row>
    <row r="182" spans="3:81" ht="32" customHeight="1" x14ac:dyDescent="0.35">
      <c r="C182" s="25">
        <v>15</v>
      </c>
      <c r="D182" s="12">
        <f t="shared" si="124"/>
        <v>182296</v>
      </c>
      <c r="E182" s="12">
        <f t="shared" si="125"/>
        <v>155286</v>
      </c>
      <c r="F182" s="12">
        <f t="shared" si="126"/>
        <v>85131</v>
      </c>
      <c r="G182" s="12">
        <f t="shared" si="127"/>
        <v>50884</v>
      </c>
      <c r="H182" s="52"/>
      <c r="I182" s="25">
        <v>15</v>
      </c>
      <c r="J182" s="113">
        <v>182296</v>
      </c>
      <c r="K182" s="113">
        <v>155286</v>
      </c>
      <c r="L182" s="113">
        <v>85131</v>
      </c>
      <c r="M182" s="113">
        <v>50884</v>
      </c>
      <c r="N182" s="52"/>
      <c r="O182" s="52"/>
      <c r="P182" s="113"/>
      <c r="Q182" s="113"/>
      <c r="R182" s="113"/>
      <c r="S182" s="113"/>
      <c r="T182" s="113"/>
      <c r="U182" s="113"/>
      <c r="V182" s="113"/>
      <c r="W182" s="111"/>
      <c r="X182" s="111"/>
      <c r="Y182" s="112"/>
      <c r="Z182" s="112"/>
      <c r="AA182" s="112"/>
      <c r="AB182" s="112"/>
      <c r="AC182" s="112"/>
      <c r="AD182" s="112"/>
      <c r="AE182" s="112"/>
      <c r="AF182" s="112"/>
      <c r="AG182" s="112"/>
      <c r="AJ182" s="16">
        <v>34</v>
      </c>
      <c r="AK182" s="93">
        <f t="shared" si="130"/>
        <v>0.98572355613238161</v>
      </c>
      <c r="AL182" s="93">
        <f t="shared" si="131"/>
        <v>0.75949999999999995</v>
      </c>
      <c r="AM182" s="93">
        <f t="shared" si="132"/>
        <v>0.64021164021164023</v>
      </c>
      <c r="AN182" s="93">
        <f t="shared" si="133"/>
        <v>0.87661525635681536</v>
      </c>
      <c r="AR182" s="25">
        <v>36</v>
      </c>
      <c r="AS182" s="12">
        <v>1092</v>
      </c>
      <c r="AT182" s="12">
        <v>1520</v>
      </c>
      <c r="AU182" s="12">
        <v>1942</v>
      </c>
      <c r="AV182" s="12">
        <v>2113</v>
      </c>
      <c r="AW182" s="12">
        <f t="shared" si="129"/>
        <v>6667</v>
      </c>
      <c r="BA182" s="109" t="s">
        <v>75</v>
      </c>
      <c r="BB182" s="109"/>
      <c r="BC182" s="109"/>
      <c r="BD182" s="114"/>
      <c r="BE182" s="1">
        <v>36</v>
      </c>
      <c r="BF182" s="1">
        <v>37</v>
      </c>
      <c r="BG182" s="1">
        <v>38</v>
      </c>
      <c r="BH182" s="1">
        <v>39</v>
      </c>
      <c r="BI182" s="1">
        <v>40</v>
      </c>
      <c r="BJ182" s="1">
        <v>41</v>
      </c>
      <c r="BK182" s="1">
        <v>42</v>
      </c>
      <c r="BL182" s="1">
        <v>43</v>
      </c>
      <c r="BM182" s="1">
        <v>44</v>
      </c>
      <c r="BN182" s="1">
        <v>45</v>
      </c>
      <c r="BO182" s="1">
        <v>46</v>
      </c>
      <c r="BP182" s="1">
        <v>47</v>
      </c>
      <c r="BQ182" s="1">
        <v>48</v>
      </c>
      <c r="BR182" s="1">
        <v>49</v>
      </c>
      <c r="BS182" s="1">
        <v>50</v>
      </c>
      <c r="BT182" s="1">
        <v>51</v>
      </c>
      <c r="BU182" s="1">
        <v>52</v>
      </c>
      <c r="BV182" s="1">
        <v>53</v>
      </c>
      <c r="BW182" s="1">
        <v>54</v>
      </c>
      <c r="BX182" s="1">
        <v>55</v>
      </c>
      <c r="BY182" s="1">
        <v>56</v>
      </c>
      <c r="BZ182" s="1">
        <v>57</v>
      </c>
      <c r="CA182" s="1">
        <v>58</v>
      </c>
      <c r="CB182" s="1">
        <v>59</v>
      </c>
      <c r="CC182" s="1">
        <v>60</v>
      </c>
    </row>
    <row r="183" spans="3:81" ht="24" customHeight="1" x14ac:dyDescent="0.35">
      <c r="C183" s="25">
        <v>16</v>
      </c>
      <c r="D183" s="12">
        <f t="shared" si="124"/>
        <v>190347</v>
      </c>
      <c r="E183" s="12">
        <f t="shared" si="125"/>
        <v>153507</v>
      </c>
      <c r="F183" s="12">
        <f t="shared" si="126"/>
        <v>81897</v>
      </c>
      <c r="G183" s="12">
        <f t="shared" si="127"/>
        <v>58592</v>
      </c>
      <c r="H183" s="52"/>
      <c r="I183" s="25">
        <v>16</v>
      </c>
      <c r="J183" s="113">
        <v>190347</v>
      </c>
      <c r="K183" s="113">
        <v>153507</v>
      </c>
      <c r="L183" s="113">
        <v>81897</v>
      </c>
      <c r="M183" s="113">
        <v>58592</v>
      </c>
      <c r="N183" s="52"/>
      <c r="O183" s="52"/>
      <c r="P183" s="113"/>
      <c r="Q183" s="113"/>
      <c r="R183" s="113"/>
      <c r="S183" s="113"/>
      <c r="T183" s="113"/>
      <c r="U183" s="113"/>
      <c r="V183" s="113"/>
      <c r="W183" s="111"/>
      <c r="X183" s="111"/>
      <c r="Y183" s="112"/>
      <c r="Z183" s="112"/>
      <c r="AA183" s="112"/>
      <c r="AB183" s="112"/>
      <c r="AC183" s="112"/>
      <c r="AD183" s="112"/>
      <c r="AE183" s="112"/>
      <c r="AF183" s="112"/>
      <c r="AG183" s="112"/>
      <c r="AJ183" s="16">
        <v>35</v>
      </c>
      <c r="AK183" s="93">
        <f t="shared" si="130"/>
        <v>0.98130238555770466</v>
      </c>
      <c r="AL183" s="93">
        <f t="shared" si="131"/>
        <v>0.7591022443890274</v>
      </c>
      <c r="AM183" s="93">
        <f t="shared" si="132"/>
        <v>0.642526455026455</v>
      </c>
      <c r="AN183" s="93">
        <f t="shared" si="133"/>
        <v>0.87479270315091207</v>
      </c>
      <c r="AR183" s="25">
        <v>37</v>
      </c>
      <c r="AS183" s="26">
        <f>SUMPRODUCT($AR$274:$AU$274,AK46:AN46)</f>
        <v>1118.5514819999999</v>
      </c>
      <c r="AT183" s="26">
        <f>SUMPRODUCT($AR$275:$AU$275,AK46:AN46)</f>
        <v>1515.5712609999998</v>
      </c>
      <c r="AU183" s="26">
        <f>SUMPRODUCT($AR$276:$AU$276,AK46:AN46)</f>
        <v>1968.3277360000002</v>
      </c>
      <c r="AV183" s="26">
        <f>SUMPRODUCT($AR$277:$AU$277,AK46:AN46)</f>
        <v>2136.6910379999999</v>
      </c>
      <c r="AW183" s="26">
        <f t="shared" si="129"/>
        <v>6739.141517</v>
      </c>
      <c r="BD183" s="1" t="s">
        <v>49</v>
      </c>
      <c r="BE183" s="1">
        <f t="shared" ref="BE183:CC183" si="134">BE176*$BD$121</f>
        <v>4.5079343759035058E-2</v>
      </c>
      <c r="BF183" s="1">
        <f t="shared" si="134"/>
        <v>3.0736880687288255E-2</v>
      </c>
      <c r="BG183" s="1">
        <f t="shared" si="134"/>
        <v>4.1003691594304913E-2</v>
      </c>
      <c r="BH183" s="1">
        <f t="shared" si="134"/>
        <v>3.834225626007997E-2</v>
      </c>
      <c r="BI183" s="1">
        <f t="shared" si="134"/>
        <v>3.7951750181308593E-2</v>
      </c>
      <c r="BJ183" s="1">
        <f t="shared" si="134"/>
        <v>3.8939043579147764E-2</v>
      </c>
      <c r="BK183" s="1">
        <f t="shared" si="134"/>
        <v>3.8747925061100134E-2</v>
      </c>
      <c r="BL183" s="1">
        <f t="shared" si="134"/>
        <v>3.850155765659407E-2</v>
      </c>
      <c r="BM183" s="1">
        <f t="shared" si="134"/>
        <v>3.8200475969976742E-2</v>
      </c>
      <c r="BN183" s="1">
        <f t="shared" si="134"/>
        <v>3.826791035810987E-2</v>
      </c>
      <c r="BO183" s="1">
        <f t="shared" si="134"/>
        <v>3.7484795830878721E-2</v>
      </c>
      <c r="BP183" s="1">
        <f t="shared" si="134"/>
        <v>3.7027378469783871E-2</v>
      </c>
      <c r="BQ183" s="1">
        <f t="shared" si="134"/>
        <v>3.5947764634453074E-2</v>
      </c>
      <c r="BR183" s="1">
        <f t="shared" si="134"/>
        <v>3.6138186945774003E-2</v>
      </c>
      <c r="BS183" s="1">
        <f t="shared" si="134"/>
        <v>3.5907461040767009E-2</v>
      </c>
      <c r="BT183" s="1">
        <f t="shared" si="134"/>
        <v>3.6325048890591093E-2</v>
      </c>
      <c r="BU183" s="1">
        <f t="shared" si="134"/>
        <v>3.5823567051684914E-2</v>
      </c>
      <c r="BV183" s="1">
        <f t="shared" si="134"/>
        <v>3.5273221136387513E-2</v>
      </c>
      <c r="BW183" s="1">
        <f t="shared" si="134"/>
        <v>3.4652642917861964E-2</v>
      </c>
      <c r="BX183" s="1">
        <f t="shared" si="134"/>
        <v>3.4865780250941454E-2</v>
      </c>
      <c r="BY183" s="1">
        <f t="shared" si="134"/>
        <v>3.4618694703496121E-2</v>
      </c>
      <c r="BZ183" s="1">
        <f t="shared" si="134"/>
        <v>3.4350382408705575E-2</v>
      </c>
      <c r="CA183" s="1">
        <f t="shared" si="134"/>
        <v>3.4348831787274249E-2</v>
      </c>
      <c r="CB183" s="1">
        <f t="shared" si="134"/>
        <v>3.4185913581953019E-2</v>
      </c>
      <c r="CC183" s="1">
        <f t="shared" si="134"/>
        <v>3.3526720693417777E-2</v>
      </c>
    </row>
    <row r="184" spans="3:81" ht="17" customHeight="1" x14ac:dyDescent="0.35">
      <c r="C184" s="25">
        <v>17</v>
      </c>
      <c r="D184" s="12">
        <f t="shared" si="124"/>
        <v>174161</v>
      </c>
      <c r="E184" s="12">
        <f t="shared" si="125"/>
        <v>144088</v>
      </c>
      <c r="F184" s="12">
        <f t="shared" si="126"/>
        <v>91686</v>
      </c>
      <c r="G184" s="12">
        <f t="shared" si="127"/>
        <v>59582</v>
      </c>
      <c r="H184" s="52"/>
      <c r="I184" s="25">
        <v>17</v>
      </c>
      <c r="J184" s="113">
        <v>174161</v>
      </c>
      <c r="K184" s="113">
        <v>144088</v>
      </c>
      <c r="L184" s="113">
        <v>91686</v>
      </c>
      <c r="M184" s="113">
        <v>59582</v>
      </c>
      <c r="N184" s="52"/>
      <c r="O184" s="52"/>
      <c r="P184" s="113"/>
      <c r="Q184" s="113"/>
      <c r="R184" s="113"/>
      <c r="S184" s="113"/>
      <c r="T184" s="113"/>
      <c r="U184" s="113"/>
      <c r="V184" s="113"/>
      <c r="W184" s="111"/>
      <c r="X184" s="111"/>
      <c r="Y184" s="112"/>
      <c r="Z184" s="112"/>
      <c r="AA184" s="112"/>
      <c r="AB184" s="112"/>
      <c r="AC184" s="112"/>
      <c r="AD184" s="112"/>
      <c r="AE184" s="112"/>
      <c r="AF184" s="112"/>
      <c r="AG184" s="112"/>
      <c r="AJ184" s="25">
        <v>36</v>
      </c>
      <c r="AK184" s="93">
        <f t="shared" si="130"/>
        <v>0.69955156950672648</v>
      </c>
      <c r="AL184" s="93">
        <f t="shared" si="131"/>
        <v>0.7565953210552514</v>
      </c>
      <c r="AM184" s="93">
        <f t="shared" si="132"/>
        <v>0.64219576719576721</v>
      </c>
      <c r="AN184" s="93">
        <f t="shared" si="133"/>
        <v>0.87205943045810974</v>
      </c>
      <c r="AR184" s="25">
        <v>38</v>
      </c>
      <c r="AS184" s="26">
        <f t="shared" ref="AS184:AS206" si="135">SUMPRODUCT($AR$274:$AU$274,AK47:AN47)</f>
        <v>1193.4332699465976</v>
      </c>
      <c r="AT184" s="26">
        <f t="shared" ref="AT184:AT206" si="136">SUMPRODUCT($AR$275:$AU$275,AK47:AN47)</f>
        <v>1497.2211643022627</v>
      </c>
      <c r="AU184" s="26">
        <f t="shared" ref="AU184:AU206" si="137">SUMPRODUCT($AR$276:$AU$276,AK47:AN47)</f>
        <v>2036.5057580683263</v>
      </c>
      <c r="AV184" s="26">
        <f t="shared" ref="AV184:AV206" si="138">SUMPRODUCT($AR$277:$AU$277,AK47:AN47)</f>
        <v>2203.7601293709267</v>
      </c>
      <c r="AW184" s="26">
        <f t="shared" si="129"/>
        <v>6930.9203216881133</v>
      </c>
      <c r="BD184" s="1" t="s">
        <v>50</v>
      </c>
      <c r="BE184" s="1">
        <f t="shared" ref="BE184:CC184" si="139">BE176*$BD$122</f>
        <v>6.5457677239146791E-2</v>
      </c>
      <c r="BF184" s="1">
        <f t="shared" si="139"/>
        <v>4.4631634970582951E-2</v>
      </c>
      <c r="BG184" s="1">
        <f t="shared" si="139"/>
        <v>5.9539606972552339E-2</v>
      </c>
      <c r="BH184" s="1">
        <f t="shared" si="139"/>
        <v>5.5675057035184619E-2</v>
      </c>
      <c r="BI184" s="1">
        <f t="shared" si="139"/>
        <v>5.5108020811215221E-2</v>
      </c>
      <c r="BJ184" s="1">
        <f t="shared" si="139"/>
        <v>5.6541624923146065E-2</v>
      </c>
      <c r="BK184" s="1">
        <f t="shared" si="139"/>
        <v>5.6264110362693347E-2</v>
      </c>
      <c r="BL184" s="1">
        <f t="shared" si="139"/>
        <v>5.5906371391766733E-2</v>
      </c>
      <c r="BM184" s="1">
        <f t="shared" si="139"/>
        <v>5.546918428517171E-2</v>
      </c>
      <c r="BN184" s="1">
        <f t="shared" si="139"/>
        <v>5.5567102711775979E-2</v>
      </c>
      <c r="BO184" s="1">
        <f t="shared" si="139"/>
        <v>5.44299775078513E-2</v>
      </c>
      <c r="BP184" s="1">
        <f t="shared" si="139"/>
        <v>5.376578243557658E-2</v>
      </c>
      <c r="BQ184" s="1">
        <f t="shared" si="139"/>
        <v>5.2198123989753778E-2</v>
      </c>
      <c r="BR184" s="1">
        <f t="shared" si="139"/>
        <v>5.2474627619891023E-2</v>
      </c>
      <c r="BS184" s="1">
        <f t="shared" si="139"/>
        <v>5.2139600963305527E-2</v>
      </c>
      <c r="BT184" s="1">
        <f t="shared" si="139"/>
        <v>5.2745961402776112E-2</v>
      </c>
      <c r="BU184" s="1">
        <f t="shared" si="139"/>
        <v>5.2017782294227419E-2</v>
      </c>
      <c r="BV184" s="1">
        <f t="shared" si="139"/>
        <v>5.1218649869275025E-2</v>
      </c>
      <c r="BW184" s="1">
        <f t="shared" si="139"/>
        <v>5.0317536291689974E-2</v>
      </c>
      <c r="BX184" s="1">
        <f t="shared" si="139"/>
        <v>5.0627023378079374E-2</v>
      </c>
      <c r="BY184" s="1">
        <f t="shared" si="139"/>
        <v>5.0268241624254639E-2</v>
      </c>
      <c r="BZ184" s="1">
        <f t="shared" si="139"/>
        <v>4.9878637470175222E-2</v>
      </c>
      <c r="CA184" s="1">
        <f t="shared" si="139"/>
        <v>4.987638588289138E-2</v>
      </c>
      <c r="CB184" s="1">
        <f t="shared" si="139"/>
        <v>4.9639819721740003E-2</v>
      </c>
      <c r="CC184" s="1">
        <f t="shared" si="139"/>
        <v>4.8682635527428561E-2</v>
      </c>
    </row>
    <row r="185" spans="3:81" ht="17" customHeight="1" x14ac:dyDescent="0.35">
      <c r="C185" s="25">
        <v>18</v>
      </c>
      <c r="D185" s="12">
        <f t="shared" si="124"/>
        <v>170665</v>
      </c>
      <c r="E185" s="12">
        <f t="shared" si="125"/>
        <v>148360</v>
      </c>
      <c r="F185" s="12">
        <f t="shared" si="126"/>
        <v>100344</v>
      </c>
      <c r="G185" s="12">
        <f t="shared" si="127"/>
        <v>60381</v>
      </c>
      <c r="H185" s="52"/>
      <c r="I185" s="25">
        <v>18</v>
      </c>
      <c r="J185" s="113">
        <v>170665</v>
      </c>
      <c r="K185" s="113">
        <v>148360</v>
      </c>
      <c r="L185" s="113">
        <v>100344</v>
      </c>
      <c r="M185" s="113">
        <v>60381</v>
      </c>
      <c r="N185" s="52"/>
      <c r="O185" s="52"/>
      <c r="P185" s="113"/>
      <c r="Q185" s="113"/>
      <c r="R185" s="113"/>
      <c r="S185" s="113"/>
      <c r="T185" s="113"/>
      <c r="U185" s="113"/>
      <c r="V185" s="113"/>
      <c r="W185" s="111"/>
      <c r="X185" s="111"/>
      <c r="Y185" s="112"/>
      <c r="Z185" s="112"/>
      <c r="AA185" s="112"/>
      <c r="AB185" s="112"/>
      <c r="AC185" s="112"/>
      <c r="AD185" s="112"/>
      <c r="AE185" s="112"/>
      <c r="AF185" s="112"/>
      <c r="AG185" s="112"/>
      <c r="AJ185" s="25">
        <v>37</v>
      </c>
      <c r="AK185" s="93">
        <f t="shared" si="130"/>
        <v>0.71656084689301724</v>
      </c>
      <c r="AL185" s="93">
        <f t="shared" si="131"/>
        <v>0.76006582798395173</v>
      </c>
      <c r="AM185" s="93">
        <f t="shared" si="132"/>
        <v>0.58286281788569738</v>
      </c>
      <c r="AN185" s="93">
        <f t="shared" si="133"/>
        <v>0.88439198592715229</v>
      </c>
      <c r="AR185" s="25">
        <v>39</v>
      </c>
      <c r="AS185" s="26">
        <f t="shared" si="135"/>
        <v>1213.0135038453441</v>
      </c>
      <c r="AT185" s="26">
        <f t="shared" si="136"/>
        <v>1521.3364062817491</v>
      </c>
      <c r="AU185" s="26">
        <f t="shared" si="137"/>
        <v>2077.9681479327355</v>
      </c>
      <c r="AV185" s="26">
        <f t="shared" si="138"/>
        <v>2235.0124955926876</v>
      </c>
      <c r="AW185" s="26">
        <f t="shared" si="129"/>
        <v>7047.3305536525168</v>
      </c>
      <c r="BD185" s="1" t="s">
        <v>51</v>
      </c>
      <c r="BE185" s="1">
        <f t="shared" ref="BE185:CC185" si="140">BE176*$BD$123</f>
        <v>0.31123272951443381</v>
      </c>
      <c r="BF185" s="1">
        <f t="shared" si="140"/>
        <v>0.21221079269031892</v>
      </c>
      <c r="BG185" s="1">
        <f t="shared" si="140"/>
        <v>0.2830939803223243</v>
      </c>
      <c r="BH185" s="1">
        <f t="shared" si="140"/>
        <v>0.26471913911068912</v>
      </c>
      <c r="BI185" s="1">
        <f t="shared" si="140"/>
        <v>0.26202304234766483</v>
      </c>
      <c r="BJ185" s="1">
        <f t="shared" si="140"/>
        <v>0.2688394241628832</v>
      </c>
      <c r="BK185" s="1">
        <f t="shared" si="140"/>
        <v>0.26751992096978722</v>
      </c>
      <c r="BL185" s="1">
        <f t="shared" si="140"/>
        <v>0.26581897340990973</v>
      </c>
      <c r="BM185" s="1">
        <f t="shared" si="140"/>
        <v>0.26374027245025039</v>
      </c>
      <c r="BN185" s="1">
        <f t="shared" si="140"/>
        <v>0.26420584685599147</v>
      </c>
      <c r="BO185" s="1">
        <f t="shared" si="140"/>
        <v>0.25879913833921747</v>
      </c>
      <c r="BP185" s="1">
        <f t="shared" si="140"/>
        <v>0.25564107875028863</v>
      </c>
      <c r="BQ185" s="1">
        <f t="shared" si="140"/>
        <v>0.24818730651731985</v>
      </c>
      <c r="BR185" s="1">
        <f t="shared" si="140"/>
        <v>0.24950200302287806</v>
      </c>
      <c r="BS185" s="1">
        <f t="shared" si="140"/>
        <v>0.24790904608967912</v>
      </c>
      <c r="BT185" s="1">
        <f t="shared" si="140"/>
        <v>0.25079211836791659</v>
      </c>
      <c r="BU185" s="1">
        <f t="shared" si="140"/>
        <v>0.24732983279519449</v>
      </c>
      <c r="BV185" s="1">
        <f t="shared" si="140"/>
        <v>0.24353018428410009</v>
      </c>
      <c r="BW185" s="1">
        <f t="shared" si="140"/>
        <v>0.23924564425482781</v>
      </c>
      <c r="BX185" s="1">
        <f t="shared" si="140"/>
        <v>0.24071716775992455</v>
      </c>
      <c r="BY185" s="1">
        <f t="shared" si="140"/>
        <v>0.23901126206249376</v>
      </c>
      <c r="BZ185" s="1">
        <f t="shared" si="140"/>
        <v>0.23715880457517274</v>
      </c>
      <c r="CA185" s="1">
        <f t="shared" si="140"/>
        <v>0.23714809891487976</v>
      </c>
      <c r="CB185" s="1">
        <f t="shared" si="140"/>
        <v>0.23602329377129208</v>
      </c>
      <c r="CC185" s="1">
        <f t="shared" si="140"/>
        <v>0.23147215382852823</v>
      </c>
    </row>
    <row r="186" spans="3:81" ht="17" customHeight="1" x14ac:dyDescent="0.35">
      <c r="C186" s="25">
        <v>19</v>
      </c>
      <c r="D186" s="12">
        <f t="shared" si="124"/>
        <v>161677</v>
      </c>
      <c r="E186" s="12">
        <f t="shared" si="125"/>
        <v>151487</v>
      </c>
      <c r="F186" s="12">
        <f t="shared" si="126"/>
        <v>96570</v>
      </c>
      <c r="G186" s="12">
        <f t="shared" si="127"/>
        <v>60334</v>
      </c>
      <c r="H186" s="52"/>
      <c r="I186" s="25">
        <v>19</v>
      </c>
      <c r="J186" s="113">
        <v>161677</v>
      </c>
      <c r="K186" s="113">
        <v>151487</v>
      </c>
      <c r="L186" s="113">
        <v>96570</v>
      </c>
      <c r="M186" s="113">
        <v>60334</v>
      </c>
      <c r="N186" s="52"/>
      <c r="O186" s="52"/>
      <c r="P186" s="113"/>
      <c r="Q186" s="113"/>
      <c r="R186" s="113"/>
      <c r="S186" s="113"/>
      <c r="T186" s="113"/>
      <c r="U186" s="113"/>
      <c r="V186" s="113"/>
      <c r="W186" s="111"/>
      <c r="X186" s="111"/>
      <c r="Y186" s="112"/>
      <c r="Z186" s="112"/>
      <c r="AA186" s="112"/>
      <c r="AB186" s="112"/>
      <c r="AC186" s="112"/>
      <c r="AD186" s="112"/>
      <c r="AE186" s="112"/>
      <c r="AF186" s="112"/>
      <c r="AG186" s="112"/>
      <c r="AJ186" s="25">
        <v>38</v>
      </c>
      <c r="AK186" s="93">
        <f t="shared" si="130"/>
        <v>0.75581587710360842</v>
      </c>
      <c r="AL186" s="93">
        <f t="shared" si="131"/>
        <v>0.74711634945222682</v>
      </c>
      <c r="AM186" s="93">
        <f t="shared" si="132"/>
        <v>0.59774163723754803</v>
      </c>
      <c r="AN186" s="93">
        <f t="shared" si="133"/>
        <v>0.90615136898475601</v>
      </c>
      <c r="AR186" s="25">
        <v>40</v>
      </c>
      <c r="AS186" s="26">
        <f t="shared" si="135"/>
        <v>1170.1461977695617</v>
      </c>
      <c r="AT186" s="26">
        <f t="shared" si="136"/>
        <v>1473.49791000645</v>
      </c>
      <c r="AU186" s="26">
        <f t="shared" si="137"/>
        <v>1989.6930301368279</v>
      </c>
      <c r="AV186" s="26">
        <f t="shared" si="138"/>
        <v>2158.2404353091279</v>
      </c>
      <c r="AW186" s="26">
        <f t="shared" si="129"/>
        <v>6791.5775732219681</v>
      </c>
      <c r="BD186" s="1" t="s">
        <v>52</v>
      </c>
      <c r="BE186" s="1">
        <f t="shared" ref="BE186:CC186" si="141">BE176*$BD$124</f>
        <v>0.34951929544676497</v>
      </c>
      <c r="BF186" s="1">
        <f t="shared" si="141"/>
        <v>0.23831608861650896</v>
      </c>
      <c r="BG186" s="1">
        <f t="shared" si="141"/>
        <v>0.31791903345721345</v>
      </c>
      <c r="BH186" s="1">
        <f t="shared" si="141"/>
        <v>0.29728379511240088</v>
      </c>
      <c r="BI186" s="1">
        <f t="shared" si="141"/>
        <v>0.29425603565233788</v>
      </c>
      <c r="BJ186" s="1">
        <f t="shared" si="141"/>
        <v>0.30191094062736484</v>
      </c>
      <c r="BK186" s="1">
        <f t="shared" si="141"/>
        <v>0.30042911759702295</v>
      </c>
      <c r="BL186" s="1">
        <f t="shared" si="141"/>
        <v>0.2985189264881129</v>
      </c>
      <c r="BM186" s="1">
        <f t="shared" si="141"/>
        <v>0.29618451231516213</v>
      </c>
      <c r="BN186" s="1">
        <f t="shared" si="141"/>
        <v>0.29670735976287926</v>
      </c>
      <c r="BO186" s="1">
        <f t="shared" si="141"/>
        <v>0.290635540277772</v>
      </c>
      <c r="BP186" s="1">
        <f t="shared" si="141"/>
        <v>0.28708898923147491</v>
      </c>
      <c r="BQ186" s="1">
        <f t="shared" si="141"/>
        <v>0.27871828470000604</v>
      </c>
      <c r="BR186" s="1">
        <f t="shared" si="141"/>
        <v>0.28019470974394639</v>
      </c>
      <c r="BS186" s="1">
        <f t="shared" si="141"/>
        <v>0.27840579382293329</v>
      </c>
      <c r="BT186" s="1">
        <f t="shared" si="141"/>
        <v>0.28164352975444601</v>
      </c>
      <c r="BU186" s="1">
        <f t="shared" si="141"/>
        <v>0.27775532809936526</v>
      </c>
      <c r="BV186" s="1">
        <f t="shared" si="141"/>
        <v>0.27348826250952513</v>
      </c>
      <c r="BW186" s="1">
        <f t="shared" si="141"/>
        <v>0.26867665604808044</v>
      </c>
      <c r="BX186" s="1">
        <f t="shared" si="141"/>
        <v>0.27032920030182006</v>
      </c>
      <c r="BY186" s="1">
        <f t="shared" si="141"/>
        <v>0.26841344112573706</v>
      </c>
      <c r="BZ186" s="1">
        <f t="shared" si="141"/>
        <v>0.26633310196338844</v>
      </c>
      <c r="CA186" s="1">
        <f t="shared" si="141"/>
        <v>0.26632107933694832</v>
      </c>
      <c r="CB186" s="1">
        <f t="shared" si="141"/>
        <v>0.26505790530664947</v>
      </c>
      <c r="CC186" s="1">
        <f t="shared" si="141"/>
        <v>0.25994690291060907</v>
      </c>
    </row>
    <row r="187" spans="3:81" ht="17" customHeight="1" x14ac:dyDescent="0.35">
      <c r="C187" s="25">
        <v>20</v>
      </c>
      <c r="D187" s="12">
        <f t="shared" si="124"/>
        <v>161408</v>
      </c>
      <c r="E187" s="12">
        <f t="shared" si="125"/>
        <v>143333</v>
      </c>
      <c r="F187" s="12">
        <f t="shared" si="126"/>
        <v>96713</v>
      </c>
      <c r="G187" s="12">
        <f t="shared" si="127"/>
        <v>60254</v>
      </c>
      <c r="H187" s="52"/>
      <c r="I187" s="25">
        <v>20</v>
      </c>
      <c r="J187" s="113">
        <v>161408</v>
      </c>
      <c r="K187" s="113">
        <v>143333</v>
      </c>
      <c r="L187" s="113">
        <v>96713</v>
      </c>
      <c r="M187" s="113">
        <v>60254</v>
      </c>
      <c r="N187" s="52"/>
      <c r="O187" s="52"/>
      <c r="P187" s="113"/>
      <c r="Q187" s="113"/>
      <c r="R187" s="113"/>
      <c r="S187" s="113"/>
      <c r="T187" s="113"/>
      <c r="U187" s="113"/>
      <c r="V187" s="113"/>
      <c r="W187" s="111"/>
      <c r="X187" s="111"/>
      <c r="Y187" s="112"/>
      <c r="Z187" s="112"/>
      <c r="AA187" s="112"/>
      <c r="AB187" s="112"/>
      <c r="AC187" s="112"/>
      <c r="AD187" s="112"/>
      <c r="AE187" s="112"/>
      <c r="AF187" s="112"/>
      <c r="AG187" s="112"/>
      <c r="AJ187" s="25">
        <v>39</v>
      </c>
      <c r="AK187" s="93">
        <f t="shared" si="130"/>
        <v>0.76724446796036938</v>
      </c>
      <c r="AL187" s="93">
        <f t="shared" si="131"/>
        <v>0.76181091952015478</v>
      </c>
      <c r="AM187" s="93">
        <f t="shared" si="132"/>
        <v>0.61188696935592923</v>
      </c>
      <c r="AN187" s="93">
        <f t="shared" si="133"/>
        <v>0.91786960804627826</v>
      </c>
      <c r="AR187" s="25">
        <v>41</v>
      </c>
      <c r="AS187" s="26">
        <f t="shared" si="135"/>
        <v>1118.8920350194701</v>
      </c>
      <c r="AT187" s="26">
        <f t="shared" si="136"/>
        <v>1422.0454691800621</v>
      </c>
      <c r="AU187" s="26">
        <f t="shared" si="137"/>
        <v>1918.9859751204554</v>
      </c>
      <c r="AV187" s="26">
        <f t="shared" si="138"/>
        <v>2075.1574791603653</v>
      </c>
      <c r="AW187" s="26">
        <f t="shared" si="129"/>
        <v>6535.0809584803528</v>
      </c>
    </row>
    <row r="188" spans="3:81" ht="25" customHeight="1" x14ac:dyDescent="0.35">
      <c r="C188" s="25">
        <v>21</v>
      </c>
      <c r="D188" s="12">
        <f t="shared" si="124"/>
        <v>181141</v>
      </c>
      <c r="E188" s="12">
        <f t="shared" si="125"/>
        <v>142662</v>
      </c>
      <c r="F188" s="12">
        <f t="shared" si="126"/>
        <v>111717</v>
      </c>
      <c r="G188" s="12">
        <f t="shared" si="127"/>
        <v>65537</v>
      </c>
      <c r="H188" s="52"/>
      <c r="I188" s="25">
        <v>21</v>
      </c>
      <c r="J188" s="113">
        <v>181141</v>
      </c>
      <c r="K188" s="113">
        <v>142662</v>
      </c>
      <c r="L188" s="113">
        <v>111717</v>
      </c>
      <c r="M188" s="113">
        <v>65537</v>
      </c>
      <c r="N188" s="52"/>
      <c r="O188" s="52"/>
      <c r="P188" s="113"/>
      <c r="Q188" s="113"/>
      <c r="R188" s="113"/>
      <c r="S188" s="113"/>
      <c r="T188" s="113"/>
      <c r="U188" s="113"/>
      <c r="V188" s="113"/>
      <c r="W188" s="111"/>
      <c r="X188" s="111"/>
      <c r="Y188" s="112"/>
      <c r="Z188" s="112"/>
      <c r="AA188" s="112"/>
      <c r="AB188" s="112"/>
      <c r="AC188" s="112"/>
      <c r="AD188" s="112"/>
      <c r="AE188" s="112"/>
      <c r="AF188" s="112"/>
      <c r="AG188" s="112"/>
      <c r="AJ188" s="25">
        <v>40</v>
      </c>
      <c r="AK188" s="93">
        <f t="shared" si="130"/>
        <v>1</v>
      </c>
      <c r="AL188" s="93">
        <f t="shared" si="131"/>
        <v>1</v>
      </c>
      <c r="AM188" s="93">
        <f t="shared" si="132"/>
        <v>1</v>
      </c>
      <c r="AN188" s="93">
        <f t="shared" si="133"/>
        <v>1</v>
      </c>
      <c r="AR188" s="25">
        <v>42</v>
      </c>
      <c r="AS188" s="26">
        <f t="shared" si="135"/>
        <v>1119.3003230173344</v>
      </c>
      <c r="AT188" s="26">
        <f t="shared" si="136"/>
        <v>1418.6720464645509</v>
      </c>
      <c r="AU188" s="26">
        <f t="shared" si="137"/>
        <v>1904.096057929492</v>
      </c>
      <c r="AV188" s="26">
        <f t="shared" si="138"/>
        <v>2070.9441970467124</v>
      </c>
      <c r="AW188" s="26">
        <f t="shared" si="129"/>
        <v>6513.0126244580897</v>
      </c>
    </row>
    <row r="189" spans="3:81" ht="26" customHeight="1" x14ac:dyDescent="0.35">
      <c r="C189" s="25">
        <v>22</v>
      </c>
      <c r="D189" s="12">
        <f t="shared" si="124"/>
        <v>179096</v>
      </c>
      <c r="E189" s="12">
        <f t="shared" si="125"/>
        <v>142874</v>
      </c>
      <c r="F189" s="12">
        <f t="shared" si="126"/>
        <v>100540</v>
      </c>
      <c r="G189" s="12">
        <f t="shared" si="127"/>
        <v>59009</v>
      </c>
      <c r="H189" s="52"/>
      <c r="I189" s="25">
        <v>22</v>
      </c>
      <c r="J189" s="113">
        <v>179096</v>
      </c>
      <c r="K189" s="113">
        <v>142874</v>
      </c>
      <c r="L189" s="113">
        <v>100540</v>
      </c>
      <c r="M189" s="113">
        <v>59009</v>
      </c>
      <c r="N189" s="52"/>
      <c r="O189" s="52"/>
      <c r="P189" s="113"/>
      <c r="Q189" s="113"/>
      <c r="R189" s="113"/>
      <c r="S189" s="113"/>
      <c r="T189" s="113"/>
      <c r="U189" s="113"/>
      <c r="V189" s="113"/>
      <c r="W189" s="111"/>
      <c r="X189" s="111"/>
      <c r="Y189" s="112"/>
      <c r="Z189" s="112"/>
      <c r="AA189" s="112"/>
      <c r="AB189" s="112"/>
      <c r="AC189" s="112"/>
      <c r="AD189" s="112"/>
      <c r="AE189" s="112"/>
      <c r="AF189" s="112"/>
      <c r="AG189" s="112"/>
      <c r="AJ189" s="25">
        <v>41</v>
      </c>
      <c r="AK189" s="93">
        <f t="shared" si="130"/>
        <v>1</v>
      </c>
      <c r="AL189" s="93">
        <f t="shared" si="131"/>
        <v>1</v>
      </c>
      <c r="AM189" s="93">
        <f t="shared" si="132"/>
        <v>1</v>
      </c>
      <c r="AN189" s="93">
        <f t="shared" si="133"/>
        <v>1</v>
      </c>
      <c r="AR189" s="25">
        <v>43</v>
      </c>
      <c r="AS189" s="26">
        <f t="shared" si="135"/>
        <v>1118.9999873291822</v>
      </c>
      <c r="AT189" s="26">
        <f t="shared" si="136"/>
        <v>1414.3828386142109</v>
      </c>
      <c r="AU189" s="26">
        <f t="shared" si="137"/>
        <v>1887.0715009419046</v>
      </c>
      <c r="AV189" s="26">
        <f t="shared" si="138"/>
        <v>2065.34052182291</v>
      </c>
      <c r="AW189" s="26">
        <f t="shared" si="129"/>
        <v>6485.7948487082076</v>
      </c>
    </row>
    <row r="190" spans="3:81" ht="18" x14ac:dyDescent="0.2">
      <c r="C190" s="25">
        <v>23</v>
      </c>
      <c r="D190" s="12">
        <f t="shared" si="124"/>
        <v>182659</v>
      </c>
      <c r="E190" s="12">
        <f t="shared" si="125"/>
        <v>144340</v>
      </c>
      <c r="F190" s="12">
        <f t="shared" si="126"/>
        <v>98428</v>
      </c>
      <c r="G190" s="12">
        <f t="shared" si="127"/>
        <v>66690</v>
      </c>
      <c r="H190" s="52"/>
      <c r="I190" s="25">
        <v>23</v>
      </c>
      <c r="J190" s="113">
        <v>182659</v>
      </c>
      <c r="K190" s="113">
        <v>144340</v>
      </c>
      <c r="L190" s="113">
        <v>98428</v>
      </c>
      <c r="M190" s="113">
        <v>66690</v>
      </c>
      <c r="N190" s="52"/>
      <c r="O190" s="52"/>
      <c r="P190" s="113"/>
      <c r="Q190" s="113"/>
      <c r="R190" s="113"/>
      <c r="S190" s="113"/>
      <c r="T190" s="113"/>
      <c r="U190" s="113"/>
      <c r="V190" s="113"/>
      <c r="AJ190" s="25">
        <v>42</v>
      </c>
      <c r="AK190" s="93">
        <f t="shared" si="130"/>
        <v>1</v>
      </c>
      <c r="AL190" s="93">
        <f t="shared" si="131"/>
        <v>1</v>
      </c>
      <c r="AM190" s="93">
        <f t="shared" si="132"/>
        <v>1</v>
      </c>
      <c r="AN190" s="93">
        <f t="shared" si="133"/>
        <v>1</v>
      </c>
      <c r="AR190" s="25">
        <v>44</v>
      </c>
      <c r="AS190" s="26">
        <f t="shared" si="135"/>
        <v>1122.3360526630765</v>
      </c>
      <c r="AT190" s="26">
        <f t="shared" si="136"/>
        <v>1414.7931095789058</v>
      </c>
      <c r="AU190" s="26">
        <f t="shared" si="137"/>
        <v>1881.0011450222771</v>
      </c>
      <c r="AV190" s="26">
        <f t="shared" si="138"/>
        <v>2066.8718422626284</v>
      </c>
      <c r="AW190" s="26">
        <f t="shared" si="129"/>
        <v>6485.0021495268884</v>
      </c>
      <c r="BD190" s="83" t="s">
        <v>77</v>
      </c>
    </row>
    <row r="191" spans="3:81" ht="18" x14ac:dyDescent="0.2">
      <c r="C191" s="25">
        <v>24</v>
      </c>
      <c r="D191" s="12">
        <f t="shared" si="124"/>
        <v>187480</v>
      </c>
      <c r="E191" s="12">
        <f t="shared" si="125"/>
        <v>144531</v>
      </c>
      <c r="F191" s="12">
        <f t="shared" si="126"/>
        <v>99410</v>
      </c>
      <c r="G191" s="12">
        <f t="shared" si="127"/>
        <v>69410</v>
      </c>
      <c r="H191" s="52"/>
      <c r="I191" s="25">
        <v>24</v>
      </c>
      <c r="J191" s="113">
        <v>187480</v>
      </c>
      <c r="K191" s="113">
        <v>144531</v>
      </c>
      <c r="L191" s="113">
        <v>99410</v>
      </c>
      <c r="M191" s="113">
        <v>69410</v>
      </c>
      <c r="N191" s="52"/>
      <c r="O191" s="52"/>
      <c r="P191" s="113"/>
      <c r="Q191" s="113"/>
      <c r="R191" s="113"/>
      <c r="S191" s="113"/>
      <c r="T191" s="113"/>
      <c r="U191" s="113"/>
      <c r="V191" s="113"/>
      <c r="AJ191" s="25">
        <v>43</v>
      </c>
      <c r="AK191" s="93">
        <f t="shared" si="130"/>
        <v>1</v>
      </c>
      <c r="AL191" s="93">
        <f t="shared" si="131"/>
        <v>1</v>
      </c>
      <c r="AM191" s="93">
        <f t="shared" si="132"/>
        <v>1</v>
      </c>
      <c r="AN191" s="93">
        <f t="shared" si="133"/>
        <v>1</v>
      </c>
      <c r="AR191" s="25">
        <v>45</v>
      </c>
      <c r="AS191" s="26">
        <f t="shared" si="135"/>
        <v>1129.4119757239037</v>
      </c>
      <c r="AT191" s="26">
        <f t="shared" si="136"/>
        <v>1420.0365609470844</v>
      </c>
      <c r="AU191" s="26">
        <f t="shared" si="137"/>
        <v>1886.1966404919785</v>
      </c>
      <c r="AV191" s="26">
        <f t="shared" si="138"/>
        <v>2075.7411511425848</v>
      </c>
      <c r="AW191" s="26">
        <f t="shared" si="129"/>
        <v>6511.3863283055507</v>
      </c>
      <c r="BF191" s="1">
        <v>36</v>
      </c>
      <c r="BG191" s="26">
        <f t="shared" ref="BG191:BG215" si="142">300200+310000+V107</f>
        <v>1087044.8399999999</v>
      </c>
    </row>
    <row r="192" spans="3:81" ht="18" x14ac:dyDescent="0.2">
      <c r="C192" s="25">
        <v>25</v>
      </c>
      <c r="D192" s="12">
        <f t="shared" si="124"/>
        <v>187779</v>
      </c>
      <c r="E192" s="12">
        <f t="shared" si="125"/>
        <v>153423</v>
      </c>
      <c r="F192" s="12">
        <f t="shared" si="126"/>
        <v>97053</v>
      </c>
      <c r="G192" s="12">
        <f t="shared" si="127"/>
        <v>62771</v>
      </c>
      <c r="H192" s="52"/>
      <c r="I192" s="25">
        <v>25</v>
      </c>
      <c r="J192" s="113">
        <v>187779</v>
      </c>
      <c r="K192" s="113">
        <v>153423</v>
      </c>
      <c r="L192" s="113">
        <v>97053</v>
      </c>
      <c r="M192" s="113">
        <v>62771</v>
      </c>
      <c r="N192" s="52"/>
      <c r="O192" s="52"/>
      <c r="P192" s="113"/>
      <c r="Q192" s="113"/>
      <c r="R192" s="113"/>
      <c r="S192" s="113"/>
      <c r="T192" s="113"/>
      <c r="U192" s="113"/>
      <c r="V192" s="113"/>
      <c r="AJ192" s="25">
        <v>44</v>
      </c>
      <c r="AK192" s="93">
        <f t="shared" si="130"/>
        <v>1</v>
      </c>
      <c r="AL192" s="93">
        <f t="shared" si="131"/>
        <v>1</v>
      </c>
      <c r="AM192" s="93">
        <f t="shared" si="132"/>
        <v>1</v>
      </c>
      <c r="AN192" s="93">
        <f t="shared" si="133"/>
        <v>1</v>
      </c>
      <c r="AR192" s="25">
        <v>46</v>
      </c>
      <c r="AS192" s="26">
        <f t="shared" si="135"/>
        <v>1180.5758268944978</v>
      </c>
      <c r="AT192" s="26">
        <f t="shared" si="136"/>
        <v>1477.8332302170402</v>
      </c>
      <c r="AU192" s="26">
        <f t="shared" si="137"/>
        <v>1984.8144867673407</v>
      </c>
      <c r="AV192" s="26">
        <f t="shared" si="138"/>
        <v>2160.4161694409368</v>
      </c>
      <c r="AW192" s="26">
        <f t="shared" si="129"/>
        <v>6803.6397133198152</v>
      </c>
      <c r="BF192" s="1">
        <v>37</v>
      </c>
      <c r="BG192" s="26">
        <f t="shared" si="142"/>
        <v>1130462.017280393</v>
      </c>
    </row>
    <row r="193" spans="3:59" ht="18" x14ac:dyDescent="0.2">
      <c r="C193" s="25">
        <v>26</v>
      </c>
      <c r="D193" s="12">
        <f t="shared" si="124"/>
        <v>200973</v>
      </c>
      <c r="E193" s="12">
        <f t="shared" si="125"/>
        <v>143576</v>
      </c>
      <c r="F193" s="12">
        <f t="shared" si="126"/>
        <v>93763</v>
      </c>
      <c r="G193" s="12">
        <f t="shared" si="127"/>
        <v>71032</v>
      </c>
      <c r="H193" s="52"/>
      <c r="I193" s="25">
        <v>26</v>
      </c>
      <c r="J193" s="113">
        <v>200973</v>
      </c>
      <c r="K193" s="113">
        <v>143576</v>
      </c>
      <c r="L193" s="113">
        <v>93763</v>
      </c>
      <c r="M193" s="113">
        <v>71032</v>
      </c>
      <c r="N193" s="52"/>
      <c r="O193" s="52"/>
      <c r="P193" s="113"/>
      <c r="Q193" s="113"/>
      <c r="R193" s="113"/>
      <c r="S193" s="113"/>
      <c r="T193" s="113"/>
      <c r="U193" s="113"/>
      <c r="V193" s="113"/>
      <c r="AJ193" s="25">
        <v>45</v>
      </c>
      <c r="AK193" s="93">
        <f t="shared" si="130"/>
        <v>0.98096922584973723</v>
      </c>
      <c r="AL193" s="93">
        <f t="shared" si="131"/>
        <v>0.98345317414428268</v>
      </c>
      <c r="AM193" s="93">
        <f t="shared" si="132"/>
        <v>0.98608550781524595</v>
      </c>
      <c r="AN193" s="93">
        <f t="shared" si="133"/>
        <v>0.98468172945410404</v>
      </c>
      <c r="AR193" s="25">
        <v>47</v>
      </c>
      <c r="AS193" s="26">
        <f t="shared" si="135"/>
        <v>1186.2184792143494</v>
      </c>
      <c r="AT193" s="26">
        <f t="shared" si="136"/>
        <v>1480.4282939098298</v>
      </c>
      <c r="AU193" s="26">
        <f t="shared" si="137"/>
        <v>1978.6038859872165</v>
      </c>
      <c r="AV193" s="26">
        <f t="shared" si="138"/>
        <v>2164.5476667623029</v>
      </c>
      <c r="AW193" s="26">
        <f t="shared" si="129"/>
        <v>6809.7983258736986</v>
      </c>
      <c r="BF193" s="1">
        <v>38</v>
      </c>
      <c r="BG193" s="26">
        <f t="shared" si="142"/>
        <v>1003512.9899867375</v>
      </c>
    </row>
    <row r="194" spans="3:59" ht="18" x14ac:dyDescent="0.2">
      <c r="C194" s="25">
        <v>27</v>
      </c>
      <c r="D194" s="12">
        <f t="shared" si="124"/>
        <v>189938</v>
      </c>
      <c r="E194" s="12">
        <f t="shared" si="125"/>
        <v>144195</v>
      </c>
      <c r="F194" s="12">
        <f t="shared" si="126"/>
        <v>98405</v>
      </c>
      <c r="G194" s="12">
        <f t="shared" si="127"/>
        <v>68634</v>
      </c>
      <c r="H194" s="52"/>
      <c r="I194" s="25">
        <v>27</v>
      </c>
      <c r="J194" s="113">
        <v>189938</v>
      </c>
      <c r="K194" s="113">
        <v>144195</v>
      </c>
      <c r="L194" s="113">
        <v>98405</v>
      </c>
      <c r="M194" s="113">
        <v>68634</v>
      </c>
      <c r="N194" s="52"/>
      <c r="O194" s="52"/>
      <c r="P194" s="113"/>
      <c r="Q194" s="113"/>
      <c r="R194" s="113"/>
      <c r="S194" s="113"/>
      <c r="T194" s="113"/>
      <c r="U194" s="113"/>
      <c r="V194" s="113"/>
      <c r="AJ194" s="25">
        <v>46</v>
      </c>
      <c r="AK194" s="93">
        <f t="shared" si="130"/>
        <v>0.99667098403913246</v>
      </c>
      <c r="AL194" s="93">
        <f t="shared" si="131"/>
        <v>0.99709879919052602</v>
      </c>
      <c r="AM194" s="93">
        <f t="shared" si="132"/>
        <v>0.99759243806685149</v>
      </c>
      <c r="AN194" s="93">
        <f t="shared" si="133"/>
        <v>0.99731720534798995</v>
      </c>
      <c r="AR194" s="25">
        <v>48</v>
      </c>
      <c r="AS194" s="26">
        <f t="shared" si="135"/>
        <v>1201.4254915480451</v>
      </c>
      <c r="AT194" s="26">
        <f t="shared" si="136"/>
        <v>1496.1799047327368</v>
      </c>
      <c r="AU194" s="26">
        <f t="shared" si="137"/>
        <v>2008.2932660027986</v>
      </c>
      <c r="AV194" s="26">
        <f t="shared" si="138"/>
        <v>2189.3710154607188</v>
      </c>
      <c r="AW194" s="26">
        <f t="shared" si="129"/>
        <v>6895.2696777442989</v>
      </c>
      <c r="BF194" s="1">
        <v>39</v>
      </c>
      <c r="BG194" s="26">
        <f t="shared" si="142"/>
        <v>1012109.1627794309</v>
      </c>
    </row>
    <row r="195" spans="3:59" ht="18" x14ac:dyDescent="0.2">
      <c r="C195" s="25">
        <v>28</v>
      </c>
      <c r="D195" s="12">
        <f t="shared" si="124"/>
        <v>180289</v>
      </c>
      <c r="E195" s="12">
        <f t="shared" si="125"/>
        <v>144909</v>
      </c>
      <c r="F195" s="12">
        <f t="shared" si="126"/>
        <v>90519</v>
      </c>
      <c r="G195" s="12">
        <f t="shared" si="127"/>
        <v>70302</v>
      </c>
      <c r="H195" s="52"/>
      <c r="I195" s="25">
        <v>28</v>
      </c>
      <c r="J195" s="113">
        <v>180289</v>
      </c>
      <c r="K195" s="113">
        <v>144909</v>
      </c>
      <c r="L195" s="113">
        <v>90519</v>
      </c>
      <c r="M195" s="113">
        <v>70302</v>
      </c>
      <c r="N195" s="52"/>
      <c r="O195" s="52"/>
      <c r="P195" s="113"/>
      <c r="Q195" s="113"/>
      <c r="R195" s="113"/>
      <c r="S195" s="113"/>
      <c r="T195" s="113"/>
      <c r="U195" s="113"/>
      <c r="V195" s="113"/>
      <c r="AJ195" s="25">
        <v>47</v>
      </c>
      <c r="AK195" s="93">
        <f t="shared" si="130"/>
        <v>1</v>
      </c>
      <c r="AL195" s="93">
        <f t="shared" si="131"/>
        <v>1</v>
      </c>
      <c r="AM195" s="93">
        <f t="shared" si="132"/>
        <v>1</v>
      </c>
      <c r="AN195" s="93">
        <f t="shared" si="133"/>
        <v>1</v>
      </c>
      <c r="AR195" s="25">
        <v>49</v>
      </c>
      <c r="AS195" s="26">
        <f t="shared" si="135"/>
        <v>1198.3865000191297</v>
      </c>
      <c r="AT195" s="26">
        <f t="shared" si="136"/>
        <v>1492.7749375742046</v>
      </c>
      <c r="AU195" s="26">
        <f t="shared" si="137"/>
        <v>2022.4058442789785</v>
      </c>
      <c r="AV195" s="26">
        <f t="shared" si="138"/>
        <v>2189.0931882403802</v>
      </c>
      <c r="AW195" s="26">
        <f t="shared" si="129"/>
        <v>6902.6604701126926</v>
      </c>
      <c r="BF195" s="1">
        <v>40</v>
      </c>
      <c r="BG195" s="26">
        <f t="shared" si="142"/>
        <v>994063.88232773484</v>
      </c>
    </row>
    <row r="196" spans="3:59" ht="18" x14ac:dyDescent="0.2">
      <c r="C196" s="25">
        <v>29</v>
      </c>
      <c r="D196" s="12">
        <f t="shared" si="124"/>
        <v>182034</v>
      </c>
      <c r="E196" s="12">
        <f t="shared" si="125"/>
        <v>149310</v>
      </c>
      <c r="F196" s="12">
        <f t="shared" si="126"/>
        <v>90909</v>
      </c>
      <c r="G196" s="12">
        <f t="shared" si="127"/>
        <v>73056</v>
      </c>
      <c r="H196" s="52"/>
      <c r="I196" s="25">
        <v>29</v>
      </c>
      <c r="J196" s="113">
        <v>182034</v>
      </c>
      <c r="K196" s="113">
        <v>149310</v>
      </c>
      <c r="L196" s="113">
        <v>90909</v>
      </c>
      <c r="M196" s="113">
        <v>73056</v>
      </c>
      <c r="N196" s="52"/>
      <c r="O196" s="52"/>
      <c r="P196" s="113"/>
      <c r="Q196" s="113"/>
      <c r="R196" s="113"/>
      <c r="S196" s="113"/>
      <c r="T196" s="113"/>
      <c r="U196" s="113"/>
      <c r="V196" s="113"/>
      <c r="AJ196" s="25">
        <v>48</v>
      </c>
      <c r="AK196" s="93">
        <f t="shared" si="130"/>
        <v>1.0185759065298001</v>
      </c>
      <c r="AL196" s="93">
        <f t="shared" si="131"/>
        <v>1.016228109222252</v>
      </c>
      <c r="AM196" s="93">
        <f t="shared" si="132"/>
        <v>1.013430951601439</v>
      </c>
      <c r="AN196" s="93">
        <f t="shared" si="133"/>
        <v>1.0149699682406133</v>
      </c>
      <c r="AR196" s="25">
        <v>50</v>
      </c>
      <c r="AS196" s="26">
        <f t="shared" si="135"/>
        <v>1246.1454087476468</v>
      </c>
      <c r="AT196" s="26">
        <f t="shared" si="136"/>
        <v>1605.4470952745958</v>
      </c>
      <c r="AU196" s="26">
        <f t="shared" si="137"/>
        <v>2107.5910331034975</v>
      </c>
      <c r="AV196" s="26">
        <f t="shared" si="138"/>
        <v>2305.9837471458627</v>
      </c>
      <c r="AW196" s="26">
        <f t="shared" si="129"/>
        <v>7265.1672842716034</v>
      </c>
      <c r="BF196" s="1">
        <v>41</v>
      </c>
      <c r="BG196" s="26">
        <f t="shared" si="142"/>
        <v>1005601.0475572716</v>
      </c>
    </row>
    <row r="197" spans="3:59" ht="18" x14ac:dyDescent="0.2">
      <c r="C197" s="25">
        <v>30</v>
      </c>
      <c r="D197" s="12">
        <f t="shared" si="124"/>
        <v>171589</v>
      </c>
      <c r="E197" s="12">
        <f t="shared" si="125"/>
        <v>148036</v>
      </c>
      <c r="F197" s="12">
        <f t="shared" si="126"/>
        <v>105772</v>
      </c>
      <c r="G197" s="12">
        <f t="shared" si="127"/>
        <v>72665</v>
      </c>
      <c r="H197" s="52"/>
      <c r="I197" s="25">
        <v>30</v>
      </c>
      <c r="J197" s="113">
        <v>171589</v>
      </c>
      <c r="K197" s="113">
        <v>148036</v>
      </c>
      <c r="L197" s="113">
        <v>105772</v>
      </c>
      <c r="M197" s="113">
        <v>72665</v>
      </c>
      <c r="N197" s="52"/>
      <c r="O197" s="52"/>
      <c r="P197" s="113"/>
      <c r="Q197" s="113"/>
      <c r="R197" s="113"/>
      <c r="S197" s="113"/>
      <c r="T197" s="113"/>
      <c r="U197" s="113"/>
      <c r="V197" s="113"/>
      <c r="AJ197" s="25">
        <v>49</v>
      </c>
      <c r="AK197" s="93">
        <f t="shared" si="130"/>
        <v>1.0033013566210238</v>
      </c>
      <c r="AL197" s="93">
        <f t="shared" si="131"/>
        <v>1.0028888399945559</v>
      </c>
      <c r="AM197" s="93">
        <f t="shared" si="132"/>
        <v>1.002374137028222</v>
      </c>
      <c r="AN197" s="93">
        <f t="shared" si="133"/>
        <v>1.0026618389526862</v>
      </c>
      <c r="AR197" s="25">
        <v>51</v>
      </c>
      <c r="AS197" s="26">
        <f t="shared" si="135"/>
        <v>1313.5847609747138</v>
      </c>
      <c r="AT197" s="26">
        <f t="shared" si="136"/>
        <v>1688.7008251708382</v>
      </c>
      <c r="AU197" s="26">
        <f t="shared" si="137"/>
        <v>2294.6237726586623</v>
      </c>
      <c r="AV197" s="26">
        <f t="shared" si="138"/>
        <v>2433.2923598113957</v>
      </c>
      <c r="AW197" s="26">
        <f t="shared" si="129"/>
        <v>7730.2017186156099</v>
      </c>
      <c r="BF197" s="1">
        <v>42</v>
      </c>
      <c r="BG197" s="26">
        <f t="shared" si="142"/>
        <v>1007307.5460696684</v>
      </c>
    </row>
    <row r="198" spans="3:59" ht="18" x14ac:dyDescent="0.2">
      <c r="C198" s="25">
        <v>31</v>
      </c>
      <c r="D198" s="12">
        <f t="shared" si="124"/>
        <v>181189</v>
      </c>
      <c r="E198" s="12">
        <f t="shared" si="125"/>
        <v>144901</v>
      </c>
      <c r="F198" s="12">
        <f t="shared" si="126"/>
        <v>104800</v>
      </c>
      <c r="G198" s="12">
        <f t="shared" si="127"/>
        <v>73297</v>
      </c>
      <c r="H198" s="52"/>
      <c r="I198" s="25">
        <v>31</v>
      </c>
      <c r="J198" s="113">
        <v>181189</v>
      </c>
      <c r="K198" s="113">
        <v>144901</v>
      </c>
      <c r="L198" s="113">
        <v>104800</v>
      </c>
      <c r="M198" s="113">
        <v>73297</v>
      </c>
      <c r="N198" s="52"/>
      <c r="O198" s="52"/>
      <c r="P198" s="113"/>
      <c r="Q198" s="113"/>
      <c r="R198" s="113"/>
      <c r="S198" s="113"/>
      <c r="T198" s="113"/>
      <c r="U198" s="113"/>
      <c r="V198" s="113"/>
      <c r="AJ198" s="25">
        <v>50</v>
      </c>
      <c r="AK198" s="93">
        <f t="shared" si="130"/>
        <v>1</v>
      </c>
      <c r="AL198" s="93">
        <f t="shared" si="131"/>
        <v>1</v>
      </c>
      <c r="AM198" s="93">
        <f t="shared" si="132"/>
        <v>1</v>
      </c>
      <c r="AN198" s="93">
        <f t="shared" si="133"/>
        <v>1</v>
      </c>
      <c r="AR198" s="25">
        <v>52</v>
      </c>
      <c r="AS198" s="26">
        <f t="shared" si="135"/>
        <v>1318.5248660838872</v>
      </c>
      <c r="AT198" s="26">
        <f t="shared" si="136"/>
        <v>1687.5859462241281</v>
      </c>
      <c r="AU198" s="26">
        <f t="shared" si="137"/>
        <v>2261.3477804474969</v>
      </c>
      <c r="AV198" s="26">
        <f t="shared" si="138"/>
        <v>2429.2680400106046</v>
      </c>
      <c r="AW198" s="26">
        <f t="shared" si="129"/>
        <v>7696.7266327661173</v>
      </c>
      <c r="BF198" s="1">
        <v>43</v>
      </c>
      <c r="BG198" s="26">
        <f t="shared" si="142"/>
        <v>967150.10803740984</v>
      </c>
    </row>
    <row r="199" spans="3:59" ht="18" x14ac:dyDescent="0.2">
      <c r="C199" s="25">
        <v>32</v>
      </c>
      <c r="D199" s="12">
        <f t="shared" si="124"/>
        <v>167840</v>
      </c>
      <c r="E199" s="12">
        <f t="shared" si="125"/>
        <v>136734</v>
      </c>
      <c r="F199" s="12">
        <f t="shared" si="126"/>
        <v>98262</v>
      </c>
      <c r="G199" s="12">
        <f t="shared" si="127"/>
        <v>75996</v>
      </c>
      <c r="H199" s="52"/>
      <c r="I199" s="25">
        <v>32</v>
      </c>
      <c r="J199" s="113">
        <v>167840</v>
      </c>
      <c r="K199" s="113">
        <v>136734</v>
      </c>
      <c r="L199" s="113">
        <v>98262</v>
      </c>
      <c r="M199" s="113">
        <v>75996</v>
      </c>
      <c r="N199" s="52"/>
      <c r="O199" s="52"/>
      <c r="P199" s="113"/>
      <c r="Q199" s="113"/>
      <c r="R199" s="113"/>
      <c r="S199" s="113"/>
      <c r="T199" s="113"/>
      <c r="U199" s="113"/>
      <c r="V199" s="113"/>
      <c r="AJ199" s="25">
        <v>51</v>
      </c>
      <c r="AK199" s="93">
        <f t="shared" si="130"/>
        <v>0.98291300952381533</v>
      </c>
      <c r="AL199" s="93">
        <f t="shared" si="131"/>
        <v>0.98536129039325848</v>
      </c>
      <c r="AM199" s="93">
        <f t="shared" si="132"/>
        <v>0.98734877229300411</v>
      </c>
      <c r="AN199" s="93">
        <f t="shared" si="133"/>
        <v>0.98617732594706464</v>
      </c>
      <c r="AR199" s="25">
        <v>53</v>
      </c>
      <c r="AS199" s="26">
        <f t="shared" si="135"/>
        <v>1337.7257257944714</v>
      </c>
      <c r="AT199" s="26">
        <f t="shared" si="136"/>
        <v>1706.8774652343423</v>
      </c>
      <c r="AU199" s="26">
        <f t="shared" si="137"/>
        <v>2288.6301882062357</v>
      </c>
      <c r="AV199" s="26">
        <f t="shared" si="138"/>
        <v>2458.0057032675136</v>
      </c>
      <c r="AW199" s="26">
        <f t="shared" si="129"/>
        <v>7791.2390825025632</v>
      </c>
      <c r="BF199" s="1">
        <v>44</v>
      </c>
      <c r="BG199" s="26">
        <f t="shared" si="142"/>
        <v>941232.03773671447</v>
      </c>
    </row>
    <row r="200" spans="3:59" ht="18" x14ac:dyDescent="0.2">
      <c r="C200" s="25">
        <v>33</v>
      </c>
      <c r="D200" s="12">
        <f t="shared" si="124"/>
        <v>187091</v>
      </c>
      <c r="E200" s="12">
        <f t="shared" si="125"/>
        <v>137299</v>
      </c>
      <c r="F200" s="12">
        <f t="shared" si="126"/>
        <v>95330</v>
      </c>
      <c r="G200" s="12">
        <f t="shared" si="127"/>
        <v>76049</v>
      </c>
      <c r="H200" s="52"/>
      <c r="I200" s="25">
        <v>33</v>
      </c>
      <c r="J200" s="113">
        <v>187091</v>
      </c>
      <c r="K200" s="113">
        <v>137299</v>
      </c>
      <c r="L200" s="113">
        <v>95330</v>
      </c>
      <c r="M200" s="113">
        <v>76049</v>
      </c>
      <c r="N200" s="52"/>
      <c r="O200" s="52"/>
      <c r="P200" s="113"/>
      <c r="Q200" s="113"/>
      <c r="R200" s="113"/>
      <c r="S200" s="113"/>
      <c r="T200" s="113"/>
      <c r="U200" s="113"/>
      <c r="V200" s="113"/>
      <c r="AJ200" s="25">
        <v>52</v>
      </c>
      <c r="AK200" s="93">
        <f t="shared" si="130"/>
        <v>1.001609757256964</v>
      </c>
      <c r="AL200" s="93">
        <f t="shared" si="131"/>
        <v>1.0025903302801704</v>
      </c>
      <c r="AM200" s="93">
        <f t="shared" si="132"/>
        <v>1.0092931016915936</v>
      </c>
      <c r="AN200" s="93">
        <f t="shared" si="133"/>
        <v>1.0033371671268647</v>
      </c>
      <c r="AR200" s="25">
        <v>54</v>
      </c>
      <c r="AS200" s="26">
        <f t="shared" si="135"/>
        <v>1290.4121480979861</v>
      </c>
      <c r="AT200" s="26">
        <f t="shared" si="136"/>
        <v>1641.8310049509594</v>
      </c>
      <c r="AU200" s="26">
        <f t="shared" si="137"/>
        <v>2129.9841481386347</v>
      </c>
      <c r="AV200" s="26">
        <f t="shared" si="138"/>
        <v>2360.1571750080257</v>
      </c>
      <c r="AW200" s="26">
        <f t="shared" si="129"/>
        <v>7422.3844761956061</v>
      </c>
      <c r="BF200" s="1">
        <v>45</v>
      </c>
      <c r="BG200" s="26">
        <f t="shared" si="142"/>
        <v>899574.49142384599</v>
      </c>
    </row>
    <row r="201" spans="3:59" ht="18" x14ac:dyDescent="0.2">
      <c r="C201" s="25">
        <v>34</v>
      </c>
      <c r="D201" s="12">
        <f t="shared" si="124"/>
        <v>166375</v>
      </c>
      <c r="E201" s="12">
        <f t="shared" si="125"/>
        <v>141565</v>
      </c>
      <c r="F201" s="12">
        <f t="shared" si="126"/>
        <v>97070</v>
      </c>
      <c r="G201" s="12">
        <f t="shared" si="127"/>
        <v>67440</v>
      </c>
      <c r="H201" s="52"/>
      <c r="I201" s="25">
        <v>34</v>
      </c>
      <c r="J201" s="113">
        <v>166375</v>
      </c>
      <c r="K201" s="113">
        <v>141565</v>
      </c>
      <c r="L201" s="113">
        <v>97070</v>
      </c>
      <c r="M201" s="113">
        <v>67440</v>
      </c>
      <c r="N201" s="52"/>
      <c r="O201" s="52"/>
      <c r="P201" s="113"/>
      <c r="Q201" s="113"/>
      <c r="R201" s="113"/>
      <c r="S201" s="113"/>
      <c r="T201" s="113"/>
      <c r="U201" s="113"/>
      <c r="V201" s="113"/>
      <c r="AJ201" s="25">
        <v>53</v>
      </c>
      <c r="AK201" s="93">
        <f t="shared" si="130"/>
        <v>1.0026683270823813</v>
      </c>
      <c r="AL201" s="93">
        <f t="shared" si="131"/>
        <v>1.002702692323725</v>
      </c>
      <c r="AM201" s="93">
        <f t="shared" si="132"/>
        <v>1.00470784281394</v>
      </c>
      <c r="AN201" s="93">
        <f t="shared" si="133"/>
        <v>1.0028498619439825</v>
      </c>
      <c r="AR201" s="25">
        <v>55</v>
      </c>
      <c r="AS201" s="26">
        <f t="shared" si="135"/>
        <v>1272.2896382246199</v>
      </c>
      <c r="AT201" s="26">
        <f t="shared" si="136"/>
        <v>1618.1075482502292</v>
      </c>
      <c r="AU201" s="26">
        <f t="shared" si="137"/>
        <v>2091.3101357746073</v>
      </c>
      <c r="AV201" s="26">
        <f t="shared" si="138"/>
        <v>2328.2874795467706</v>
      </c>
      <c r="AW201" s="26">
        <f t="shared" si="129"/>
        <v>7309.994801796227</v>
      </c>
      <c r="BF201" s="1">
        <v>46</v>
      </c>
      <c r="BG201" s="26">
        <f t="shared" si="142"/>
        <v>879983.9288521664</v>
      </c>
    </row>
    <row r="202" spans="3:59" ht="18" x14ac:dyDescent="0.2">
      <c r="C202" s="25">
        <v>35</v>
      </c>
      <c r="D202" s="12">
        <f t="shared" si="124"/>
        <v>179338</v>
      </c>
      <c r="E202" s="12">
        <f t="shared" si="125"/>
        <v>139858</v>
      </c>
      <c r="F202" s="12">
        <f t="shared" si="126"/>
        <v>98359</v>
      </c>
      <c r="G202" s="12">
        <f t="shared" si="127"/>
        <v>68416</v>
      </c>
      <c r="H202" s="52"/>
      <c r="I202" s="25">
        <v>35</v>
      </c>
      <c r="J202" s="113">
        <v>179338</v>
      </c>
      <c r="K202" s="113">
        <v>139858</v>
      </c>
      <c r="L202" s="113">
        <v>98359</v>
      </c>
      <c r="M202" s="113">
        <v>68416</v>
      </c>
      <c r="N202" s="52"/>
      <c r="O202" s="52"/>
      <c r="P202" s="113"/>
      <c r="Q202" s="113"/>
      <c r="R202" s="113"/>
      <c r="S202" s="113"/>
      <c r="T202" s="113"/>
      <c r="U202" s="113"/>
      <c r="V202" s="113"/>
      <c r="AJ202" s="25">
        <v>54</v>
      </c>
      <c r="AK202" s="93">
        <f t="shared" si="130"/>
        <v>1.0172727880876526</v>
      </c>
      <c r="AL202" s="93">
        <f t="shared" si="131"/>
        <v>1.0147672119938587</v>
      </c>
      <c r="AM202" s="93">
        <f t="shared" si="132"/>
        <v>1.0126539006580852</v>
      </c>
      <c r="AN202" s="93">
        <f t="shared" si="133"/>
        <v>1.0138716818075042</v>
      </c>
      <c r="AR202" s="25">
        <v>56</v>
      </c>
      <c r="AS202" s="26">
        <f t="shared" si="135"/>
        <v>1267.5940355858522</v>
      </c>
      <c r="AT202" s="26">
        <f t="shared" si="136"/>
        <v>1609.7596602808746</v>
      </c>
      <c r="AU202" s="26">
        <f t="shared" si="137"/>
        <v>2075.4833250271067</v>
      </c>
      <c r="AV202" s="26">
        <f t="shared" si="138"/>
        <v>2317.981862959723</v>
      </c>
      <c r="AW202" s="26">
        <f t="shared" si="129"/>
        <v>7270.8188838535571</v>
      </c>
      <c r="BF202" s="1">
        <v>47</v>
      </c>
      <c r="BG202" s="26">
        <f t="shared" si="142"/>
        <v>853350.86874919373</v>
      </c>
    </row>
    <row r="203" spans="3:59" ht="18" x14ac:dyDescent="0.2">
      <c r="C203" s="25">
        <v>36</v>
      </c>
      <c r="D203" s="12">
        <f t="shared" si="124"/>
        <v>195065</v>
      </c>
      <c r="E203" s="12">
        <f t="shared" si="125"/>
        <v>135834</v>
      </c>
      <c r="F203" s="12">
        <f t="shared" si="126"/>
        <v>99799</v>
      </c>
      <c r="G203" s="12">
        <f t="shared" si="127"/>
        <v>69680</v>
      </c>
      <c r="H203" s="52"/>
      <c r="I203" s="25">
        <v>36</v>
      </c>
      <c r="J203" s="113">
        <v>195065</v>
      </c>
      <c r="K203" s="113">
        <v>135834</v>
      </c>
      <c r="L203" s="113">
        <v>99799</v>
      </c>
      <c r="M203" s="113">
        <v>69680</v>
      </c>
      <c r="N203" s="52"/>
      <c r="O203" s="52"/>
      <c r="P203" s="113"/>
      <c r="Q203" s="113"/>
      <c r="R203" s="113"/>
      <c r="S203" s="113"/>
      <c r="T203" s="113"/>
      <c r="U203" s="113"/>
      <c r="V203" s="113"/>
      <c r="AJ203" s="25">
        <v>55</v>
      </c>
      <c r="AK203" s="93">
        <f t="shared" si="130"/>
        <v>1.0063528711399474</v>
      </c>
      <c r="AL203" s="93">
        <f t="shared" si="131"/>
        <v>1.0054420494345055</v>
      </c>
      <c r="AM203" s="93">
        <f t="shared" si="132"/>
        <v>1.0046871021954311</v>
      </c>
      <c r="AN203" s="93">
        <f t="shared" si="133"/>
        <v>1.0051099459321455</v>
      </c>
      <c r="AR203" s="25">
        <v>57</v>
      </c>
      <c r="AS203" s="26">
        <f t="shared" si="135"/>
        <v>1274.6699586466793</v>
      </c>
      <c r="AT203" s="26">
        <f t="shared" si="136"/>
        <v>1615.0031116490532</v>
      </c>
      <c r="AU203" s="26">
        <f t="shared" si="137"/>
        <v>2080.6788204968084</v>
      </c>
      <c r="AV203" s="26">
        <f t="shared" si="138"/>
        <v>2326.8511718396794</v>
      </c>
      <c r="AW203" s="26">
        <f t="shared" si="129"/>
        <v>7297.2030626322203</v>
      </c>
      <c r="BF203" s="1">
        <v>48</v>
      </c>
      <c r="BG203" s="26">
        <f t="shared" si="142"/>
        <v>827080.66212970717</v>
      </c>
    </row>
    <row r="204" spans="3:59" ht="18" x14ac:dyDescent="0.2">
      <c r="C204" s="25">
        <v>37</v>
      </c>
      <c r="D204" s="12">
        <f t="shared" si="124"/>
        <v>194225.85368626821</v>
      </c>
      <c r="E204" s="12">
        <f t="shared" si="125"/>
        <v>138710.79770114942</v>
      </c>
      <c r="F204" s="12">
        <f t="shared" si="126"/>
        <v>163169.5</v>
      </c>
      <c r="G204" s="12">
        <f t="shared" si="127"/>
        <v>110411.7</v>
      </c>
      <c r="H204" s="52"/>
      <c r="I204" s="25">
        <v>37</v>
      </c>
      <c r="J204" s="113">
        <v>194225.85368626821</v>
      </c>
      <c r="K204" s="113">
        <v>138710.79770114942</v>
      </c>
      <c r="L204" s="113">
        <v>163169.5</v>
      </c>
      <c r="M204" s="113">
        <v>110411.7</v>
      </c>
      <c r="N204" s="52"/>
      <c r="O204" s="52"/>
      <c r="P204" s="113"/>
      <c r="Q204" s="113"/>
      <c r="R204" s="113"/>
      <c r="S204" s="113"/>
      <c r="T204" s="113"/>
      <c r="U204" s="113"/>
      <c r="V204" s="113"/>
      <c r="AJ204" s="25">
        <v>56</v>
      </c>
      <c r="AK204" s="93">
        <f t="shared" si="130"/>
        <v>1</v>
      </c>
      <c r="AL204" s="93">
        <f t="shared" si="131"/>
        <v>1</v>
      </c>
      <c r="AM204" s="93">
        <f t="shared" si="132"/>
        <v>1</v>
      </c>
      <c r="AN204" s="93">
        <f t="shared" si="133"/>
        <v>1</v>
      </c>
      <c r="AR204" s="25">
        <v>58</v>
      </c>
      <c r="AS204" s="26">
        <f t="shared" si="135"/>
        <v>1329.7375399582004</v>
      </c>
      <c r="AT204" s="26">
        <f t="shared" si="136"/>
        <v>1680.3209538322496</v>
      </c>
      <c r="AU204" s="26">
        <f t="shared" si="137"/>
        <v>2213.1043252985692</v>
      </c>
      <c r="AV204" s="26">
        <f t="shared" si="138"/>
        <v>2425.1750395162571</v>
      </c>
      <c r="AW204" s="26">
        <f t="shared" si="129"/>
        <v>7648.3378586052759</v>
      </c>
      <c r="BF204" s="1">
        <v>49</v>
      </c>
      <c r="BG204" s="26">
        <f t="shared" si="142"/>
        <v>789221.40449749888</v>
      </c>
    </row>
    <row r="205" spans="3:59" ht="18" x14ac:dyDescent="0.2">
      <c r="C205" s="25">
        <v>38</v>
      </c>
      <c r="D205" s="12">
        <f t="shared" si="124"/>
        <v>202744.63313981966</v>
      </c>
      <c r="E205" s="12">
        <f t="shared" si="125"/>
        <v>138154.84486466442</v>
      </c>
      <c r="F205" s="12">
        <f t="shared" si="126"/>
        <v>109164.57913597206</v>
      </c>
      <c r="G205" s="12">
        <f t="shared" si="127"/>
        <v>80703.570745403704</v>
      </c>
      <c r="H205" s="52"/>
      <c r="I205" s="25">
        <v>38</v>
      </c>
      <c r="J205" s="113">
        <v>202744.63313981966</v>
      </c>
      <c r="K205" s="113">
        <v>138154.84486466442</v>
      </c>
      <c r="L205" s="113">
        <v>109164.57913597206</v>
      </c>
      <c r="M205" s="113">
        <v>80703.570745403704</v>
      </c>
      <c r="N205" s="52"/>
      <c r="O205" s="52"/>
      <c r="P205" s="113"/>
      <c r="Q205" s="113"/>
      <c r="R205" s="113"/>
      <c r="S205" s="113"/>
      <c r="T205" s="113"/>
      <c r="U205" s="113"/>
      <c r="V205" s="113"/>
      <c r="AJ205" s="25">
        <v>57</v>
      </c>
      <c r="AK205" s="93">
        <f t="shared" si="130"/>
        <v>0.98310127382409351</v>
      </c>
      <c r="AL205" s="93">
        <f t="shared" si="131"/>
        <v>0.98542162024534974</v>
      </c>
      <c r="AM205" s="93">
        <f t="shared" si="132"/>
        <v>0.9873696760229177</v>
      </c>
      <c r="AN205" s="93">
        <f t="shared" si="133"/>
        <v>0.9863122248969467</v>
      </c>
      <c r="AR205" s="25">
        <v>59</v>
      </c>
      <c r="AS205" s="26">
        <f t="shared" si="135"/>
        <v>1360.1559283027955</v>
      </c>
      <c r="AT205" s="26">
        <f t="shared" si="136"/>
        <v>1712.4391166149146</v>
      </c>
      <c r="AU205" s="26">
        <f t="shared" si="137"/>
        <v>2259.433812984717</v>
      </c>
      <c r="AV205" s="26">
        <f t="shared" si="138"/>
        <v>2471.92624832929</v>
      </c>
      <c r="AW205" s="26">
        <f t="shared" si="129"/>
        <v>7803.9551062317169</v>
      </c>
      <c r="BF205" s="1">
        <v>50</v>
      </c>
      <c r="BG205" s="26">
        <f t="shared" si="142"/>
        <v>777855.06089227123</v>
      </c>
    </row>
    <row r="206" spans="3:59" ht="18" x14ac:dyDescent="0.2">
      <c r="C206" s="25">
        <v>39</v>
      </c>
      <c r="D206" s="12">
        <f t="shared" si="124"/>
        <v>188795.17904771844</v>
      </c>
      <c r="E206" s="12">
        <f t="shared" si="125"/>
        <v>137598.89202817946</v>
      </c>
      <c r="F206" s="12">
        <f t="shared" si="126"/>
        <v>117093.7302571047</v>
      </c>
      <c r="G206" s="12">
        <f t="shared" si="127"/>
        <v>91506.465138579748</v>
      </c>
      <c r="H206" s="52"/>
      <c r="I206" s="25">
        <v>39</v>
      </c>
      <c r="J206" s="113">
        <v>188795.17904771844</v>
      </c>
      <c r="K206" s="113">
        <v>137598.89202817946</v>
      </c>
      <c r="L206" s="113">
        <v>117093.7302571047</v>
      </c>
      <c r="M206" s="113">
        <v>91506.465138579748</v>
      </c>
      <c r="N206" s="52"/>
      <c r="O206" s="52"/>
      <c r="P206" s="113"/>
      <c r="Q206" s="113"/>
      <c r="R206" s="113"/>
      <c r="S206" s="113"/>
      <c r="T206" s="113"/>
      <c r="U206" s="113"/>
      <c r="V206" s="113"/>
      <c r="AJ206" s="25">
        <v>58</v>
      </c>
      <c r="AK206" s="93">
        <f t="shared" si="130"/>
        <v>0.98123163539110436</v>
      </c>
      <c r="AL206" s="93">
        <f t="shared" si="131"/>
        <v>0.98269063491113329</v>
      </c>
      <c r="AM206" s="93">
        <f t="shared" si="132"/>
        <v>0.97899610294295514</v>
      </c>
      <c r="AN206" s="93">
        <f t="shared" si="133"/>
        <v>0.98298049010741162</v>
      </c>
      <c r="AR206" s="25">
        <v>60</v>
      </c>
      <c r="AS206" s="26">
        <f t="shared" si="135"/>
        <v>1416.6034651938412</v>
      </c>
      <c r="AT206" s="26">
        <f t="shared" si="136"/>
        <v>1779.1026898287282</v>
      </c>
      <c r="AU206" s="26">
        <f t="shared" si="137"/>
        <v>2407.7699017175255</v>
      </c>
      <c r="AV206" s="26">
        <f t="shared" si="138"/>
        <v>2577.2355959154738</v>
      </c>
      <c r="AW206" s="26">
        <f t="shared" si="129"/>
        <v>8180.7116526555692</v>
      </c>
      <c r="BF206" s="1">
        <v>51</v>
      </c>
      <c r="BG206" s="26">
        <f t="shared" si="142"/>
        <v>741329.31699387659</v>
      </c>
    </row>
    <row r="207" spans="3:59" ht="18" x14ac:dyDescent="0.2">
      <c r="C207" s="25">
        <v>40</v>
      </c>
      <c r="D207" s="12">
        <f t="shared" si="124"/>
        <v>187571.311599215</v>
      </c>
      <c r="E207" s="12">
        <f t="shared" si="125"/>
        <v>137042.93919169449</v>
      </c>
      <c r="F207" s="12">
        <f t="shared" si="126"/>
        <v>114096.30624016162</v>
      </c>
      <c r="G207" s="12">
        <f t="shared" si="127"/>
        <v>96967.642315531601</v>
      </c>
      <c r="H207" s="52"/>
      <c r="I207" s="25">
        <v>40</v>
      </c>
      <c r="J207" s="113">
        <v>187571.311599215</v>
      </c>
      <c r="K207" s="113">
        <v>137042.93919169449</v>
      </c>
      <c r="L207" s="113">
        <v>114096.30624016162</v>
      </c>
      <c r="M207" s="113">
        <v>96967.642315531601</v>
      </c>
      <c r="N207" s="52"/>
      <c r="O207" s="52"/>
      <c r="P207" s="113"/>
      <c r="Q207" s="113"/>
      <c r="R207" s="113"/>
      <c r="S207" s="113"/>
      <c r="T207" s="113"/>
      <c r="U207" s="113"/>
      <c r="V207" s="113"/>
      <c r="AJ207" s="25">
        <v>59</v>
      </c>
      <c r="AK207" s="93">
        <f t="shared" si="130"/>
        <v>0.97185949250485704</v>
      </c>
      <c r="AL207" s="93">
        <f t="shared" si="131"/>
        <v>0.97112506649320662</v>
      </c>
      <c r="AM207" s="93">
        <f t="shared" si="132"/>
        <v>0.95009324169380516</v>
      </c>
      <c r="AN207" s="93">
        <f t="shared" si="133"/>
        <v>0.96968523785465699</v>
      </c>
      <c r="BF207" s="1">
        <v>52</v>
      </c>
      <c r="BG207" s="26">
        <f t="shared" si="142"/>
        <v>736369.68531012931</v>
      </c>
    </row>
    <row r="208" spans="3:59" ht="18" x14ac:dyDescent="0.2">
      <c r="C208" s="25">
        <v>41</v>
      </c>
      <c r="D208" s="12">
        <f t="shared" si="124"/>
        <v>180933.40284791338</v>
      </c>
      <c r="E208" s="12">
        <f t="shared" si="125"/>
        <v>136486.98635520949</v>
      </c>
      <c r="F208" s="12">
        <f t="shared" si="126"/>
        <v>114573.46527489147</v>
      </c>
      <c r="G208" s="12">
        <f t="shared" si="127"/>
        <v>91204.266616269437</v>
      </c>
      <c r="H208" s="52"/>
      <c r="I208" s="25">
        <v>41</v>
      </c>
      <c r="J208" s="113">
        <v>180933.40284791338</v>
      </c>
      <c r="K208" s="113">
        <v>136486.98635520949</v>
      </c>
      <c r="L208" s="113">
        <v>114573.46527489147</v>
      </c>
      <c r="M208" s="113">
        <v>91204.266616269437</v>
      </c>
      <c r="N208" s="52"/>
      <c r="O208" s="52"/>
      <c r="P208" s="113"/>
      <c r="Q208" s="113"/>
      <c r="R208" s="113"/>
      <c r="S208" s="113"/>
      <c r="T208" s="113"/>
      <c r="U208" s="113"/>
      <c r="V208" s="113"/>
      <c r="AJ208" s="25">
        <v>60</v>
      </c>
      <c r="AK208" s="93">
        <f t="shared" si="130"/>
        <v>1.0071833193052908</v>
      </c>
      <c r="AL208" s="93">
        <f t="shared" si="131"/>
        <v>1.0035135365299888</v>
      </c>
      <c r="AM208" s="93">
        <f t="shared" si="132"/>
        <v>0.99397995137930328</v>
      </c>
      <c r="AN208" s="93">
        <f t="shared" si="133"/>
        <v>1.0033827361528835</v>
      </c>
      <c r="BF208" s="1">
        <v>53</v>
      </c>
      <c r="BG208" s="26">
        <f t="shared" si="142"/>
        <v>735561.76743603288</v>
      </c>
    </row>
    <row r="209" spans="3:80" ht="18" x14ac:dyDescent="0.2">
      <c r="C209" s="25">
        <v>42</v>
      </c>
      <c r="D209" s="12">
        <f t="shared" si="124"/>
        <v>173747.44793573266</v>
      </c>
      <c r="E209" s="12">
        <f t="shared" si="125"/>
        <v>135931.03351872449</v>
      </c>
      <c r="F209" s="12">
        <f t="shared" si="126"/>
        <v>115050.62430962131</v>
      </c>
      <c r="G209" s="12">
        <f t="shared" si="127"/>
        <v>93004.548083985879</v>
      </c>
      <c r="H209" s="52"/>
      <c r="I209" s="25">
        <v>42</v>
      </c>
      <c r="J209" s="113">
        <v>173747.44793573266</v>
      </c>
      <c r="K209" s="113">
        <v>135931.03351872449</v>
      </c>
      <c r="L209" s="113">
        <v>115050.62430962131</v>
      </c>
      <c r="M209" s="113">
        <v>93004.548083985879</v>
      </c>
      <c r="N209" s="52"/>
      <c r="O209" s="52"/>
      <c r="P209" s="113"/>
      <c r="Q209" s="113"/>
      <c r="R209" s="113"/>
      <c r="S209" s="113"/>
      <c r="T209" s="113"/>
      <c r="U209" s="113"/>
      <c r="V209" s="113"/>
      <c r="BF209" s="1">
        <v>54</v>
      </c>
      <c r="BG209" s="26">
        <f t="shared" si="142"/>
        <v>730292.89662941394</v>
      </c>
    </row>
    <row r="210" spans="3:80" ht="18" x14ac:dyDescent="0.2">
      <c r="C210" s="25">
        <v>43</v>
      </c>
      <c r="D210" s="12">
        <f t="shared" si="124"/>
        <v>169373.86813727726</v>
      </c>
      <c r="E210" s="12">
        <f t="shared" si="125"/>
        <v>135375.08068223952</v>
      </c>
      <c r="F210" s="12">
        <f t="shared" si="126"/>
        <v>115527.78334435116</v>
      </c>
      <c r="G210" s="12">
        <f t="shared" si="127"/>
        <v>94804.829551702322</v>
      </c>
      <c r="H210" s="52"/>
      <c r="I210" s="25">
        <v>43</v>
      </c>
      <c r="J210" s="113">
        <v>169373.86813727726</v>
      </c>
      <c r="K210" s="113">
        <v>135375.08068223952</v>
      </c>
      <c r="L210" s="113">
        <v>115527.78334435116</v>
      </c>
      <c r="M210" s="113">
        <v>94804.829551702322</v>
      </c>
      <c r="N210" s="52"/>
      <c r="O210" s="52"/>
      <c r="P210" s="113"/>
      <c r="Q210" s="113"/>
      <c r="R210" s="113"/>
      <c r="S210" s="113"/>
      <c r="T210" s="113"/>
      <c r="U210" s="113"/>
      <c r="V210" s="113"/>
      <c r="BF210" s="1">
        <v>55</v>
      </c>
      <c r="BG210" s="26">
        <f t="shared" si="142"/>
        <v>716078.0471985559</v>
      </c>
    </row>
    <row r="211" spans="3:80" ht="18" x14ac:dyDescent="0.2">
      <c r="C211" s="25">
        <v>44</v>
      </c>
      <c r="D211" s="12">
        <f t="shared" si="124"/>
        <v>167892.67637202563</v>
      </c>
      <c r="E211" s="12">
        <f t="shared" si="125"/>
        <v>134819.12784575456</v>
      </c>
      <c r="F211" s="12">
        <f t="shared" si="126"/>
        <v>116004.94237908103</v>
      </c>
      <c r="G211" s="12">
        <f t="shared" si="127"/>
        <v>96605.111019418749</v>
      </c>
      <c r="H211" s="52"/>
      <c r="I211" s="25">
        <v>44</v>
      </c>
      <c r="J211" s="113">
        <v>167892.67637202563</v>
      </c>
      <c r="K211" s="113">
        <v>134819.12784575456</v>
      </c>
      <c r="L211" s="113">
        <v>116004.94237908103</v>
      </c>
      <c r="M211" s="113">
        <v>92028.014897628876</v>
      </c>
      <c r="N211" s="52"/>
      <c r="O211" s="52"/>
      <c r="P211" s="113"/>
      <c r="Q211" s="113"/>
      <c r="R211" s="113"/>
      <c r="S211" s="113"/>
      <c r="T211" s="113"/>
      <c r="U211" s="113"/>
      <c r="V211" s="113"/>
      <c r="BF211" s="1">
        <v>56</v>
      </c>
      <c r="BG211" s="26">
        <f t="shared" si="142"/>
        <v>720683.0050984649</v>
      </c>
    </row>
    <row r="212" spans="3:80" ht="18" x14ac:dyDescent="0.2">
      <c r="C212" s="25">
        <v>45</v>
      </c>
      <c r="D212" s="12">
        <f t="shared" si="124"/>
        <v>183563.35543025349</v>
      </c>
      <c r="E212" s="12">
        <f t="shared" si="125"/>
        <v>134263.17500926956</v>
      </c>
      <c r="F212" s="12">
        <f t="shared" si="126"/>
        <v>116482.10141381087</v>
      </c>
      <c r="G212" s="12">
        <f t="shared" si="127"/>
        <v>93828.296365345319</v>
      </c>
      <c r="H212" s="52"/>
      <c r="I212" s="25">
        <v>45</v>
      </c>
      <c r="J212" s="113">
        <v>183563.35543025349</v>
      </c>
      <c r="K212" s="113">
        <v>134263.17500926956</v>
      </c>
      <c r="L212" s="113">
        <v>116482.10141381087</v>
      </c>
      <c r="M212" s="113">
        <v>97581.644205775752</v>
      </c>
      <c r="N212" s="52"/>
      <c r="O212" s="52"/>
      <c r="P212" s="113"/>
      <c r="Q212" s="113"/>
      <c r="R212" s="113"/>
      <c r="S212" s="113"/>
      <c r="T212" s="113"/>
      <c r="U212" s="113"/>
      <c r="V212" s="113"/>
      <c r="AJ212" s="139" t="s">
        <v>96</v>
      </c>
      <c r="AK212" s="139"/>
      <c r="AL212" s="139"/>
      <c r="AM212" s="139"/>
      <c r="AN212" s="139"/>
      <c r="AO212" s="139"/>
      <c r="BF212" s="1">
        <v>57</v>
      </c>
      <c r="BG212" s="26">
        <f t="shared" si="142"/>
        <v>697348.94640802382</v>
      </c>
    </row>
    <row r="213" spans="3:80" ht="18" x14ac:dyDescent="0.2">
      <c r="C213" s="25">
        <v>46</v>
      </c>
      <c r="D213" s="12">
        <f t="shared" si="124"/>
        <v>177923.96276489121</v>
      </c>
      <c r="E213" s="12">
        <f t="shared" si="125"/>
        <v>133707.22217278456</v>
      </c>
      <c r="F213" s="12">
        <f t="shared" si="126"/>
        <v>116959.26044854072</v>
      </c>
      <c r="G213" s="12">
        <f t="shared" si="127"/>
        <v>99381.925673492195</v>
      </c>
      <c r="H213" s="52"/>
      <c r="I213" s="25">
        <v>46</v>
      </c>
      <c r="J213" s="113">
        <v>177923.96276489121</v>
      </c>
      <c r="K213" s="113">
        <v>133707.22217278456</v>
      </c>
      <c r="L213" s="113">
        <v>116959.26044854072</v>
      </c>
      <c r="M213" s="113">
        <v>99747.964342672654</v>
      </c>
      <c r="N213" s="52"/>
      <c r="O213" s="52"/>
      <c r="P213" s="113"/>
      <c r="Q213" s="113"/>
      <c r="R213" s="113"/>
      <c r="S213" s="113"/>
      <c r="T213" s="113"/>
      <c r="U213" s="113"/>
      <c r="V213" s="113"/>
      <c r="AJ213" s="115"/>
      <c r="AK213" s="115" t="s">
        <v>45</v>
      </c>
      <c r="AL213" s="115" t="s">
        <v>22</v>
      </c>
      <c r="AM213" s="115" t="s">
        <v>23</v>
      </c>
      <c r="AN213" s="115" t="s">
        <v>24</v>
      </c>
      <c r="AO213" s="115" t="s">
        <v>46</v>
      </c>
      <c r="BF213" s="1">
        <v>58</v>
      </c>
      <c r="BG213" s="26">
        <f t="shared" si="142"/>
        <v>685716.80893955007</v>
      </c>
    </row>
    <row r="214" spans="3:80" ht="18" x14ac:dyDescent="0.2">
      <c r="C214" s="25">
        <v>47</v>
      </c>
      <c r="D214" s="12">
        <f t="shared" si="124"/>
        <v>182731.31645429443</v>
      </c>
      <c r="E214" s="12">
        <f t="shared" si="125"/>
        <v>133151.26933629959</v>
      </c>
      <c r="F214" s="12">
        <f t="shared" si="126"/>
        <v>117436.41948327057</v>
      </c>
      <c r="G214" s="12">
        <f t="shared" si="127"/>
        <v>101548.24581038908</v>
      </c>
      <c r="H214" s="52"/>
      <c r="I214" s="25">
        <v>47</v>
      </c>
      <c r="J214" s="113">
        <v>182731.31645429443</v>
      </c>
      <c r="K214" s="113">
        <v>133151.26933629959</v>
      </c>
      <c r="L214" s="113">
        <v>117436.41948327057</v>
      </c>
      <c r="M214" s="113">
        <v>106088.7380652609</v>
      </c>
      <c r="N214" s="52"/>
      <c r="O214" s="52"/>
      <c r="P214" s="113"/>
      <c r="Q214" s="113"/>
      <c r="R214" s="113"/>
      <c r="S214" s="113"/>
      <c r="T214" s="113"/>
      <c r="U214" s="113"/>
      <c r="V214" s="113"/>
      <c r="AJ214" s="115">
        <v>31</v>
      </c>
      <c r="AK214" s="1">
        <v>1548</v>
      </c>
      <c r="AL214" s="1">
        <v>1998</v>
      </c>
      <c r="AM214" s="1">
        <v>3024</v>
      </c>
      <c r="AN214" s="1">
        <v>2418</v>
      </c>
      <c r="AO214" s="1">
        <v>8988</v>
      </c>
      <c r="BF214" s="1">
        <v>59</v>
      </c>
      <c r="BG214" s="26">
        <f t="shared" si="142"/>
        <v>680412.68209116685</v>
      </c>
    </row>
    <row r="215" spans="3:80" ht="18" x14ac:dyDescent="0.2">
      <c r="C215" s="25">
        <v>48</v>
      </c>
      <c r="D215" s="12">
        <f t="shared" si="124"/>
        <v>190372.81961964275</v>
      </c>
      <c r="E215" s="12">
        <f t="shared" si="125"/>
        <v>132595.31649981462</v>
      </c>
      <c r="F215" s="12">
        <f t="shared" si="126"/>
        <v>117913.57851800042</v>
      </c>
      <c r="G215" s="12">
        <f t="shared" si="127"/>
        <v>107889.01953297736</v>
      </c>
      <c r="H215" s="52"/>
      <c r="I215" s="25">
        <v>48</v>
      </c>
      <c r="J215" s="113">
        <v>190372.81961964275</v>
      </c>
      <c r="K215" s="113">
        <v>132595.31649981462</v>
      </c>
      <c r="L215" s="113">
        <v>117913.57851800042</v>
      </c>
      <c r="M215" s="113">
        <v>104139.33207923872</v>
      </c>
      <c r="N215" s="52"/>
      <c r="O215" s="52"/>
      <c r="P215" s="113"/>
      <c r="Q215" s="113"/>
      <c r="R215" s="113"/>
      <c r="S215" s="113"/>
      <c r="T215" s="113"/>
      <c r="U215" s="113"/>
      <c r="V215" s="113"/>
      <c r="AJ215" s="115">
        <v>32</v>
      </c>
      <c r="AK215" s="1">
        <v>1552</v>
      </c>
      <c r="AL215" s="1">
        <v>2000</v>
      </c>
      <c r="AM215" s="1">
        <v>3024</v>
      </c>
      <c r="AN215" s="1">
        <v>2420</v>
      </c>
      <c r="AO215" s="1">
        <v>9028</v>
      </c>
      <c r="BF215" s="1">
        <v>60</v>
      </c>
      <c r="BG215" s="26">
        <f t="shared" si="142"/>
        <v>681120.04494283302</v>
      </c>
    </row>
    <row r="216" spans="3:80" ht="18" x14ac:dyDescent="0.2">
      <c r="C216" s="25">
        <v>49</v>
      </c>
      <c r="D216" s="12">
        <f t="shared" si="124"/>
        <v>194867.81818953474</v>
      </c>
      <c r="E216" s="12">
        <f t="shared" si="125"/>
        <v>132039.36366332963</v>
      </c>
      <c r="F216" s="12">
        <f t="shared" si="126"/>
        <v>118390.73755273028</v>
      </c>
      <c r="G216" s="12">
        <f t="shared" si="127"/>
        <v>105606.51835800095</v>
      </c>
      <c r="H216" s="52"/>
      <c r="I216" s="25">
        <v>49</v>
      </c>
      <c r="J216" s="113">
        <v>194867.81818953474</v>
      </c>
      <c r="K216" s="113">
        <v>132039.36366332963</v>
      </c>
      <c r="L216" s="113">
        <v>118390.73755273028</v>
      </c>
      <c r="M216" s="113">
        <v>105573.20883910553</v>
      </c>
      <c r="N216" s="52"/>
      <c r="O216" s="52"/>
      <c r="P216" s="113"/>
      <c r="Q216" s="113"/>
      <c r="R216" s="113"/>
      <c r="S216" s="113"/>
      <c r="T216" s="113"/>
      <c r="U216" s="113"/>
      <c r="V216" s="113"/>
      <c r="AJ216" s="115">
        <v>33</v>
      </c>
      <c r="AK216" s="1">
        <v>1540</v>
      </c>
      <c r="AL216" s="1">
        <v>1991</v>
      </c>
      <c r="AM216" s="1">
        <v>3024</v>
      </c>
      <c r="AN216" s="1">
        <v>2400</v>
      </c>
      <c r="AO216" s="1">
        <v>8955</v>
      </c>
    </row>
    <row r="217" spans="3:80" ht="18" x14ac:dyDescent="0.2">
      <c r="C217" s="25">
        <v>50</v>
      </c>
      <c r="D217" s="12">
        <f t="shared" si="124"/>
        <v>191419.97250228116</v>
      </c>
      <c r="E217" s="12">
        <f t="shared" si="125"/>
        <v>131483.41082684463</v>
      </c>
      <c r="F217" s="12">
        <f t="shared" si="126"/>
        <v>118867.89658746013</v>
      </c>
      <c r="G217" s="12">
        <f t="shared" si="127"/>
        <v>107406.79982571737</v>
      </c>
      <c r="H217" s="52"/>
      <c r="I217" s="25">
        <v>50</v>
      </c>
      <c r="J217" s="113">
        <v>190704.70614283573</v>
      </c>
      <c r="K217" s="113">
        <v>131483.41082684463</v>
      </c>
      <c r="L217" s="113">
        <v>118867.89658746013</v>
      </c>
      <c r="M217" s="113">
        <v>102833.03465581707</v>
      </c>
      <c r="N217" s="52"/>
      <c r="O217" s="52"/>
      <c r="P217" s="113"/>
      <c r="Q217" s="113"/>
      <c r="R217" s="113"/>
      <c r="S217" s="113"/>
      <c r="T217" s="113"/>
      <c r="U217" s="113"/>
      <c r="V217" s="113"/>
      <c r="AJ217" s="115">
        <v>34</v>
      </c>
      <c r="AK217" s="1">
        <v>1541</v>
      </c>
      <c r="AL217" s="1">
        <v>2000</v>
      </c>
      <c r="AM217" s="1">
        <v>3024</v>
      </c>
      <c r="AN217" s="1">
        <v>2399</v>
      </c>
      <c r="AO217" s="1">
        <v>8964</v>
      </c>
    </row>
    <row r="218" spans="3:80" ht="18" x14ac:dyDescent="0.2">
      <c r="C218" s="25">
        <v>51</v>
      </c>
      <c r="D218" s="12">
        <f t="shared" ref="D218:D227" si="143">J61</f>
        <v>180437.6715024079</v>
      </c>
      <c r="E218" s="12">
        <f t="shared" ref="E218:E227" si="144">K61</f>
        <v>130927.45799035966</v>
      </c>
      <c r="F218" s="12">
        <f t="shared" ref="F218:F227" si="145">L61</f>
        <v>119345.05562218998</v>
      </c>
      <c r="G218" s="12">
        <f t="shared" ref="G218:G226" si="146">M61</f>
        <v>105484.04511519824</v>
      </c>
      <c r="H218" s="52"/>
      <c r="I218" s="25">
        <v>51</v>
      </c>
      <c r="J218" s="113">
        <v>183996.62378486432</v>
      </c>
      <c r="K218" s="113">
        <v>130927.45799035966</v>
      </c>
      <c r="L218" s="113">
        <v>119345.05562218998</v>
      </c>
      <c r="M218" s="113">
        <v>108382.9999168854</v>
      </c>
      <c r="N218" s="52"/>
      <c r="O218" s="52"/>
      <c r="P218" s="113"/>
      <c r="Q218" s="113"/>
      <c r="R218" s="113"/>
      <c r="S218" s="113"/>
      <c r="T218" s="113"/>
      <c r="U218" s="113"/>
      <c r="V218" s="113"/>
      <c r="AJ218" s="115">
        <v>35</v>
      </c>
      <c r="AK218" s="1">
        <v>1551</v>
      </c>
      <c r="AL218" s="1">
        <v>2005</v>
      </c>
      <c r="AM218" s="1">
        <v>3024</v>
      </c>
      <c r="AN218" s="1">
        <v>2412</v>
      </c>
      <c r="AO218" s="1">
        <v>8992</v>
      </c>
    </row>
    <row r="219" spans="3:80" ht="18" x14ac:dyDescent="0.2">
      <c r="C219" s="25">
        <v>52</v>
      </c>
      <c r="D219" s="12">
        <f t="shared" si="143"/>
        <v>176305.41400321631</v>
      </c>
      <c r="E219" s="12">
        <f t="shared" si="144"/>
        <v>130371.50515387468</v>
      </c>
      <c r="F219" s="12">
        <f t="shared" si="145"/>
        <v>119822.21465691982</v>
      </c>
      <c r="G219" s="12">
        <f t="shared" si="146"/>
        <v>109329.55453623652</v>
      </c>
      <c r="H219" s="52"/>
      <c r="I219" s="25">
        <v>52</v>
      </c>
      <c r="J219" s="113">
        <v>179058.6936348493</v>
      </c>
      <c r="K219" s="113">
        <v>130371.50515387468</v>
      </c>
      <c r="L219" s="113">
        <v>119822.21465691982</v>
      </c>
      <c r="M219" s="113">
        <v>110549.68645849016</v>
      </c>
      <c r="N219" s="52"/>
      <c r="O219" s="52"/>
      <c r="P219" s="52"/>
      <c r="AJ219" s="115">
        <v>36</v>
      </c>
      <c r="AK219" s="1">
        <v>1561</v>
      </c>
      <c r="AL219" s="1">
        <v>2009</v>
      </c>
      <c r="AM219" s="1">
        <v>3024</v>
      </c>
      <c r="AN219" s="1">
        <v>2423</v>
      </c>
      <c r="AO219" s="1">
        <v>9017</v>
      </c>
    </row>
    <row r="220" spans="3:80" ht="18" x14ac:dyDescent="0.2">
      <c r="C220" s="25">
        <v>53</v>
      </c>
      <c r="D220" s="12">
        <f t="shared" si="143"/>
        <v>181575.36735117991</v>
      </c>
      <c r="E220" s="12">
        <f t="shared" si="144"/>
        <v>129815.55231738969</v>
      </c>
      <c r="F220" s="12">
        <f t="shared" si="145"/>
        <v>120299.37369164967</v>
      </c>
      <c r="G220" s="12">
        <f t="shared" si="146"/>
        <v>112435.34061104312</v>
      </c>
      <c r="H220" s="52"/>
      <c r="I220" s="25">
        <v>53</v>
      </c>
      <c r="J220" s="113">
        <v>181575.36735117991</v>
      </c>
      <c r="K220" s="113">
        <v>129815.55231738969</v>
      </c>
      <c r="L220" s="113">
        <v>120299.37369164967</v>
      </c>
      <c r="M220" s="113">
        <v>116890.42354060762</v>
      </c>
      <c r="N220" s="52"/>
      <c r="O220" s="52"/>
      <c r="P220" s="52"/>
      <c r="AJ220" s="115">
        <v>37</v>
      </c>
      <c r="AK220" s="116">
        <v>1561</v>
      </c>
      <c r="AL220" s="116">
        <v>1994</v>
      </c>
      <c r="AM220" s="116">
        <v>3377</v>
      </c>
      <c r="AN220" s="116">
        <v>2416</v>
      </c>
      <c r="AO220" s="116">
        <v>9348</v>
      </c>
    </row>
    <row r="221" spans="3:80" ht="18" x14ac:dyDescent="0.2">
      <c r="C221" s="25">
        <v>54</v>
      </c>
      <c r="D221" s="12">
        <f t="shared" si="143"/>
        <v>174389.41243899919</v>
      </c>
      <c r="E221" s="12">
        <f t="shared" si="144"/>
        <v>129259.59948090471</v>
      </c>
      <c r="F221" s="12">
        <f t="shared" si="145"/>
        <v>120776.53272637952</v>
      </c>
      <c r="G221" s="12">
        <f t="shared" si="146"/>
        <v>117828.10779628615</v>
      </c>
      <c r="H221" s="52"/>
      <c r="I221" s="25">
        <v>54</v>
      </c>
      <c r="J221" s="113">
        <v>174389.41243899919</v>
      </c>
      <c r="K221" s="113">
        <v>129259.59948090471</v>
      </c>
      <c r="L221" s="113">
        <v>120776.53272637952</v>
      </c>
      <c r="M221" s="113">
        <v>114941.02121863257</v>
      </c>
      <c r="N221" s="52"/>
      <c r="O221" s="52"/>
      <c r="P221" s="52"/>
      <c r="AJ221" s="115">
        <v>38</v>
      </c>
      <c r="AK221" s="116">
        <v>1579</v>
      </c>
      <c r="AL221" s="116">
        <v>2004</v>
      </c>
      <c r="AM221" s="116">
        <v>3407</v>
      </c>
      <c r="AN221" s="116">
        <v>2432</v>
      </c>
      <c r="AO221" s="116">
        <v>9422</v>
      </c>
      <c r="BD221" s="26"/>
    </row>
    <row r="222" spans="3:80" ht="18" x14ac:dyDescent="0.2">
      <c r="C222" s="25">
        <v>55</v>
      </c>
      <c r="D222" s="12">
        <f t="shared" si="143"/>
        <v>170015.83264054378</v>
      </c>
      <c r="E222" s="12">
        <f t="shared" si="144"/>
        <v>128703.64664441973</v>
      </c>
      <c r="F222" s="12">
        <f t="shared" si="145"/>
        <v>121253.69176110938</v>
      </c>
      <c r="G222" s="12">
        <f t="shared" si="146"/>
        <v>116408.20716429957</v>
      </c>
      <c r="H222" s="52"/>
      <c r="I222" s="25">
        <v>55</v>
      </c>
      <c r="J222" s="113">
        <v>170015.83264054378</v>
      </c>
      <c r="K222" s="113">
        <v>128703.64664441973</v>
      </c>
      <c r="L222" s="113">
        <v>121253.69176110938</v>
      </c>
      <c r="M222" s="113">
        <v>116374.89761209463</v>
      </c>
      <c r="N222" s="52"/>
      <c r="O222" s="52"/>
      <c r="P222" s="52"/>
      <c r="AJ222" s="115">
        <v>39</v>
      </c>
      <c r="AK222" s="116">
        <v>1581</v>
      </c>
      <c r="AL222" s="116">
        <v>1997</v>
      </c>
      <c r="AM222" s="116">
        <v>3396</v>
      </c>
      <c r="AN222" s="116">
        <v>2435</v>
      </c>
      <c r="AO222" s="116">
        <v>9409</v>
      </c>
      <c r="BA222" s="83" t="s">
        <v>79</v>
      </c>
      <c r="BB222" s="83"/>
      <c r="BC222" s="83"/>
      <c r="BD222" s="1">
        <v>36</v>
      </c>
      <c r="BE222" s="1">
        <v>37</v>
      </c>
      <c r="BF222" s="1">
        <v>38</v>
      </c>
      <c r="BG222" s="1">
        <v>39</v>
      </c>
      <c r="BH222" s="1">
        <v>40</v>
      </c>
      <c r="BI222" s="1">
        <v>41</v>
      </c>
      <c r="BJ222" s="1">
        <v>42</v>
      </c>
      <c r="BK222" s="1">
        <v>43</v>
      </c>
      <c r="BL222" s="1">
        <v>44</v>
      </c>
      <c r="BM222" s="1">
        <v>45</v>
      </c>
      <c r="BN222" s="1">
        <v>46</v>
      </c>
      <c r="BO222" s="1">
        <v>47</v>
      </c>
      <c r="BP222" s="1">
        <v>48</v>
      </c>
      <c r="BQ222" s="1">
        <v>49</v>
      </c>
      <c r="BR222" s="1">
        <v>50</v>
      </c>
      <c r="BS222" s="1">
        <v>51</v>
      </c>
      <c r="BT222" s="1">
        <v>52</v>
      </c>
      <c r="BU222" s="1">
        <v>53</v>
      </c>
      <c r="BV222" s="1">
        <v>54</v>
      </c>
      <c r="BW222" s="1">
        <v>55</v>
      </c>
      <c r="BX222" s="1">
        <v>56</v>
      </c>
      <c r="BY222" s="1">
        <v>57</v>
      </c>
      <c r="BZ222" s="1">
        <v>58</v>
      </c>
      <c r="CA222" s="1">
        <v>59</v>
      </c>
      <c r="CB222" s="1">
        <v>60</v>
      </c>
    </row>
    <row r="223" spans="3:80" ht="18" x14ac:dyDescent="0.2">
      <c r="C223" s="25">
        <v>56</v>
      </c>
      <c r="D223" s="12">
        <f t="shared" si="143"/>
        <v>168534.64087529216</v>
      </c>
      <c r="E223" s="12">
        <f t="shared" si="144"/>
        <v>128147.69380793475</v>
      </c>
      <c r="F223" s="12">
        <f t="shared" si="145"/>
        <v>121730.85079583923</v>
      </c>
      <c r="G223" s="12">
        <f t="shared" si="146"/>
        <v>118208.488632016</v>
      </c>
      <c r="H223" s="52"/>
      <c r="I223" s="25">
        <v>56</v>
      </c>
      <c r="J223" s="113">
        <v>168534.64087529216</v>
      </c>
      <c r="K223" s="113">
        <v>128147.69380793475</v>
      </c>
      <c r="L223" s="113">
        <v>121730.85079583923</v>
      </c>
      <c r="M223" s="113">
        <v>113634.72346544667</v>
      </c>
      <c r="N223" s="52"/>
      <c r="O223" s="52"/>
      <c r="P223" s="52"/>
      <c r="AJ223" s="115">
        <v>40</v>
      </c>
      <c r="AK223" s="117">
        <v>1170.1461977695617</v>
      </c>
      <c r="AL223" s="117">
        <v>1473.49791000645</v>
      </c>
      <c r="AM223" s="117">
        <v>1989.6930301368279</v>
      </c>
      <c r="AN223" s="117">
        <v>2158.2404353091279</v>
      </c>
      <c r="AO223" s="117">
        <v>6791.5775732219681</v>
      </c>
      <c r="BD223" s="1">
        <f t="shared" ref="BD223:CB223" si="147">BF91*$BD$111+BF92*$BD$112+BF93*$BD$113+BF94*$BD$114</f>
        <v>3215697.11</v>
      </c>
      <c r="BE223" s="1">
        <f>BG91*$BD$111+BG92*$BD$112+BG93*$BD$113+BG94*$BD$114</f>
        <v>4358609.408823682</v>
      </c>
      <c r="BF223" s="1">
        <f>BH91*$BD$111+BH92*$BD$112+BH93*$BD$113+BH94*$BD$114</f>
        <v>3486553.5171274473</v>
      </c>
      <c r="BG223" s="1">
        <f>BI91*$BD$111+BI92*$BD$112+BI93*$BD$113+BI94*$BD$114</f>
        <v>3648453.442098117</v>
      </c>
      <c r="BH223" s="1">
        <f t="shared" si="147"/>
        <v>3683015.921845152</v>
      </c>
      <c r="BI223" s="1">
        <f t="shared" si="147"/>
        <v>3586527.4507236565</v>
      </c>
      <c r="BJ223" s="1">
        <f t="shared" si="147"/>
        <v>3585545.1129205246</v>
      </c>
      <c r="BK223" s="1">
        <f t="shared" si="147"/>
        <v>3594771.6967802155</v>
      </c>
      <c r="BL223" s="1">
        <f t="shared" si="147"/>
        <v>3614497.6492004367</v>
      </c>
      <c r="BM223" s="1">
        <f t="shared" si="147"/>
        <v>3637486.1237000162</v>
      </c>
      <c r="BN223" s="1">
        <f t="shared" si="147"/>
        <v>3690498.4605159829</v>
      </c>
      <c r="BO223" s="1">
        <f t="shared" si="147"/>
        <v>3737770.0713823372</v>
      </c>
      <c r="BP223" s="1">
        <f t="shared" si="147"/>
        <v>3849138.3515659338</v>
      </c>
      <c r="BQ223" s="1">
        <f t="shared" si="147"/>
        <v>3837930.806638415</v>
      </c>
      <c r="BR223" s="1">
        <f t="shared" si="147"/>
        <v>3850517.8053217679</v>
      </c>
      <c r="BS223" s="1">
        <f t="shared" si="147"/>
        <v>3787764.7948828563</v>
      </c>
      <c r="BT223" s="1">
        <f t="shared" si="147"/>
        <v>3824230.3670071932</v>
      </c>
      <c r="BU223" s="1">
        <f t="shared" si="147"/>
        <v>3885290.9305737773</v>
      </c>
      <c r="BV223" s="1">
        <f t="shared" si="147"/>
        <v>3930615.7336695632</v>
      </c>
      <c r="BW223" s="1">
        <f t="shared" si="147"/>
        <v>3898334.1702640825</v>
      </c>
      <c r="BX223" s="1">
        <f t="shared" si="147"/>
        <v>3918060.1226843027</v>
      </c>
      <c r="BY223" s="1">
        <f t="shared" si="147"/>
        <v>3974075.0955918445</v>
      </c>
      <c r="BZ223" s="1">
        <f t="shared" si="147"/>
        <v>3960923.5224551428</v>
      </c>
      <c r="CA223" s="1">
        <f t="shared" si="147"/>
        <v>3936370.2686076532</v>
      </c>
      <c r="CB223" s="1">
        <f t="shared" si="147"/>
        <v>4081004.9110737941</v>
      </c>
    </row>
    <row r="224" spans="3:80" ht="18" x14ac:dyDescent="0.2">
      <c r="C224" s="25">
        <v>57</v>
      </c>
      <c r="D224" s="12">
        <f t="shared" si="143"/>
        <v>184205.31993352002</v>
      </c>
      <c r="E224" s="12">
        <f t="shared" si="144"/>
        <v>127591.74097144976</v>
      </c>
      <c r="F224" s="12">
        <f t="shared" si="145"/>
        <v>122208.00983056908</v>
      </c>
      <c r="G224" s="12">
        <f t="shared" si="146"/>
        <v>117993.85383891713</v>
      </c>
      <c r="H224" s="52"/>
      <c r="I224" s="25">
        <v>57</v>
      </c>
      <c r="J224" s="113">
        <v>184205.31993352002</v>
      </c>
      <c r="K224" s="113">
        <v>127591.74097144976</v>
      </c>
      <c r="L224" s="113">
        <v>122208.00983056908</v>
      </c>
      <c r="M224" s="113">
        <v>119184.6887228509</v>
      </c>
      <c r="N224" s="52"/>
      <c r="O224" s="52"/>
      <c r="P224" s="52"/>
      <c r="AJ224" s="115">
        <v>41</v>
      </c>
      <c r="AK224" s="117">
        <v>1118.8920350194701</v>
      </c>
      <c r="AL224" s="117">
        <v>1422.0454691800621</v>
      </c>
      <c r="AM224" s="117">
        <v>1918.9859751204554</v>
      </c>
      <c r="AN224" s="117">
        <v>2075.1574791603653</v>
      </c>
      <c r="AO224" s="117">
        <v>6535.0809584803528</v>
      </c>
    </row>
    <row r="225" spans="3:81" ht="18" x14ac:dyDescent="0.2">
      <c r="C225" s="25">
        <v>58</v>
      </c>
      <c r="D225" s="12">
        <f t="shared" si="143"/>
        <v>178565.92726815774</v>
      </c>
      <c r="E225" s="12">
        <f t="shared" si="144"/>
        <v>127035.78813496478</v>
      </c>
      <c r="F225" s="12">
        <f t="shared" si="145"/>
        <v>122673.59129361364</v>
      </c>
      <c r="G225" s="12">
        <f t="shared" si="146"/>
        <v>118423.12342511489</v>
      </c>
      <c r="H225" s="52"/>
      <c r="I225" s="25">
        <v>58</v>
      </c>
      <c r="J225" s="113">
        <v>155933.02135132896</v>
      </c>
      <c r="K225" s="113">
        <v>127035.78813496478</v>
      </c>
      <c r="L225" s="113">
        <v>122685.16886529893</v>
      </c>
      <c r="M225" s="113">
        <v>121351.37526482211</v>
      </c>
      <c r="N225" s="52"/>
      <c r="O225" s="52"/>
      <c r="P225" s="52"/>
      <c r="AJ225" s="115">
        <v>42</v>
      </c>
      <c r="AK225" s="117">
        <v>1119.3003230173344</v>
      </c>
      <c r="AL225" s="117">
        <v>1418.6720464645509</v>
      </c>
      <c r="AM225" s="117">
        <v>1904.096057929492</v>
      </c>
      <c r="AN225" s="117">
        <v>2070.9441970467124</v>
      </c>
      <c r="AO225" s="117">
        <v>6513.0126244580897</v>
      </c>
    </row>
    <row r="226" spans="3:81" ht="18" x14ac:dyDescent="0.2">
      <c r="C226" s="25">
        <v>59</v>
      </c>
      <c r="D226" s="12">
        <f t="shared" si="143"/>
        <v>157295.51550908829</v>
      </c>
      <c r="E226" s="12">
        <f t="shared" si="144"/>
        <v>126479.8352984798</v>
      </c>
      <c r="F226" s="12">
        <f t="shared" si="145"/>
        <v>121742.42836752451</v>
      </c>
      <c r="G226" s="12">
        <f t="shared" si="146"/>
        <v>123407.84140908378</v>
      </c>
      <c r="H226" s="52"/>
      <c r="I226" s="25">
        <v>59</v>
      </c>
      <c r="J226" s="113">
        <v>166167.54679212093</v>
      </c>
      <c r="K226" s="113">
        <v>126479.8352984798</v>
      </c>
      <c r="L226" s="113">
        <v>123150.75032834349</v>
      </c>
      <c r="M226" s="113">
        <v>127692.11234690287</v>
      </c>
      <c r="N226" s="52"/>
      <c r="O226" s="52"/>
      <c r="P226" s="52"/>
      <c r="AJ226" s="115">
        <v>43</v>
      </c>
      <c r="AK226" s="117">
        <v>1118.9999873291822</v>
      </c>
      <c r="AL226" s="117">
        <v>1414.3828386142109</v>
      </c>
      <c r="AM226" s="117">
        <v>1887.0715009419046</v>
      </c>
      <c r="AN226" s="117">
        <v>2065.34052182291</v>
      </c>
      <c r="AO226" s="117">
        <v>6485.7948487082076</v>
      </c>
    </row>
    <row r="227" spans="3:81" ht="18" x14ac:dyDescent="0.2">
      <c r="C227" s="25">
        <v>60</v>
      </c>
      <c r="D227" s="12">
        <f t="shared" si="143"/>
        <v>197788.02361510342</v>
      </c>
      <c r="E227" s="12">
        <f t="shared" si="144"/>
        <v>125923.8824619948</v>
      </c>
      <c r="F227" s="12">
        <f t="shared" si="145"/>
        <v>123638.32917759009</v>
      </c>
      <c r="G227" s="12">
        <f>M70</f>
        <v>122023.68636054776</v>
      </c>
      <c r="I227" s="25">
        <v>60</v>
      </c>
      <c r="J227" s="113">
        <v>212129.29358022765</v>
      </c>
      <c r="K227" s="113">
        <v>125923.8824619948</v>
      </c>
      <c r="L227" s="113">
        <v>122219.58740225436</v>
      </c>
      <c r="M227" s="113">
        <v>125409.61450288176</v>
      </c>
      <c r="N227" s="52"/>
      <c r="AJ227" s="115">
        <v>44</v>
      </c>
      <c r="AK227" s="117">
        <v>1122.3360526630765</v>
      </c>
      <c r="AL227" s="117">
        <v>1414.7931095789058</v>
      </c>
      <c r="AM227" s="117">
        <v>1881.0011450222771</v>
      </c>
      <c r="AN227" s="117">
        <v>2066.8718422626284</v>
      </c>
      <c r="AO227" s="117">
        <v>6485.0021495268884</v>
      </c>
    </row>
    <row r="228" spans="3:81" x14ac:dyDescent="0.2">
      <c r="I228" s="52"/>
      <c r="J228" s="52"/>
      <c r="K228" s="52"/>
      <c r="L228" s="52"/>
      <c r="M228" s="52"/>
      <c r="N228" s="52"/>
      <c r="AJ228" s="115">
        <v>45</v>
      </c>
      <c r="AK228" s="117">
        <v>1151.3225348589117</v>
      </c>
      <c r="AL228" s="117">
        <v>1443.9290027028276</v>
      </c>
      <c r="AM228" s="117">
        <v>1912.8124544401867</v>
      </c>
      <c r="AN228" s="117">
        <v>2108.0325642818125</v>
      </c>
      <c r="AO228" s="117">
        <v>6616.0965562837382</v>
      </c>
    </row>
    <row r="229" spans="3:81" x14ac:dyDescent="0.2">
      <c r="I229" s="52"/>
      <c r="J229" s="52"/>
      <c r="K229" s="52"/>
      <c r="L229" s="52"/>
      <c r="M229" s="52"/>
      <c r="N229" s="52"/>
      <c r="AJ229" s="115">
        <v>46</v>
      </c>
      <c r="AK229" s="117">
        <v>1184.5191099173653</v>
      </c>
      <c r="AL229" s="117">
        <v>1482.1331962457366</v>
      </c>
      <c r="AM229" s="117">
        <v>1989.6045830234457</v>
      </c>
      <c r="AN229" s="117">
        <v>2166.2277135659274</v>
      </c>
      <c r="AO229" s="117">
        <v>6822.4846027524745</v>
      </c>
    </row>
    <row r="230" spans="3:81" x14ac:dyDescent="0.2">
      <c r="AJ230" s="115">
        <v>47</v>
      </c>
      <c r="AK230" s="117">
        <v>1186.2184792143494</v>
      </c>
      <c r="AL230" s="117">
        <v>1480.4282939098298</v>
      </c>
      <c r="AM230" s="117">
        <v>1978.6038859872165</v>
      </c>
      <c r="AN230" s="117">
        <v>2164.5476667623029</v>
      </c>
      <c r="AO230" s="117">
        <v>6809.7983258736986</v>
      </c>
    </row>
    <row r="231" spans="3:81" x14ac:dyDescent="0.2">
      <c r="AJ231" s="115">
        <v>48</v>
      </c>
      <c r="AK231" s="117">
        <v>1179.5149324130371</v>
      </c>
      <c r="AL231" s="117">
        <v>1472.2874629769938</v>
      </c>
      <c r="AM231" s="117">
        <v>1981.6774520545905</v>
      </c>
      <c r="AN231" s="117">
        <v>2157.0796023214916</v>
      </c>
      <c r="AO231" s="117">
        <v>6790.5594497661132</v>
      </c>
    </row>
    <row r="232" spans="3:81" ht="18" x14ac:dyDescent="0.2">
      <c r="AJ232" s="115">
        <v>49</v>
      </c>
      <c r="AK232" s="117">
        <v>1194.443216996262</v>
      </c>
      <c r="AL232" s="117">
        <v>1488.4749715455084</v>
      </c>
      <c r="AM232" s="117">
        <v>2017.6157480228735</v>
      </c>
      <c r="AN232" s="117">
        <v>2183.2816441153891</v>
      </c>
      <c r="AO232" s="117">
        <v>6883.8155806800323</v>
      </c>
      <c r="BC232" s="83" t="s">
        <v>78</v>
      </c>
      <c r="BE232" s="1">
        <v>36</v>
      </c>
      <c r="BF232" s="1">
        <v>37</v>
      </c>
      <c r="BG232" s="1">
        <v>38</v>
      </c>
      <c r="BH232" s="1">
        <v>39</v>
      </c>
      <c r="BI232" s="1">
        <v>40</v>
      </c>
      <c r="BJ232" s="1">
        <v>41</v>
      </c>
      <c r="BK232" s="1">
        <v>42</v>
      </c>
      <c r="BL232" s="1">
        <v>43</v>
      </c>
      <c r="BM232" s="1">
        <v>44</v>
      </c>
      <c r="BN232" s="1">
        <v>45</v>
      </c>
      <c r="BO232" s="1">
        <v>46</v>
      </c>
      <c r="BP232" s="1">
        <v>47</v>
      </c>
      <c r="BQ232" s="1">
        <v>48</v>
      </c>
      <c r="BR232" s="1">
        <v>49</v>
      </c>
      <c r="BS232" s="1">
        <v>50</v>
      </c>
      <c r="BT232" s="1">
        <v>51</v>
      </c>
      <c r="BU232" s="1">
        <v>52</v>
      </c>
      <c r="BV232" s="1">
        <v>53</v>
      </c>
      <c r="BW232" s="1">
        <v>54</v>
      </c>
      <c r="BX232" s="1">
        <v>55</v>
      </c>
      <c r="BY232" s="1">
        <v>56</v>
      </c>
      <c r="BZ232" s="1">
        <v>57</v>
      </c>
      <c r="CA232" s="1">
        <v>58</v>
      </c>
      <c r="CB232" s="1">
        <v>59</v>
      </c>
      <c r="CC232" s="1">
        <v>60</v>
      </c>
    </row>
    <row r="233" spans="3:81" x14ac:dyDescent="0.2">
      <c r="AJ233" s="115">
        <v>50</v>
      </c>
      <c r="AK233" s="117">
        <v>1246.1454087476468</v>
      </c>
      <c r="AL233" s="117">
        <v>1605.4470952745958</v>
      </c>
      <c r="AM233" s="117">
        <v>2107.5910331034975</v>
      </c>
      <c r="AN233" s="117">
        <v>2305.9837471458627</v>
      </c>
      <c r="AO233" s="117">
        <v>7265.1672842716034</v>
      </c>
      <c r="BD233" s="1" t="s">
        <v>74</v>
      </c>
      <c r="BE233" s="118">
        <f>BG191/BD223</f>
        <v>0.33804329288960921</v>
      </c>
      <c r="BF233" s="118">
        <f>BG192/BE223</f>
        <v>0.25936300118837363</v>
      </c>
      <c r="BG233" s="118">
        <f>BG193/BF223</f>
        <v>0.28782377355088656</v>
      </c>
      <c r="BH233" s="118">
        <f>BG194/BG223</f>
        <v>0.2774077232564045</v>
      </c>
      <c r="BI233" s="118">
        <f>BG195/BH223</f>
        <v>0.26990485608048076</v>
      </c>
      <c r="BJ233" s="118">
        <f>BG196/BI223</f>
        <v>0.28038292230396022</v>
      </c>
      <c r="BK233" s="118">
        <f>BG197/BJ223</f>
        <v>0.2809356776574452</v>
      </c>
      <c r="BL233" s="118">
        <f>BG198/BK223</f>
        <v>0.26904354145874465</v>
      </c>
      <c r="BM233" s="118">
        <f>BG199/BL223</f>
        <v>0.2604046617501396</v>
      </c>
      <c r="BN233" s="118">
        <f>BG200/BM223</f>
        <v>0.24730664553265908</v>
      </c>
      <c r="BO233" s="118">
        <f>BG201/BN223</f>
        <v>0.23844581924825745</v>
      </c>
      <c r="BP233" s="118">
        <f>BG202/BO223</f>
        <v>0.22830480539259054</v>
      </c>
      <c r="BQ233" s="118">
        <f>BG203/BP223</f>
        <v>0.21487423589054114</v>
      </c>
      <c r="BR233" s="118">
        <f>BG204/BQ223</f>
        <v>0.20563721553614092</v>
      </c>
      <c r="BS233" s="118">
        <f>BG205/BR223</f>
        <v>0.20201310582623572</v>
      </c>
      <c r="BT233" s="118">
        <f>BG206/BS223</f>
        <v>0.1957168296181927</v>
      </c>
      <c r="BU233" s="118">
        <f>BG207/BT223</f>
        <v>0.19255369437547909</v>
      </c>
      <c r="BV233" s="119">
        <f>BG208/BU223</f>
        <v>0.18931961095829844</v>
      </c>
      <c r="BW233" s="118">
        <f>BG209/BV223</f>
        <v>0.18579605489637208</v>
      </c>
      <c r="BX233" s="118">
        <f>BG210/BW223</f>
        <v>0.18368821551027964</v>
      </c>
      <c r="BY233" s="118">
        <f>BG211/BX223</f>
        <v>0.18393873052788115</v>
      </c>
      <c r="BZ233" s="118">
        <f>BG212/BY223</f>
        <v>0.17547452668459709</v>
      </c>
      <c r="CA233" s="118">
        <f>BG213/BZ223</f>
        <v>0.17312043644672914</v>
      </c>
      <c r="CB233" s="118">
        <f>BG214/CA223</f>
        <v>0.17285281507113859</v>
      </c>
      <c r="CC233" s="118">
        <f>BG215/CB223</f>
        <v>0.16690007970698978</v>
      </c>
    </row>
    <row r="234" spans="3:81" x14ac:dyDescent="0.2">
      <c r="AJ234" s="115">
        <v>51</v>
      </c>
      <c r="AK234" s="117">
        <v>1336.4201595124848</v>
      </c>
      <c r="AL234" s="117">
        <v>1713.7884770132146</v>
      </c>
      <c r="AM234" s="117">
        <v>2324.0255490769105</v>
      </c>
      <c r="AN234" s="117">
        <v>2467.3984037045366</v>
      </c>
      <c r="AO234" s="117">
        <v>7841.6325893071462</v>
      </c>
    </row>
    <row r="235" spans="3:81" x14ac:dyDescent="0.2">
      <c r="AJ235" s="115">
        <v>52</v>
      </c>
      <c r="AK235" s="117">
        <v>1316.4057723387555</v>
      </c>
      <c r="AL235" s="117">
        <v>1683.2258353743928</v>
      </c>
      <c r="AM235" s="117">
        <v>2240.5263413149628</v>
      </c>
      <c r="AN235" s="117">
        <v>2421.1881305733004</v>
      </c>
      <c r="AO235" s="117">
        <v>7661.3460796014115</v>
      </c>
    </row>
    <row r="236" spans="3:81" x14ac:dyDescent="0.2">
      <c r="AJ236" s="115">
        <v>53</v>
      </c>
      <c r="AK236" s="117">
        <v>1334.16573523077</v>
      </c>
      <c r="AL236" s="117">
        <v>1702.2767349698836</v>
      </c>
      <c r="AM236" s="117">
        <v>2277.9061640410255</v>
      </c>
      <c r="AN236" s="117">
        <v>2451.0206328420609</v>
      </c>
      <c r="AO236" s="117">
        <v>7765.3692670837399</v>
      </c>
    </row>
    <row r="237" spans="3:81" x14ac:dyDescent="0.2">
      <c r="AJ237" s="115">
        <v>54</v>
      </c>
      <c r="AK237" s="117">
        <v>1268.5015889629781</v>
      </c>
      <c r="AL237" s="117">
        <v>1617.9385631952164</v>
      </c>
      <c r="AM237" s="117">
        <v>2103.368334190427</v>
      </c>
      <c r="AN237" s="117">
        <v>2327.8657618687985</v>
      </c>
      <c r="AO237" s="117">
        <v>7317.6742482174204</v>
      </c>
    </row>
    <row r="238" spans="3:81" x14ac:dyDescent="0.2">
      <c r="AJ238" s="115">
        <v>55</v>
      </c>
      <c r="AK238" s="117">
        <v>1264.2579702519579</v>
      </c>
      <c r="AL238" s="117">
        <v>1609.3493893161794</v>
      </c>
      <c r="AM238" s="117">
        <v>2081.5536809467339</v>
      </c>
      <c r="AN238" s="117">
        <v>2316.4505425200041</v>
      </c>
      <c r="AO238" s="117">
        <v>7271.6115830348754</v>
      </c>
      <c r="BB238" s="109" t="s">
        <v>81</v>
      </c>
      <c r="BC238" s="109"/>
      <c r="BD238" s="109"/>
      <c r="BE238" s="109"/>
    </row>
    <row r="239" spans="3:81" ht="18" x14ac:dyDescent="0.2">
      <c r="AJ239" s="115">
        <v>56</v>
      </c>
      <c r="AK239" s="117">
        <v>1267.5940355858522</v>
      </c>
      <c r="AL239" s="117">
        <v>1609.7596602808746</v>
      </c>
      <c r="AM239" s="117">
        <v>2075.4833250271067</v>
      </c>
      <c r="AN239" s="117">
        <v>2317.981862959723</v>
      </c>
      <c r="AO239" s="117">
        <v>7270.8188838535571</v>
      </c>
      <c r="BD239" s="83"/>
      <c r="BE239" s="1">
        <v>36</v>
      </c>
      <c r="BF239" s="1">
        <v>37</v>
      </c>
      <c r="BG239" s="1">
        <v>38</v>
      </c>
      <c r="BH239" s="1">
        <v>39</v>
      </c>
      <c r="BI239" s="1">
        <v>40</v>
      </c>
      <c r="BJ239" s="1">
        <v>41</v>
      </c>
      <c r="BK239" s="1">
        <v>42</v>
      </c>
      <c r="BL239" s="1">
        <v>43</v>
      </c>
      <c r="BM239" s="1">
        <v>44</v>
      </c>
      <c r="BN239" s="1">
        <v>45</v>
      </c>
      <c r="BO239" s="1">
        <v>46</v>
      </c>
      <c r="BP239" s="1">
        <v>47</v>
      </c>
      <c r="BQ239" s="1">
        <v>48</v>
      </c>
      <c r="BR239" s="1">
        <v>49</v>
      </c>
      <c r="BS239" s="1">
        <v>50</v>
      </c>
      <c r="BT239" s="1">
        <v>51</v>
      </c>
      <c r="BU239" s="1">
        <v>52</v>
      </c>
      <c r="BV239" s="1">
        <v>53</v>
      </c>
      <c r="BW239" s="1">
        <v>54</v>
      </c>
      <c r="BX239" s="1">
        <v>55</v>
      </c>
      <c r="BY239" s="1">
        <v>56</v>
      </c>
      <c r="BZ239" s="1">
        <v>57</v>
      </c>
      <c r="CA239" s="1">
        <v>58</v>
      </c>
      <c r="CB239" s="1">
        <v>59</v>
      </c>
      <c r="CC239" s="1">
        <v>60</v>
      </c>
    </row>
    <row r="240" spans="3:81" x14ac:dyDescent="0.2">
      <c r="AJ240" s="115">
        <v>57</v>
      </c>
      <c r="AK240" s="117">
        <v>1296.5805177816871</v>
      </c>
      <c r="AL240" s="117">
        <v>1638.8955534047959</v>
      </c>
      <c r="AM240" s="117">
        <v>2107.2946344450161</v>
      </c>
      <c r="AN240" s="117">
        <v>2359.1425849789066</v>
      </c>
      <c r="AO240" s="117">
        <v>7401.913290610406</v>
      </c>
      <c r="BD240" s="1" t="s">
        <v>49</v>
      </c>
      <c r="BE240" s="120">
        <f t="shared" ref="BE240:CC240" si="148">$BD$111*BE233</f>
        <v>1.2270971531892814</v>
      </c>
      <c r="BF240" s="120">
        <f t="shared" si="148"/>
        <v>0.94148769431379631</v>
      </c>
      <c r="BG240" s="120">
        <f t="shared" si="148"/>
        <v>1.0448002979897182</v>
      </c>
      <c r="BH240" s="120">
        <f t="shared" si="148"/>
        <v>1.0069900354207484</v>
      </c>
      <c r="BI240" s="120">
        <f t="shared" si="148"/>
        <v>0.97975462757214515</v>
      </c>
      <c r="BJ240" s="120">
        <f t="shared" si="148"/>
        <v>1.0177900079633755</v>
      </c>
      <c r="BK240" s="120">
        <f t="shared" si="148"/>
        <v>1.019796509896526</v>
      </c>
      <c r="BL240" s="120">
        <f t="shared" si="148"/>
        <v>0.97662805549524301</v>
      </c>
      <c r="BM240" s="120">
        <f t="shared" si="148"/>
        <v>0.94526892215300673</v>
      </c>
      <c r="BN240" s="120">
        <f t="shared" si="148"/>
        <v>0.89772312328355242</v>
      </c>
      <c r="BO240" s="120">
        <f t="shared" si="148"/>
        <v>0.86555832387117448</v>
      </c>
      <c r="BP240" s="120">
        <f t="shared" si="148"/>
        <v>0.82874644357510363</v>
      </c>
      <c r="BQ240" s="120">
        <f t="shared" si="148"/>
        <v>0.77999347628266436</v>
      </c>
      <c r="BR240" s="120">
        <f t="shared" si="148"/>
        <v>0.74646309239619157</v>
      </c>
      <c r="BS240" s="120">
        <f t="shared" si="148"/>
        <v>0.73330757414923564</v>
      </c>
      <c r="BT240" s="120">
        <f t="shared" si="148"/>
        <v>0.71045209151403943</v>
      </c>
      <c r="BU240" s="120">
        <f t="shared" si="148"/>
        <v>0.69896991058298907</v>
      </c>
      <c r="BV240" s="120">
        <f t="shared" si="148"/>
        <v>0.68723018777862332</v>
      </c>
      <c r="BW240" s="120">
        <f t="shared" si="148"/>
        <v>0.67443967927383064</v>
      </c>
      <c r="BX240" s="120">
        <f t="shared" si="148"/>
        <v>0.66678822230231505</v>
      </c>
      <c r="BY240" s="120">
        <f t="shared" si="148"/>
        <v>0.66769759181620858</v>
      </c>
      <c r="BZ240" s="120">
        <f t="shared" si="148"/>
        <v>0.6369725318650874</v>
      </c>
      <c r="CA240" s="120">
        <f t="shared" si="148"/>
        <v>0.62842718430162681</v>
      </c>
      <c r="CB240" s="120">
        <f t="shared" si="148"/>
        <v>0.62745571870823302</v>
      </c>
      <c r="CC240" s="120">
        <f t="shared" si="148"/>
        <v>0.60584728933637289</v>
      </c>
    </row>
    <row r="241" spans="36:81" x14ac:dyDescent="0.2">
      <c r="AJ241" s="115">
        <v>58</v>
      </c>
      <c r="AK241" s="117">
        <v>1355.1719002905841</v>
      </c>
      <c r="AL241" s="117">
        <v>1709.9185584323845</v>
      </c>
      <c r="AM241" s="117">
        <v>2260.5854289366093</v>
      </c>
      <c r="AN241" s="117">
        <v>2467.1649782705808</v>
      </c>
      <c r="AO241" s="117">
        <v>7792.8408659301585</v>
      </c>
      <c r="BD241" s="1" t="s">
        <v>50</v>
      </c>
      <c r="BE241" s="120">
        <f t="shared" ref="BE241:CC241" si="149">$BD$112*BE233</f>
        <v>1.6259882387990201</v>
      </c>
      <c r="BF241" s="120">
        <f t="shared" si="149"/>
        <v>1.247536035716077</v>
      </c>
      <c r="BG241" s="120">
        <f t="shared" si="149"/>
        <v>1.3844323507797642</v>
      </c>
      <c r="BH241" s="120">
        <f t="shared" si="149"/>
        <v>1.3343311488633056</v>
      </c>
      <c r="BI241" s="120">
        <f t="shared" si="149"/>
        <v>1.2982423577471123</v>
      </c>
      <c r="BJ241" s="120">
        <f t="shared" si="149"/>
        <v>1.3486418562820486</v>
      </c>
      <c r="BK241" s="120">
        <f t="shared" si="149"/>
        <v>1.3513006095323112</v>
      </c>
      <c r="BL241" s="120">
        <f t="shared" si="149"/>
        <v>1.2940994344165617</v>
      </c>
      <c r="BM241" s="120">
        <f t="shared" si="149"/>
        <v>1.2525464230181713</v>
      </c>
      <c r="BN241" s="120">
        <f t="shared" si="149"/>
        <v>1.1895449650120899</v>
      </c>
      <c r="BO241" s="120">
        <f t="shared" si="149"/>
        <v>1.1469243905841182</v>
      </c>
      <c r="BP241" s="120">
        <f t="shared" si="149"/>
        <v>1.0981461139383604</v>
      </c>
      <c r="BQ241" s="120">
        <f t="shared" si="149"/>
        <v>1.0335450746335029</v>
      </c>
      <c r="BR241" s="120">
        <f t="shared" si="149"/>
        <v>0.98911500672883779</v>
      </c>
      <c r="BS241" s="120">
        <f t="shared" si="149"/>
        <v>0.97168303902419373</v>
      </c>
      <c r="BT241" s="120">
        <f t="shared" si="149"/>
        <v>0.94139795046350683</v>
      </c>
      <c r="BU241" s="120">
        <f t="shared" si="149"/>
        <v>0.92618326994605438</v>
      </c>
      <c r="BV241" s="120">
        <f t="shared" si="149"/>
        <v>0.91062732870941543</v>
      </c>
      <c r="BW241" s="120">
        <f t="shared" si="149"/>
        <v>0.89367902405154964</v>
      </c>
      <c r="BX241" s="120">
        <f t="shared" si="149"/>
        <v>0.88354031660444499</v>
      </c>
      <c r="BY241" s="120">
        <f t="shared" si="149"/>
        <v>0.88474529383910827</v>
      </c>
      <c r="BZ241" s="120">
        <f t="shared" si="149"/>
        <v>0.84403247335291198</v>
      </c>
      <c r="CA241" s="120">
        <f t="shared" si="149"/>
        <v>0.83270929930876714</v>
      </c>
      <c r="CB241" s="120">
        <f t="shared" si="149"/>
        <v>0.8314220404921765</v>
      </c>
      <c r="CC241" s="120">
        <f t="shared" si="149"/>
        <v>0.80278938339062078</v>
      </c>
    </row>
    <row r="242" spans="36:81" x14ac:dyDescent="0.2">
      <c r="AJ242" s="115">
        <v>59</v>
      </c>
      <c r="AK242" s="117">
        <v>1399.5396853069251</v>
      </c>
      <c r="AL242" s="117">
        <v>1763.3559010052529</v>
      </c>
      <c r="AM242" s="117">
        <v>2378.1179718283738</v>
      </c>
      <c r="AN242" s="117">
        <v>2549.2047850477838</v>
      </c>
      <c r="AO242" s="117">
        <v>8090.2183431883359</v>
      </c>
      <c r="BD242" s="1" t="s">
        <v>51</v>
      </c>
      <c r="BE242" s="120">
        <f t="shared" ref="BE242:CC242" si="150">$BD$113*BE233</f>
        <v>3.2384547458824562</v>
      </c>
      <c r="BF242" s="120">
        <f t="shared" si="150"/>
        <v>2.4846975513846195</v>
      </c>
      <c r="BG242" s="120">
        <f t="shared" si="150"/>
        <v>2.7573517506174934</v>
      </c>
      <c r="BH242" s="120">
        <f t="shared" si="150"/>
        <v>2.657565988796355</v>
      </c>
      <c r="BI242" s="120">
        <f t="shared" si="150"/>
        <v>2.5856885212510057</v>
      </c>
      <c r="BJ242" s="120">
        <f t="shared" si="150"/>
        <v>2.6860683956719389</v>
      </c>
      <c r="BK242" s="120">
        <f t="shared" si="150"/>
        <v>2.6913637919583251</v>
      </c>
      <c r="BL242" s="120">
        <f t="shared" si="150"/>
        <v>2.5774371271747736</v>
      </c>
      <c r="BM242" s="120">
        <f t="shared" si="150"/>
        <v>2.4946766595663372</v>
      </c>
      <c r="BN242" s="120">
        <f t="shared" si="150"/>
        <v>2.3691976642028738</v>
      </c>
      <c r="BO242" s="120">
        <f t="shared" si="150"/>
        <v>2.2843109483983062</v>
      </c>
      <c r="BP242" s="120">
        <f t="shared" si="150"/>
        <v>2.1871600356610172</v>
      </c>
      <c r="BQ242" s="120">
        <f t="shared" si="150"/>
        <v>2.0584951798313842</v>
      </c>
      <c r="BR242" s="120">
        <f t="shared" si="150"/>
        <v>1.9700045248362301</v>
      </c>
      <c r="BS242" s="120">
        <f t="shared" si="150"/>
        <v>1.9352855538153382</v>
      </c>
      <c r="BT242" s="120">
        <f t="shared" si="150"/>
        <v>1.8749672277422862</v>
      </c>
      <c r="BU242" s="120">
        <f t="shared" si="150"/>
        <v>1.8446643921170898</v>
      </c>
      <c r="BV242" s="120">
        <f t="shared" si="150"/>
        <v>1.8136818729804991</v>
      </c>
      <c r="BW242" s="120">
        <f t="shared" si="150"/>
        <v>1.7799262059072445</v>
      </c>
      <c r="BX242" s="120">
        <f t="shared" si="150"/>
        <v>1.759733104588479</v>
      </c>
      <c r="BY242" s="120">
        <f t="shared" si="150"/>
        <v>1.7621330384571015</v>
      </c>
      <c r="BZ242" s="120">
        <f t="shared" si="150"/>
        <v>1.6810459656384402</v>
      </c>
      <c r="CA242" s="120">
        <f t="shared" si="150"/>
        <v>1.6584937811596652</v>
      </c>
      <c r="CB242" s="120">
        <f t="shared" si="150"/>
        <v>1.6559299683815076</v>
      </c>
      <c r="CC242" s="120">
        <f t="shared" si="150"/>
        <v>1.598902763592962</v>
      </c>
    </row>
    <row r="243" spans="36:81" x14ac:dyDescent="0.2">
      <c r="AJ243" s="115">
        <v>60</v>
      </c>
      <c r="AK243" s="117">
        <v>1406.5001256880919</v>
      </c>
      <c r="AL243" s="117">
        <v>1772.8736335541817</v>
      </c>
      <c r="AM243" s="117">
        <v>2422.3525820378636</v>
      </c>
      <c r="AN243" s="117">
        <v>2568.5468795257261</v>
      </c>
      <c r="AO243" s="117">
        <v>8170.2732208058624</v>
      </c>
      <c r="BD243" s="1" t="s">
        <v>52</v>
      </c>
      <c r="BE243" s="120">
        <f t="shared" ref="BE243:CC243" si="151">$BD$114*BE233</f>
        <v>4.3573780453470627</v>
      </c>
      <c r="BF243" s="120">
        <f t="shared" si="151"/>
        <v>3.3431890853181363</v>
      </c>
      <c r="BG243" s="120">
        <f t="shared" si="151"/>
        <v>3.7100484410709278</v>
      </c>
      <c r="BH243" s="120">
        <f t="shared" si="151"/>
        <v>3.5757855527750544</v>
      </c>
      <c r="BI243" s="120">
        <f t="shared" si="151"/>
        <v>3.4790735948773972</v>
      </c>
      <c r="BJ243" s="120">
        <f t="shared" si="151"/>
        <v>3.6141358684980474</v>
      </c>
      <c r="BK243" s="120">
        <f t="shared" si="151"/>
        <v>3.6212608850044687</v>
      </c>
      <c r="BL243" s="120">
        <f t="shared" si="151"/>
        <v>3.4679712494032189</v>
      </c>
      <c r="BM243" s="120">
        <f t="shared" si="151"/>
        <v>3.3566160899592994</v>
      </c>
      <c r="BN243" s="120">
        <f t="shared" si="151"/>
        <v>3.1877826609159756</v>
      </c>
      <c r="BO243" s="120">
        <f t="shared" si="151"/>
        <v>3.0735666101100385</v>
      </c>
      <c r="BP243" s="120">
        <f t="shared" si="151"/>
        <v>2.9428489415104924</v>
      </c>
      <c r="BQ243" s="120">
        <f t="shared" si="151"/>
        <v>2.7697289006290755</v>
      </c>
      <c r="BR243" s="120">
        <f t="shared" si="151"/>
        <v>2.6506637082608564</v>
      </c>
      <c r="BS243" s="120">
        <f t="shared" si="151"/>
        <v>2.6039489341001785</v>
      </c>
      <c r="BT243" s="120">
        <f t="shared" si="151"/>
        <v>2.5227899337785038</v>
      </c>
      <c r="BU243" s="120">
        <f t="shared" si="151"/>
        <v>2.4820171204999255</v>
      </c>
      <c r="BV243" s="120">
        <f t="shared" si="151"/>
        <v>2.4403297852524668</v>
      </c>
      <c r="BW243" s="120">
        <f t="shared" si="151"/>
        <v>2.394911147614236</v>
      </c>
      <c r="BX243" s="120">
        <f t="shared" si="151"/>
        <v>2.3677410979275049</v>
      </c>
      <c r="BY243" s="120">
        <f t="shared" si="151"/>
        <v>2.3709702365043883</v>
      </c>
      <c r="BZ243" s="120">
        <f t="shared" si="151"/>
        <v>2.2618666489644568</v>
      </c>
      <c r="CA243" s="120">
        <f t="shared" si="151"/>
        <v>2.2315224257983388</v>
      </c>
      <c r="CB243" s="120">
        <f t="shared" si="151"/>
        <v>2.2280727862669765</v>
      </c>
      <c r="CC243" s="120">
        <f t="shared" si="151"/>
        <v>2.1513420274230985</v>
      </c>
    </row>
    <row r="258" spans="35:79" x14ac:dyDescent="0.2">
      <c r="BA258" s="1" t="s">
        <v>106</v>
      </c>
      <c r="BC258" s="1">
        <v>36</v>
      </c>
      <c r="BD258" s="1">
        <v>37</v>
      </c>
      <c r="BE258" s="1">
        <v>38</v>
      </c>
      <c r="BF258" s="1">
        <v>39</v>
      </c>
      <c r="BG258" s="1">
        <v>40</v>
      </c>
      <c r="BH258" s="1">
        <v>41</v>
      </c>
      <c r="BI258" s="1">
        <v>42</v>
      </c>
      <c r="BJ258" s="1">
        <v>43</v>
      </c>
      <c r="BK258" s="1">
        <v>44</v>
      </c>
      <c r="BL258" s="1">
        <v>45</v>
      </c>
      <c r="BM258" s="1">
        <v>46</v>
      </c>
      <c r="BN258" s="1">
        <v>47</v>
      </c>
      <c r="BO258" s="1">
        <v>48</v>
      </c>
      <c r="BP258" s="1">
        <v>49</v>
      </c>
      <c r="BQ258" s="1">
        <v>50</v>
      </c>
      <c r="BR258" s="1">
        <v>51</v>
      </c>
      <c r="BS258" s="1">
        <v>52</v>
      </c>
      <c r="BT258" s="1">
        <v>53</v>
      </c>
      <c r="BU258" s="1">
        <v>54</v>
      </c>
      <c r="BV258" s="1">
        <v>55</v>
      </c>
      <c r="BW258" s="1">
        <v>56</v>
      </c>
      <c r="BX258" s="1">
        <v>57</v>
      </c>
      <c r="BY258" s="1">
        <v>58</v>
      </c>
      <c r="BZ258" s="1">
        <v>59</v>
      </c>
      <c r="CA258" s="1">
        <v>60</v>
      </c>
    </row>
    <row r="259" spans="35:79" x14ac:dyDescent="0.2">
      <c r="BA259" s="1" t="s">
        <v>49</v>
      </c>
      <c r="BC259" s="110">
        <f t="shared" ref="BC259:CA259" si="152">$BD$121+BE158+BE183+2.8+0.21+BE240</f>
        <v>5.0810658743945787</v>
      </c>
      <c r="BD259" s="110">
        <f t="shared" si="152"/>
        <v>4.7591960789898256</v>
      </c>
      <c r="BE259" s="110">
        <f t="shared" si="152"/>
        <v>4.8884650345635006</v>
      </c>
      <c r="BF259" s="110">
        <f t="shared" si="152"/>
        <v>4.8439261828821074</v>
      </c>
      <c r="BG259" s="110">
        <f t="shared" si="152"/>
        <v>4.8157035051509087</v>
      </c>
      <c r="BH259" s="110">
        <f t="shared" si="152"/>
        <v>4.8562349415319428</v>
      </c>
      <c r="BI259" s="110">
        <f t="shared" si="152"/>
        <v>4.8577582613403276</v>
      </c>
      <c r="BJ259" s="110">
        <f t="shared" si="152"/>
        <v>4.8139669456527692</v>
      </c>
      <c r="BK259" s="110">
        <f t="shared" si="152"/>
        <v>4.7818466234390717</v>
      </c>
      <c r="BL259" s="110">
        <f t="shared" si="152"/>
        <v>4.7344713108797531</v>
      </c>
      <c r="BM259" s="110">
        <f t="shared" si="152"/>
        <v>4.7003266565319777</v>
      </c>
      <c r="BN259" s="110">
        <f t="shared" si="152"/>
        <v>4.6623583425491217</v>
      </c>
      <c r="BO259" s="110">
        <f t="shared" si="152"/>
        <v>4.610875916530178</v>
      </c>
      <c r="BP259" s="110">
        <f t="shared" si="152"/>
        <v>4.5778269546321493</v>
      </c>
      <c r="BQ259" s="110">
        <f t="shared" si="152"/>
        <v>4.564088119634107</v>
      </c>
      <c r="BR259" s="110">
        <f t="shared" si="152"/>
        <v>4.542288374489007</v>
      </c>
      <c r="BS259" s="110">
        <f t="shared" si="152"/>
        <v>4.5295383569143421</v>
      </c>
      <c r="BT259" s="110">
        <f t="shared" si="152"/>
        <v>4.5164072602576351</v>
      </c>
      <c r="BU259" s="110">
        <f t="shared" si="152"/>
        <v>4.5020478179557744</v>
      </c>
      <c r="BV259" s="110">
        <f t="shared" si="152"/>
        <v>4.4949352106494622</v>
      </c>
      <c r="BW259" s="110">
        <f t="shared" si="152"/>
        <v>4.4952199032820515</v>
      </c>
      <c r="BX259" s="110">
        <f t="shared" si="152"/>
        <v>4.4638165013993261</v>
      </c>
      <c r="BY259" s="110">
        <f t="shared" si="152"/>
        <v>4.4552672335848849</v>
      </c>
      <c r="BZ259" s="110">
        <f t="shared" si="152"/>
        <v>4.4538838813495563</v>
      </c>
      <c r="CA259" s="110">
        <f t="shared" si="152"/>
        <v>4.4306088933220167</v>
      </c>
    </row>
    <row r="260" spans="35:79" x14ac:dyDescent="0.2">
      <c r="BA260" s="1" t="s">
        <v>50</v>
      </c>
      <c r="BC260" s="120">
        <f t="shared" ref="BC260:CA260" si="153">$BD$122+BE159+BE184+3.59+0.33+BE241</f>
        <v>6.7714770668505482</v>
      </c>
      <c r="BD260" s="120">
        <f t="shared" si="153"/>
        <v>6.3403728682593528</v>
      </c>
      <c r="BE260" s="120">
        <f t="shared" si="153"/>
        <v>6.5149592285444342</v>
      </c>
      <c r="BF260" s="120">
        <f t="shared" si="153"/>
        <v>6.4550877465469236</v>
      </c>
      <c r="BG260" s="120">
        <f t="shared" si="153"/>
        <v>6.4175653854642212</v>
      </c>
      <c r="BH260" s="120">
        <f t="shared" si="153"/>
        <v>6.4715892940665443</v>
      </c>
      <c r="BI260" s="120">
        <f t="shared" si="153"/>
        <v>6.4735464403959142</v>
      </c>
      <c r="BJ260" s="120">
        <f t="shared" si="153"/>
        <v>6.4154408365631062</v>
      </c>
      <c r="BK260" s="120">
        <f t="shared" si="153"/>
        <v>6.372782537214376</v>
      </c>
      <c r="BL260" s="120">
        <f t="shared" si="153"/>
        <v>6.3100286346723262</v>
      </c>
      <c r="BM260" s="120">
        <f t="shared" si="153"/>
        <v>6.2645332023929559</v>
      </c>
      <c r="BN260" s="120">
        <f t="shared" si="153"/>
        <v>6.2140757206677577</v>
      </c>
      <c r="BO260" s="120">
        <f t="shared" si="153"/>
        <v>6.1455113577326328</v>
      </c>
      <c r="BP260" s="120">
        <f t="shared" si="153"/>
        <v>6.1017803409344751</v>
      </c>
      <c r="BQ260" s="120">
        <f t="shared" si="153"/>
        <v>6.0835013653446932</v>
      </c>
      <c r="BR260" s="120">
        <f t="shared" si="153"/>
        <v>6.0547492654682546</v>
      </c>
      <c r="BS260" s="120">
        <f t="shared" si="153"/>
        <v>6.0376936166737725</v>
      </c>
      <c r="BT260" s="120">
        <f t="shared" si="153"/>
        <v>6.0201173243638708</v>
      </c>
      <c r="BU260" s="120">
        <f t="shared" si="153"/>
        <v>6.0008908418636873</v>
      </c>
      <c r="BV260" s="120">
        <f t="shared" si="153"/>
        <v>5.9915345736564678</v>
      </c>
      <c r="BW260" s="120">
        <f t="shared" si="153"/>
        <v>5.9918324858306065</v>
      </c>
      <c r="BX260" s="120">
        <f t="shared" si="153"/>
        <v>5.9501346756903004</v>
      </c>
      <c r="BY260" s="120">
        <f t="shared" si="153"/>
        <v>5.9388058092269231</v>
      </c>
      <c r="BZ260" s="120">
        <f t="shared" si="153"/>
        <v>5.936920468437112</v>
      </c>
      <c r="CA260" s="120">
        <f t="shared" si="153"/>
        <v>5.9058678768492268</v>
      </c>
    </row>
    <row r="261" spans="35:79" x14ac:dyDescent="0.2">
      <c r="BA261" s="1" t="s">
        <v>51</v>
      </c>
      <c r="BC261" s="120">
        <f t="shared" ref="BC261:CA261" si="154">$BD$123+BE160+BE185+4.53+BE242</f>
        <v>13.595307286806705</v>
      </c>
      <c r="BD261" s="120">
        <f t="shared" si="154"/>
        <v>12.591204755175287</v>
      </c>
      <c r="BE261" s="120">
        <f t="shared" si="154"/>
        <v>13.043064452441964</v>
      </c>
      <c r="BF261" s="120">
        <f t="shared" si="154"/>
        <v>12.896823774009031</v>
      </c>
      <c r="BG261" s="120">
        <f t="shared" si="154"/>
        <v>12.818130087000281</v>
      </c>
      <c r="BH261" s="120">
        <f t="shared" si="154"/>
        <v>12.935743005515201</v>
      </c>
      <c r="BI261" s="120">
        <f t="shared" si="154"/>
        <v>12.937702459460739</v>
      </c>
      <c r="BJ261" s="120">
        <f t="shared" si="154"/>
        <v>12.819475492097967</v>
      </c>
      <c r="BK261" s="120">
        <f t="shared" si="154"/>
        <v>12.731459693103011</v>
      </c>
      <c r="BL261" s="120">
        <f t="shared" si="154"/>
        <v>12.607157753908151</v>
      </c>
      <c r="BM261" s="120">
        <f t="shared" si="154"/>
        <v>12.508601902659194</v>
      </c>
      <c r="BN261" s="120">
        <f t="shared" si="154"/>
        <v>12.403466845015886</v>
      </c>
      <c r="BO261" s="120">
        <f t="shared" si="154"/>
        <v>12.2559575070197</v>
      </c>
      <c r="BP261" s="120">
        <f t="shared" si="154"/>
        <v>12.170790642191335</v>
      </c>
      <c r="BQ261" s="120">
        <f t="shared" si="154"/>
        <v>12.132044388395824</v>
      </c>
      <c r="BR261" s="120">
        <f t="shared" si="154"/>
        <v>12.079014989651654</v>
      </c>
      <c r="BS261" s="120">
        <f t="shared" si="154"/>
        <v>12.039958870897937</v>
      </c>
      <c r="BT261" s="120">
        <f t="shared" si="154"/>
        <v>11.999370154205458</v>
      </c>
      <c r="BU261" s="120">
        <f t="shared" si="154"/>
        <v>11.954782396259294</v>
      </c>
      <c r="BV261" s="120">
        <f t="shared" si="154"/>
        <v>11.938309572081115</v>
      </c>
      <c r="BW261" s="120">
        <f t="shared" si="154"/>
        <v>11.93639666830347</v>
      </c>
      <c r="BX261" s="120">
        <f t="shared" si="154"/>
        <v>11.850626248450173</v>
      </c>
      <c r="BY261" s="120">
        <f t="shared" si="154"/>
        <v>11.828046998129009</v>
      </c>
      <c r="BZ261" s="120">
        <f t="shared" si="154"/>
        <v>11.82263947483667</v>
      </c>
      <c r="CA261" s="120">
        <f t="shared" si="154"/>
        <v>11.754106166452747</v>
      </c>
    </row>
    <row r="262" spans="35:79" x14ac:dyDescent="0.2">
      <c r="AJ262" s="18"/>
      <c r="BA262" s="1" t="s">
        <v>52</v>
      </c>
      <c r="BC262" s="120">
        <f t="shared" ref="BC262:CA262" si="155">$BD$124+BE161+BE186+7.18+BE243</f>
        <v>18.081025938527866</v>
      </c>
      <c r="BD262" s="120">
        <f t="shared" si="155"/>
        <v>16.785695191162418</v>
      </c>
      <c r="BE262" s="120">
        <f t="shared" si="155"/>
        <v>17.353805165738883</v>
      </c>
      <c r="BF262" s="120">
        <f t="shared" si="155"/>
        <v>17.167372668708335</v>
      </c>
      <c r="BG262" s="120">
        <f t="shared" si="155"/>
        <v>17.063005988159322</v>
      </c>
      <c r="BH262" s="120">
        <f t="shared" si="155"/>
        <v>17.217421243837901</v>
      </c>
      <c r="BI262" s="120">
        <f t="shared" si="155"/>
        <v>17.220799944144083</v>
      </c>
      <c r="BJ262" s="120">
        <f t="shared" si="155"/>
        <v>17.062681000487597</v>
      </c>
      <c r="BK262" s="120">
        <f t="shared" si="155"/>
        <v>16.945424020478658</v>
      </c>
      <c r="BL262" s="120">
        <f t="shared" si="155"/>
        <v>16.777912444196108</v>
      </c>
      <c r="BM262" s="120">
        <f t="shared" si="155"/>
        <v>16.648345737315715</v>
      </c>
      <c r="BN262" s="120">
        <f t="shared" si="155"/>
        <v>16.508661747254251</v>
      </c>
      <c r="BO262" s="120">
        <f t="shared" si="155"/>
        <v>16.314379053781032</v>
      </c>
      <c r="BP262" s="120">
        <f t="shared" si="155"/>
        <v>16.19904653052869</v>
      </c>
      <c r="BQ262" s="120">
        <f t="shared" si="155"/>
        <v>16.147809053886995</v>
      </c>
      <c r="BR262" s="120">
        <f t="shared" si="155"/>
        <v>16.07483563465291</v>
      </c>
      <c r="BS262" s="120">
        <f t="shared" si="155"/>
        <v>16.024232745480003</v>
      </c>
      <c r="BT262" s="120">
        <f t="shared" si="155"/>
        <v>15.971757497897958</v>
      </c>
      <c r="BU262" s="120">
        <f t="shared" si="155"/>
        <v>15.914174250271497</v>
      </c>
      <c r="BV262" s="120">
        <f t="shared" si="155"/>
        <v>15.891182130865664</v>
      </c>
      <c r="BW262" s="120">
        <f t="shared" si="155"/>
        <v>15.889567884308047</v>
      </c>
      <c r="BX262" s="120">
        <f t="shared" si="155"/>
        <v>15.775204823709378</v>
      </c>
      <c r="BY262" s="120">
        <f t="shared" si="155"/>
        <v>15.74483020517264</v>
      </c>
      <c r="BZ262" s="120">
        <f t="shared" si="155"/>
        <v>15.738187033595592</v>
      </c>
      <c r="CA262" s="120">
        <f t="shared" si="155"/>
        <v>15.648534737777538</v>
      </c>
    </row>
    <row r="263" spans="35:79" x14ac:dyDescent="0.2">
      <c r="AI263" s="2"/>
      <c r="AJ263" s="2"/>
      <c r="AK263" s="2"/>
      <c r="AL263" s="163" t="s">
        <v>123</v>
      </c>
      <c r="AM263" s="163"/>
      <c r="AN263" s="163"/>
      <c r="AO263" s="163"/>
      <c r="AP263" s="163"/>
      <c r="AQ263" s="163"/>
      <c r="AR263" s="163"/>
      <c r="AS263" s="163"/>
      <c r="AT263" s="163"/>
      <c r="AU263" s="163"/>
      <c r="AV263" s="163"/>
      <c r="AW263" s="2"/>
      <c r="AX263" s="2"/>
    </row>
    <row r="264" spans="35:79" x14ac:dyDescent="0.2">
      <c r="AI264" s="2"/>
      <c r="AJ264" s="2"/>
      <c r="AK264" s="2"/>
      <c r="AL264" s="163"/>
      <c r="AM264" s="163"/>
      <c r="AN264" s="163"/>
      <c r="AO264" s="163"/>
      <c r="AP264" s="163"/>
      <c r="AQ264" s="163"/>
      <c r="AR264" s="163"/>
      <c r="AS264" s="163"/>
      <c r="AT264" s="163"/>
      <c r="AU264" s="163"/>
      <c r="AV264" s="163"/>
      <c r="AW264" s="2"/>
      <c r="AX264" s="2"/>
    </row>
    <row r="266" spans="35:79" x14ac:dyDescent="0.2">
      <c r="AQ266" s="116"/>
      <c r="AR266" s="116"/>
      <c r="AS266" s="116"/>
      <c r="AT266" s="116"/>
      <c r="AU266" s="116"/>
      <c r="AV266" s="116"/>
    </row>
    <row r="267" spans="35:79" x14ac:dyDescent="0.2">
      <c r="AQ267" s="116"/>
      <c r="AR267" s="121"/>
      <c r="AS267" s="121"/>
      <c r="AT267" s="121"/>
      <c r="AU267" s="121"/>
      <c r="AV267" s="116"/>
      <c r="BA267" s="1" t="s">
        <v>107</v>
      </c>
      <c r="BC267" s="1">
        <v>36</v>
      </c>
      <c r="BD267" s="1">
        <v>37</v>
      </c>
      <c r="BE267" s="1">
        <v>38</v>
      </c>
      <c r="BF267" s="1">
        <v>39</v>
      </c>
      <c r="BG267" s="1">
        <v>40</v>
      </c>
      <c r="BH267" s="1">
        <v>41</v>
      </c>
      <c r="BI267" s="1">
        <v>42</v>
      </c>
      <c r="BJ267" s="1">
        <v>43</v>
      </c>
      <c r="BK267" s="1">
        <v>44</v>
      </c>
      <c r="BL267" s="1">
        <v>45</v>
      </c>
      <c r="BM267" s="1">
        <v>46</v>
      </c>
      <c r="BN267" s="1">
        <v>47</v>
      </c>
      <c r="BO267" s="1">
        <v>48</v>
      </c>
      <c r="BP267" s="1">
        <v>49</v>
      </c>
      <c r="BQ267" s="1">
        <v>50</v>
      </c>
      <c r="BR267" s="1">
        <v>51</v>
      </c>
      <c r="BS267" s="1">
        <v>52</v>
      </c>
      <c r="BT267" s="1">
        <v>53</v>
      </c>
      <c r="BU267" s="1">
        <v>54</v>
      </c>
      <c r="BV267" s="1">
        <v>55</v>
      </c>
      <c r="BW267" s="1">
        <v>56</v>
      </c>
      <c r="BX267" s="1">
        <v>57</v>
      </c>
      <c r="BY267" s="1">
        <v>58</v>
      </c>
      <c r="BZ267" s="1">
        <v>59</v>
      </c>
      <c r="CA267" s="1">
        <v>60</v>
      </c>
    </row>
    <row r="268" spans="35:79" x14ac:dyDescent="0.2">
      <c r="AQ268" s="116"/>
      <c r="AR268" s="121"/>
      <c r="AS268" s="121"/>
      <c r="AT268" s="121"/>
      <c r="AU268" s="121"/>
      <c r="AV268" s="116"/>
      <c r="BB268" s="1" t="s">
        <v>49</v>
      </c>
      <c r="BC268" s="1">
        <f t="shared" ref="BC268:CA268" si="156">BF91*$BD$99-BF91*BC259</f>
        <v>194857.08521122148</v>
      </c>
      <c r="BD268" s="1">
        <f t="shared" si="156"/>
        <v>256534.26911037148</v>
      </c>
      <c r="BE268" s="1">
        <f t="shared" si="156"/>
        <v>241577.3194406908</v>
      </c>
      <c r="BF268" s="1">
        <f>BI91*$BD$99-BI91*BF259</f>
        <v>233364.77761896932</v>
      </c>
      <c r="BG268" s="1">
        <f t="shared" si="156"/>
        <v>237145.75178913435</v>
      </c>
      <c r="BH268" s="1">
        <f t="shared" si="156"/>
        <v>221419.97631500126</v>
      </c>
      <c r="BI268" s="1">
        <f t="shared" si="156"/>
        <v>212361.38285265083</v>
      </c>
      <c r="BJ268" s="1">
        <f t="shared" si="156"/>
        <v>214432.91560444224</v>
      </c>
      <c r="BK268" s="1">
        <f t="shared" si="156"/>
        <v>217950.44473219628</v>
      </c>
      <c r="BL268" s="1">
        <f t="shared" si="156"/>
        <v>246989.76100258308</v>
      </c>
      <c r="BM268" s="1">
        <f t="shared" si="156"/>
        <v>245476.94859091728</v>
      </c>
      <c r="BN268" s="1">
        <f t="shared" si="156"/>
        <v>259047.52632644679</v>
      </c>
      <c r="BO268" s="1">
        <f t="shared" si="156"/>
        <v>279681.29414127336</v>
      </c>
      <c r="BP268" s="1">
        <f t="shared" si="156"/>
        <v>292725.18389396206</v>
      </c>
      <c r="BQ268" s="1">
        <f t="shared" si="156"/>
        <v>290175.81045552064</v>
      </c>
      <c r="BR268" s="1">
        <f t="shared" si="156"/>
        <v>277461.1051493861</v>
      </c>
      <c r="BS268" s="1">
        <f t="shared" si="156"/>
        <v>273354.78188032378</v>
      </c>
      <c r="BT268" s="1">
        <f t="shared" si="156"/>
        <v>283909.92610635783</v>
      </c>
      <c r="BU268" s="1">
        <f t="shared" si="156"/>
        <v>275178.15388352913</v>
      </c>
      <c r="BV268" s="1">
        <f t="shared" si="156"/>
        <v>269486.10995063989</v>
      </c>
      <c r="BW268" s="1">
        <f t="shared" si="156"/>
        <v>267090.34446667018</v>
      </c>
      <c r="BX268" s="1">
        <f t="shared" si="156"/>
        <v>297709.59843101283</v>
      </c>
      <c r="BY268" s="1">
        <f t="shared" si="156"/>
        <v>290121.9129978742</v>
      </c>
      <c r="BZ268" s="1">
        <f t="shared" si="156"/>
        <v>255780.77316075936</v>
      </c>
      <c r="CA268" s="1">
        <f t="shared" si="156"/>
        <v>326229.80715816654</v>
      </c>
    </row>
    <row r="269" spans="35:79" x14ac:dyDescent="0.2">
      <c r="AQ269" s="116"/>
      <c r="AR269" s="121"/>
      <c r="AS269" s="121"/>
      <c r="AT269" s="121"/>
      <c r="AU269" s="121"/>
      <c r="AV269" s="116"/>
      <c r="BB269" s="1" t="s">
        <v>50</v>
      </c>
      <c r="BC269" s="1">
        <f t="shared" ref="BC269:CA269" si="157">BF92*$BD$100-BF92*BC260</f>
        <v>266034.00410142273</v>
      </c>
      <c r="BD269" s="1">
        <f>BG91*$BD$100-BG91*BD260</f>
        <v>464127.36965419585</v>
      </c>
      <c r="BE269" s="1">
        <f t="shared" si="157"/>
        <v>306018.61414935032</v>
      </c>
      <c r="BF269" s="1">
        <f t="shared" si="157"/>
        <v>313025.40553647222</v>
      </c>
      <c r="BG269" s="1">
        <f t="shared" si="157"/>
        <v>316902.83626459632</v>
      </c>
      <c r="BH269" s="1">
        <f t="shared" si="157"/>
        <v>308243.67120519863</v>
      </c>
      <c r="BI269" s="1">
        <f t="shared" si="157"/>
        <v>306722.06444398814</v>
      </c>
      <c r="BJ269" s="1">
        <f t="shared" si="157"/>
        <v>313333.63349408645</v>
      </c>
      <c r="BK269" s="1">
        <f t="shared" si="157"/>
        <v>317798.00247554027</v>
      </c>
      <c r="BL269" s="1">
        <f t="shared" si="157"/>
        <v>324913.03894041036</v>
      </c>
      <c r="BM269" s="1">
        <f t="shared" si="157"/>
        <v>329650.71686726878</v>
      </c>
      <c r="BN269" s="1">
        <f t="shared" si="157"/>
        <v>334998.51134710282</v>
      </c>
      <c r="BO269" s="1">
        <f t="shared" si="157"/>
        <v>342691.0895116179</v>
      </c>
      <c r="BP269" s="1">
        <f t="shared" si="157"/>
        <v>347028.45135046518</v>
      </c>
      <c r="BQ269" s="1">
        <f t="shared" si="157"/>
        <v>347970.6672330671</v>
      </c>
      <c r="BR269" s="1">
        <f t="shared" si="157"/>
        <v>350263.77815908403</v>
      </c>
      <c r="BS269" s="1">
        <f t="shared" si="157"/>
        <v>351000.0355296249</v>
      </c>
      <c r="BT269" s="1">
        <f t="shared" si="157"/>
        <v>351784.91625302995</v>
      </c>
      <c r="BU269" s="1">
        <f t="shared" si="157"/>
        <v>352763.55672036891</v>
      </c>
      <c r="BV269" s="1">
        <f t="shared" si="157"/>
        <v>352450.48658007826</v>
      </c>
      <c r="BW269" s="1">
        <f t="shared" si="157"/>
        <v>350889.85220061336</v>
      </c>
      <c r="BX269" s="1">
        <f t="shared" si="157"/>
        <v>354687.85639483854</v>
      </c>
      <c r="BY269" s="1">
        <f t="shared" si="157"/>
        <v>354581.55386259302</v>
      </c>
      <c r="BZ269" s="1">
        <f t="shared" si="157"/>
        <v>353268.2391276292</v>
      </c>
      <c r="CA269" s="1">
        <f t="shared" si="157"/>
        <v>355625.68153278192</v>
      </c>
    </row>
    <row r="270" spans="35:79" x14ac:dyDescent="0.2">
      <c r="AQ270" s="116"/>
      <c r="AR270" s="121"/>
      <c r="AS270" s="121"/>
      <c r="AT270" s="121"/>
      <c r="AU270" s="121"/>
      <c r="AV270" s="116"/>
      <c r="BB270" s="1" t="s">
        <v>51</v>
      </c>
      <c r="BC270" s="1">
        <f t="shared" ref="BC270:CA270" si="158">BF93*$BD$101-BF93*BC261</f>
        <v>175116.57808397757</v>
      </c>
      <c r="BD270" s="1">
        <f t="shared" si="158"/>
        <v>450151.24070042581</v>
      </c>
      <c r="BE270" s="1">
        <f t="shared" si="158"/>
        <v>251835.64814298623</v>
      </c>
      <c r="BF270" s="1">
        <f t="shared" si="158"/>
        <v>287251.55527932872</v>
      </c>
      <c r="BG270" s="1">
        <f t="shared" si="158"/>
        <v>288877.00495386729</v>
      </c>
      <c r="BH270" s="1">
        <f t="shared" si="158"/>
        <v>276609.7899222679</v>
      </c>
      <c r="BI270" s="1">
        <f t="shared" si="158"/>
        <v>277536.33805960603</v>
      </c>
      <c r="BJ270" s="1">
        <f t="shared" si="158"/>
        <v>292345.88709647697</v>
      </c>
      <c r="BK270" s="1">
        <f t="shared" si="158"/>
        <v>303763.61741888616</v>
      </c>
      <c r="BL270" s="1">
        <f t="shared" si="158"/>
        <v>319492.02867135545</v>
      </c>
      <c r="BM270" s="1">
        <f t="shared" si="158"/>
        <v>332327.82010487118</v>
      </c>
      <c r="BN270" s="1">
        <f t="shared" si="158"/>
        <v>346030.30361007899</v>
      </c>
      <c r="BO270" s="1">
        <f t="shared" si="158"/>
        <v>364829.62243406242</v>
      </c>
      <c r="BP270" s="1">
        <f t="shared" si="158"/>
        <v>376388.94070550986</v>
      </c>
      <c r="BQ270" s="1">
        <f t="shared" si="158"/>
        <v>382511.61486320221</v>
      </c>
      <c r="BR270" s="1">
        <f t="shared" si="158"/>
        <v>390375.88799937279</v>
      </c>
      <c r="BS270" s="1">
        <f t="shared" si="158"/>
        <v>396616.45869450062</v>
      </c>
      <c r="BT270" s="1">
        <f t="shared" si="158"/>
        <v>403078.67192163202</v>
      </c>
      <c r="BU270" s="1">
        <f t="shared" si="158"/>
        <v>410062.61003136938</v>
      </c>
      <c r="BV270" s="1">
        <f t="shared" si="158"/>
        <v>413680.05953120394</v>
      </c>
      <c r="BW270" s="1">
        <f t="shared" si="158"/>
        <v>415540.83784693014</v>
      </c>
      <c r="BX270" s="1">
        <f t="shared" si="158"/>
        <v>427651.50183023652</v>
      </c>
      <c r="BY270" s="1">
        <f t="shared" si="158"/>
        <v>432050.62310683751</v>
      </c>
      <c r="BZ270" s="1">
        <f t="shared" si="158"/>
        <v>429429.43606113037</v>
      </c>
      <c r="CA270" s="1">
        <f t="shared" si="158"/>
        <v>444590.30547978147</v>
      </c>
    </row>
    <row r="271" spans="35:79" x14ac:dyDescent="0.2">
      <c r="AQ271" s="116"/>
      <c r="AR271" s="121"/>
      <c r="AS271" s="121"/>
      <c r="AT271" s="121"/>
      <c r="AU271" s="121"/>
      <c r="AV271" s="116"/>
      <c r="BB271" s="1" t="s">
        <v>52</v>
      </c>
      <c r="BC271" s="1">
        <f t="shared" ref="BC271:CA271" si="159">BF94*$BD$102-BF94*BC262</f>
        <v>342057.3126033782</v>
      </c>
      <c r="BD271" s="1">
        <f t="shared" si="159"/>
        <v>685027.84126193216</v>
      </c>
      <c r="BE271" s="1">
        <f t="shared" si="159"/>
        <v>454861.0485416709</v>
      </c>
      <c r="BF271" s="1">
        <f>BI94*$BD$102-BI94*BF262</f>
        <v>532808.04490578198</v>
      </c>
      <c r="BG271" s="1">
        <f t="shared" si="159"/>
        <v>574726.63534646458</v>
      </c>
      <c r="BH271" s="1">
        <f t="shared" si="159"/>
        <v>526483.81194042112</v>
      </c>
      <c r="BI271" s="1">
        <f t="shared" si="159"/>
        <v>536561.84400098538</v>
      </c>
      <c r="BJ271" s="1">
        <f t="shared" si="159"/>
        <v>561938.46744733979</v>
      </c>
      <c r="BK271" s="1">
        <f t="shared" si="159"/>
        <v>583936.93356697098</v>
      </c>
      <c r="BL271" s="1">
        <f t="shared" si="159"/>
        <v>582869.59223344107</v>
      </c>
      <c r="BM271" s="1">
        <f t="shared" si="159"/>
        <v>630245.81258107442</v>
      </c>
      <c r="BN271" s="1">
        <f t="shared" si="159"/>
        <v>658168.53007010277</v>
      </c>
      <c r="BO271" s="1">
        <f t="shared" si="159"/>
        <v>720226.19866137067</v>
      </c>
      <c r="BP271" s="1">
        <f t="shared" si="159"/>
        <v>717168.95224205195</v>
      </c>
      <c r="BQ271" s="1">
        <f t="shared" si="159"/>
        <v>734897.83331849496</v>
      </c>
      <c r="BR271" s="1">
        <f t="shared" si="159"/>
        <v>729439.50989328325</v>
      </c>
      <c r="BS271" s="1">
        <f t="shared" si="159"/>
        <v>761564.23093977431</v>
      </c>
      <c r="BT271" s="1">
        <f t="shared" si="159"/>
        <v>789098.4862147423</v>
      </c>
      <c r="BU271" s="1">
        <f t="shared" si="159"/>
        <v>833731.15918674693</v>
      </c>
      <c r="BV271" s="1">
        <f t="shared" si="159"/>
        <v>826360.66113182111</v>
      </c>
      <c r="BW271" s="1">
        <f t="shared" si="159"/>
        <v>839331.34903017338</v>
      </c>
      <c r="BX271" s="1">
        <f t="shared" si="159"/>
        <v>851301.48750895984</v>
      </c>
      <c r="BY271" s="1">
        <f t="shared" si="159"/>
        <v>857995.63684875472</v>
      </c>
      <c r="BZ271" s="1">
        <f t="shared" si="159"/>
        <v>894930.58448637254</v>
      </c>
      <c r="CA271" s="1">
        <f t="shared" si="159"/>
        <v>895832.65458429023</v>
      </c>
    </row>
    <row r="273" spans="7:79" x14ac:dyDescent="0.2">
      <c r="AQ273" s="25" t="s">
        <v>48</v>
      </c>
      <c r="AR273" s="25" t="s">
        <v>49</v>
      </c>
      <c r="AS273" s="25" t="s">
        <v>50</v>
      </c>
      <c r="AT273" s="25" t="s">
        <v>51</v>
      </c>
      <c r="AU273" s="25" t="s">
        <v>52</v>
      </c>
      <c r="AV273" s="25" t="s">
        <v>53</v>
      </c>
    </row>
    <row r="274" spans="7:79" x14ac:dyDescent="0.2">
      <c r="AQ274" s="25" t="s">
        <v>21</v>
      </c>
      <c r="AR274" s="122">
        <v>1.2930000000000001E-3</v>
      </c>
      <c r="AS274" s="122">
        <v>1.653E-3</v>
      </c>
      <c r="AT274" s="122">
        <v>2.7079999999999999E-3</v>
      </c>
      <c r="AU274" s="122">
        <v>4.7869999999999996E-3</v>
      </c>
      <c r="AV274" s="1" t="s">
        <v>54</v>
      </c>
    </row>
    <row r="275" spans="7:79" x14ac:dyDescent="0.2">
      <c r="AQ275" s="25" t="s">
        <v>22</v>
      </c>
      <c r="AR275" s="122">
        <v>1.671E-3</v>
      </c>
      <c r="AS275" s="122">
        <v>4.5820000000000001E-3</v>
      </c>
      <c r="AT275" s="122">
        <v>1.82E-3</v>
      </c>
      <c r="AU275" s="122">
        <v>5.2199999999999998E-3</v>
      </c>
      <c r="AV275" s="1" t="s">
        <v>54</v>
      </c>
    </row>
    <row r="276" spans="7:79" x14ac:dyDescent="0.2">
      <c r="AQ276" s="25" t="s">
        <v>23</v>
      </c>
      <c r="AR276" s="122">
        <v>3.895E-3</v>
      </c>
      <c r="AS276" s="122">
        <v>2.7330000000000002E-3</v>
      </c>
      <c r="AT276" s="122">
        <v>4.2240000000000003E-3</v>
      </c>
      <c r="AU276" s="122">
        <v>5.8149999999999999E-3</v>
      </c>
      <c r="AV276" s="1" t="s">
        <v>54</v>
      </c>
      <c r="BA276" s="78" t="s">
        <v>105</v>
      </c>
      <c r="BB276" s="78"/>
      <c r="BC276" s="1">
        <v>36</v>
      </c>
      <c r="BD276" s="1">
        <v>37</v>
      </c>
      <c r="BE276" s="1">
        <v>38</v>
      </c>
      <c r="BF276" s="1">
        <v>39</v>
      </c>
      <c r="BG276" s="1">
        <v>40</v>
      </c>
      <c r="BH276" s="1">
        <v>41</v>
      </c>
      <c r="BI276" s="1">
        <v>42</v>
      </c>
      <c r="BJ276" s="1">
        <v>43</v>
      </c>
      <c r="BK276" s="1">
        <v>44</v>
      </c>
      <c r="BL276" s="1">
        <v>45</v>
      </c>
      <c r="BM276" s="1">
        <v>46</v>
      </c>
      <c r="BN276" s="1">
        <v>47</v>
      </c>
      <c r="BO276" s="1">
        <v>48</v>
      </c>
      <c r="BP276" s="1">
        <v>49</v>
      </c>
      <c r="BQ276" s="1">
        <v>50</v>
      </c>
      <c r="BR276" s="1">
        <v>51</v>
      </c>
      <c r="BS276" s="1">
        <v>52</v>
      </c>
      <c r="BT276" s="1">
        <v>53</v>
      </c>
      <c r="BU276" s="1">
        <v>54</v>
      </c>
      <c r="BV276" s="1">
        <v>55</v>
      </c>
      <c r="BW276" s="1">
        <v>56</v>
      </c>
      <c r="BX276" s="1">
        <v>57</v>
      </c>
      <c r="BY276" s="1">
        <v>58</v>
      </c>
      <c r="BZ276" s="1">
        <v>59</v>
      </c>
      <c r="CA276" s="1">
        <v>60</v>
      </c>
    </row>
    <row r="277" spans="7:79" x14ac:dyDescent="0.2">
      <c r="AQ277" s="25" t="s">
        <v>24</v>
      </c>
      <c r="AR277" s="122">
        <v>2.5370000000000002E-3</v>
      </c>
      <c r="AS277" s="122">
        <v>4.4320000000000002E-3</v>
      </c>
      <c r="AT277" s="122">
        <v>5.0090000000000004E-3</v>
      </c>
      <c r="AU277" s="122">
        <v>7.0549999999999996E-3</v>
      </c>
      <c r="AV277" s="1" t="s">
        <v>54</v>
      </c>
      <c r="BC277" s="1">
        <f t="shared" ref="BC277:CA277" si="160">BC268+BC269+BC270+BC271</f>
        <v>978064.98</v>
      </c>
      <c r="BD277" s="1">
        <f>BD268+BD269+BD270+BD271</f>
        <v>1855840.7207269254</v>
      </c>
      <c r="BE277" s="1">
        <f t="shared" si="160"/>
        <v>1254292.6302746981</v>
      </c>
      <c r="BF277" s="1">
        <f t="shared" si="160"/>
        <v>1366449.7833405524</v>
      </c>
      <c r="BG277" s="1">
        <f t="shared" si="160"/>
        <v>1417652.2283540624</v>
      </c>
      <c r="BH277" s="1">
        <f t="shared" si="160"/>
        <v>1332757.2493828889</v>
      </c>
      <c r="BI277" s="1">
        <f t="shared" si="160"/>
        <v>1333181.6293572304</v>
      </c>
      <c r="BJ277" s="1">
        <f t="shared" si="160"/>
        <v>1382050.9036423455</v>
      </c>
      <c r="BK277" s="1">
        <f t="shared" si="160"/>
        <v>1423448.9981935937</v>
      </c>
      <c r="BL277" s="1">
        <f t="shared" si="160"/>
        <v>1474264.4208477899</v>
      </c>
      <c r="BM277" s="1">
        <f t="shared" si="160"/>
        <v>1537701.2981441317</v>
      </c>
      <c r="BN277" s="1">
        <f t="shared" si="160"/>
        <v>1598244.8713537315</v>
      </c>
      <c r="BO277" s="1">
        <f t="shared" si="160"/>
        <v>1707428.2047483244</v>
      </c>
      <c r="BP277" s="1">
        <f t="shared" si="160"/>
        <v>1733311.5281919891</v>
      </c>
      <c r="BQ277" s="1">
        <f t="shared" si="160"/>
        <v>1755555.9258702849</v>
      </c>
      <c r="BR277" s="1">
        <f t="shared" si="160"/>
        <v>1747540.2812011261</v>
      </c>
      <c r="BS277" s="1">
        <f t="shared" si="160"/>
        <v>1782535.5070442236</v>
      </c>
      <c r="BT277" s="1">
        <f t="shared" si="160"/>
        <v>1827872.0004957621</v>
      </c>
      <c r="BU277" s="1">
        <f t="shared" si="160"/>
        <v>1871735.4798220145</v>
      </c>
      <c r="BV277" s="1">
        <f t="shared" si="160"/>
        <v>1861977.3171937433</v>
      </c>
      <c r="BW277" s="1">
        <f t="shared" si="160"/>
        <v>1872852.3835443871</v>
      </c>
      <c r="BX277" s="1">
        <f t="shared" si="160"/>
        <v>1931350.4441650477</v>
      </c>
      <c r="BY277" s="1">
        <f t="shared" si="160"/>
        <v>1934749.7268160596</v>
      </c>
      <c r="BZ277" s="1">
        <f t="shared" si="160"/>
        <v>1933409.0328358915</v>
      </c>
      <c r="CA277" s="1">
        <f t="shared" si="160"/>
        <v>2022278.44875502</v>
      </c>
    </row>
    <row r="278" spans="7:79" x14ac:dyDescent="0.2">
      <c r="AQ278" s="25"/>
      <c r="AR278" s="122"/>
      <c r="AS278" s="122"/>
      <c r="AT278" s="122"/>
      <c r="AU278" s="122"/>
    </row>
    <row r="280" spans="7:79" x14ac:dyDescent="0.2">
      <c r="AS280" s="116"/>
    </row>
    <row r="281" spans="7:79" x14ac:dyDescent="0.2">
      <c r="AS281" s="116"/>
    </row>
    <row r="282" spans="7:79" x14ac:dyDescent="0.2">
      <c r="AS282" s="116"/>
    </row>
    <row r="283" spans="7:79" ht="23" x14ac:dyDescent="0.25">
      <c r="AI283" s="138" t="s">
        <v>108</v>
      </c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</row>
    <row r="284" spans="7:79" x14ac:dyDescent="0.2">
      <c r="AJ284" s="116"/>
      <c r="AK284" s="116"/>
      <c r="AL284" s="116"/>
      <c r="AM284" s="116"/>
      <c r="AN284" s="116"/>
      <c r="AO284" s="116"/>
      <c r="AP284" s="116"/>
      <c r="AQ284" s="116"/>
      <c r="AR284" s="116"/>
      <c r="AS284" s="123"/>
      <c r="AT284" s="116"/>
      <c r="AU284" s="116"/>
      <c r="AV284" s="116"/>
      <c r="AW284" s="116"/>
      <c r="AX284" s="116"/>
    </row>
    <row r="285" spans="7:79" x14ac:dyDescent="0.2">
      <c r="AJ285" s="116"/>
      <c r="AK285" s="147"/>
      <c r="AL285" s="147"/>
      <c r="AM285" s="147"/>
      <c r="AN285" s="147"/>
      <c r="AO285" s="147"/>
      <c r="AP285" s="147"/>
      <c r="AQ285" s="116"/>
      <c r="AR285" s="116"/>
      <c r="AS285" s="147"/>
      <c r="AT285" s="147"/>
      <c r="AU285" s="147"/>
      <c r="AV285" s="147"/>
      <c r="AW285" s="147"/>
      <c r="AX285" s="147"/>
    </row>
    <row r="286" spans="7:79" x14ac:dyDescent="0.2">
      <c r="G286" s="124"/>
      <c r="H286" s="124"/>
      <c r="I286" s="124"/>
      <c r="J286" s="124"/>
      <c r="K286" s="134" t="s">
        <v>93</v>
      </c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AJ286" s="116"/>
      <c r="AK286" s="116"/>
      <c r="AL286" s="116"/>
      <c r="AM286" s="116"/>
      <c r="AN286" s="116"/>
      <c r="AO286" s="116"/>
      <c r="AP286" s="116"/>
      <c r="AQ286" s="116"/>
      <c r="AR286" s="116"/>
      <c r="AS286" s="116"/>
      <c r="AT286" s="116"/>
      <c r="AU286" s="116"/>
      <c r="AV286" s="116"/>
      <c r="AW286" s="116"/>
      <c r="AX286" s="116"/>
    </row>
    <row r="287" spans="7:79" x14ac:dyDescent="0.2">
      <c r="G287" s="124"/>
      <c r="H287" s="124"/>
      <c r="I287" s="124"/>
      <c r="J287" s="12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AJ287" s="116"/>
      <c r="AK287" s="125"/>
      <c r="AL287" s="125"/>
      <c r="AM287" s="126"/>
      <c r="AN287" s="126" t="s">
        <v>45</v>
      </c>
      <c r="AO287" s="126" t="s">
        <v>22</v>
      </c>
      <c r="AP287" s="126" t="s">
        <v>23</v>
      </c>
      <c r="AQ287" s="115" t="s">
        <v>24</v>
      </c>
      <c r="AR287" s="115" t="s">
        <v>46</v>
      </c>
      <c r="AS287" s="125"/>
      <c r="AT287" s="125"/>
      <c r="AU287" s="125"/>
      <c r="AV287" s="125"/>
      <c r="AW287" s="125"/>
      <c r="AX287" s="125"/>
    </row>
    <row r="288" spans="7:79" x14ac:dyDescent="0.2">
      <c r="AJ288" s="116"/>
      <c r="AK288" s="125"/>
      <c r="AL288" s="125"/>
      <c r="AM288" s="126">
        <v>31</v>
      </c>
      <c r="AN288" s="127">
        <v>1548</v>
      </c>
      <c r="AO288" s="127">
        <v>1998</v>
      </c>
      <c r="AP288" s="127">
        <v>3024</v>
      </c>
      <c r="AQ288" s="127">
        <v>2418</v>
      </c>
      <c r="AR288" s="127">
        <v>8988</v>
      </c>
      <c r="AS288" s="125"/>
      <c r="AT288" s="125"/>
      <c r="AU288" s="125"/>
      <c r="AV288" s="125"/>
      <c r="AW288" s="125"/>
      <c r="AX288" s="125"/>
    </row>
    <row r="289" spans="7:85" x14ac:dyDescent="0.2">
      <c r="AJ289" s="116"/>
      <c r="AK289" s="125"/>
      <c r="AL289" s="125"/>
      <c r="AM289" s="126">
        <v>32</v>
      </c>
      <c r="AN289" s="127">
        <v>1552</v>
      </c>
      <c r="AO289" s="127">
        <v>2000</v>
      </c>
      <c r="AP289" s="127">
        <v>3024</v>
      </c>
      <c r="AQ289" s="127">
        <v>2420</v>
      </c>
      <c r="AR289" s="127">
        <v>9028</v>
      </c>
      <c r="AS289" s="125"/>
      <c r="AT289" s="125"/>
      <c r="AU289" s="125"/>
      <c r="AV289" s="125"/>
      <c r="AW289" s="125"/>
      <c r="AX289" s="125"/>
    </row>
    <row r="290" spans="7:85" x14ac:dyDescent="0.2">
      <c r="G290" s="128" t="s">
        <v>94</v>
      </c>
      <c r="H290" s="129" t="s">
        <v>21</v>
      </c>
      <c r="I290" s="129" t="s">
        <v>22</v>
      </c>
      <c r="J290" s="129" t="s">
        <v>91</v>
      </c>
      <c r="K290" s="129" t="s">
        <v>24</v>
      </c>
      <c r="L290" s="130" t="s">
        <v>95</v>
      </c>
      <c r="M290" s="130"/>
      <c r="N290" s="130" t="s">
        <v>7</v>
      </c>
      <c r="O290" s="129" t="s">
        <v>21</v>
      </c>
      <c r="P290" s="129" t="s">
        <v>22</v>
      </c>
      <c r="Q290" s="129" t="s">
        <v>91</v>
      </c>
      <c r="R290" s="129" t="s">
        <v>24</v>
      </c>
      <c r="S290" s="130" t="s">
        <v>95</v>
      </c>
      <c r="T290" s="130"/>
      <c r="U290" s="130" t="s">
        <v>8</v>
      </c>
      <c r="V290" s="129" t="s">
        <v>21</v>
      </c>
      <c r="W290" s="129" t="s">
        <v>22</v>
      </c>
      <c r="X290" s="129" t="s">
        <v>91</v>
      </c>
      <c r="Y290" s="129" t="s">
        <v>24</v>
      </c>
      <c r="Z290" s="130" t="s">
        <v>95</v>
      </c>
      <c r="AA290" s="130"/>
      <c r="AB290" s="130" t="s">
        <v>9</v>
      </c>
      <c r="AC290" s="129" t="s">
        <v>21</v>
      </c>
      <c r="AD290" s="129" t="s">
        <v>22</v>
      </c>
      <c r="AE290" s="129" t="s">
        <v>91</v>
      </c>
      <c r="AF290" s="129" t="s">
        <v>24</v>
      </c>
      <c r="AG290" s="129" t="s">
        <v>95</v>
      </c>
      <c r="AJ290" s="116"/>
      <c r="AK290" s="125"/>
      <c r="AL290" s="125"/>
      <c r="AM290" s="126">
        <v>33</v>
      </c>
      <c r="AN290" s="127">
        <v>1540</v>
      </c>
      <c r="AO290" s="127">
        <v>1991</v>
      </c>
      <c r="AP290" s="127">
        <v>3024</v>
      </c>
      <c r="AQ290" s="127">
        <v>2400</v>
      </c>
      <c r="AR290" s="127">
        <v>8955</v>
      </c>
      <c r="AS290" s="125"/>
      <c r="AT290" s="125"/>
      <c r="AU290" s="125"/>
      <c r="AV290" s="125"/>
      <c r="AW290" s="125"/>
      <c r="AX290" s="125"/>
      <c r="BA290" s="116"/>
      <c r="BB290" s="116"/>
      <c r="BC290" s="116"/>
      <c r="BD290" s="116"/>
      <c r="BE290" s="116"/>
      <c r="BF290" s="116"/>
      <c r="BG290" s="116"/>
      <c r="BH290" s="116"/>
      <c r="BI290" s="116"/>
      <c r="BJ290" s="116"/>
      <c r="BK290" s="116"/>
      <c r="BL290" s="116"/>
      <c r="BM290" s="116"/>
      <c r="BN290" s="116"/>
      <c r="BO290" s="116"/>
      <c r="BP290" s="116"/>
      <c r="BQ290" s="116"/>
      <c r="BR290" s="116"/>
      <c r="BS290" s="116"/>
      <c r="BT290" s="116"/>
      <c r="BU290" s="116"/>
      <c r="BV290" s="116"/>
      <c r="BW290" s="116"/>
      <c r="BX290" s="116"/>
      <c r="BY290" s="116"/>
      <c r="BZ290" s="116"/>
      <c r="CA290" s="116"/>
      <c r="CB290" s="116"/>
      <c r="CC290" s="116"/>
      <c r="CD290" s="116"/>
      <c r="CE290" s="116"/>
      <c r="CF290" s="116"/>
      <c r="CG290" s="116"/>
    </row>
    <row r="291" spans="7:85" x14ac:dyDescent="0.2">
      <c r="G291" s="16">
        <v>37</v>
      </c>
      <c r="H291" s="14">
        <f>$AR$274*AK46</f>
        <v>229.27605300000002</v>
      </c>
      <c r="I291" s="14">
        <f>$AR$275*AK46</f>
        <v>296.30339099999998</v>
      </c>
      <c r="J291" s="14">
        <f>$AR$276*AK46</f>
        <v>690.66529500000001</v>
      </c>
      <c r="K291" s="14">
        <f>$AR$274*$AK46</f>
        <v>229.27605300000002</v>
      </c>
      <c r="L291" s="93">
        <f>SUM(H291:K291)</f>
        <v>1445.520792</v>
      </c>
      <c r="N291" s="16">
        <v>37</v>
      </c>
      <c r="O291" s="1">
        <f>$AS$274*$AL46</f>
        <v>220.89865499999999</v>
      </c>
      <c r="P291" s="1">
        <f>$AS$275*$AL46</f>
        <v>612.31556999999998</v>
      </c>
      <c r="Q291" s="1">
        <f>$AS$276*$AL46</f>
        <v>365.22445500000003</v>
      </c>
      <c r="R291" s="1">
        <f>$AS$277*$AL46</f>
        <v>592.27031999999997</v>
      </c>
      <c r="S291" s="1">
        <f>SUM(O291:R291)</f>
        <v>1790.7089999999998</v>
      </c>
      <c r="U291" s="16">
        <v>37</v>
      </c>
      <c r="V291" s="1">
        <f>$AT$274*AM46</f>
        <v>291.32393200000001</v>
      </c>
      <c r="W291" s="1">
        <f>$AT$275*AM46</f>
        <v>195.79378</v>
      </c>
      <c r="X291" s="1">
        <f>$AT$276*AM46</f>
        <v>454.41369600000002</v>
      </c>
      <c r="Y291" s="1">
        <f>$AT$277*AM46</f>
        <v>538.86321100000009</v>
      </c>
      <c r="Z291" s="1">
        <f>SUM(V291:Y291)</f>
        <v>1480.3946190000001</v>
      </c>
      <c r="AB291" s="16">
        <v>37</v>
      </c>
      <c r="AC291" s="1">
        <f>AN46*$AU$274</f>
        <v>377.05284199999994</v>
      </c>
      <c r="AD291" s="1">
        <f>AN46*$AU$275</f>
        <v>411.15852000000001</v>
      </c>
      <c r="AE291" s="1">
        <f>$AU$276*AN46</f>
        <v>458.02429000000001</v>
      </c>
      <c r="AF291" s="1">
        <f>AN46*$AU$277</f>
        <v>555.69412999999997</v>
      </c>
      <c r="AG291" s="1">
        <f t="shared" ref="AG291:AG320" si="161">SUM(AC291:AF291)</f>
        <v>1801.9297820000002</v>
      </c>
      <c r="AJ291" s="116"/>
      <c r="AK291" s="125"/>
      <c r="AL291" s="125"/>
      <c r="AM291" s="126">
        <v>34</v>
      </c>
      <c r="AN291" s="127">
        <v>1541</v>
      </c>
      <c r="AO291" s="127">
        <v>2000</v>
      </c>
      <c r="AP291" s="127">
        <v>3024</v>
      </c>
      <c r="AQ291" s="127">
        <v>2399</v>
      </c>
      <c r="AR291" s="127">
        <v>8964</v>
      </c>
      <c r="AS291" s="125"/>
      <c r="AT291" s="125"/>
      <c r="AU291" s="125"/>
      <c r="AV291" s="125"/>
      <c r="AW291" s="125"/>
      <c r="AX291" s="125"/>
      <c r="BA291" s="116"/>
      <c r="BB291" s="116"/>
      <c r="BC291" s="116"/>
      <c r="BD291" s="116"/>
      <c r="BE291" s="116"/>
      <c r="BF291" s="116"/>
      <c r="BG291" s="116"/>
      <c r="BH291" s="116"/>
      <c r="BI291" s="116"/>
      <c r="BJ291" s="116"/>
      <c r="BK291" s="116"/>
      <c r="BL291" s="116"/>
      <c r="BM291" s="116"/>
      <c r="BN291" s="116"/>
      <c r="BO291" s="116"/>
      <c r="BP291" s="116"/>
      <c r="BQ291" s="116"/>
      <c r="BR291" s="116"/>
      <c r="BS291" s="116"/>
      <c r="BT291" s="116"/>
      <c r="BU291" s="116"/>
      <c r="BV291" s="116"/>
      <c r="BW291" s="116"/>
      <c r="BX291" s="116"/>
      <c r="BY291" s="116"/>
      <c r="BZ291" s="116"/>
      <c r="CA291" s="116"/>
      <c r="CB291" s="116"/>
      <c r="CC291" s="116"/>
      <c r="CD291" s="116"/>
      <c r="CE291" s="116"/>
      <c r="CF291" s="116"/>
      <c r="CG291" s="116"/>
    </row>
    <row r="292" spans="7:85" x14ac:dyDescent="0.2">
      <c r="G292" s="16">
        <v>38</v>
      </c>
      <c r="H292" s="14">
        <f t="shared" ref="H292:H320" si="162">$AR$274*AK47</f>
        <v>218.80902881634481</v>
      </c>
      <c r="I292" s="14">
        <f t="shared" ref="I292:I320" si="163">$AR$275*AK47</f>
        <v>282.77640150975418</v>
      </c>
      <c r="J292" s="14">
        <f t="shared" ref="J292:J320" si="164">$AR$276*AK47</f>
        <v>659.13470010801473</v>
      </c>
      <c r="K292" s="14">
        <f t="shared" ref="K292:K320" si="165">$AR$274*$AK47</f>
        <v>218.80902881634481</v>
      </c>
      <c r="L292" s="93">
        <f t="shared" ref="L292:L320" si="166">SUM(H292:K292)</f>
        <v>1379.5291592504586</v>
      </c>
      <c r="N292" s="16">
        <v>38</v>
      </c>
      <c r="O292" s="1">
        <f t="shared" ref="O292:O320" si="167">$AS$274*$AL47</f>
        <v>174.49462503333334</v>
      </c>
      <c r="P292" s="1">
        <f t="shared" ref="P292:P320" si="168">$AS$275*$AL47</f>
        <v>483.68685535555556</v>
      </c>
      <c r="Q292" s="1">
        <f t="shared" ref="Q292:Q320" si="169">$AS$276*$AL47</f>
        <v>288.50200255057473</v>
      </c>
      <c r="R292" s="1">
        <f t="shared" ref="R292:R320" si="170">$AS$277*$AL47</f>
        <v>467.85249736704981</v>
      </c>
      <c r="S292" s="1">
        <f t="shared" ref="S292:S320" si="171">SUM(O292:R292)</f>
        <v>1414.5359803065135</v>
      </c>
      <c r="U292" s="16">
        <v>38</v>
      </c>
      <c r="V292" s="1">
        <f t="shared" ref="V292:V320" si="172">$AT$274*AM47</f>
        <v>338.80507860042468</v>
      </c>
      <c r="W292" s="1">
        <f t="shared" ref="W292:W320" si="173">$AT$275*AM47</f>
        <v>227.70503805493831</v>
      </c>
      <c r="X292" s="1">
        <f t="shared" ref="X292:X320" si="174">$AT$276*AM47</f>
        <v>528.47586854069198</v>
      </c>
      <c r="Y292" s="1">
        <f t="shared" ref="Y292:Y320" si="175">$AT$277*AM47</f>
        <v>626.6893052841682</v>
      </c>
      <c r="Z292" s="1">
        <f t="shared" ref="Z292:Z320" si="176">SUM(V292:Y292)</f>
        <v>1721.6752904802233</v>
      </c>
      <c r="AB292" s="16">
        <v>38</v>
      </c>
      <c r="AC292" s="1">
        <f t="shared" ref="AC292:AC320" si="177">AN47*$AU$274</f>
        <v>461.32453749649494</v>
      </c>
      <c r="AD292" s="1">
        <f t="shared" ref="AD292:AD320" si="178">AN47*$AU$275</f>
        <v>503.05286938201459</v>
      </c>
      <c r="AE292" s="1">
        <f t="shared" ref="AE292:AE320" si="179">$AU$276*AN47</f>
        <v>560.39318686904494</v>
      </c>
      <c r="AF292" s="1">
        <f t="shared" ref="AF292:AF320" si="180">AN47*$AU$277</f>
        <v>679.89233591764616</v>
      </c>
      <c r="AG292" s="1">
        <f t="shared" si="161"/>
        <v>2204.6629296652004</v>
      </c>
      <c r="AJ292" s="116"/>
      <c r="AK292" s="125"/>
      <c r="AL292" s="125"/>
      <c r="AM292" s="126">
        <v>35</v>
      </c>
      <c r="AN292" s="127">
        <v>1551</v>
      </c>
      <c r="AO292" s="127">
        <v>2005</v>
      </c>
      <c r="AP292" s="127">
        <v>3024</v>
      </c>
      <c r="AQ292" s="127">
        <v>2412</v>
      </c>
      <c r="AR292" s="127">
        <v>8992</v>
      </c>
      <c r="AS292" s="125"/>
      <c r="AT292" s="125"/>
      <c r="AU292" s="125"/>
      <c r="AV292" s="125"/>
      <c r="AW292" s="125"/>
      <c r="AX292" s="125"/>
      <c r="BA292" s="116"/>
      <c r="BB292" s="116"/>
      <c r="BC292" s="116"/>
      <c r="BD292" s="116"/>
      <c r="BE292" s="116"/>
      <c r="BF292" s="116"/>
      <c r="BG292" s="116"/>
      <c r="BH292" s="116"/>
      <c r="BI292" s="116"/>
      <c r="BJ292" s="116"/>
      <c r="BK292" s="116"/>
      <c r="BL292" s="116"/>
      <c r="BM292" s="116"/>
      <c r="BN292" s="116"/>
      <c r="BO292" s="116"/>
      <c r="BP292" s="116"/>
      <c r="BQ292" s="116"/>
      <c r="BR292" s="116"/>
      <c r="BS292" s="116"/>
      <c r="BT292" s="116"/>
      <c r="BU292" s="116"/>
      <c r="BV292" s="116"/>
      <c r="BW292" s="116"/>
      <c r="BX292" s="116"/>
      <c r="BY292" s="116"/>
      <c r="BZ292" s="116"/>
      <c r="CA292" s="116"/>
      <c r="CB292" s="116"/>
      <c r="CC292" s="116"/>
      <c r="CD292" s="116"/>
      <c r="CE292" s="116"/>
      <c r="CF292" s="116"/>
      <c r="CG292" s="116"/>
    </row>
    <row r="293" spans="7:85" x14ac:dyDescent="0.2">
      <c r="G293" s="16">
        <v>39</v>
      </c>
      <c r="H293" s="14">
        <f t="shared" si="162"/>
        <v>229.82381064978685</v>
      </c>
      <c r="I293" s="14">
        <f t="shared" si="163"/>
        <v>297.01128197663866</v>
      </c>
      <c r="J293" s="14">
        <f t="shared" si="164"/>
        <v>692.31534607959759</v>
      </c>
      <c r="K293" s="14">
        <f t="shared" si="165"/>
        <v>229.82381064978685</v>
      </c>
      <c r="L293" s="93">
        <f t="shared" si="166"/>
        <v>1448.9742493558099</v>
      </c>
      <c r="N293" s="16">
        <v>39</v>
      </c>
      <c r="O293" s="1">
        <f t="shared" si="167"/>
        <v>173.57563499462361</v>
      </c>
      <c r="P293" s="1">
        <f t="shared" si="168"/>
        <v>481.1394794587813</v>
      </c>
      <c r="Q293" s="1">
        <f t="shared" si="169"/>
        <v>286.98258344846124</v>
      </c>
      <c r="R293" s="1">
        <f t="shared" si="170"/>
        <v>465.3885143957483</v>
      </c>
      <c r="S293" s="1">
        <f t="shared" si="171"/>
        <v>1407.0862122976146</v>
      </c>
      <c r="U293" s="16">
        <v>39</v>
      </c>
      <c r="V293" s="1">
        <f t="shared" si="172"/>
        <v>333.82051193252153</v>
      </c>
      <c r="W293" s="1">
        <f t="shared" si="173"/>
        <v>224.35499694135495</v>
      </c>
      <c r="X293" s="1">
        <f t="shared" si="174"/>
        <v>520.7008280660898</v>
      </c>
      <c r="Y293" s="1">
        <f t="shared" si="175"/>
        <v>617.46932949409177</v>
      </c>
      <c r="Z293" s="1">
        <f t="shared" si="176"/>
        <v>1696.3456664340579</v>
      </c>
      <c r="AB293" s="16">
        <v>39</v>
      </c>
      <c r="AC293" s="1">
        <f t="shared" si="177"/>
        <v>475.793546268412</v>
      </c>
      <c r="AD293" s="1">
        <f t="shared" si="178"/>
        <v>518.83064790497406</v>
      </c>
      <c r="AE293" s="1">
        <f t="shared" si="179"/>
        <v>577.969390338587</v>
      </c>
      <c r="AF293" s="1">
        <f t="shared" si="180"/>
        <v>701.21651742712493</v>
      </c>
      <c r="AG293" s="1">
        <f t="shared" si="161"/>
        <v>2273.8101019390979</v>
      </c>
      <c r="AJ293" s="116"/>
      <c r="AK293" s="125"/>
      <c r="AL293" s="125"/>
      <c r="AM293" s="126">
        <v>36</v>
      </c>
      <c r="AN293" s="127">
        <v>1561</v>
      </c>
      <c r="AO293" s="127">
        <v>2009</v>
      </c>
      <c r="AP293" s="127">
        <v>3024</v>
      </c>
      <c r="AQ293" s="127">
        <v>2423</v>
      </c>
      <c r="AR293" s="127">
        <v>9017</v>
      </c>
      <c r="AS293" s="125"/>
      <c r="AT293" s="125"/>
      <c r="AU293" s="125"/>
      <c r="AV293" s="125"/>
      <c r="AW293" s="125"/>
      <c r="AX293" s="125"/>
      <c r="BA293" s="116"/>
      <c r="BB293" s="116"/>
      <c r="BC293" s="116"/>
      <c r="BD293" s="116"/>
      <c r="BE293" s="116"/>
      <c r="BF293" s="116"/>
      <c r="BG293" s="116"/>
      <c r="BH293" s="116"/>
      <c r="BI293" s="116"/>
      <c r="BJ293" s="116"/>
      <c r="BK293" s="116"/>
      <c r="BL293" s="116"/>
      <c r="BM293" s="116"/>
      <c r="BN293" s="116"/>
      <c r="BO293" s="116"/>
      <c r="BP293" s="116"/>
      <c r="BQ293" s="116"/>
      <c r="BR293" s="116"/>
      <c r="BS293" s="116"/>
      <c r="BT293" s="116"/>
      <c r="BU293" s="116"/>
      <c r="BV293" s="116"/>
      <c r="BW293" s="116"/>
      <c r="BX293" s="116"/>
      <c r="BY293" s="116"/>
      <c r="BZ293" s="116"/>
      <c r="CA293" s="116"/>
      <c r="CB293" s="116"/>
      <c r="CC293" s="116"/>
      <c r="CD293" s="116"/>
      <c r="CE293" s="116"/>
      <c r="CF293" s="116"/>
      <c r="CG293" s="116"/>
    </row>
    <row r="294" spans="7:85" x14ac:dyDescent="0.2">
      <c r="G294" s="16">
        <v>40</v>
      </c>
      <c r="H294" s="14">
        <f t="shared" si="162"/>
        <v>211.78716650869995</v>
      </c>
      <c r="I294" s="14">
        <f t="shared" si="163"/>
        <v>273.70174418873751</v>
      </c>
      <c r="J294" s="14">
        <f t="shared" si="164"/>
        <v>637.98222239086328</v>
      </c>
      <c r="K294" s="14">
        <f t="shared" si="165"/>
        <v>211.78716650869995</v>
      </c>
      <c r="L294" s="93">
        <f t="shared" si="166"/>
        <v>1335.2582995970008</v>
      </c>
      <c r="N294" s="16">
        <v>40</v>
      </c>
      <c r="O294" s="1">
        <f t="shared" si="167"/>
        <v>172.65664495591398</v>
      </c>
      <c r="P294" s="1">
        <f t="shared" si="168"/>
        <v>478.59210356200714</v>
      </c>
      <c r="Q294" s="1">
        <f t="shared" si="169"/>
        <v>285.46316434634781</v>
      </c>
      <c r="R294" s="1">
        <f t="shared" si="170"/>
        <v>462.92453142444691</v>
      </c>
      <c r="S294" s="1">
        <f t="shared" si="171"/>
        <v>1399.6364442887159</v>
      </c>
      <c r="U294" s="16">
        <v>40</v>
      </c>
      <c r="V294" s="1">
        <f t="shared" si="172"/>
        <v>324.03736926461846</v>
      </c>
      <c r="W294" s="1">
        <f t="shared" si="173"/>
        <v>217.77991582777165</v>
      </c>
      <c r="X294" s="1">
        <f t="shared" si="174"/>
        <v>505.44085959148765</v>
      </c>
      <c r="Y294" s="1">
        <f t="shared" si="175"/>
        <v>599.37340570401557</v>
      </c>
      <c r="Z294" s="1">
        <f t="shared" si="176"/>
        <v>1646.6315503878932</v>
      </c>
      <c r="AB294" s="16">
        <v>40</v>
      </c>
      <c r="AC294" s="1">
        <f t="shared" si="177"/>
        <v>461.66501704032925</v>
      </c>
      <c r="AD294" s="1">
        <f t="shared" si="178"/>
        <v>503.42414642793375</v>
      </c>
      <c r="AE294" s="1">
        <f t="shared" si="179"/>
        <v>560.80678380812924</v>
      </c>
      <c r="AF294" s="1">
        <f t="shared" si="180"/>
        <v>680.39412893660392</v>
      </c>
      <c r="AG294" s="1">
        <f t="shared" si="161"/>
        <v>2206.2900762129962</v>
      </c>
      <c r="AJ294" s="116"/>
      <c r="AK294" s="125"/>
      <c r="AL294" s="125"/>
      <c r="AM294" s="126">
        <v>37</v>
      </c>
      <c r="AN294" s="127">
        <v>1561</v>
      </c>
      <c r="AO294" s="127">
        <v>1994</v>
      </c>
      <c r="AP294" s="127">
        <v>3377</v>
      </c>
      <c r="AQ294" s="127">
        <v>2416</v>
      </c>
      <c r="AR294" s="127">
        <v>9348</v>
      </c>
      <c r="AS294" s="125"/>
      <c r="AT294" s="125"/>
      <c r="AU294" s="125"/>
      <c r="AV294" s="125"/>
      <c r="AW294" s="125"/>
      <c r="AX294" s="125"/>
      <c r="BA294" s="116"/>
      <c r="BB294" s="116"/>
      <c r="BC294" s="116"/>
      <c r="BD294" s="116"/>
      <c r="BE294" s="116"/>
      <c r="BF294" s="116"/>
      <c r="BG294" s="116"/>
      <c r="BH294" s="116"/>
      <c r="BI294" s="116"/>
      <c r="BJ294" s="116"/>
      <c r="BK294" s="116"/>
      <c r="BL294" s="116"/>
      <c r="BM294" s="116"/>
      <c r="BN294" s="116"/>
      <c r="BO294" s="116"/>
      <c r="BP294" s="116"/>
      <c r="BQ294" s="116"/>
      <c r="BR294" s="116"/>
      <c r="BS294" s="116"/>
      <c r="BT294" s="116"/>
      <c r="BU294" s="116"/>
      <c r="BV294" s="116"/>
      <c r="BW294" s="116"/>
      <c r="BX294" s="116"/>
      <c r="BY294" s="116"/>
      <c r="BZ294" s="116"/>
      <c r="CA294" s="116"/>
      <c r="CB294" s="116"/>
      <c r="CC294" s="116"/>
      <c r="CD294" s="116"/>
      <c r="CE294" s="116"/>
      <c r="CF294" s="116"/>
      <c r="CG294" s="116"/>
    </row>
    <row r="295" spans="7:85" x14ac:dyDescent="0.2">
      <c r="G295" s="16">
        <v>41</v>
      </c>
      <c r="H295" s="14">
        <f t="shared" si="162"/>
        <v>210.204705897785</v>
      </c>
      <c r="I295" s="14">
        <f t="shared" si="163"/>
        <v>271.65666168228825</v>
      </c>
      <c r="J295" s="14">
        <f t="shared" si="164"/>
        <v>633.2152586789424</v>
      </c>
      <c r="K295" s="14">
        <f t="shared" si="165"/>
        <v>210.204705897785</v>
      </c>
      <c r="L295" s="93">
        <f t="shared" si="166"/>
        <v>1325.2813321568008</v>
      </c>
      <c r="N295" s="16">
        <v>41</v>
      </c>
      <c r="O295" s="1">
        <f t="shared" si="167"/>
        <v>171.73765491720431</v>
      </c>
      <c r="P295" s="1">
        <f t="shared" si="168"/>
        <v>476.04472766523304</v>
      </c>
      <c r="Q295" s="1">
        <f t="shared" si="169"/>
        <v>283.94374524423438</v>
      </c>
      <c r="R295" s="1">
        <f t="shared" si="170"/>
        <v>460.46054845314552</v>
      </c>
      <c r="S295" s="1">
        <f t="shared" si="171"/>
        <v>1392.1866762798172</v>
      </c>
      <c r="U295" s="16">
        <v>41</v>
      </c>
      <c r="V295" s="1">
        <f t="shared" si="172"/>
        <v>308.97279729835765</v>
      </c>
      <c r="W295" s="1">
        <f t="shared" si="173"/>
        <v>207.65527735709415</v>
      </c>
      <c r="X295" s="1">
        <f t="shared" si="174"/>
        <v>481.94279755844269</v>
      </c>
      <c r="Y295" s="1">
        <f t="shared" si="175"/>
        <v>571.50839795696959</v>
      </c>
      <c r="Z295" s="1">
        <f t="shared" si="176"/>
        <v>1570.0792701708642</v>
      </c>
      <c r="AB295" s="16">
        <v>41</v>
      </c>
      <c r="AC295" s="1">
        <f t="shared" si="177"/>
        <v>427.97687690612321</v>
      </c>
      <c r="AD295" s="1">
        <f t="shared" si="178"/>
        <v>466.68880247544666</v>
      </c>
      <c r="AE295" s="1">
        <f t="shared" si="179"/>
        <v>519.8841736388357</v>
      </c>
      <c r="AF295" s="1">
        <f t="shared" si="180"/>
        <v>630.74511522304147</v>
      </c>
      <c r="AG295" s="1">
        <f t="shared" si="161"/>
        <v>2045.2949682434469</v>
      </c>
      <c r="AJ295" s="116"/>
      <c r="AK295" s="125"/>
      <c r="AL295" s="125"/>
      <c r="AM295" s="126">
        <v>38</v>
      </c>
      <c r="AN295" s="127">
        <v>1579</v>
      </c>
      <c r="AO295" s="127">
        <v>2004</v>
      </c>
      <c r="AP295" s="127">
        <v>3407</v>
      </c>
      <c r="AQ295" s="127">
        <v>2432</v>
      </c>
      <c r="AR295" s="127">
        <v>9422</v>
      </c>
      <c r="AS295" s="125"/>
      <c r="AT295" s="125"/>
      <c r="AU295" s="125"/>
      <c r="AV295" s="125"/>
      <c r="AW295" s="125"/>
      <c r="AX295" s="125"/>
      <c r="BA295" s="116"/>
      <c r="BB295" s="116"/>
      <c r="BC295" s="116"/>
      <c r="BD295" s="116"/>
      <c r="BE295" s="116"/>
      <c r="BF295" s="116"/>
      <c r="BG295" s="116"/>
      <c r="BH295" s="116"/>
      <c r="BI295" s="116"/>
      <c r="BJ295" s="116"/>
      <c r="BK295" s="116"/>
      <c r="BL295" s="116"/>
      <c r="BM295" s="116"/>
      <c r="BN295" s="116"/>
      <c r="BO295" s="116"/>
      <c r="BP295" s="116"/>
      <c r="BQ295" s="116"/>
      <c r="BR295" s="116"/>
      <c r="BS295" s="116"/>
      <c r="BT295" s="116"/>
      <c r="BU295" s="116"/>
      <c r="BV295" s="116"/>
      <c r="BW295" s="116"/>
      <c r="BX295" s="116"/>
      <c r="BY295" s="116"/>
      <c r="BZ295" s="116"/>
      <c r="CA295" s="116"/>
      <c r="CB295" s="116"/>
      <c r="CC295" s="116"/>
      <c r="CD295" s="116"/>
      <c r="CE295" s="116"/>
      <c r="CF295" s="116"/>
      <c r="CG295" s="116"/>
    </row>
    <row r="296" spans="7:85" x14ac:dyDescent="0.2">
      <c r="G296" s="16">
        <v>42</v>
      </c>
      <c r="H296" s="14">
        <f t="shared" si="162"/>
        <v>201.62188988235201</v>
      </c>
      <c r="I296" s="14">
        <f t="shared" si="163"/>
        <v>260.56471615886323</v>
      </c>
      <c r="J296" s="14">
        <f t="shared" si="164"/>
        <v>607.36060409262268</v>
      </c>
      <c r="K296" s="14">
        <f t="shared" si="165"/>
        <v>201.62188988235201</v>
      </c>
      <c r="L296" s="93">
        <f t="shared" si="166"/>
        <v>1271.1691000161898</v>
      </c>
      <c r="N296" s="16">
        <v>42</v>
      </c>
      <c r="O296" s="1">
        <f t="shared" si="167"/>
        <v>170.81866487849462</v>
      </c>
      <c r="P296" s="1">
        <f t="shared" si="168"/>
        <v>473.49735176845877</v>
      </c>
      <c r="Q296" s="1">
        <f t="shared" si="169"/>
        <v>282.42432614212089</v>
      </c>
      <c r="R296" s="1">
        <f t="shared" si="170"/>
        <v>457.99656548184402</v>
      </c>
      <c r="S296" s="1">
        <f t="shared" si="171"/>
        <v>1384.7369082709183</v>
      </c>
      <c r="U296" s="16">
        <v>42</v>
      </c>
      <c r="V296" s="1">
        <f t="shared" si="172"/>
        <v>310.26494396440609</v>
      </c>
      <c r="W296" s="1">
        <f t="shared" si="173"/>
        <v>208.52370680030248</v>
      </c>
      <c r="X296" s="1">
        <f t="shared" si="174"/>
        <v>483.95831732114158</v>
      </c>
      <c r="Y296" s="1">
        <f t="shared" si="175"/>
        <v>573.89848756193146</v>
      </c>
      <c r="Z296" s="1">
        <f t="shared" si="176"/>
        <v>1576.6454556477815</v>
      </c>
      <c r="AB296" s="16">
        <v>42</v>
      </c>
      <c r="AC296" s="1">
        <f t="shared" si="177"/>
        <v>436.59482429208174</v>
      </c>
      <c r="AD296" s="1">
        <f t="shared" si="178"/>
        <v>476.08627173692645</v>
      </c>
      <c r="AE296" s="1">
        <f t="shared" si="179"/>
        <v>530.35281037360676</v>
      </c>
      <c r="AF296" s="1">
        <f t="shared" si="180"/>
        <v>643.44610097778082</v>
      </c>
      <c r="AG296" s="1">
        <f t="shared" si="161"/>
        <v>2086.4800073803954</v>
      </c>
      <c r="AJ296" s="116"/>
      <c r="AK296" s="125"/>
      <c r="AL296" s="125"/>
      <c r="AM296" s="126">
        <v>39</v>
      </c>
      <c r="AN296" s="127">
        <v>1581</v>
      </c>
      <c r="AO296" s="127">
        <v>1997</v>
      </c>
      <c r="AP296" s="127">
        <v>3396</v>
      </c>
      <c r="AQ296" s="127">
        <v>2435</v>
      </c>
      <c r="AR296" s="127">
        <v>9409</v>
      </c>
      <c r="AS296" s="125"/>
      <c r="AT296" s="125"/>
      <c r="AU296" s="125"/>
      <c r="AV296" s="125"/>
      <c r="AW296" s="125"/>
      <c r="AX296" s="125"/>
      <c r="BA296" s="116"/>
      <c r="BB296" s="116"/>
      <c r="BC296" s="116"/>
      <c r="BD296" s="116"/>
      <c r="BE296" s="116"/>
      <c r="BF296" s="116"/>
      <c r="BG296" s="116"/>
      <c r="BH296" s="116"/>
      <c r="BI296" s="116"/>
      <c r="BJ296" s="116"/>
      <c r="BK296" s="116"/>
      <c r="BL296" s="116"/>
      <c r="BM296" s="116"/>
      <c r="BN296" s="116"/>
      <c r="BO296" s="116"/>
      <c r="BP296" s="116"/>
      <c r="BQ296" s="116"/>
      <c r="BR296" s="116"/>
      <c r="BS296" s="116"/>
      <c r="BT296" s="116"/>
      <c r="BU296" s="116"/>
      <c r="BV296" s="116"/>
      <c r="BW296" s="116"/>
      <c r="BX296" s="116"/>
      <c r="BY296" s="116"/>
      <c r="BZ296" s="116"/>
      <c r="CA296" s="116"/>
      <c r="CB296" s="116"/>
      <c r="CC296" s="116"/>
      <c r="CD296" s="116"/>
      <c r="CE296" s="116"/>
      <c r="CF296" s="116"/>
      <c r="CG296" s="116"/>
    </row>
    <row r="297" spans="7:85" x14ac:dyDescent="0.2">
      <c r="G297" s="16">
        <v>43</v>
      </c>
      <c r="H297" s="14">
        <f t="shared" si="162"/>
        <v>192.33045018090235</v>
      </c>
      <c r="I297" s="14">
        <f t="shared" si="163"/>
        <v>248.55698550060927</v>
      </c>
      <c r="J297" s="14">
        <f t="shared" si="164"/>
        <v>579.37130970967871</v>
      </c>
      <c r="K297" s="14">
        <f t="shared" si="165"/>
        <v>192.33045018090235</v>
      </c>
      <c r="L297" s="93">
        <f t="shared" si="166"/>
        <v>1212.5891955720926</v>
      </c>
      <c r="N297" s="16">
        <v>43</v>
      </c>
      <c r="O297" s="1">
        <f t="shared" si="167"/>
        <v>169.89967483978492</v>
      </c>
      <c r="P297" s="1">
        <f t="shared" si="168"/>
        <v>470.9499758716845</v>
      </c>
      <c r="Q297" s="1">
        <f t="shared" si="169"/>
        <v>280.9049070400074</v>
      </c>
      <c r="R297" s="1">
        <f t="shared" si="170"/>
        <v>455.53258251054251</v>
      </c>
      <c r="S297" s="1">
        <f t="shared" si="171"/>
        <v>1377.2871402620194</v>
      </c>
      <c r="U297" s="16">
        <v>43</v>
      </c>
      <c r="V297" s="1">
        <f t="shared" si="172"/>
        <v>311.55709063045452</v>
      </c>
      <c r="W297" s="1">
        <f t="shared" si="173"/>
        <v>209.39213624351081</v>
      </c>
      <c r="X297" s="1">
        <f t="shared" si="174"/>
        <v>485.97383708384046</v>
      </c>
      <c r="Y297" s="1">
        <f t="shared" si="175"/>
        <v>576.28857716689322</v>
      </c>
      <c r="Z297" s="1">
        <f t="shared" si="176"/>
        <v>1583.2116411246991</v>
      </c>
      <c r="AB297" s="16">
        <v>43</v>
      </c>
      <c r="AC297" s="1">
        <f t="shared" si="177"/>
        <v>445.21277167804038</v>
      </c>
      <c r="AD297" s="1">
        <f t="shared" si="178"/>
        <v>485.48374099840629</v>
      </c>
      <c r="AE297" s="1">
        <f t="shared" si="179"/>
        <v>540.82144710837792</v>
      </c>
      <c r="AF297" s="1">
        <f t="shared" si="180"/>
        <v>656.14708673252039</v>
      </c>
      <c r="AG297" s="1">
        <f t="shared" si="161"/>
        <v>2127.6650465173452</v>
      </c>
      <c r="AJ297" s="116"/>
      <c r="AK297" s="125"/>
      <c r="AL297" s="125"/>
      <c r="AM297" s="126">
        <v>40</v>
      </c>
      <c r="AN297" s="127">
        <v>1170.1461977695617</v>
      </c>
      <c r="AO297" s="127">
        <v>1473.49791000645</v>
      </c>
      <c r="AP297" s="127">
        <v>1989.6930301368279</v>
      </c>
      <c r="AQ297" s="127">
        <v>2158.2404353091279</v>
      </c>
      <c r="AR297" s="127">
        <v>6791.5775732219681</v>
      </c>
      <c r="AS297" s="125"/>
      <c r="AT297" s="125"/>
      <c r="AU297" s="125"/>
      <c r="AV297" s="125"/>
      <c r="AW297" s="125"/>
      <c r="AX297" s="125"/>
      <c r="BA297" s="116"/>
      <c r="BB297" s="125"/>
      <c r="BC297" s="125"/>
      <c r="BD297" s="125"/>
      <c r="BE297" s="125"/>
      <c r="BF297" s="125"/>
      <c r="BG297" s="125"/>
      <c r="BH297" s="125"/>
      <c r="BI297" s="125"/>
      <c r="BJ297" s="125"/>
      <c r="BK297" s="125"/>
      <c r="BL297" s="125"/>
      <c r="BM297" s="125"/>
      <c r="BN297" s="125"/>
      <c r="BO297" s="125"/>
      <c r="BP297" s="125"/>
      <c r="BQ297" s="125"/>
      <c r="BR297" s="125"/>
      <c r="BS297" s="125"/>
      <c r="BT297" s="125"/>
      <c r="BU297" s="125"/>
      <c r="BV297" s="125"/>
      <c r="BW297" s="125"/>
      <c r="BX297" s="125"/>
      <c r="BY297" s="125"/>
      <c r="BZ297" s="125"/>
      <c r="CA297" s="125"/>
      <c r="CB297" s="125"/>
      <c r="CC297" s="125"/>
      <c r="CD297" s="125"/>
      <c r="CE297" s="125"/>
      <c r="CF297" s="116"/>
      <c r="CG297" s="116"/>
    </row>
    <row r="298" spans="7:85" x14ac:dyDescent="0.2">
      <c r="G298" s="16">
        <v>44</v>
      </c>
      <c r="H298" s="14">
        <f t="shared" si="162"/>
        <v>186.6754115014995</v>
      </c>
      <c r="I298" s="14">
        <f t="shared" si="163"/>
        <v>241.24873365739029</v>
      </c>
      <c r="J298" s="14">
        <f t="shared" si="164"/>
        <v>562.33621639469493</v>
      </c>
      <c r="K298" s="14">
        <f t="shared" si="165"/>
        <v>186.6754115014995</v>
      </c>
      <c r="L298" s="93">
        <f t="shared" si="166"/>
        <v>1176.9357730550842</v>
      </c>
      <c r="N298" s="16">
        <v>44</v>
      </c>
      <c r="O298" s="1">
        <f t="shared" si="167"/>
        <v>168.98068480107526</v>
      </c>
      <c r="P298" s="1">
        <f t="shared" si="168"/>
        <v>468.4025999749104</v>
      </c>
      <c r="Q298" s="1">
        <f t="shared" si="169"/>
        <v>279.38548793789397</v>
      </c>
      <c r="R298" s="1">
        <f t="shared" si="170"/>
        <v>453.06859953924112</v>
      </c>
      <c r="S298" s="1">
        <f t="shared" si="171"/>
        <v>1369.8373722531207</v>
      </c>
      <c r="U298" s="16">
        <v>44</v>
      </c>
      <c r="V298" s="1">
        <f t="shared" si="172"/>
        <v>312.84923729650296</v>
      </c>
      <c r="W298" s="1">
        <f t="shared" si="173"/>
        <v>210.2605656867191</v>
      </c>
      <c r="X298" s="1">
        <f t="shared" si="174"/>
        <v>487.98935684653935</v>
      </c>
      <c r="Y298" s="1">
        <f t="shared" si="175"/>
        <v>578.67866677185498</v>
      </c>
      <c r="Z298" s="1">
        <f t="shared" si="176"/>
        <v>1589.7778266016164</v>
      </c>
      <c r="AB298" s="16">
        <v>44</v>
      </c>
      <c r="AC298" s="1">
        <f t="shared" si="177"/>
        <v>453.83071906399897</v>
      </c>
      <c r="AD298" s="1">
        <f t="shared" si="178"/>
        <v>494.88121025988607</v>
      </c>
      <c r="AE298" s="1">
        <f t="shared" si="179"/>
        <v>551.29008384314898</v>
      </c>
      <c r="AF298" s="1">
        <f t="shared" si="180"/>
        <v>668.84807248725986</v>
      </c>
      <c r="AG298" s="1">
        <f t="shared" si="161"/>
        <v>2168.8500856542937</v>
      </c>
      <c r="AJ298" s="116"/>
      <c r="AK298" s="125"/>
      <c r="AL298" s="125"/>
      <c r="AM298" s="126">
        <v>41</v>
      </c>
      <c r="AN298" s="127">
        <v>1118.8920350194701</v>
      </c>
      <c r="AO298" s="127">
        <v>1422.0454691800621</v>
      </c>
      <c r="AP298" s="127">
        <v>1918.9859751204554</v>
      </c>
      <c r="AQ298" s="127">
        <v>2075.1574791603653</v>
      </c>
      <c r="AR298" s="127">
        <v>6535.0809584803528</v>
      </c>
      <c r="AS298" s="125"/>
      <c r="AT298" s="125"/>
      <c r="AU298" s="125"/>
      <c r="AV298" s="125"/>
      <c r="AW298" s="125"/>
      <c r="AX298" s="125"/>
      <c r="BA298" s="125"/>
      <c r="BB298" s="116"/>
      <c r="BC298" s="116"/>
      <c r="BD298" s="116"/>
      <c r="BE298" s="116"/>
      <c r="BF298" s="116"/>
      <c r="BG298" s="116"/>
      <c r="BH298" s="116"/>
      <c r="BI298" s="116"/>
      <c r="BJ298" s="116"/>
      <c r="BK298" s="116"/>
      <c r="BL298" s="116"/>
      <c r="BM298" s="116"/>
      <c r="BN298" s="116"/>
      <c r="BO298" s="116"/>
      <c r="BP298" s="116"/>
      <c r="BQ298" s="116"/>
      <c r="BR298" s="116"/>
      <c r="BS298" s="116"/>
      <c r="BT298" s="116"/>
      <c r="BU298" s="116"/>
      <c r="BV298" s="116"/>
      <c r="BW298" s="116"/>
      <c r="BX298" s="116"/>
      <c r="BY298" s="116"/>
      <c r="BZ298" s="116"/>
      <c r="CA298" s="116"/>
      <c r="CB298" s="116"/>
      <c r="CC298" s="116"/>
      <c r="CD298" s="116"/>
      <c r="CE298" s="116"/>
      <c r="CF298" s="116"/>
      <c r="CG298" s="116"/>
    </row>
    <row r="299" spans="7:85" x14ac:dyDescent="0.2">
      <c r="G299" s="16">
        <v>45</v>
      </c>
      <c r="H299" s="14">
        <f t="shared" si="162"/>
        <v>184.76023054902916</v>
      </c>
      <c r="I299" s="14">
        <f t="shared" si="163"/>
        <v>238.77366221765482</v>
      </c>
      <c r="J299" s="14">
        <f t="shared" si="164"/>
        <v>556.56697446903979</v>
      </c>
      <c r="K299" s="14">
        <f t="shared" si="165"/>
        <v>184.76023054902916</v>
      </c>
      <c r="L299" s="93">
        <f t="shared" si="166"/>
        <v>1164.8610977847529</v>
      </c>
      <c r="N299" s="16">
        <v>45</v>
      </c>
      <c r="O299" s="1">
        <f t="shared" si="167"/>
        <v>168.06169476236562</v>
      </c>
      <c r="P299" s="1">
        <f t="shared" si="168"/>
        <v>465.85522407813625</v>
      </c>
      <c r="Q299" s="1">
        <f t="shared" si="169"/>
        <v>277.86606883578054</v>
      </c>
      <c r="R299" s="1">
        <f t="shared" si="170"/>
        <v>450.60461656793979</v>
      </c>
      <c r="S299" s="1">
        <f t="shared" si="171"/>
        <v>1362.3876042442223</v>
      </c>
      <c r="U299" s="16">
        <v>45</v>
      </c>
      <c r="V299" s="1">
        <f t="shared" si="172"/>
        <v>314.1413839625514</v>
      </c>
      <c r="W299" s="1">
        <f t="shared" si="173"/>
        <v>211.12899512992746</v>
      </c>
      <c r="X299" s="1">
        <f t="shared" si="174"/>
        <v>490.00487660923829</v>
      </c>
      <c r="Y299" s="1">
        <f t="shared" si="175"/>
        <v>581.06875637681685</v>
      </c>
      <c r="Z299" s="1">
        <f t="shared" si="176"/>
        <v>1596.344012078534</v>
      </c>
      <c r="AB299" s="16">
        <v>45</v>
      </c>
      <c r="AC299" s="1">
        <f t="shared" si="177"/>
        <v>462.4486664499575</v>
      </c>
      <c r="AD299" s="1">
        <f t="shared" si="178"/>
        <v>504.27867952136586</v>
      </c>
      <c r="AE299" s="1">
        <f t="shared" si="179"/>
        <v>561.75872057792003</v>
      </c>
      <c r="AF299" s="1">
        <f t="shared" si="180"/>
        <v>681.54905824199921</v>
      </c>
      <c r="AG299" s="1">
        <f t="shared" si="161"/>
        <v>2210.0351247912427</v>
      </c>
      <c r="AJ299" s="116"/>
      <c r="AK299" s="125"/>
      <c r="AL299" s="125"/>
      <c r="AM299" s="126">
        <v>42</v>
      </c>
      <c r="AN299" s="127">
        <v>1119.3003230173344</v>
      </c>
      <c r="AO299" s="127">
        <v>1418.6720464645509</v>
      </c>
      <c r="AP299" s="127">
        <v>1904.096057929492</v>
      </c>
      <c r="AQ299" s="127">
        <v>2070.9441970467124</v>
      </c>
      <c r="AR299" s="127">
        <v>6513.0126244580897</v>
      </c>
      <c r="AS299" s="125"/>
      <c r="AT299" s="125"/>
      <c r="AU299" s="125"/>
      <c r="AV299" s="125"/>
      <c r="AW299" s="125"/>
      <c r="AX299" s="125"/>
      <c r="BA299" s="125"/>
      <c r="BB299" s="116"/>
      <c r="BC299" s="116"/>
      <c r="BD299" s="116"/>
      <c r="BE299" s="116"/>
      <c r="BF299" s="116"/>
      <c r="BG299" s="116"/>
      <c r="BH299" s="116"/>
      <c r="BI299" s="116"/>
      <c r="BJ299" s="116"/>
      <c r="BK299" s="116"/>
      <c r="BL299" s="116"/>
      <c r="BM299" s="116"/>
      <c r="BN299" s="116"/>
      <c r="BO299" s="116"/>
      <c r="BP299" s="116"/>
      <c r="BQ299" s="116"/>
      <c r="BR299" s="116"/>
      <c r="BS299" s="116"/>
      <c r="BT299" s="116"/>
      <c r="BU299" s="116"/>
      <c r="BV299" s="116"/>
      <c r="BW299" s="116"/>
      <c r="BX299" s="116"/>
      <c r="BY299" s="116"/>
      <c r="BZ299" s="116"/>
      <c r="CA299" s="116"/>
      <c r="CB299" s="116"/>
      <c r="CC299" s="116"/>
      <c r="CD299" s="116"/>
      <c r="CE299" s="116"/>
      <c r="CF299" s="116"/>
      <c r="CG299" s="116"/>
    </row>
    <row r="300" spans="7:85" x14ac:dyDescent="0.2">
      <c r="G300" s="16">
        <v>46</v>
      </c>
      <c r="H300" s="14">
        <f t="shared" si="162"/>
        <v>205.02241857131779</v>
      </c>
      <c r="I300" s="14">
        <f t="shared" si="163"/>
        <v>264.95936692395355</v>
      </c>
      <c r="J300" s="14">
        <f t="shared" si="164"/>
        <v>617.60426940083732</v>
      </c>
      <c r="K300" s="14">
        <f t="shared" si="165"/>
        <v>205.02241857131779</v>
      </c>
      <c r="L300" s="93">
        <f t="shared" si="166"/>
        <v>1292.6084734674264</v>
      </c>
      <c r="N300" s="16">
        <v>46</v>
      </c>
      <c r="O300" s="1">
        <f t="shared" si="167"/>
        <v>167.1427047236559</v>
      </c>
      <c r="P300" s="1">
        <f t="shared" si="168"/>
        <v>463.30784818136203</v>
      </c>
      <c r="Q300" s="1">
        <f t="shared" si="169"/>
        <v>276.34664973366705</v>
      </c>
      <c r="R300" s="1">
        <f t="shared" si="170"/>
        <v>448.14063359663822</v>
      </c>
      <c r="S300" s="1">
        <f t="shared" si="171"/>
        <v>1354.9378362353232</v>
      </c>
      <c r="U300" s="16">
        <v>46</v>
      </c>
      <c r="V300" s="1">
        <f t="shared" si="172"/>
        <v>315.43353062859984</v>
      </c>
      <c r="W300" s="1">
        <f t="shared" si="173"/>
        <v>211.99742457313579</v>
      </c>
      <c r="X300" s="1">
        <f t="shared" si="174"/>
        <v>492.02039637193718</v>
      </c>
      <c r="Y300" s="1">
        <f t="shared" si="175"/>
        <v>583.45884598177872</v>
      </c>
      <c r="Z300" s="1">
        <f t="shared" si="176"/>
        <v>1602.9101975554515</v>
      </c>
      <c r="AB300" s="16">
        <v>46</v>
      </c>
      <c r="AC300" s="1">
        <f t="shared" si="177"/>
        <v>492.97717297092424</v>
      </c>
      <c r="AD300" s="1">
        <f t="shared" si="178"/>
        <v>537.56859053858886</v>
      </c>
      <c r="AE300" s="1">
        <f t="shared" si="179"/>
        <v>598.84317126089923</v>
      </c>
      <c r="AF300" s="1">
        <f t="shared" si="180"/>
        <v>726.54145713596631</v>
      </c>
      <c r="AG300" s="1">
        <f t="shared" si="161"/>
        <v>2355.9303919063786</v>
      </c>
      <c r="AJ300" s="116"/>
      <c r="AK300" s="125"/>
      <c r="AL300" s="125"/>
      <c r="AM300" s="126">
        <v>43</v>
      </c>
      <c r="AN300" s="127">
        <v>1118.9999873291822</v>
      </c>
      <c r="AO300" s="127">
        <v>1414.3828386142109</v>
      </c>
      <c r="AP300" s="127">
        <v>1887.0715009419046</v>
      </c>
      <c r="AQ300" s="127">
        <v>2065.34052182291</v>
      </c>
      <c r="AR300" s="127">
        <v>6485.7948487082076</v>
      </c>
      <c r="AS300" s="125"/>
      <c r="AT300" s="125"/>
      <c r="AU300" s="125"/>
      <c r="AV300" s="125"/>
      <c r="AW300" s="125"/>
      <c r="AX300" s="125"/>
      <c r="BA300" s="125"/>
      <c r="BB300" s="116"/>
      <c r="BC300" s="116"/>
      <c r="BD300" s="116"/>
      <c r="BE300" s="116"/>
      <c r="BF300" s="116"/>
      <c r="BG300" s="116"/>
      <c r="BH300" s="116"/>
      <c r="BI300" s="116"/>
      <c r="BJ300" s="116"/>
      <c r="BK300" s="116"/>
      <c r="BL300" s="116"/>
      <c r="BM300" s="116"/>
      <c r="BN300" s="116"/>
      <c r="BO300" s="116"/>
      <c r="BP300" s="116"/>
      <c r="BQ300" s="116"/>
      <c r="BR300" s="116"/>
      <c r="BS300" s="116"/>
      <c r="BT300" s="116"/>
      <c r="BU300" s="116"/>
      <c r="BV300" s="116"/>
      <c r="BW300" s="116"/>
      <c r="BX300" s="116"/>
      <c r="BY300" s="116"/>
      <c r="BZ300" s="116"/>
      <c r="CA300" s="116"/>
      <c r="CB300" s="116"/>
      <c r="CC300" s="116"/>
      <c r="CD300" s="116"/>
      <c r="CE300" s="116"/>
      <c r="CF300" s="116"/>
      <c r="CG300" s="116"/>
    </row>
    <row r="301" spans="7:85" x14ac:dyDescent="0.2">
      <c r="G301" s="16">
        <v>47</v>
      </c>
      <c r="H301" s="14">
        <f t="shared" si="162"/>
        <v>197.73068385500434</v>
      </c>
      <c r="I301" s="14">
        <f t="shared" si="163"/>
        <v>255.53594178013321</v>
      </c>
      <c r="J301" s="14">
        <f t="shared" si="164"/>
        <v>595.63883496925132</v>
      </c>
      <c r="K301" s="14">
        <f t="shared" si="165"/>
        <v>197.73068385500434</v>
      </c>
      <c r="L301" s="93">
        <f t="shared" si="166"/>
        <v>1246.6361444593931</v>
      </c>
      <c r="N301" s="16">
        <v>47</v>
      </c>
      <c r="O301" s="1">
        <f t="shared" si="167"/>
        <v>166.2237146849462</v>
      </c>
      <c r="P301" s="1">
        <f t="shared" si="168"/>
        <v>460.76047228458776</v>
      </c>
      <c r="Q301" s="1">
        <f t="shared" si="169"/>
        <v>274.82723063155356</v>
      </c>
      <c r="R301" s="1">
        <f t="shared" si="170"/>
        <v>445.67665062533672</v>
      </c>
      <c r="S301" s="1">
        <f t="shared" si="171"/>
        <v>1347.4880682264243</v>
      </c>
      <c r="U301" s="16">
        <v>47</v>
      </c>
      <c r="V301" s="1">
        <f t="shared" si="172"/>
        <v>316.72567729464828</v>
      </c>
      <c r="W301" s="1">
        <f t="shared" si="173"/>
        <v>212.86585401634412</v>
      </c>
      <c r="X301" s="1">
        <f t="shared" si="174"/>
        <v>494.03591613463607</v>
      </c>
      <c r="Y301" s="1">
        <f t="shared" si="175"/>
        <v>585.84893558674048</v>
      </c>
      <c r="Z301" s="1">
        <f t="shared" si="176"/>
        <v>1609.4763830323691</v>
      </c>
      <c r="AB301" s="16">
        <v>47</v>
      </c>
      <c r="AC301" s="1">
        <f t="shared" si="177"/>
        <v>505.53840337975049</v>
      </c>
      <c r="AD301" s="1">
        <f t="shared" si="178"/>
        <v>551.2660258287649</v>
      </c>
      <c r="AE301" s="1">
        <f t="shared" si="179"/>
        <v>614.10190425177552</v>
      </c>
      <c r="AF301" s="1">
        <f t="shared" si="180"/>
        <v>745.05398701569663</v>
      </c>
      <c r="AG301" s="1">
        <f t="shared" si="161"/>
        <v>2415.9603204759874</v>
      </c>
      <c r="AJ301" s="116"/>
      <c r="AK301" s="125"/>
      <c r="AL301" s="125"/>
      <c r="AM301" s="126">
        <v>44</v>
      </c>
      <c r="AN301" s="127">
        <v>1122.3360526630765</v>
      </c>
      <c r="AO301" s="127">
        <v>1414.7931095789058</v>
      </c>
      <c r="AP301" s="127">
        <v>1881.0011450222771</v>
      </c>
      <c r="AQ301" s="127">
        <v>2066.8718422626284</v>
      </c>
      <c r="AR301" s="127">
        <v>6485.0021495268884</v>
      </c>
      <c r="AS301" s="125"/>
      <c r="AT301" s="125"/>
      <c r="AU301" s="125"/>
      <c r="AV301" s="125"/>
      <c r="AW301" s="125"/>
      <c r="AX301" s="125"/>
      <c r="BA301" s="125"/>
      <c r="BB301" s="116"/>
      <c r="BC301" s="116"/>
      <c r="BD301" s="116"/>
      <c r="BE301" s="116"/>
      <c r="BF301" s="116"/>
      <c r="BG301" s="116"/>
      <c r="BH301" s="116"/>
      <c r="BI301" s="116"/>
      <c r="BJ301" s="116"/>
      <c r="BK301" s="116"/>
      <c r="BL301" s="116"/>
      <c r="BM301" s="116"/>
      <c r="BN301" s="116"/>
      <c r="BO301" s="116"/>
      <c r="BP301" s="116"/>
      <c r="BQ301" s="116"/>
      <c r="BR301" s="116"/>
      <c r="BS301" s="116"/>
      <c r="BT301" s="116"/>
      <c r="BU301" s="116"/>
      <c r="BV301" s="116"/>
      <c r="BW301" s="116"/>
      <c r="BX301" s="116"/>
      <c r="BY301" s="116"/>
      <c r="BZ301" s="116"/>
      <c r="CA301" s="116"/>
      <c r="CB301" s="116"/>
      <c r="CC301" s="116"/>
      <c r="CD301" s="116"/>
      <c r="CE301" s="116"/>
      <c r="CF301" s="116"/>
      <c r="CG301" s="116"/>
    </row>
    <row r="302" spans="7:85" x14ac:dyDescent="0.2">
      <c r="G302" s="16">
        <v>48</v>
      </c>
      <c r="H302" s="14">
        <f t="shared" si="162"/>
        <v>203.94659217540271</v>
      </c>
      <c r="I302" s="14">
        <f t="shared" si="163"/>
        <v>263.56902979512597</v>
      </c>
      <c r="J302" s="14">
        <f t="shared" si="164"/>
        <v>614.36347758947682</v>
      </c>
      <c r="K302" s="14">
        <f t="shared" si="165"/>
        <v>203.94659217540271</v>
      </c>
      <c r="L302" s="93">
        <f t="shared" si="166"/>
        <v>1285.8256917354081</v>
      </c>
      <c r="N302" s="16">
        <v>48</v>
      </c>
      <c r="O302" s="1">
        <f t="shared" si="167"/>
        <v>165.30472464623656</v>
      </c>
      <c r="P302" s="1">
        <f t="shared" si="168"/>
        <v>458.21309638781361</v>
      </c>
      <c r="Q302" s="1">
        <f t="shared" si="169"/>
        <v>273.30781152944013</v>
      </c>
      <c r="R302" s="1">
        <f t="shared" si="170"/>
        <v>443.21266765403539</v>
      </c>
      <c r="S302" s="1">
        <f t="shared" si="171"/>
        <v>1340.0383002175256</v>
      </c>
      <c r="U302" s="16">
        <v>48</v>
      </c>
      <c r="V302" s="1">
        <f t="shared" si="172"/>
        <v>318.01782396069672</v>
      </c>
      <c r="W302" s="1">
        <f t="shared" si="173"/>
        <v>213.73428345955244</v>
      </c>
      <c r="X302" s="1">
        <f t="shared" si="174"/>
        <v>496.0514358973349</v>
      </c>
      <c r="Y302" s="1">
        <f t="shared" si="175"/>
        <v>588.23902519170235</v>
      </c>
      <c r="Z302" s="1">
        <f t="shared" si="176"/>
        <v>1616.0425685092864</v>
      </c>
      <c r="AB302" s="16">
        <v>48</v>
      </c>
      <c r="AC302" s="1">
        <f t="shared" si="177"/>
        <v>514.15635076570913</v>
      </c>
      <c r="AD302" s="1">
        <f t="shared" si="178"/>
        <v>560.66349509024485</v>
      </c>
      <c r="AE302" s="1">
        <f t="shared" si="179"/>
        <v>624.57054098654669</v>
      </c>
      <c r="AF302" s="1">
        <f t="shared" si="180"/>
        <v>757.75497277043621</v>
      </c>
      <c r="AG302" s="1">
        <f t="shared" si="161"/>
        <v>2457.1453596129372</v>
      </c>
      <c r="AJ302" s="116"/>
      <c r="AK302" s="125"/>
      <c r="AL302" s="125"/>
      <c r="AM302" s="126">
        <v>45</v>
      </c>
      <c r="AN302" s="127">
        <v>1151.3225348589117</v>
      </c>
      <c r="AO302" s="127">
        <v>1443.9290027028276</v>
      </c>
      <c r="AP302" s="127">
        <v>1912.8124544401867</v>
      </c>
      <c r="AQ302" s="127">
        <v>2108.0325642818125</v>
      </c>
      <c r="AR302" s="127">
        <v>6616.0965562837382</v>
      </c>
      <c r="AS302" s="125"/>
      <c r="AT302" s="125"/>
      <c r="AU302" s="125"/>
      <c r="AV302" s="125"/>
      <c r="AW302" s="125"/>
      <c r="AX302" s="125"/>
      <c r="BA302" s="116"/>
      <c r="BB302" s="116"/>
      <c r="BC302" s="116"/>
      <c r="BD302" s="116"/>
      <c r="BE302" s="116"/>
      <c r="BF302" s="116"/>
      <c r="BG302" s="116"/>
      <c r="BH302" s="116"/>
      <c r="BI302" s="116"/>
      <c r="BJ302" s="116"/>
      <c r="BK302" s="116"/>
      <c r="BL302" s="116"/>
      <c r="BM302" s="116"/>
      <c r="BN302" s="116"/>
      <c r="BO302" s="116"/>
      <c r="BP302" s="116"/>
      <c r="BQ302" s="116"/>
      <c r="BR302" s="116"/>
      <c r="BS302" s="116"/>
      <c r="BT302" s="116"/>
      <c r="BU302" s="116"/>
      <c r="BV302" s="116"/>
      <c r="BW302" s="116"/>
      <c r="BX302" s="116"/>
      <c r="BY302" s="116"/>
      <c r="BZ302" s="116"/>
      <c r="CA302" s="116"/>
      <c r="CB302" s="116"/>
      <c r="CC302" s="116"/>
      <c r="CD302" s="116"/>
      <c r="CE302" s="116"/>
      <c r="CF302" s="116"/>
      <c r="CG302" s="116"/>
    </row>
    <row r="303" spans="7:85" x14ac:dyDescent="0.2">
      <c r="G303" s="16">
        <v>49</v>
      </c>
      <c r="H303" s="14">
        <f t="shared" si="162"/>
        <v>213.82705576819808</v>
      </c>
      <c r="I303" s="14">
        <f t="shared" si="163"/>
        <v>276.33798158442301</v>
      </c>
      <c r="J303" s="14">
        <f t="shared" si="164"/>
        <v>644.12713241850849</v>
      </c>
      <c r="K303" s="14">
        <f t="shared" si="165"/>
        <v>213.82705576819808</v>
      </c>
      <c r="L303" s="93">
        <f t="shared" si="166"/>
        <v>1348.1192255393275</v>
      </c>
      <c r="N303" s="16">
        <v>49</v>
      </c>
      <c r="O303" s="1">
        <f t="shared" si="167"/>
        <v>164.3857346075269</v>
      </c>
      <c r="P303" s="1">
        <f t="shared" si="168"/>
        <v>455.66572049103951</v>
      </c>
      <c r="Q303" s="1">
        <f t="shared" si="169"/>
        <v>271.7883924273267</v>
      </c>
      <c r="R303" s="1">
        <f t="shared" si="170"/>
        <v>440.74868468273399</v>
      </c>
      <c r="S303" s="1">
        <f t="shared" si="171"/>
        <v>1332.5885322086272</v>
      </c>
      <c r="U303" s="16">
        <v>49</v>
      </c>
      <c r="V303" s="1">
        <f t="shared" si="172"/>
        <v>319.3099706267451</v>
      </c>
      <c r="W303" s="1">
        <f t="shared" si="173"/>
        <v>214.60271290276077</v>
      </c>
      <c r="X303" s="1">
        <f t="shared" si="174"/>
        <v>498.06695566003378</v>
      </c>
      <c r="Y303" s="1">
        <f t="shared" si="175"/>
        <v>590.62911479666411</v>
      </c>
      <c r="Z303" s="1">
        <f t="shared" si="176"/>
        <v>1622.6087539862037</v>
      </c>
      <c r="AB303" s="16">
        <v>49</v>
      </c>
      <c r="AC303" s="1">
        <f t="shared" si="177"/>
        <v>500.86373901665951</v>
      </c>
      <c r="AD303" s="1">
        <f t="shared" si="178"/>
        <v>546.16852259598136</v>
      </c>
      <c r="AE303" s="1">
        <f t="shared" si="179"/>
        <v>608.42336377310949</v>
      </c>
      <c r="AF303" s="1">
        <f t="shared" si="180"/>
        <v>738.16454538594803</v>
      </c>
      <c r="AG303" s="1">
        <f t="shared" si="161"/>
        <v>2393.6201707716982</v>
      </c>
      <c r="AJ303" s="116"/>
      <c r="AK303" s="125"/>
      <c r="AL303" s="125"/>
      <c r="AM303" s="126">
        <v>46</v>
      </c>
      <c r="AN303" s="127">
        <v>1184.5191099173653</v>
      </c>
      <c r="AO303" s="127">
        <v>1482.1331962457366</v>
      </c>
      <c r="AP303" s="127">
        <v>1989.6045830234457</v>
      </c>
      <c r="AQ303" s="127">
        <v>2166.2277135659274</v>
      </c>
      <c r="AR303" s="127">
        <v>6822.4846027524745</v>
      </c>
      <c r="AS303" s="125"/>
      <c r="AT303" s="125"/>
      <c r="AU303" s="125"/>
      <c r="AV303" s="125"/>
      <c r="AW303" s="125"/>
      <c r="AX303" s="125"/>
      <c r="BA303" s="116"/>
      <c r="BB303" s="116"/>
      <c r="BC303" s="116"/>
      <c r="BD303" s="116"/>
      <c r="BE303" s="116"/>
      <c r="BF303" s="116"/>
      <c r="BG303" s="116"/>
      <c r="BH303" s="116"/>
      <c r="BI303" s="116"/>
      <c r="BJ303" s="116"/>
      <c r="BK303" s="116"/>
      <c r="BL303" s="116"/>
      <c r="BM303" s="116"/>
      <c r="BN303" s="116"/>
      <c r="BO303" s="116"/>
      <c r="BP303" s="116"/>
      <c r="BQ303" s="116"/>
      <c r="BR303" s="116"/>
      <c r="BS303" s="116"/>
      <c r="BT303" s="116"/>
      <c r="BU303" s="116"/>
      <c r="BV303" s="116"/>
      <c r="BW303" s="116"/>
      <c r="BX303" s="116"/>
      <c r="BY303" s="116"/>
      <c r="BZ303" s="116"/>
      <c r="CA303" s="116"/>
      <c r="CB303" s="116"/>
      <c r="CC303" s="116"/>
      <c r="CD303" s="116"/>
      <c r="CE303" s="116"/>
      <c r="CF303" s="116"/>
      <c r="CG303" s="116"/>
    </row>
    <row r="304" spans="7:85" x14ac:dyDescent="0.2">
      <c r="G304" s="16">
        <v>50</v>
      </c>
      <c r="H304" s="14">
        <f t="shared" si="162"/>
        <v>220.00346884580176</v>
      </c>
      <c r="I304" s="14">
        <f t="shared" si="163"/>
        <v>284.32002818355352</v>
      </c>
      <c r="J304" s="14">
        <f t="shared" si="164"/>
        <v>662.73280058344767</v>
      </c>
      <c r="K304" s="14">
        <f t="shared" si="165"/>
        <v>220.00346884580176</v>
      </c>
      <c r="L304" s="93">
        <f t="shared" si="166"/>
        <v>1387.0597664586048</v>
      </c>
      <c r="N304" s="16">
        <v>50</v>
      </c>
      <c r="O304" s="1">
        <f t="shared" si="167"/>
        <v>200.00141922930109</v>
      </c>
      <c r="P304" s="1">
        <f t="shared" si="168"/>
        <v>554.38989891630831</v>
      </c>
      <c r="Q304" s="1">
        <f t="shared" si="169"/>
        <v>330.67385284554138</v>
      </c>
      <c r="R304" s="1">
        <f t="shared" si="170"/>
        <v>536.2409498029416</v>
      </c>
      <c r="S304" s="1">
        <f t="shared" si="171"/>
        <v>1621.3061207940923</v>
      </c>
      <c r="U304" s="16">
        <v>50</v>
      </c>
      <c r="V304" s="1">
        <f t="shared" si="172"/>
        <v>320.60211729279359</v>
      </c>
      <c r="W304" s="1">
        <f t="shared" si="173"/>
        <v>215.4711423459691</v>
      </c>
      <c r="X304" s="1">
        <f t="shared" si="174"/>
        <v>500.08247542273273</v>
      </c>
      <c r="Y304" s="1">
        <f t="shared" si="175"/>
        <v>593.01920440162598</v>
      </c>
      <c r="Z304" s="1">
        <f t="shared" si="176"/>
        <v>1629.1749394631213</v>
      </c>
      <c r="AB304" s="16">
        <v>50</v>
      </c>
      <c r="AC304" s="1">
        <f t="shared" si="177"/>
        <v>505.53840337975049</v>
      </c>
      <c r="AD304" s="1">
        <f t="shared" si="178"/>
        <v>551.2660258287649</v>
      </c>
      <c r="AE304" s="1">
        <f t="shared" si="179"/>
        <v>614.10190425177552</v>
      </c>
      <c r="AF304" s="1">
        <f t="shared" si="180"/>
        <v>745.05398701569663</v>
      </c>
      <c r="AG304" s="1">
        <f t="shared" si="161"/>
        <v>2415.9603204759874</v>
      </c>
      <c r="AJ304" s="116"/>
      <c r="AK304" s="125"/>
      <c r="AL304" s="125"/>
      <c r="AM304" s="126">
        <v>47</v>
      </c>
      <c r="AN304" s="127">
        <v>1186.2184792143494</v>
      </c>
      <c r="AO304" s="127">
        <v>1480.4282939098298</v>
      </c>
      <c r="AP304" s="127">
        <v>1978.6038859872165</v>
      </c>
      <c r="AQ304" s="127">
        <v>2164.5476667623029</v>
      </c>
      <c r="AR304" s="127">
        <v>6809.7983258736986</v>
      </c>
      <c r="AS304" s="125"/>
      <c r="AT304" s="125"/>
      <c r="AU304" s="125"/>
      <c r="AV304" s="125"/>
      <c r="AW304" s="125"/>
      <c r="AX304" s="125"/>
      <c r="BA304" s="116"/>
      <c r="BB304" s="125"/>
      <c r="BC304" s="125"/>
      <c r="BD304" s="125"/>
      <c r="BE304" s="125"/>
      <c r="BF304" s="125"/>
      <c r="BG304" s="125"/>
      <c r="BH304" s="125"/>
      <c r="BI304" s="125"/>
      <c r="BJ304" s="125"/>
      <c r="BK304" s="125"/>
      <c r="BL304" s="125"/>
      <c r="BM304" s="125"/>
      <c r="BN304" s="125"/>
      <c r="BO304" s="125"/>
      <c r="BP304" s="125"/>
      <c r="BQ304" s="125"/>
      <c r="BR304" s="125"/>
      <c r="BS304" s="125"/>
      <c r="BT304" s="125"/>
      <c r="BU304" s="125"/>
      <c r="BV304" s="125"/>
      <c r="BW304" s="125"/>
      <c r="BX304" s="125"/>
      <c r="BY304" s="125"/>
      <c r="BZ304" s="125"/>
      <c r="CA304" s="125"/>
      <c r="CB304" s="125"/>
      <c r="CC304" s="125"/>
      <c r="CD304" s="125"/>
      <c r="CE304" s="125"/>
      <c r="CF304" s="116"/>
      <c r="CG304" s="116"/>
    </row>
    <row r="305" spans="7:85" x14ac:dyDescent="0.2">
      <c r="G305" s="16">
        <v>51</v>
      </c>
      <c r="H305" s="14">
        <f t="shared" si="162"/>
        <v>278.45171705957137</v>
      </c>
      <c r="I305" s="14">
        <f t="shared" si="163"/>
        <v>359.85523527188224</v>
      </c>
      <c r="J305" s="14">
        <f t="shared" si="164"/>
        <v>838.80080274325633</v>
      </c>
      <c r="K305" s="14">
        <f t="shared" si="165"/>
        <v>278.45171705957137</v>
      </c>
      <c r="L305" s="93">
        <f t="shared" si="166"/>
        <v>1755.5594721342814</v>
      </c>
      <c r="N305" s="16">
        <v>51</v>
      </c>
      <c r="O305" s="1">
        <f t="shared" si="167"/>
        <v>199.08242919059137</v>
      </c>
      <c r="P305" s="1">
        <f t="shared" si="168"/>
        <v>551.84252301953404</v>
      </c>
      <c r="Q305" s="1">
        <f t="shared" si="169"/>
        <v>329.15443374342789</v>
      </c>
      <c r="R305" s="1">
        <f t="shared" si="170"/>
        <v>533.77696683164004</v>
      </c>
      <c r="S305" s="1">
        <f t="shared" si="171"/>
        <v>1613.8563527851934</v>
      </c>
      <c r="U305" s="16">
        <v>51</v>
      </c>
      <c r="V305" s="1">
        <f t="shared" si="172"/>
        <v>321.89426395884203</v>
      </c>
      <c r="W305" s="1">
        <f t="shared" si="173"/>
        <v>216.33957178917743</v>
      </c>
      <c r="X305" s="1">
        <f t="shared" si="174"/>
        <v>502.09799518543161</v>
      </c>
      <c r="Y305" s="1">
        <f t="shared" si="175"/>
        <v>595.40929400658786</v>
      </c>
      <c r="Z305" s="1">
        <f t="shared" si="176"/>
        <v>1635.7411249400388</v>
      </c>
      <c r="AB305" s="16">
        <v>51</v>
      </c>
      <c r="AC305" s="1">
        <f t="shared" si="177"/>
        <v>514.15635076570902</v>
      </c>
      <c r="AD305" s="1">
        <f t="shared" si="178"/>
        <v>560.66349509024462</v>
      </c>
      <c r="AE305" s="1">
        <f t="shared" si="179"/>
        <v>624.57054098654658</v>
      </c>
      <c r="AF305" s="1">
        <f t="shared" si="180"/>
        <v>757.7549727704361</v>
      </c>
      <c r="AG305" s="1">
        <f t="shared" si="161"/>
        <v>2457.1453596129363</v>
      </c>
      <c r="AJ305" s="116"/>
      <c r="AK305" s="125"/>
      <c r="AL305" s="125"/>
      <c r="AM305" s="126">
        <v>48</v>
      </c>
      <c r="AN305" s="127">
        <v>1179.5149324130371</v>
      </c>
      <c r="AO305" s="127">
        <v>1472.2874629769938</v>
      </c>
      <c r="AP305" s="127">
        <v>1981.6774520545905</v>
      </c>
      <c r="AQ305" s="127">
        <v>2157.0796023214916</v>
      </c>
      <c r="AR305" s="127">
        <v>6790.5594497661132</v>
      </c>
      <c r="AS305" s="125"/>
      <c r="AT305" s="125"/>
      <c r="AU305" s="125"/>
      <c r="AV305" s="125"/>
      <c r="AW305" s="125"/>
      <c r="AX305" s="125"/>
      <c r="BA305" s="125"/>
      <c r="BB305" s="116"/>
      <c r="BC305" s="116"/>
      <c r="BD305" s="116"/>
      <c r="BE305" s="116"/>
      <c r="BF305" s="116"/>
      <c r="BG305" s="116"/>
      <c r="BH305" s="116"/>
      <c r="BI305" s="116"/>
      <c r="BJ305" s="116"/>
      <c r="BK305" s="116"/>
      <c r="BL305" s="116"/>
      <c r="BM305" s="116"/>
      <c r="BN305" s="116"/>
      <c r="BO305" s="116"/>
      <c r="BP305" s="116"/>
      <c r="BQ305" s="116"/>
      <c r="BR305" s="116"/>
      <c r="BS305" s="116"/>
      <c r="BT305" s="116"/>
      <c r="BU305" s="116"/>
      <c r="BV305" s="116"/>
      <c r="BW305" s="116"/>
      <c r="BX305" s="116"/>
      <c r="BY305" s="116"/>
      <c r="BZ305" s="116"/>
      <c r="CA305" s="116"/>
      <c r="CB305" s="116"/>
      <c r="CC305" s="116"/>
      <c r="CD305" s="116"/>
      <c r="CE305" s="116"/>
      <c r="CF305" s="116"/>
      <c r="CG305" s="116"/>
    </row>
    <row r="306" spans="7:85" x14ac:dyDescent="0.2">
      <c r="G306" s="16">
        <v>52</v>
      </c>
      <c r="H306" s="14">
        <f t="shared" si="162"/>
        <v>256.57854397023374</v>
      </c>
      <c r="I306" s="14">
        <f t="shared" si="163"/>
        <v>331.58758466686817</v>
      </c>
      <c r="J306" s="14">
        <f t="shared" si="164"/>
        <v>772.91061776029414</v>
      </c>
      <c r="K306" s="14">
        <f t="shared" si="165"/>
        <v>256.57854397023374</v>
      </c>
      <c r="L306" s="93">
        <f t="shared" si="166"/>
        <v>1617.65529036763</v>
      </c>
      <c r="N306" s="16">
        <v>52</v>
      </c>
      <c r="O306" s="1">
        <f t="shared" si="167"/>
        <v>198.16343915188173</v>
      </c>
      <c r="P306" s="1">
        <f t="shared" si="168"/>
        <v>549.29514712275989</v>
      </c>
      <c r="Q306" s="1">
        <f t="shared" si="169"/>
        <v>327.63501464131446</v>
      </c>
      <c r="R306" s="1">
        <f t="shared" si="170"/>
        <v>531.3129838603387</v>
      </c>
      <c r="S306" s="1">
        <f t="shared" si="171"/>
        <v>1606.4065847762949</v>
      </c>
      <c r="U306" s="16">
        <v>52</v>
      </c>
      <c r="V306" s="1">
        <f t="shared" si="172"/>
        <v>323.18641062489041</v>
      </c>
      <c r="W306" s="1">
        <f t="shared" si="173"/>
        <v>217.20800123238575</v>
      </c>
      <c r="X306" s="1">
        <f t="shared" si="174"/>
        <v>504.1135149481305</v>
      </c>
      <c r="Y306" s="1">
        <f t="shared" si="175"/>
        <v>597.79938361154962</v>
      </c>
      <c r="Z306" s="1">
        <f t="shared" si="176"/>
        <v>1642.3073104169562</v>
      </c>
      <c r="AB306" s="16">
        <v>52</v>
      </c>
      <c r="AC306" s="1">
        <f t="shared" si="177"/>
        <v>540.59647233688133</v>
      </c>
      <c r="AD306" s="1">
        <f t="shared" si="178"/>
        <v>589.4952132021142</v>
      </c>
      <c r="AE306" s="1">
        <f t="shared" si="179"/>
        <v>656.68863309775747</v>
      </c>
      <c r="AF306" s="1">
        <f t="shared" si="180"/>
        <v>796.72197876262749</v>
      </c>
      <c r="AG306" s="1">
        <f t="shared" si="161"/>
        <v>2583.5022973993805</v>
      </c>
      <c r="AJ306" s="116"/>
      <c r="AK306" s="125"/>
      <c r="AL306" s="125"/>
      <c r="AM306" s="126">
        <v>49</v>
      </c>
      <c r="AN306" s="127">
        <v>1194.443216996262</v>
      </c>
      <c r="AO306" s="127">
        <v>1488.4749715455084</v>
      </c>
      <c r="AP306" s="127">
        <v>2017.6157480228735</v>
      </c>
      <c r="AQ306" s="127">
        <v>2183.2816441153891</v>
      </c>
      <c r="AR306" s="127">
        <v>6883.8155806800323</v>
      </c>
      <c r="AS306" s="125"/>
      <c r="AT306" s="125"/>
      <c r="AU306" s="125"/>
      <c r="AV306" s="125"/>
      <c r="AW306" s="125"/>
      <c r="AX306" s="125"/>
      <c r="BA306" s="125"/>
      <c r="BB306" s="116"/>
      <c r="BC306" s="116"/>
      <c r="BD306" s="116"/>
      <c r="BE306" s="116"/>
      <c r="BF306" s="116"/>
      <c r="BG306" s="116"/>
      <c r="BH306" s="116"/>
      <c r="BI306" s="116"/>
      <c r="BJ306" s="116"/>
      <c r="BK306" s="116"/>
      <c r="BL306" s="116"/>
      <c r="BM306" s="116"/>
      <c r="BN306" s="116"/>
      <c r="BO306" s="116"/>
      <c r="BP306" s="116"/>
      <c r="BQ306" s="116"/>
      <c r="BR306" s="116"/>
      <c r="BS306" s="116"/>
      <c r="BT306" s="116"/>
      <c r="BU306" s="116"/>
      <c r="BV306" s="116"/>
      <c r="BW306" s="116"/>
      <c r="BX306" s="116"/>
      <c r="BY306" s="116"/>
      <c r="BZ306" s="116"/>
      <c r="CA306" s="116"/>
      <c r="CB306" s="116"/>
      <c r="CC306" s="116"/>
      <c r="CD306" s="116"/>
      <c r="CE306" s="116"/>
      <c r="CF306" s="116"/>
      <c r="CG306" s="116"/>
    </row>
    <row r="307" spans="7:85" x14ac:dyDescent="0.2">
      <c r="G307" s="16">
        <v>53</v>
      </c>
      <c r="H307" s="14">
        <f t="shared" si="162"/>
        <v>258.75663169485853</v>
      </c>
      <c r="I307" s="14">
        <f t="shared" si="163"/>
        <v>334.40242193511881</v>
      </c>
      <c r="J307" s="14">
        <f t="shared" si="164"/>
        <v>779.47183329580355</v>
      </c>
      <c r="K307" s="14">
        <f t="shared" si="165"/>
        <v>258.75663169485853</v>
      </c>
      <c r="L307" s="93">
        <f t="shared" si="166"/>
        <v>1631.3875186206394</v>
      </c>
      <c r="N307" s="16">
        <v>53</v>
      </c>
      <c r="O307" s="1">
        <f t="shared" si="167"/>
        <v>197.24444911317204</v>
      </c>
      <c r="P307" s="1">
        <f t="shared" si="168"/>
        <v>546.74777122598573</v>
      </c>
      <c r="Q307" s="1">
        <f t="shared" si="169"/>
        <v>326.11559553920102</v>
      </c>
      <c r="R307" s="1">
        <f t="shared" si="170"/>
        <v>528.84900088903726</v>
      </c>
      <c r="S307" s="1">
        <f t="shared" si="171"/>
        <v>1598.956816767396</v>
      </c>
      <c r="U307" s="16">
        <v>53</v>
      </c>
      <c r="V307" s="1">
        <f t="shared" si="172"/>
        <v>324.47855729093885</v>
      </c>
      <c r="W307" s="1">
        <f t="shared" si="173"/>
        <v>218.07643067559408</v>
      </c>
      <c r="X307" s="1">
        <f t="shared" si="174"/>
        <v>506.12903471082939</v>
      </c>
      <c r="Y307" s="1">
        <f t="shared" si="175"/>
        <v>600.18947321651149</v>
      </c>
      <c r="Z307" s="1">
        <f t="shared" si="176"/>
        <v>1648.873495893874</v>
      </c>
      <c r="AB307" s="16">
        <v>53</v>
      </c>
      <c r="AC307" s="1">
        <f t="shared" si="177"/>
        <v>557.24608769550196</v>
      </c>
      <c r="AD307" s="1">
        <f t="shared" si="178"/>
        <v>607.65084139764372</v>
      </c>
      <c r="AE307" s="1">
        <f t="shared" si="179"/>
        <v>676.91372466040195</v>
      </c>
      <c r="AF307" s="1">
        <f t="shared" si="180"/>
        <v>821.25990154413341</v>
      </c>
      <c r="AG307" s="1">
        <f t="shared" si="161"/>
        <v>2663.070555297681</v>
      </c>
      <c r="AJ307" s="116"/>
      <c r="AK307" s="125"/>
      <c r="AL307" s="125"/>
      <c r="AM307" s="126">
        <v>50</v>
      </c>
      <c r="AN307" s="127">
        <v>1246.1454087476468</v>
      </c>
      <c r="AO307" s="127">
        <v>1605.4470952745958</v>
      </c>
      <c r="AP307" s="127">
        <v>2107.5910331034975</v>
      </c>
      <c r="AQ307" s="127">
        <v>2305.9837471458627</v>
      </c>
      <c r="AR307" s="127">
        <v>7265.1672842716034</v>
      </c>
      <c r="AS307" s="125"/>
      <c r="AT307" s="125"/>
      <c r="AU307" s="125"/>
      <c r="AV307" s="125"/>
      <c r="AW307" s="125"/>
      <c r="AX307" s="125"/>
      <c r="BA307" s="125"/>
      <c r="BB307" s="116"/>
      <c r="BC307" s="116"/>
      <c r="BD307" s="116"/>
      <c r="BE307" s="116"/>
      <c r="BF307" s="116"/>
      <c r="BG307" s="116"/>
      <c r="BH307" s="116"/>
      <c r="BI307" s="116"/>
      <c r="BJ307" s="116"/>
      <c r="BK307" s="116"/>
      <c r="BL307" s="116"/>
      <c r="BM307" s="116"/>
      <c r="BN307" s="116"/>
      <c r="BO307" s="116"/>
      <c r="BP307" s="116"/>
      <c r="BQ307" s="116"/>
      <c r="BR307" s="116"/>
      <c r="BS307" s="116"/>
      <c r="BT307" s="116"/>
      <c r="BU307" s="116"/>
      <c r="BV307" s="116"/>
      <c r="BW307" s="116"/>
      <c r="BX307" s="116"/>
      <c r="BY307" s="116"/>
      <c r="BZ307" s="116"/>
      <c r="CA307" s="116"/>
      <c r="CB307" s="116"/>
      <c r="CC307" s="116"/>
      <c r="CD307" s="116"/>
      <c r="CE307" s="116"/>
      <c r="CF307" s="116"/>
      <c r="CG307" s="116"/>
    </row>
    <row r="308" spans="7:85" x14ac:dyDescent="0.2">
      <c r="G308" s="16">
        <v>54</v>
      </c>
      <c r="H308" s="14">
        <f t="shared" si="162"/>
        <v>202.45194998507563</v>
      </c>
      <c r="I308" s="14">
        <f t="shared" si="163"/>
        <v>261.63743884382166</v>
      </c>
      <c r="J308" s="14">
        <f t="shared" si="164"/>
        <v>609.86105583284575</v>
      </c>
      <c r="K308" s="14">
        <f t="shared" si="165"/>
        <v>202.45194998507563</v>
      </c>
      <c r="L308" s="93">
        <f t="shared" si="166"/>
        <v>1276.4023946468185</v>
      </c>
      <c r="N308" s="16">
        <v>54</v>
      </c>
      <c r="O308" s="1">
        <f t="shared" si="167"/>
        <v>196.32545907446237</v>
      </c>
      <c r="P308" s="1">
        <f t="shared" si="168"/>
        <v>544.20039532921157</v>
      </c>
      <c r="Q308" s="1">
        <f t="shared" si="169"/>
        <v>324.59617643708754</v>
      </c>
      <c r="R308" s="1">
        <f t="shared" si="170"/>
        <v>526.38501791773581</v>
      </c>
      <c r="S308" s="1">
        <f t="shared" si="171"/>
        <v>1591.5070487584971</v>
      </c>
      <c r="U308" s="16">
        <v>54</v>
      </c>
      <c r="V308" s="1">
        <f t="shared" si="172"/>
        <v>325.77070395698729</v>
      </c>
      <c r="W308" s="1">
        <f t="shared" si="173"/>
        <v>218.94486011880241</v>
      </c>
      <c r="X308" s="1">
        <f t="shared" si="174"/>
        <v>508.14455447352827</v>
      </c>
      <c r="Y308" s="1">
        <f t="shared" si="175"/>
        <v>602.57956282147325</v>
      </c>
      <c r="Z308" s="1">
        <f t="shared" si="176"/>
        <v>1655.4396813707913</v>
      </c>
      <c r="AB308" s="16">
        <v>54</v>
      </c>
      <c r="AC308" s="1">
        <f t="shared" si="177"/>
        <v>565.86403508146066</v>
      </c>
      <c r="AD308" s="1">
        <f t="shared" si="178"/>
        <v>617.04831065912367</v>
      </c>
      <c r="AE308" s="1">
        <f t="shared" si="179"/>
        <v>687.38236139517323</v>
      </c>
      <c r="AF308" s="1">
        <f t="shared" si="180"/>
        <v>833.96088729887299</v>
      </c>
      <c r="AG308" s="1">
        <f t="shared" si="161"/>
        <v>2704.2555944346304</v>
      </c>
      <c r="AJ308" s="116"/>
      <c r="AK308" s="125"/>
      <c r="AL308" s="125"/>
      <c r="AM308" s="126">
        <v>51</v>
      </c>
      <c r="AN308" s="127">
        <v>1336.4201595124848</v>
      </c>
      <c r="AO308" s="127">
        <v>1713.7884770132146</v>
      </c>
      <c r="AP308" s="127">
        <v>2324.0255490769105</v>
      </c>
      <c r="AQ308" s="127">
        <v>2467.3984037045366</v>
      </c>
      <c r="AR308" s="127">
        <v>7841.6325893071462</v>
      </c>
      <c r="AS308" s="125"/>
      <c r="AT308" s="125"/>
      <c r="AU308" s="125"/>
      <c r="AV308" s="125"/>
      <c r="AW308" s="125"/>
      <c r="AX308" s="125"/>
      <c r="BA308" s="125"/>
      <c r="BB308" s="116"/>
      <c r="BC308" s="116"/>
      <c r="BD308" s="116"/>
      <c r="BE308" s="116"/>
      <c r="BF308" s="116"/>
      <c r="BG308" s="116"/>
      <c r="BH308" s="116"/>
      <c r="BI308" s="116"/>
      <c r="BJ308" s="116"/>
      <c r="BK308" s="116"/>
      <c r="BL308" s="116"/>
      <c r="BM308" s="116"/>
      <c r="BN308" s="116"/>
      <c r="BO308" s="116"/>
      <c r="BP308" s="116"/>
      <c r="BQ308" s="116"/>
      <c r="BR308" s="116"/>
      <c r="BS308" s="116"/>
      <c r="BT308" s="116"/>
      <c r="BU308" s="116"/>
      <c r="BV308" s="116"/>
      <c r="BW308" s="116"/>
      <c r="BX308" s="116"/>
      <c r="BY308" s="116"/>
      <c r="BZ308" s="116"/>
      <c r="CA308" s="116"/>
      <c r="CB308" s="116"/>
      <c r="CC308" s="116"/>
      <c r="CD308" s="116"/>
      <c r="CE308" s="116"/>
      <c r="CF308" s="116"/>
      <c r="CG308" s="116"/>
    </row>
    <row r="309" spans="7:85" x14ac:dyDescent="0.2">
      <c r="G309" s="16">
        <v>55</v>
      </c>
      <c r="H309" s="14">
        <f t="shared" si="162"/>
        <v>193.16051028362597</v>
      </c>
      <c r="I309" s="14">
        <f t="shared" si="163"/>
        <v>249.62970818556764</v>
      </c>
      <c r="J309" s="14">
        <f t="shared" si="164"/>
        <v>581.8717614499019</v>
      </c>
      <c r="K309" s="14">
        <f t="shared" si="165"/>
        <v>193.16051028362597</v>
      </c>
      <c r="L309" s="93">
        <f t="shared" si="166"/>
        <v>1217.8224902027214</v>
      </c>
      <c r="N309" s="16">
        <v>55</v>
      </c>
      <c r="O309" s="1">
        <f t="shared" si="167"/>
        <v>195.40646903575271</v>
      </c>
      <c r="P309" s="1">
        <f t="shared" si="168"/>
        <v>541.6530194324373</v>
      </c>
      <c r="Q309" s="1">
        <f t="shared" si="169"/>
        <v>323.0767573349741</v>
      </c>
      <c r="R309" s="1">
        <f t="shared" si="170"/>
        <v>523.92103494643436</v>
      </c>
      <c r="S309" s="1">
        <f t="shared" si="171"/>
        <v>1584.0572807495982</v>
      </c>
      <c r="U309" s="16">
        <v>55</v>
      </c>
      <c r="V309" s="1">
        <f t="shared" si="172"/>
        <v>327.06285062303573</v>
      </c>
      <c r="W309" s="1">
        <f t="shared" si="173"/>
        <v>219.81328956201074</v>
      </c>
      <c r="X309" s="1">
        <f t="shared" si="174"/>
        <v>510.1600742362271</v>
      </c>
      <c r="Y309" s="1">
        <f t="shared" si="175"/>
        <v>604.96965242643512</v>
      </c>
      <c r="Z309" s="1">
        <f t="shared" si="176"/>
        <v>1662.0058668477086</v>
      </c>
      <c r="AB309" s="16">
        <v>55</v>
      </c>
      <c r="AC309" s="1">
        <f t="shared" si="177"/>
        <v>556.6598082822054</v>
      </c>
      <c r="AD309" s="1">
        <f t="shared" si="178"/>
        <v>607.01153107021366</v>
      </c>
      <c r="AE309" s="1">
        <f t="shared" si="179"/>
        <v>676.20154275350421</v>
      </c>
      <c r="AF309" s="1">
        <f t="shared" si="180"/>
        <v>820.3958528161603</v>
      </c>
      <c r="AG309" s="1">
        <f t="shared" si="161"/>
        <v>2660.2687349220837</v>
      </c>
      <c r="AJ309" s="116"/>
      <c r="AK309" s="125"/>
      <c r="AL309" s="125"/>
      <c r="AM309" s="126">
        <v>52</v>
      </c>
      <c r="AN309" s="127">
        <v>1315.4809329359923</v>
      </c>
      <c r="AO309" s="127">
        <v>1682.0306252877594</v>
      </c>
      <c r="AP309" s="127">
        <v>2237.7403788449228</v>
      </c>
      <c r="AQ309" s="127">
        <v>2419.3734998193877</v>
      </c>
      <c r="AR309" s="127">
        <v>7654.6254368880627</v>
      </c>
      <c r="AS309" s="125"/>
      <c r="AT309" s="125"/>
      <c r="AU309" s="125"/>
      <c r="AV309" s="125"/>
      <c r="AW309" s="125"/>
      <c r="AX309" s="125"/>
      <c r="BA309" s="116"/>
      <c r="BB309" s="116"/>
      <c r="BC309" s="116"/>
      <c r="BD309" s="116"/>
      <c r="BE309" s="116"/>
      <c r="BF309" s="116"/>
      <c r="BG309" s="116"/>
      <c r="BH309" s="116"/>
      <c r="BI309" s="116"/>
      <c r="BJ309" s="116"/>
      <c r="BK309" s="116"/>
      <c r="BL309" s="116"/>
      <c r="BM309" s="116"/>
      <c r="BN309" s="116"/>
      <c r="BO309" s="116"/>
      <c r="BP309" s="116"/>
      <c r="BQ309" s="116"/>
      <c r="BR309" s="116"/>
      <c r="BS309" s="116"/>
      <c r="BT309" s="116"/>
      <c r="BU309" s="116"/>
      <c r="BV309" s="116"/>
      <c r="BW309" s="116"/>
      <c r="BX309" s="116"/>
      <c r="BY309" s="116"/>
      <c r="BZ309" s="116"/>
      <c r="CA309" s="116"/>
      <c r="CB309" s="116"/>
      <c r="CC309" s="116"/>
      <c r="CD309" s="116"/>
      <c r="CE309" s="116"/>
      <c r="CF309" s="116"/>
      <c r="CG309" s="116"/>
    </row>
    <row r="310" spans="7:85" x14ac:dyDescent="0.2">
      <c r="G310" s="16">
        <v>56</v>
      </c>
      <c r="H310" s="14">
        <f t="shared" si="162"/>
        <v>187.50547160422312</v>
      </c>
      <c r="I310" s="14">
        <f t="shared" si="163"/>
        <v>242.32145634234865</v>
      </c>
      <c r="J310" s="14">
        <f t="shared" si="164"/>
        <v>564.836668134918</v>
      </c>
      <c r="K310" s="14">
        <f t="shared" si="165"/>
        <v>187.50547160422312</v>
      </c>
      <c r="L310" s="93">
        <f t="shared" si="166"/>
        <v>1182.1690676857129</v>
      </c>
      <c r="N310" s="16">
        <v>56</v>
      </c>
      <c r="O310" s="1">
        <f t="shared" si="167"/>
        <v>194.48747899704301</v>
      </c>
      <c r="P310" s="1">
        <f t="shared" si="168"/>
        <v>539.10564353566315</v>
      </c>
      <c r="Q310" s="1">
        <f t="shared" si="169"/>
        <v>321.55733823286062</v>
      </c>
      <c r="R310" s="1">
        <f t="shared" si="170"/>
        <v>521.45705197513291</v>
      </c>
      <c r="S310" s="1">
        <f t="shared" si="171"/>
        <v>1576.6075127406998</v>
      </c>
      <c r="U310" s="16">
        <v>56</v>
      </c>
      <c r="V310" s="1">
        <f t="shared" si="172"/>
        <v>328.35499728908417</v>
      </c>
      <c r="W310" s="1">
        <f t="shared" si="173"/>
        <v>220.68171900521907</v>
      </c>
      <c r="X310" s="1">
        <f t="shared" si="174"/>
        <v>512.17559399892605</v>
      </c>
      <c r="Y310" s="1">
        <f t="shared" si="175"/>
        <v>607.35974203139699</v>
      </c>
      <c r="Z310" s="1">
        <f t="shared" si="176"/>
        <v>1668.5720523246262</v>
      </c>
      <c r="AB310" s="16">
        <v>56</v>
      </c>
      <c r="AC310" s="1">
        <f t="shared" si="177"/>
        <v>557.24608769550196</v>
      </c>
      <c r="AD310" s="1">
        <f t="shared" si="178"/>
        <v>607.65084139764372</v>
      </c>
      <c r="AE310" s="1">
        <f t="shared" si="179"/>
        <v>676.91372466040195</v>
      </c>
      <c r="AF310" s="1">
        <f t="shared" si="180"/>
        <v>821.25990154413341</v>
      </c>
      <c r="AG310" s="1">
        <f t="shared" si="161"/>
        <v>2663.070555297681</v>
      </c>
      <c r="AJ310" s="116"/>
      <c r="AK310" s="125"/>
      <c r="AL310" s="125"/>
      <c r="AM310" s="126">
        <v>53</v>
      </c>
      <c r="AN310" s="127">
        <v>1326.8828733018856</v>
      </c>
      <c r="AO310" s="127">
        <v>1692.8647765142257</v>
      </c>
      <c r="AP310" s="127">
        <v>2255.9674577664664</v>
      </c>
      <c r="AQ310" s="127">
        <v>2436.7309029785033</v>
      </c>
      <c r="AR310" s="127">
        <v>7712.4460105610815</v>
      </c>
      <c r="AS310" s="125"/>
      <c r="AT310" s="125"/>
      <c r="AU310" s="125"/>
      <c r="AV310" s="125"/>
      <c r="AW310" s="125"/>
      <c r="AX310" s="125"/>
      <c r="BA310" s="116"/>
      <c r="BB310" s="116"/>
      <c r="BC310" s="116"/>
      <c r="BD310" s="116"/>
      <c r="BE310" s="116"/>
      <c r="BF310" s="116"/>
      <c r="BG310" s="116"/>
      <c r="BH310" s="116"/>
      <c r="BI310" s="116"/>
      <c r="BJ310" s="116"/>
      <c r="BK310" s="116"/>
      <c r="BL310" s="116"/>
      <c r="BM310" s="116"/>
      <c r="BN310" s="116"/>
      <c r="BO310" s="116"/>
      <c r="BP310" s="116"/>
      <c r="BQ310" s="116"/>
      <c r="BR310" s="116"/>
      <c r="BS310" s="116"/>
      <c r="BT310" s="116"/>
      <c r="BU310" s="116"/>
      <c r="BV310" s="116"/>
      <c r="BW310" s="116"/>
      <c r="BX310" s="116"/>
      <c r="BY310" s="116"/>
      <c r="BZ310" s="116"/>
      <c r="CA310" s="116"/>
      <c r="CB310" s="116"/>
      <c r="CC310" s="116"/>
      <c r="CD310" s="116"/>
      <c r="CE310" s="116"/>
      <c r="CF310" s="116"/>
      <c r="CG310" s="116"/>
    </row>
    <row r="311" spans="7:85" x14ac:dyDescent="0.2">
      <c r="G311" s="16">
        <v>57</v>
      </c>
      <c r="H311" s="14">
        <f t="shared" si="162"/>
        <v>185.59029065175278</v>
      </c>
      <c r="I311" s="14">
        <f t="shared" si="163"/>
        <v>239.84638490261318</v>
      </c>
      <c r="J311" s="14">
        <f t="shared" si="164"/>
        <v>559.06742620926298</v>
      </c>
      <c r="K311" s="14">
        <f t="shared" si="165"/>
        <v>185.59029065175278</v>
      </c>
      <c r="L311" s="93">
        <f t="shared" si="166"/>
        <v>1170.0943924153817</v>
      </c>
      <c r="N311" s="16">
        <v>57</v>
      </c>
      <c r="O311" s="1">
        <f t="shared" si="167"/>
        <v>193.56848895833335</v>
      </c>
      <c r="P311" s="1">
        <f t="shared" si="168"/>
        <v>536.55826763888899</v>
      </c>
      <c r="Q311" s="1">
        <f t="shared" si="169"/>
        <v>320.03791913074718</v>
      </c>
      <c r="R311" s="1">
        <f t="shared" si="170"/>
        <v>518.99306900383147</v>
      </c>
      <c r="S311" s="1">
        <f t="shared" si="171"/>
        <v>1569.1577447318009</v>
      </c>
      <c r="U311" s="16">
        <v>57</v>
      </c>
      <c r="V311" s="1">
        <f t="shared" si="172"/>
        <v>329.64714395513261</v>
      </c>
      <c r="W311" s="1">
        <f t="shared" si="173"/>
        <v>221.55014844842739</v>
      </c>
      <c r="X311" s="1">
        <f t="shared" si="174"/>
        <v>514.19111376162493</v>
      </c>
      <c r="Y311" s="1">
        <f t="shared" si="175"/>
        <v>609.74983163635875</v>
      </c>
      <c r="Z311" s="1">
        <f t="shared" si="176"/>
        <v>1675.1382378015437</v>
      </c>
      <c r="AB311" s="16">
        <v>57</v>
      </c>
      <c r="AC311" s="1">
        <f t="shared" si="177"/>
        <v>565.86403508146054</v>
      </c>
      <c r="AD311" s="1">
        <f t="shared" si="178"/>
        <v>617.04831065912344</v>
      </c>
      <c r="AE311" s="1">
        <f t="shared" si="179"/>
        <v>687.38236139517301</v>
      </c>
      <c r="AF311" s="1">
        <f t="shared" si="180"/>
        <v>833.96088729887288</v>
      </c>
      <c r="AG311" s="1">
        <f t="shared" si="161"/>
        <v>2704.25559443463</v>
      </c>
      <c r="AJ311" s="116"/>
      <c r="AK311" s="125"/>
      <c r="AL311" s="125"/>
      <c r="AM311" s="126">
        <v>54</v>
      </c>
      <c r="AN311" s="127">
        <v>1268.5015889629781</v>
      </c>
      <c r="AO311" s="127">
        <v>1617.9385631952164</v>
      </c>
      <c r="AP311" s="127">
        <v>2103.368334190427</v>
      </c>
      <c r="AQ311" s="127">
        <v>2327.8657618687985</v>
      </c>
      <c r="AR311" s="127">
        <v>7317.6742482174204</v>
      </c>
      <c r="AS311" s="125"/>
      <c r="AT311" s="125"/>
      <c r="AU311" s="125"/>
      <c r="AV311" s="125"/>
      <c r="AW311" s="125"/>
      <c r="AX311" s="125"/>
      <c r="BA311" s="116"/>
      <c r="BB311" s="125"/>
      <c r="BC311" s="125"/>
      <c r="BD311" s="125"/>
      <c r="BE311" s="125"/>
      <c r="BF311" s="125"/>
      <c r="BG311" s="125"/>
      <c r="BH311" s="125"/>
      <c r="BI311" s="125"/>
      <c r="BJ311" s="125"/>
      <c r="BK311" s="125"/>
      <c r="BL311" s="125"/>
      <c r="BM311" s="125"/>
      <c r="BN311" s="125"/>
      <c r="BO311" s="125"/>
      <c r="BP311" s="125"/>
      <c r="BQ311" s="125"/>
      <c r="BR311" s="125"/>
      <c r="BS311" s="125"/>
      <c r="BT311" s="125"/>
      <c r="BU311" s="125"/>
      <c r="BV311" s="125"/>
      <c r="BW311" s="125"/>
      <c r="BX311" s="125"/>
      <c r="BY311" s="125"/>
      <c r="BZ311" s="125"/>
      <c r="CA311" s="125"/>
      <c r="CB311" s="125"/>
      <c r="CC311" s="125"/>
      <c r="CD311" s="125"/>
      <c r="CE311" s="125"/>
      <c r="CF311" s="116"/>
      <c r="CG311" s="116"/>
    </row>
    <row r="312" spans="7:85" x14ac:dyDescent="0.2">
      <c r="G312" s="16">
        <v>58</v>
      </c>
      <c r="H312" s="14">
        <f t="shared" si="162"/>
        <v>222.02136380945359</v>
      </c>
      <c r="I312" s="14">
        <f t="shared" si="163"/>
        <v>286.92784139643999</v>
      </c>
      <c r="J312" s="14">
        <f t="shared" si="164"/>
        <v>668.81145555902674</v>
      </c>
      <c r="K312" s="14">
        <f t="shared" si="165"/>
        <v>222.02136380945359</v>
      </c>
      <c r="L312" s="93">
        <f t="shared" si="166"/>
        <v>1399.782024574374</v>
      </c>
      <c r="N312" s="16">
        <v>58</v>
      </c>
      <c r="O312" s="1">
        <f t="shared" si="167"/>
        <v>192.64949891962365</v>
      </c>
      <c r="P312" s="1">
        <f t="shared" si="168"/>
        <v>534.01089174211472</v>
      </c>
      <c r="Q312" s="1">
        <f t="shared" si="169"/>
        <v>318.5185000286337</v>
      </c>
      <c r="R312" s="1">
        <f t="shared" si="170"/>
        <v>516.52908603253002</v>
      </c>
      <c r="S312" s="1">
        <f t="shared" si="171"/>
        <v>1561.707976722902</v>
      </c>
      <c r="U312" s="16">
        <v>58</v>
      </c>
      <c r="V312" s="1">
        <f t="shared" si="172"/>
        <v>330.93929062118104</v>
      </c>
      <c r="W312" s="1">
        <f t="shared" si="173"/>
        <v>222.41857789163572</v>
      </c>
      <c r="X312" s="1">
        <f t="shared" si="174"/>
        <v>516.20663352432382</v>
      </c>
      <c r="Y312" s="1">
        <f t="shared" si="175"/>
        <v>612.13992124132051</v>
      </c>
      <c r="Z312" s="1">
        <f t="shared" si="176"/>
        <v>1681.7044232784613</v>
      </c>
      <c r="AB312" s="16">
        <v>58</v>
      </c>
      <c r="AC312" s="1">
        <f t="shared" si="177"/>
        <v>584.12738660794207</v>
      </c>
      <c r="AD312" s="1">
        <f t="shared" si="178"/>
        <v>636.96364280205921</v>
      </c>
      <c r="AE312" s="1">
        <f t="shared" si="179"/>
        <v>709.56773618658519</v>
      </c>
      <c r="AF312" s="1">
        <f t="shared" si="180"/>
        <v>860.87710727366436</v>
      </c>
      <c r="AG312" s="1">
        <f t="shared" si="161"/>
        <v>2791.5358728702508</v>
      </c>
      <c r="AJ312" s="116"/>
      <c r="AK312" s="125"/>
      <c r="AL312" s="125"/>
      <c r="AM312" s="126">
        <v>55</v>
      </c>
      <c r="AN312" s="127">
        <v>1264.2579702519579</v>
      </c>
      <c r="AO312" s="127">
        <v>1609.3493893161794</v>
      </c>
      <c r="AP312" s="127">
        <v>2081.5536809467339</v>
      </c>
      <c r="AQ312" s="127">
        <v>2316.4505425200041</v>
      </c>
      <c r="AR312" s="127">
        <v>7271.6115830348754</v>
      </c>
      <c r="AS312" s="125"/>
      <c r="AT312" s="125"/>
      <c r="AU312" s="125"/>
      <c r="AV312" s="125"/>
      <c r="AW312" s="125"/>
      <c r="AX312" s="125"/>
      <c r="BA312" s="125"/>
      <c r="BB312" s="116"/>
      <c r="BC312" s="116"/>
      <c r="BD312" s="116"/>
      <c r="BE312" s="116"/>
      <c r="BF312" s="116"/>
      <c r="BG312" s="116"/>
      <c r="BH312" s="116"/>
      <c r="BI312" s="116"/>
      <c r="BJ312" s="116"/>
      <c r="BK312" s="116"/>
      <c r="BL312" s="116"/>
      <c r="BM312" s="116"/>
      <c r="BN312" s="116"/>
      <c r="BO312" s="116"/>
      <c r="BP312" s="116"/>
      <c r="BQ312" s="116"/>
      <c r="BR312" s="116"/>
      <c r="BS312" s="116"/>
      <c r="BT312" s="116"/>
      <c r="BU312" s="116"/>
      <c r="BV312" s="116"/>
      <c r="BW312" s="116"/>
      <c r="BX312" s="116"/>
      <c r="BY312" s="116"/>
      <c r="BZ312" s="116"/>
      <c r="CA312" s="116"/>
      <c r="CB312" s="116"/>
      <c r="CC312" s="116"/>
      <c r="CD312" s="116"/>
      <c r="CE312" s="116"/>
      <c r="CF312" s="116"/>
      <c r="CG312" s="116"/>
    </row>
    <row r="313" spans="7:85" x14ac:dyDescent="0.2">
      <c r="G313" s="16">
        <v>59</v>
      </c>
      <c r="H313" s="14">
        <f t="shared" si="162"/>
        <v>227.2088580592748</v>
      </c>
      <c r="I313" s="14">
        <f t="shared" si="163"/>
        <v>293.63186528774025</v>
      </c>
      <c r="J313" s="14">
        <f t="shared" si="164"/>
        <v>684.43813003934679</v>
      </c>
      <c r="K313" s="14">
        <f t="shared" si="165"/>
        <v>227.2088580592748</v>
      </c>
      <c r="L313" s="93">
        <f t="shared" si="166"/>
        <v>1432.4877114456367</v>
      </c>
      <c r="N313" s="16">
        <v>59</v>
      </c>
      <c r="O313" s="1">
        <f t="shared" si="167"/>
        <v>191.73050888091399</v>
      </c>
      <c r="P313" s="1">
        <f t="shared" si="168"/>
        <v>531.46351584534057</v>
      </c>
      <c r="Q313" s="1">
        <f t="shared" si="169"/>
        <v>316.99908092652026</v>
      </c>
      <c r="R313" s="1">
        <f t="shared" si="170"/>
        <v>514.06510306122857</v>
      </c>
      <c r="S313" s="1">
        <f t="shared" si="171"/>
        <v>1554.2582087140036</v>
      </c>
      <c r="U313" s="16">
        <v>59</v>
      </c>
      <c r="V313" s="1">
        <f t="shared" si="172"/>
        <v>332.26278935135321</v>
      </c>
      <c r="W313" s="1">
        <f t="shared" si="173"/>
        <v>223.30807851531125</v>
      </c>
      <c r="X313" s="1">
        <f t="shared" si="174"/>
        <v>518.27105694982129</v>
      </c>
      <c r="Y313" s="1">
        <f t="shared" si="175"/>
        <v>614.58800290285399</v>
      </c>
      <c r="Z313" s="1">
        <f t="shared" si="176"/>
        <v>1688.4299277193397</v>
      </c>
      <c r="AB313" s="16">
        <v>59</v>
      </c>
      <c r="AC313" s="1">
        <f t="shared" si="177"/>
        <v>608.95377201125348</v>
      </c>
      <c r="AD313" s="1">
        <f t="shared" si="178"/>
        <v>664.03565696652254</v>
      </c>
      <c r="AE313" s="1">
        <f t="shared" si="179"/>
        <v>739.7255450690285</v>
      </c>
      <c r="AF313" s="1">
        <f t="shared" si="180"/>
        <v>897.46581607257019</v>
      </c>
      <c r="AG313" s="1">
        <f t="shared" si="161"/>
        <v>2910.1807901193747</v>
      </c>
      <c r="AJ313" s="116"/>
      <c r="AK313" s="125"/>
      <c r="AL313" s="125"/>
      <c r="AM313" s="126">
        <v>56</v>
      </c>
      <c r="AN313" s="127">
        <v>1267.5940355858522</v>
      </c>
      <c r="AO313" s="127">
        <v>1609.7596602808746</v>
      </c>
      <c r="AP313" s="127">
        <v>2075.4833250271067</v>
      </c>
      <c r="AQ313" s="127">
        <v>2317.981862959723</v>
      </c>
      <c r="AR313" s="127">
        <v>7270.8188838535571</v>
      </c>
      <c r="AS313" s="125"/>
      <c r="AT313" s="125"/>
      <c r="AU313" s="125"/>
      <c r="AV313" s="125"/>
      <c r="AW313" s="125"/>
      <c r="AX313" s="125"/>
      <c r="BA313" s="125"/>
      <c r="BB313" s="116"/>
      <c r="BC313" s="116"/>
      <c r="BD313" s="116"/>
      <c r="BE313" s="116"/>
      <c r="BF313" s="116"/>
      <c r="BG313" s="116"/>
      <c r="BH313" s="116"/>
      <c r="BI313" s="116"/>
      <c r="BJ313" s="116"/>
      <c r="BK313" s="116"/>
      <c r="BL313" s="116"/>
      <c r="BM313" s="116"/>
      <c r="BN313" s="116"/>
      <c r="BO313" s="116"/>
      <c r="BP313" s="116"/>
      <c r="BQ313" s="116"/>
      <c r="BR313" s="116"/>
      <c r="BS313" s="116"/>
      <c r="BT313" s="116"/>
      <c r="BU313" s="116"/>
      <c r="BV313" s="116"/>
      <c r="BW313" s="116"/>
      <c r="BX313" s="116"/>
      <c r="BY313" s="116"/>
      <c r="BZ313" s="116"/>
      <c r="CA313" s="116"/>
      <c r="CB313" s="116"/>
      <c r="CC313" s="116"/>
      <c r="CD313" s="116"/>
      <c r="CE313" s="116"/>
      <c r="CF313" s="116"/>
      <c r="CG313" s="116"/>
    </row>
    <row r="314" spans="7:85" x14ac:dyDescent="0.2">
      <c r="G314" s="16">
        <v>60</v>
      </c>
      <c r="H314" s="14">
        <f t="shared" si="162"/>
        <v>270.8202030030015</v>
      </c>
      <c r="I314" s="14">
        <f t="shared" si="163"/>
        <v>349.99269854448215</v>
      </c>
      <c r="J314" s="14">
        <f t="shared" si="164"/>
        <v>815.81182575150092</v>
      </c>
      <c r="K314" s="14">
        <f t="shared" si="165"/>
        <v>270.8202030030015</v>
      </c>
      <c r="L314" s="93">
        <f t="shared" si="166"/>
        <v>1707.444930301986</v>
      </c>
      <c r="N314" s="16">
        <v>60</v>
      </c>
      <c r="O314" s="1">
        <f t="shared" si="167"/>
        <v>190.81151884220432</v>
      </c>
      <c r="P314" s="1">
        <f t="shared" si="168"/>
        <v>528.91613994856641</v>
      </c>
      <c r="Q314" s="1">
        <f t="shared" si="169"/>
        <v>315.47966182440678</v>
      </c>
      <c r="R314" s="1">
        <f t="shared" si="170"/>
        <v>511.60112008992712</v>
      </c>
      <c r="S314" s="1">
        <f t="shared" si="171"/>
        <v>1546.8084407051047</v>
      </c>
      <c r="U314" s="16">
        <v>60</v>
      </c>
      <c r="V314" s="1">
        <f t="shared" si="172"/>
        <v>337.40002395142318</v>
      </c>
      <c r="W314" s="1">
        <f t="shared" si="173"/>
        <v>226.76072510767733</v>
      </c>
      <c r="X314" s="1">
        <f t="shared" si="174"/>
        <v>526.28423233781825</v>
      </c>
      <c r="Y314" s="1">
        <f t="shared" si="175"/>
        <v>624.09036926612964</v>
      </c>
      <c r="Z314" s="1">
        <f t="shared" si="176"/>
        <v>1714.5353506630481</v>
      </c>
      <c r="AB314" s="16">
        <v>60</v>
      </c>
      <c r="AC314" s="1">
        <f t="shared" si="177"/>
        <v>617.57171939721218</v>
      </c>
      <c r="AD314" s="1">
        <f t="shared" si="178"/>
        <v>673.43312622800249</v>
      </c>
      <c r="AE314" s="1">
        <f t="shared" si="179"/>
        <v>750.19418180379967</v>
      </c>
      <c r="AF314" s="1">
        <f t="shared" si="180"/>
        <v>910.16680182730988</v>
      </c>
      <c r="AG314" s="1">
        <f t="shared" si="161"/>
        <v>2951.3658292563241</v>
      </c>
      <c r="AJ314" s="116"/>
      <c r="AK314" s="125"/>
      <c r="AL314" s="125"/>
      <c r="AM314" s="126">
        <v>57</v>
      </c>
      <c r="AN314" s="127">
        <v>1296.5805177816871</v>
      </c>
      <c r="AO314" s="127">
        <v>1638.8955534047959</v>
      </c>
      <c r="AP314" s="127">
        <v>2107.2946344450161</v>
      </c>
      <c r="AQ314" s="127">
        <v>2359.1425849789066</v>
      </c>
      <c r="AR314" s="127">
        <v>7401.913290610406</v>
      </c>
      <c r="AS314" s="125"/>
      <c r="AT314" s="125"/>
      <c r="AU314" s="125"/>
      <c r="AV314" s="125"/>
      <c r="AW314" s="125"/>
      <c r="AX314" s="125"/>
      <c r="BA314" s="125"/>
      <c r="BB314" s="116"/>
      <c r="BC314" s="116"/>
      <c r="BD314" s="116"/>
      <c r="BE314" s="116"/>
      <c r="BF314" s="116"/>
      <c r="BG314" s="116"/>
      <c r="BH314" s="116"/>
      <c r="BI314" s="116"/>
      <c r="BJ314" s="116"/>
      <c r="BK314" s="116"/>
      <c r="BL314" s="116"/>
      <c r="BM314" s="116"/>
      <c r="BN314" s="116"/>
      <c r="BO314" s="116"/>
      <c r="BP314" s="116"/>
      <c r="BQ314" s="116"/>
      <c r="BR314" s="116"/>
      <c r="BS314" s="116"/>
      <c r="BT314" s="116"/>
      <c r="BU314" s="116"/>
      <c r="BV314" s="116"/>
      <c r="BW314" s="116"/>
      <c r="BX314" s="116"/>
      <c r="BY314" s="116"/>
      <c r="BZ314" s="116"/>
      <c r="CA314" s="116"/>
      <c r="CB314" s="116"/>
      <c r="CC314" s="116"/>
      <c r="CD314" s="116"/>
      <c r="CE314" s="116"/>
      <c r="CF314" s="116"/>
      <c r="CG314" s="116"/>
    </row>
    <row r="315" spans="7:85" x14ac:dyDescent="0.2">
      <c r="G315" s="16">
        <v>61</v>
      </c>
      <c r="H315" s="14">
        <f t="shared" si="162"/>
        <v>271.94286793238985</v>
      </c>
      <c r="I315" s="14">
        <f t="shared" si="163"/>
        <v>351.44356714232282</v>
      </c>
      <c r="J315" s="14">
        <f t="shared" si="164"/>
        <v>819.1937127584365</v>
      </c>
      <c r="K315" s="14">
        <f t="shared" si="165"/>
        <v>271.94286793238985</v>
      </c>
      <c r="L315" s="93">
        <f t="shared" si="166"/>
        <v>1714.523015765539</v>
      </c>
      <c r="N315" s="16">
        <v>61</v>
      </c>
      <c r="O315" s="1">
        <f t="shared" si="167"/>
        <v>189.8925288034946</v>
      </c>
      <c r="P315" s="1">
        <f t="shared" si="168"/>
        <v>526.36876405179214</v>
      </c>
      <c r="Q315" s="1">
        <f t="shared" si="169"/>
        <v>313.96024272229329</v>
      </c>
      <c r="R315" s="1">
        <f t="shared" si="170"/>
        <v>509.13713711862562</v>
      </c>
      <c r="S315" s="1">
        <f t="shared" si="171"/>
        <v>1539.3586726962055</v>
      </c>
      <c r="U315" s="16">
        <v>61</v>
      </c>
      <c r="V315" s="1">
        <f t="shared" si="172"/>
        <v>338.69217061747167</v>
      </c>
      <c r="W315" s="1">
        <f t="shared" si="173"/>
        <v>227.62915455088572</v>
      </c>
      <c r="X315" s="1">
        <f t="shared" si="174"/>
        <v>528.29975210051725</v>
      </c>
      <c r="Y315" s="1">
        <f t="shared" si="175"/>
        <v>626.48045887109151</v>
      </c>
      <c r="Z315" s="1">
        <f t="shared" si="176"/>
        <v>1721.1015361399661</v>
      </c>
      <c r="AB315" s="16">
        <v>61</v>
      </c>
      <c r="AC315" s="1">
        <f t="shared" si="177"/>
        <v>616.54426264264782</v>
      </c>
      <c r="AD315" s="1">
        <f t="shared" si="178"/>
        <v>672.31273260802618</v>
      </c>
      <c r="AE315" s="1">
        <f t="shared" si="179"/>
        <v>748.94608048192958</v>
      </c>
      <c r="AF315" s="1">
        <f t="shared" si="180"/>
        <v>908.65255336199709</v>
      </c>
      <c r="AG315" s="1">
        <f t="shared" si="161"/>
        <v>2946.4556290946007</v>
      </c>
      <c r="AJ315" s="116"/>
      <c r="AK315" s="131"/>
      <c r="AL315" s="125"/>
      <c r="AM315" s="126">
        <v>58</v>
      </c>
      <c r="AN315" s="127">
        <v>1356.096739693347</v>
      </c>
      <c r="AO315" s="127">
        <v>1711.1137685190179</v>
      </c>
      <c r="AP315" s="127">
        <v>2263.3713914066493</v>
      </c>
      <c r="AQ315" s="127">
        <v>2468.9796090244936</v>
      </c>
      <c r="AR315" s="127">
        <v>7799.5615086435073</v>
      </c>
      <c r="AS315" s="131"/>
      <c r="AT315" s="125"/>
      <c r="AU315" s="125"/>
      <c r="AV315" s="125"/>
      <c r="AW315" s="125"/>
      <c r="AX315" s="125"/>
      <c r="BA315" s="125"/>
      <c r="BB315" s="116"/>
      <c r="BC315" s="116"/>
      <c r="BD315" s="116"/>
      <c r="BE315" s="116"/>
      <c r="BF315" s="116"/>
      <c r="BG315" s="116"/>
      <c r="BH315" s="116"/>
      <c r="BI315" s="116"/>
      <c r="BJ315" s="116"/>
      <c r="BK315" s="116"/>
      <c r="BL315" s="116"/>
      <c r="BM315" s="116"/>
      <c r="BN315" s="116"/>
      <c r="BO315" s="116"/>
      <c r="BP315" s="116"/>
      <c r="BQ315" s="116"/>
      <c r="BR315" s="116"/>
      <c r="BS315" s="116"/>
      <c r="BT315" s="116"/>
      <c r="BU315" s="116"/>
      <c r="BV315" s="116"/>
      <c r="BW315" s="116"/>
      <c r="BX315" s="116"/>
      <c r="BY315" s="116"/>
      <c r="BZ315" s="116"/>
      <c r="CA315" s="116"/>
      <c r="CB315" s="116"/>
      <c r="CC315" s="116"/>
      <c r="CD315" s="116"/>
      <c r="CE315" s="116"/>
      <c r="CF315" s="116"/>
      <c r="CG315" s="116"/>
    </row>
    <row r="316" spans="7:85" x14ac:dyDescent="0.2">
      <c r="G316" s="16">
        <v>62</v>
      </c>
      <c r="H316" s="14">
        <f t="shared" si="162"/>
        <v>0</v>
      </c>
      <c r="I316" s="14">
        <f t="shared" si="163"/>
        <v>0</v>
      </c>
      <c r="J316" s="14">
        <f t="shared" si="164"/>
        <v>0</v>
      </c>
      <c r="K316" s="14">
        <f t="shared" si="165"/>
        <v>0</v>
      </c>
      <c r="L316" s="93">
        <f t="shared" si="166"/>
        <v>0</v>
      </c>
      <c r="N316" s="16">
        <v>62</v>
      </c>
      <c r="O316" s="1">
        <f t="shared" si="167"/>
        <v>0</v>
      </c>
      <c r="P316" s="1">
        <f t="shared" si="168"/>
        <v>0</v>
      </c>
      <c r="Q316" s="1">
        <f t="shared" si="169"/>
        <v>0</v>
      </c>
      <c r="R316" s="1">
        <f t="shared" si="170"/>
        <v>0</v>
      </c>
      <c r="S316" s="1">
        <f t="shared" si="171"/>
        <v>0</v>
      </c>
      <c r="U316" s="16">
        <v>62</v>
      </c>
      <c r="V316" s="1">
        <f t="shared" si="172"/>
        <v>0</v>
      </c>
      <c r="W316" s="1">
        <f t="shared" si="173"/>
        <v>0</v>
      </c>
      <c r="X316" s="1">
        <f t="shared" si="174"/>
        <v>0</v>
      </c>
      <c r="Y316" s="1">
        <f t="shared" si="175"/>
        <v>0</v>
      </c>
      <c r="Z316" s="1">
        <f t="shared" si="176"/>
        <v>0</v>
      </c>
      <c r="AB316" s="16">
        <v>62</v>
      </c>
      <c r="AC316" s="1">
        <f t="shared" si="177"/>
        <v>0</v>
      </c>
      <c r="AD316" s="1">
        <f t="shared" si="178"/>
        <v>0</v>
      </c>
      <c r="AE316" s="1">
        <f t="shared" si="179"/>
        <v>0</v>
      </c>
      <c r="AF316" s="1">
        <f t="shared" si="180"/>
        <v>0</v>
      </c>
      <c r="AG316" s="1">
        <f t="shared" si="161"/>
        <v>0</v>
      </c>
      <c r="AJ316" s="116"/>
      <c r="AK316" s="131"/>
      <c r="AL316" s="125"/>
      <c r="AM316" s="126">
        <v>59</v>
      </c>
      <c r="AN316" s="127">
        <v>1399.5396853069251</v>
      </c>
      <c r="AO316" s="127">
        <v>1763.3559010052529</v>
      </c>
      <c r="AP316" s="127">
        <v>2378.1179718283738</v>
      </c>
      <c r="AQ316" s="127">
        <v>2549.2047850477838</v>
      </c>
      <c r="AR316" s="127">
        <v>8090.2183431883359</v>
      </c>
      <c r="AS316" s="131"/>
      <c r="AT316" s="125"/>
      <c r="AU316" s="125"/>
      <c r="AV316" s="125"/>
      <c r="AW316" s="125"/>
      <c r="AX316" s="125"/>
      <c r="BA316" s="116"/>
      <c r="BB316" s="116"/>
      <c r="BC316" s="116"/>
      <c r="BD316" s="116"/>
      <c r="BE316" s="116"/>
      <c r="BF316" s="116"/>
      <c r="BG316" s="116"/>
      <c r="BH316" s="116"/>
      <c r="BI316" s="116"/>
      <c r="BJ316" s="116"/>
      <c r="BK316" s="116"/>
      <c r="BL316" s="116"/>
      <c r="BM316" s="116"/>
      <c r="BN316" s="116"/>
      <c r="BO316" s="116"/>
      <c r="BP316" s="116"/>
      <c r="BQ316" s="116"/>
      <c r="BR316" s="116"/>
      <c r="BS316" s="116"/>
      <c r="BT316" s="116"/>
      <c r="BU316" s="116"/>
      <c r="BV316" s="116"/>
      <c r="BW316" s="116"/>
      <c r="BX316" s="116"/>
      <c r="BY316" s="116"/>
      <c r="BZ316" s="116"/>
      <c r="CA316" s="116"/>
      <c r="CB316" s="116"/>
      <c r="CC316" s="116"/>
      <c r="CD316" s="116"/>
      <c r="CE316" s="116"/>
      <c r="CF316" s="116"/>
      <c r="CG316" s="116"/>
    </row>
    <row r="317" spans="7:85" x14ac:dyDescent="0.2">
      <c r="G317" s="16">
        <v>63</v>
      </c>
      <c r="H317" s="14">
        <f t="shared" si="162"/>
        <v>0</v>
      </c>
      <c r="I317" s="14">
        <f t="shared" si="163"/>
        <v>0</v>
      </c>
      <c r="J317" s="14">
        <f t="shared" si="164"/>
        <v>0</v>
      </c>
      <c r="K317" s="14">
        <f t="shared" si="165"/>
        <v>0</v>
      </c>
      <c r="L317" s="93">
        <f t="shared" si="166"/>
        <v>0</v>
      </c>
      <c r="N317" s="16">
        <v>63</v>
      </c>
      <c r="O317" s="1">
        <f t="shared" si="167"/>
        <v>0</v>
      </c>
      <c r="P317" s="1">
        <f t="shared" si="168"/>
        <v>0</v>
      </c>
      <c r="Q317" s="1">
        <f t="shared" si="169"/>
        <v>0</v>
      </c>
      <c r="R317" s="1">
        <f t="shared" si="170"/>
        <v>0</v>
      </c>
      <c r="S317" s="1">
        <f t="shared" si="171"/>
        <v>0</v>
      </c>
      <c r="U317" s="16">
        <v>63</v>
      </c>
      <c r="V317" s="1">
        <f t="shared" si="172"/>
        <v>0</v>
      </c>
      <c r="W317" s="1">
        <f t="shared" si="173"/>
        <v>0</v>
      </c>
      <c r="X317" s="1">
        <f t="shared" si="174"/>
        <v>0</v>
      </c>
      <c r="Y317" s="1">
        <f t="shared" si="175"/>
        <v>0</v>
      </c>
      <c r="Z317" s="1">
        <f t="shared" si="176"/>
        <v>0</v>
      </c>
      <c r="AB317" s="16">
        <v>63</v>
      </c>
      <c r="AC317" s="1">
        <f t="shared" si="177"/>
        <v>0</v>
      </c>
      <c r="AD317" s="1">
        <f t="shared" si="178"/>
        <v>0</v>
      </c>
      <c r="AE317" s="1">
        <f t="shared" si="179"/>
        <v>0</v>
      </c>
      <c r="AF317" s="1">
        <f t="shared" si="180"/>
        <v>0</v>
      </c>
      <c r="AG317" s="1">
        <f t="shared" si="161"/>
        <v>0</v>
      </c>
      <c r="AJ317" s="116"/>
      <c r="AK317" s="131"/>
      <c r="AL317" s="125"/>
      <c r="AM317" s="126">
        <v>60</v>
      </c>
      <c r="AN317" s="127">
        <v>1406.5001256880919</v>
      </c>
      <c r="AO317" s="127">
        <v>1772.8736335541817</v>
      </c>
      <c r="AP317" s="127">
        <v>2422.3525820378636</v>
      </c>
      <c r="AQ317" s="127">
        <v>2568.5468795257261</v>
      </c>
      <c r="AR317" s="127">
        <v>8170.2732208058624</v>
      </c>
      <c r="AS317" s="131"/>
      <c r="AT317" s="125"/>
      <c r="AU317" s="125"/>
      <c r="AV317" s="125"/>
      <c r="AW317" s="125"/>
      <c r="AX317" s="125"/>
      <c r="BA317" s="116"/>
      <c r="BB317" s="116"/>
      <c r="BC317" s="116"/>
      <c r="BD317" s="116"/>
      <c r="BE317" s="116"/>
      <c r="BF317" s="116"/>
      <c r="BG317" s="116"/>
      <c r="BH317" s="116"/>
      <c r="BI317" s="116"/>
      <c r="BJ317" s="116"/>
      <c r="BK317" s="116"/>
      <c r="BL317" s="116"/>
      <c r="BM317" s="116"/>
      <c r="BN317" s="116"/>
      <c r="BO317" s="116"/>
      <c r="BP317" s="116"/>
      <c r="BQ317" s="116"/>
      <c r="BR317" s="116"/>
      <c r="BS317" s="116"/>
      <c r="BT317" s="116"/>
      <c r="BU317" s="116"/>
      <c r="BV317" s="116"/>
      <c r="BW317" s="116"/>
      <c r="BX317" s="116"/>
      <c r="BY317" s="116"/>
      <c r="BZ317" s="116"/>
      <c r="CA317" s="116"/>
      <c r="CB317" s="116"/>
      <c r="CC317" s="116"/>
      <c r="CD317" s="116"/>
      <c r="CE317" s="116"/>
      <c r="CF317" s="116"/>
      <c r="CG317" s="116"/>
    </row>
    <row r="318" spans="7:85" x14ac:dyDescent="0.2">
      <c r="G318" s="16">
        <v>64</v>
      </c>
      <c r="H318" s="14">
        <f t="shared" si="162"/>
        <v>0</v>
      </c>
      <c r="I318" s="14">
        <f t="shared" si="163"/>
        <v>0</v>
      </c>
      <c r="J318" s="14">
        <f t="shared" si="164"/>
        <v>0</v>
      </c>
      <c r="K318" s="14">
        <f t="shared" si="165"/>
        <v>0</v>
      </c>
      <c r="L318" s="93">
        <f t="shared" si="166"/>
        <v>0</v>
      </c>
      <c r="N318" s="16">
        <v>64</v>
      </c>
      <c r="O318" s="1">
        <f t="shared" si="167"/>
        <v>0</v>
      </c>
      <c r="P318" s="1">
        <f t="shared" si="168"/>
        <v>0</v>
      </c>
      <c r="Q318" s="1">
        <f t="shared" si="169"/>
        <v>0</v>
      </c>
      <c r="R318" s="1">
        <f t="shared" si="170"/>
        <v>0</v>
      </c>
      <c r="S318" s="1">
        <f t="shared" si="171"/>
        <v>0</v>
      </c>
      <c r="U318" s="16">
        <v>64</v>
      </c>
      <c r="V318" s="1">
        <f t="shared" si="172"/>
        <v>0</v>
      </c>
      <c r="W318" s="1">
        <f t="shared" si="173"/>
        <v>0</v>
      </c>
      <c r="X318" s="1">
        <f t="shared" si="174"/>
        <v>0</v>
      </c>
      <c r="Y318" s="1">
        <f t="shared" si="175"/>
        <v>0</v>
      </c>
      <c r="Z318" s="1">
        <f t="shared" si="176"/>
        <v>0</v>
      </c>
      <c r="AB318" s="16">
        <v>64</v>
      </c>
      <c r="AC318" s="1">
        <f t="shared" si="177"/>
        <v>0</v>
      </c>
      <c r="AD318" s="1">
        <f t="shared" si="178"/>
        <v>0</v>
      </c>
      <c r="AE318" s="1">
        <f t="shared" si="179"/>
        <v>0</v>
      </c>
      <c r="AF318" s="1">
        <f t="shared" si="180"/>
        <v>0</v>
      </c>
      <c r="AG318" s="1">
        <f t="shared" si="161"/>
        <v>0</v>
      </c>
      <c r="AJ318" s="116"/>
      <c r="AK318" s="131"/>
      <c r="AL318" s="125"/>
      <c r="AM318" s="125"/>
      <c r="AN318" s="125"/>
      <c r="AO318" s="125"/>
      <c r="AP318" s="125"/>
      <c r="AQ318" s="116"/>
      <c r="AR318" s="116"/>
      <c r="AS318" s="131"/>
      <c r="AT318" s="125"/>
      <c r="AU318" s="125"/>
      <c r="AV318" s="125"/>
      <c r="AW318" s="125"/>
      <c r="AX318" s="125"/>
      <c r="BA318" s="116"/>
      <c r="BB318" s="125"/>
      <c r="BC318" s="125"/>
      <c r="BD318" s="125"/>
      <c r="BE318" s="125"/>
      <c r="BF318" s="125"/>
      <c r="BG318" s="125"/>
      <c r="BH318" s="125"/>
      <c r="BI318" s="125"/>
      <c r="BJ318" s="125"/>
      <c r="BK318" s="125"/>
      <c r="BL318" s="125"/>
      <c r="BM318" s="125"/>
      <c r="BN318" s="125"/>
      <c r="BO318" s="125"/>
      <c r="BP318" s="125"/>
      <c r="BQ318" s="125"/>
      <c r="BR318" s="125"/>
      <c r="BS318" s="125"/>
      <c r="BT318" s="125"/>
      <c r="BU318" s="125"/>
      <c r="BV318" s="125"/>
      <c r="BW318" s="125"/>
      <c r="BX318" s="125"/>
      <c r="BY318" s="125"/>
      <c r="BZ318" s="125"/>
      <c r="CA318" s="125"/>
      <c r="CB318" s="125"/>
      <c r="CC318" s="125"/>
      <c r="CD318" s="125"/>
      <c r="CE318" s="125"/>
      <c r="CF318" s="116"/>
      <c r="CG318" s="116"/>
    </row>
    <row r="319" spans="7:85" x14ac:dyDescent="0.2">
      <c r="G319" s="16">
        <v>65</v>
      </c>
      <c r="H319" s="14">
        <f t="shared" si="162"/>
        <v>0</v>
      </c>
      <c r="I319" s="14">
        <f t="shared" si="163"/>
        <v>0</v>
      </c>
      <c r="J319" s="14">
        <f t="shared" si="164"/>
        <v>0</v>
      </c>
      <c r="K319" s="14">
        <f t="shared" si="165"/>
        <v>0</v>
      </c>
      <c r="L319" s="93">
        <f t="shared" si="166"/>
        <v>0</v>
      </c>
      <c r="N319" s="16">
        <v>65</v>
      </c>
      <c r="O319" s="1">
        <f t="shared" si="167"/>
        <v>0</v>
      </c>
      <c r="P319" s="1">
        <f t="shared" si="168"/>
        <v>0</v>
      </c>
      <c r="Q319" s="1">
        <f t="shared" si="169"/>
        <v>0</v>
      </c>
      <c r="R319" s="1">
        <f t="shared" si="170"/>
        <v>0</v>
      </c>
      <c r="S319" s="1">
        <f t="shared" si="171"/>
        <v>0</v>
      </c>
      <c r="U319" s="16">
        <v>65</v>
      </c>
      <c r="V319" s="1">
        <f t="shared" si="172"/>
        <v>0</v>
      </c>
      <c r="W319" s="1">
        <f t="shared" si="173"/>
        <v>0</v>
      </c>
      <c r="X319" s="1">
        <f t="shared" si="174"/>
        <v>0</v>
      </c>
      <c r="Y319" s="1">
        <f t="shared" si="175"/>
        <v>0</v>
      </c>
      <c r="Z319" s="1">
        <f t="shared" si="176"/>
        <v>0</v>
      </c>
      <c r="AB319" s="16">
        <v>65</v>
      </c>
      <c r="AC319" s="1">
        <f t="shared" si="177"/>
        <v>0</v>
      </c>
      <c r="AD319" s="1">
        <f t="shared" si="178"/>
        <v>0</v>
      </c>
      <c r="AE319" s="1">
        <f t="shared" si="179"/>
        <v>0</v>
      </c>
      <c r="AF319" s="1">
        <f t="shared" si="180"/>
        <v>0</v>
      </c>
      <c r="AG319" s="1">
        <f t="shared" si="161"/>
        <v>0</v>
      </c>
      <c r="AJ319" s="116"/>
      <c r="AK319" s="131"/>
      <c r="AL319" s="125"/>
      <c r="AM319" s="125"/>
      <c r="AN319" s="125"/>
      <c r="AO319" s="125"/>
      <c r="AP319" s="125"/>
      <c r="AQ319" s="116"/>
      <c r="AR319" s="116"/>
      <c r="AS319" s="131"/>
      <c r="AT319" s="125"/>
      <c r="AU319" s="125"/>
      <c r="AV319" s="125"/>
      <c r="AW319" s="125"/>
      <c r="AX319" s="125"/>
      <c r="BA319" s="125"/>
      <c r="BB319" s="116"/>
      <c r="BC319" s="116"/>
      <c r="BD319" s="116"/>
      <c r="BE319" s="116"/>
      <c r="BF319" s="116"/>
      <c r="BG319" s="116"/>
      <c r="BH319" s="116"/>
      <c r="BI319" s="116"/>
      <c r="BJ319" s="116"/>
      <c r="BK319" s="116"/>
      <c r="BL319" s="116"/>
      <c r="BM319" s="116"/>
      <c r="BN319" s="116"/>
      <c r="BO319" s="116"/>
      <c r="BP319" s="116"/>
      <c r="BQ319" s="116"/>
      <c r="BR319" s="116"/>
      <c r="BS319" s="116"/>
      <c r="BT319" s="116"/>
      <c r="BU319" s="116"/>
      <c r="BV319" s="116"/>
      <c r="BW319" s="116"/>
      <c r="BX319" s="116"/>
      <c r="BY319" s="116"/>
      <c r="BZ319" s="116"/>
      <c r="CA319" s="116"/>
      <c r="CB319" s="116"/>
      <c r="CC319" s="116"/>
      <c r="CD319" s="116"/>
      <c r="CE319" s="116"/>
      <c r="CF319" s="116"/>
      <c r="CG319" s="116"/>
    </row>
    <row r="320" spans="7:85" x14ac:dyDescent="0.2">
      <c r="G320" s="16">
        <v>66</v>
      </c>
      <c r="H320" s="14">
        <f t="shared" si="162"/>
        <v>0</v>
      </c>
      <c r="I320" s="14">
        <f t="shared" si="163"/>
        <v>0</v>
      </c>
      <c r="J320" s="14">
        <f t="shared" si="164"/>
        <v>0</v>
      </c>
      <c r="K320" s="14">
        <f t="shared" si="165"/>
        <v>0</v>
      </c>
      <c r="L320" s="93">
        <f t="shared" si="166"/>
        <v>0</v>
      </c>
      <c r="N320" s="16">
        <v>66</v>
      </c>
      <c r="O320" s="1">
        <f t="shared" si="167"/>
        <v>0</v>
      </c>
      <c r="P320" s="1">
        <f t="shared" si="168"/>
        <v>0</v>
      </c>
      <c r="Q320" s="1">
        <f t="shared" si="169"/>
        <v>0</v>
      </c>
      <c r="R320" s="1">
        <f t="shared" si="170"/>
        <v>0</v>
      </c>
      <c r="S320" s="1">
        <f t="shared" si="171"/>
        <v>0</v>
      </c>
      <c r="U320" s="16">
        <v>66</v>
      </c>
      <c r="V320" s="1">
        <f t="shared" si="172"/>
        <v>0</v>
      </c>
      <c r="W320" s="1">
        <f t="shared" si="173"/>
        <v>0</v>
      </c>
      <c r="X320" s="1">
        <f t="shared" si="174"/>
        <v>0</v>
      </c>
      <c r="Y320" s="1">
        <f t="shared" si="175"/>
        <v>0</v>
      </c>
      <c r="Z320" s="1">
        <f t="shared" si="176"/>
        <v>0</v>
      </c>
      <c r="AB320" s="16">
        <v>66</v>
      </c>
      <c r="AC320" s="1">
        <f t="shared" si="177"/>
        <v>0</v>
      </c>
      <c r="AD320" s="1">
        <f t="shared" si="178"/>
        <v>0</v>
      </c>
      <c r="AE320" s="1">
        <f t="shared" si="179"/>
        <v>0</v>
      </c>
      <c r="AF320" s="1">
        <f t="shared" si="180"/>
        <v>0</v>
      </c>
      <c r="AG320" s="1">
        <f t="shared" si="161"/>
        <v>0</v>
      </c>
      <c r="AJ320" s="116"/>
      <c r="AK320" s="131"/>
      <c r="AL320" s="125"/>
      <c r="AM320" s="125"/>
      <c r="AN320" s="125"/>
      <c r="AO320" s="125"/>
      <c r="AP320" s="125"/>
      <c r="AQ320" s="116"/>
      <c r="AR320" s="116"/>
      <c r="AS320" s="131"/>
      <c r="AT320" s="125"/>
      <c r="AU320" s="125"/>
      <c r="AV320" s="125"/>
      <c r="AW320" s="125"/>
      <c r="AX320" s="125"/>
      <c r="BA320" s="125"/>
      <c r="BB320" s="116"/>
      <c r="BC320" s="116"/>
      <c r="BD320" s="116"/>
      <c r="BE320" s="116"/>
      <c r="BF320" s="116"/>
      <c r="BG320" s="116"/>
      <c r="BH320" s="116"/>
      <c r="BI320" s="116"/>
      <c r="BJ320" s="116"/>
      <c r="BK320" s="116"/>
      <c r="BL320" s="116"/>
      <c r="BM320" s="116"/>
      <c r="BN320" s="116"/>
      <c r="BO320" s="116"/>
      <c r="BP320" s="116"/>
      <c r="BQ320" s="116"/>
      <c r="BR320" s="116"/>
      <c r="BS320" s="116"/>
      <c r="BT320" s="116"/>
      <c r="BU320" s="116"/>
      <c r="BV320" s="116"/>
      <c r="BW320" s="116"/>
      <c r="BX320" s="116"/>
      <c r="BY320" s="116"/>
      <c r="BZ320" s="116"/>
      <c r="CA320" s="116"/>
      <c r="CB320" s="116"/>
      <c r="CC320" s="116"/>
      <c r="CD320" s="116"/>
      <c r="CE320" s="116"/>
      <c r="CF320" s="116"/>
      <c r="CG320" s="116"/>
    </row>
    <row r="321" spans="7:85" x14ac:dyDescent="0.2">
      <c r="AJ321" s="116"/>
      <c r="AK321" s="131"/>
      <c r="AL321" s="125"/>
      <c r="AM321" s="125"/>
      <c r="AN321" s="125"/>
      <c r="AO321" s="125"/>
      <c r="AP321" s="125"/>
      <c r="AQ321" s="116"/>
      <c r="AR321" s="116"/>
      <c r="AS321" s="131"/>
      <c r="AT321" s="125"/>
      <c r="AU321" s="125"/>
      <c r="AV321" s="125"/>
      <c r="AW321" s="125"/>
      <c r="AX321" s="125"/>
      <c r="BA321" s="125"/>
      <c r="BB321" s="116"/>
      <c r="BC321" s="116"/>
      <c r="BD321" s="116"/>
      <c r="BE321" s="116"/>
      <c r="BF321" s="116"/>
      <c r="BG321" s="116"/>
      <c r="BH321" s="116"/>
      <c r="BI321" s="116"/>
      <c r="BJ321" s="116"/>
      <c r="BK321" s="116"/>
      <c r="BL321" s="116"/>
      <c r="BM321" s="116"/>
      <c r="BN321" s="116"/>
      <c r="BO321" s="116"/>
      <c r="BP321" s="116"/>
      <c r="BQ321" s="116"/>
      <c r="BR321" s="116"/>
      <c r="BS321" s="116"/>
      <c r="BT321" s="116"/>
      <c r="BU321" s="116"/>
      <c r="BV321" s="116"/>
      <c r="BW321" s="116"/>
      <c r="BX321" s="116"/>
      <c r="BY321" s="116"/>
      <c r="BZ321" s="116"/>
      <c r="CA321" s="116"/>
      <c r="CB321" s="116"/>
      <c r="CC321" s="116"/>
      <c r="CD321" s="116"/>
      <c r="CE321" s="116"/>
      <c r="CF321" s="116"/>
      <c r="CG321" s="116"/>
    </row>
    <row r="322" spans="7:85" x14ac:dyDescent="0.2">
      <c r="G322" s="124"/>
      <c r="H322" s="124"/>
      <c r="I322" s="124"/>
      <c r="J322" s="134" t="s">
        <v>66</v>
      </c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AJ322" s="116"/>
      <c r="AK322" s="131"/>
      <c r="AL322" s="125"/>
      <c r="AM322" s="125"/>
      <c r="AN322" s="125"/>
      <c r="AO322" s="125"/>
      <c r="AP322" s="125"/>
      <c r="AQ322" s="116"/>
      <c r="AR322" s="116"/>
      <c r="AS322" s="131"/>
      <c r="AT322" s="125"/>
      <c r="AU322" s="125"/>
      <c r="AV322" s="125"/>
      <c r="AW322" s="125"/>
      <c r="AX322" s="125"/>
      <c r="BA322" s="125"/>
      <c r="BB322" s="116"/>
      <c r="BC322" s="116"/>
      <c r="BD322" s="116"/>
      <c r="BE322" s="116"/>
      <c r="BF322" s="116"/>
      <c r="BG322" s="116"/>
      <c r="BH322" s="116"/>
      <c r="BI322" s="116"/>
      <c r="BJ322" s="116"/>
      <c r="BK322" s="116"/>
      <c r="BL322" s="116"/>
      <c r="BM322" s="116"/>
      <c r="BN322" s="116"/>
      <c r="BO322" s="116"/>
      <c r="BP322" s="116"/>
      <c r="BQ322" s="116"/>
      <c r="BR322" s="116"/>
      <c r="BS322" s="116"/>
      <c r="BT322" s="116"/>
      <c r="BU322" s="116"/>
      <c r="BV322" s="116"/>
      <c r="BW322" s="116"/>
      <c r="BX322" s="116"/>
      <c r="BY322" s="116"/>
      <c r="BZ322" s="116"/>
      <c r="CA322" s="116"/>
      <c r="CB322" s="116"/>
      <c r="CC322" s="116"/>
      <c r="CD322" s="116"/>
      <c r="CE322" s="116"/>
      <c r="CF322" s="116"/>
      <c r="CG322" s="116"/>
    </row>
    <row r="323" spans="7:85" x14ac:dyDescent="0.2">
      <c r="G323" s="124"/>
      <c r="H323" s="124"/>
      <c r="I323" s="12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AJ323" s="116"/>
      <c r="AK323" s="131"/>
      <c r="AL323" s="125"/>
      <c r="AM323" s="125"/>
      <c r="AN323" s="125"/>
      <c r="AO323" s="125"/>
      <c r="AP323" s="125"/>
      <c r="AQ323" s="116"/>
      <c r="AR323" s="116"/>
      <c r="AS323" s="131"/>
      <c r="AT323" s="125"/>
      <c r="AU323" s="125"/>
      <c r="AV323" s="125"/>
      <c r="AW323" s="125"/>
      <c r="AX323" s="125"/>
      <c r="BA323" s="116"/>
      <c r="BB323" s="116"/>
      <c r="BC323" s="116"/>
      <c r="BD323" s="116"/>
      <c r="BE323" s="116"/>
      <c r="BF323" s="116"/>
      <c r="BG323" s="116"/>
      <c r="BH323" s="116"/>
      <c r="BI323" s="116"/>
      <c r="BJ323" s="116"/>
      <c r="BK323" s="116"/>
      <c r="BL323" s="116"/>
      <c r="BM323" s="116"/>
      <c r="BN323" s="116"/>
      <c r="BO323" s="116"/>
      <c r="BP323" s="116"/>
      <c r="BQ323" s="116"/>
      <c r="BR323" s="116"/>
      <c r="BS323" s="116"/>
      <c r="BT323" s="116"/>
      <c r="BU323" s="116"/>
      <c r="BV323" s="116"/>
      <c r="BW323" s="116"/>
      <c r="BX323" s="116"/>
      <c r="BY323" s="116"/>
      <c r="BZ323" s="116"/>
      <c r="CA323" s="116"/>
      <c r="CB323" s="116"/>
      <c r="CC323" s="116"/>
      <c r="CD323" s="116"/>
      <c r="CE323" s="116"/>
      <c r="CF323" s="116"/>
      <c r="CG323" s="116"/>
    </row>
    <row r="324" spans="7:85" x14ac:dyDescent="0.2">
      <c r="AJ324" s="116"/>
      <c r="AK324" s="131"/>
      <c r="AL324" s="125"/>
      <c r="AM324" s="125"/>
      <c r="AN324" s="125"/>
      <c r="AO324" s="125"/>
      <c r="AP324" s="125"/>
      <c r="AQ324" s="116"/>
      <c r="AR324" s="116"/>
      <c r="AS324" s="131"/>
      <c r="AT324" s="125"/>
      <c r="AU324" s="125"/>
      <c r="AV324" s="125"/>
      <c r="AW324" s="125"/>
      <c r="AX324" s="125"/>
      <c r="BA324" s="116"/>
      <c r="BB324" s="116"/>
      <c r="BC324" s="116"/>
      <c r="BD324" s="116"/>
      <c r="BE324" s="116"/>
      <c r="BF324" s="116"/>
      <c r="BG324" s="116"/>
      <c r="BH324" s="116"/>
      <c r="BI324" s="116"/>
      <c r="BJ324" s="116"/>
      <c r="BK324" s="116"/>
      <c r="BL324" s="116"/>
      <c r="BM324" s="116"/>
      <c r="BN324" s="116"/>
      <c r="BO324" s="116"/>
      <c r="BP324" s="116"/>
      <c r="BQ324" s="116"/>
      <c r="BR324" s="116"/>
      <c r="BS324" s="116"/>
      <c r="BT324" s="116"/>
      <c r="BU324" s="116"/>
      <c r="BV324" s="116"/>
      <c r="BW324" s="116"/>
      <c r="BX324" s="116"/>
      <c r="BY324" s="116"/>
      <c r="BZ324" s="116"/>
      <c r="CA324" s="116"/>
      <c r="CB324" s="116"/>
      <c r="CC324" s="116"/>
      <c r="CD324" s="116"/>
      <c r="CE324" s="116"/>
      <c r="CF324" s="116"/>
      <c r="CG324" s="116"/>
    </row>
    <row r="325" spans="7:85" x14ac:dyDescent="0.2">
      <c r="G325" s="128" t="s">
        <v>6</v>
      </c>
      <c r="H325" s="16" t="s">
        <v>21</v>
      </c>
      <c r="I325" s="16" t="s">
        <v>22</v>
      </c>
      <c r="J325" s="16" t="s">
        <v>91</v>
      </c>
      <c r="K325" s="16" t="s">
        <v>24</v>
      </c>
      <c r="M325" s="128"/>
      <c r="N325" s="128" t="s">
        <v>7</v>
      </c>
      <c r="O325" s="16" t="s">
        <v>21</v>
      </c>
      <c r="P325" s="16" t="s">
        <v>22</v>
      </c>
      <c r="Q325" s="16" t="s">
        <v>91</v>
      </c>
      <c r="R325" s="16" t="s">
        <v>24</v>
      </c>
      <c r="T325" s="128"/>
      <c r="U325" s="128" t="s">
        <v>8</v>
      </c>
      <c r="V325" s="16" t="s">
        <v>21</v>
      </c>
      <c r="W325" s="16" t="s">
        <v>22</v>
      </c>
      <c r="X325" s="16" t="s">
        <v>91</v>
      </c>
      <c r="Y325" s="16" t="s">
        <v>24</v>
      </c>
      <c r="AA325" s="128"/>
      <c r="AB325" s="128" t="s">
        <v>9</v>
      </c>
      <c r="AC325" s="16" t="s">
        <v>21</v>
      </c>
      <c r="AD325" s="16" t="s">
        <v>22</v>
      </c>
      <c r="AE325" s="16" t="s">
        <v>91</v>
      </c>
      <c r="AF325" s="16" t="s">
        <v>24</v>
      </c>
      <c r="AJ325" s="116"/>
      <c r="AK325" s="131"/>
      <c r="AL325" s="125"/>
      <c r="AM325" s="125"/>
      <c r="AN325" s="125"/>
      <c r="AO325" s="125"/>
      <c r="AP325" s="125"/>
      <c r="AQ325" s="116"/>
      <c r="AR325" s="116"/>
      <c r="AS325" s="131"/>
      <c r="AT325" s="125"/>
      <c r="AU325" s="125"/>
      <c r="AV325" s="125"/>
      <c r="AW325" s="125"/>
      <c r="AX325" s="125"/>
      <c r="BA325" s="116"/>
      <c r="BB325" s="116"/>
      <c r="BC325" s="116"/>
      <c r="BD325" s="116"/>
      <c r="BE325" s="116"/>
      <c r="BF325" s="116"/>
      <c r="BG325" s="116"/>
      <c r="BH325" s="116"/>
      <c r="BI325" s="116"/>
      <c r="BJ325" s="116"/>
      <c r="BK325" s="116"/>
      <c r="BL325" s="116"/>
      <c r="BM325" s="116"/>
      <c r="BN325" s="116"/>
      <c r="BO325" s="116"/>
      <c r="BP325" s="116"/>
      <c r="BQ325" s="116"/>
      <c r="BR325" s="116"/>
      <c r="BS325" s="116"/>
      <c r="BT325" s="116"/>
      <c r="BU325" s="116"/>
      <c r="BV325" s="116"/>
      <c r="BW325" s="116"/>
      <c r="BX325" s="116"/>
      <c r="BY325" s="116"/>
      <c r="BZ325" s="116"/>
      <c r="CA325" s="116"/>
      <c r="CB325" s="116"/>
      <c r="CC325" s="116"/>
      <c r="CD325" s="116"/>
      <c r="CE325" s="116"/>
      <c r="CF325" s="116"/>
      <c r="CG325" s="116"/>
    </row>
    <row r="326" spans="7:85" x14ac:dyDescent="0.2">
      <c r="G326" s="16">
        <v>37</v>
      </c>
      <c r="H326" s="14">
        <f>$AR$274*AK46</f>
        <v>229.27605300000002</v>
      </c>
      <c r="I326" s="14">
        <f>$AR$275*AK46</f>
        <v>296.30339099999998</v>
      </c>
      <c r="J326" s="14">
        <f>$AR$276*AK46</f>
        <v>690.66529500000001</v>
      </c>
      <c r="K326" s="14">
        <f>$AR$274*$AK46</f>
        <v>229.27605300000002</v>
      </c>
      <c r="L326" s="1">
        <f>SUM(H326:K326)</f>
        <v>1445.520792</v>
      </c>
      <c r="N326" s="16">
        <v>37</v>
      </c>
      <c r="O326" s="14">
        <f>$AS$274*AL46</f>
        <v>220.89865499999999</v>
      </c>
      <c r="P326" s="14">
        <f>$AS$275*AL46</f>
        <v>612.31556999999998</v>
      </c>
      <c r="Q326" s="14">
        <f>$AS$276*AL46</f>
        <v>365.22445500000003</v>
      </c>
      <c r="R326" s="14">
        <f>$AS$277*AL46</f>
        <v>592.27031999999997</v>
      </c>
      <c r="S326" s="14">
        <f>SUM(O326:R326)</f>
        <v>1790.7089999999998</v>
      </c>
      <c r="T326" s="1">
        <f>SUM(P326:S326)</f>
        <v>3360.5193449999997</v>
      </c>
      <c r="U326" s="16">
        <v>37</v>
      </c>
      <c r="V326" s="14">
        <f>$AT$274*AM46</f>
        <v>291.32393200000001</v>
      </c>
      <c r="W326" s="14">
        <f>$AT$275*AM46</f>
        <v>195.79378</v>
      </c>
      <c r="X326" s="14">
        <f>$AT$276*AM46</f>
        <v>454.41369600000002</v>
      </c>
      <c r="Y326" s="14">
        <f>$AT$277*AM46</f>
        <v>538.86321100000009</v>
      </c>
      <c r="Z326" s="1">
        <f>SUM(V326:Y326)</f>
        <v>1480.3946190000001</v>
      </c>
      <c r="AB326" s="16">
        <v>37</v>
      </c>
      <c r="AC326" s="14">
        <f>AN46*$AU$274</f>
        <v>377.05284199999994</v>
      </c>
      <c r="AD326" s="14">
        <f>AN46*$AU$275</f>
        <v>411.15852000000001</v>
      </c>
      <c r="AE326" s="14">
        <f>$AU$276*AN46</f>
        <v>458.02429000000001</v>
      </c>
      <c r="AF326" s="14">
        <f>AN46*$AU$277</f>
        <v>555.69412999999997</v>
      </c>
      <c r="AG326" s="1">
        <f>SUM(AC326:AF326)</f>
        <v>1801.9297820000002</v>
      </c>
      <c r="AJ326" s="116"/>
      <c r="AK326" s="131"/>
      <c r="AL326" s="125"/>
      <c r="AM326" s="125"/>
      <c r="AN326" s="125"/>
      <c r="AO326" s="125"/>
      <c r="AP326" s="125"/>
      <c r="AQ326" s="116"/>
      <c r="AR326" s="116"/>
      <c r="AS326" s="131"/>
      <c r="AT326" s="125"/>
      <c r="AU326" s="125"/>
      <c r="AV326" s="125"/>
      <c r="AW326" s="125"/>
      <c r="AX326" s="125"/>
      <c r="BA326" s="116"/>
      <c r="BB326" s="116"/>
      <c r="BC326" s="116"/>
      <c r="BD326" s="116"/>
      <c r="BE326" s="135"/>
      <c r="BF326" s="135"/>
      <c r="BG326" s="135"/>
      <c r="BH326" s="135"/>
      <c r="BI326" s="135"/>
      <c r="BJ326" s="135"/>
      <c r="BK326" s="135"/>
      <c r="BL326" s="135"/>
      <c r="BM326" s="135"/>
      <c r="BN326" s="135"/>
      <c r="BO326" s="135"/>
      <c r="BP326" s="135"/>
      <c r="BQ326" s="116"/>
      <c r="BR326" s="116"/>
      <c r="BS326" s="116"/>
      <c r="BT326" s="116"/>
      <c r="BU326" s="116"/>
      <c r="BV326" s="116"/>
      <c r="BW326" s="116"/>
      <c r="BX326" s="116"/>
      <c r="BY326" s="116"/>
      <c r="BZ326" s="116"/>
      <c r="CA326" s="116"/>
      <c r="CB326" s="116"/>
      <c r="CC326" s="116"/>
      <c r="CD326" s="116"/>
      <c r="CE326" s="116"/>
      <c r="CF326" s="116"/>
      <c r="CG326" s="116"/>
    </row>
    <row r="327" spans="7:85" x14ac:dyDescent="0.2">
      <c r="G327" s="16">
        <v>38</v>
      </c>
      <c r="H327" s="14">
        <f t="shared" ref="H327:H355" si="181">$AR$274*AK47</f>
        <v>218.80902881634481</v>
      </c>
      <c r="I327" s="14">
        <f t="shared" ref="I327:I355" si="182">$AR$275*AK47</f>
        <v>282.77640150975418</v>
      </c>
      <c r="J327" s="14">
        <f t="shared" ref="J327:J355" si="183">$AR$276*AK47</f>
        <v>659.13470010801473</v>
      </c>
      <c r="K327" s="14">
        <f t="shared" ref="K327:K355" si="184">$AR$274*$AK47</f>
        <v>218.80902881634481</v>
      </c>
      <c r="L327" s="1">
        <f t="shared" ref="L327:L355" si="185">SUM(H327:K327)</f>
        <v>1379.5291592504586</v>
      </c>
      <c r="N327" s="16">
        <v>38</v>
      </c>
      <c r="O327" s="14">
        <f t="shared" ref="O327:O355" si="186">$AS$274*AL47</f>
        <v>174.49462503333334</v>
      </c>
      <c r="P327" s="14">
        <f t="shared" ref="P327:P355" si="187">$AS$275*AL47</f>
        <v>483.68685535555556</v>
      </c>
      <c r="Q327" s="14">
        <f t="shared" ref="Q327:Q355" si="188">$AS$276*AL47</f>
        <v>288.50200255057473</v>
      </c>
      <c r="R327" s="14">
        <f t="shared" ref="R327:R355" si="189">$AS$277*AL47</f>
        <v>467.85249736704981</v>
      </c>
      <c r="S327" s="14">
        <f t="shared" ref="S327:S355" si="190">SUM(O327:R327)</f>
        <v>1414.5359803065135</v>
      </c>
      <c r="U327" s="16">
        <v>38</v>
      </c>
      <c r="V327" s="14">
        <f t="shared" ref="V327:V355" si="191">$AT$274*AM47</f>
        <v>338.80507860042468</v>
      </c>
      <c r="W327" s="14">
        <f t="shared" ref="W327:W355" si="192">$AT$275*AM47</f>
        <v>227.70503805493831</v>
      </c>
      <c r="X327" s="14">
        <f t="shared" ref="X327:X355" si="193">$AT$276*AM47</f>
        <v>528.47586854069198</v>
      </c>
      <c r="Y327" s="14">
        <f t="shared" ref="Y327:Y355" si="194">$AT$277*AM47</f>
        <v>626.6893052841682</v>
      </c>
      <c r="Z327" s="1">
        <f t="shared" ref="Z327:Z355" si="195">SUM(V327:Y327)</f>
        <v>1721.6752904802233</v>
      </c>
      <c r="AB327" s="16">
        <v>38</v>
      </c>
      <c r="AC327" s="14">
        <f t="shared" ref="AC327:AC355" si="196">AN47*$AU$274</f>
        <v>461.32453749649494</v>
      </c>
      <c r="AD327" s="14">
        <f t="shared" ref="AD327:AD355" si="197">AN47*$AU$275</f>
        <v>503.05286938201459</v>
      </c>
      <c r="AE327" s="14">
        <f t="shared" ref="AE327:AE355" si="198">$AU$276*AN47</f>
        <v>560.39318686904494</v>
      </c>
      <c r="AF327" s="14">
        <f t="shared" ref="AF327:AF355" si="199">AN47*$AU$277</f>
        <v>679.89233591764616</v>
      </c>
      <c r="AG327" s="1">
        <f t="shared" ref="AG327:AG355" si="200">SUM(AC327:AF327)</f>
        <v>2204.6629296652004</v>
      </c>
      <c r="AJ327" s="116"/>
      <c r="AK327" s="131"/>
      <c r="AL327" s="125"/>
      <c r="AM327" s="125"/>
      <c r="AN327" s="125"/>
      <c r="AO327" s="125"/>
      <c r="AP327" s="132"/>
      <c r="AQ327" s="116"/>
      <c r="AR327" s="116"/>
      <c r="AS327" s="131"/>
      <c r="AT327" s="125"/>
      <c r="AU327" s="125"/>
      <c r="AV327" s="125"/>
      <c r="AW327" s="125"/>
      <c r="AX327" s="132"/>
      <c r="BA327" s="116"/>
      <c r="BB327" s="116"/>
      <c r="BC327" s="116"/>
      <c r="BD327" s="116"/>
      <c r="BE327" s="135"/>
      <c r="BF327" s="135"/>
      <c r="BG327" s="135"/>
      <c r="BH327" s="135"/>
      <c r="BI327" s="135"/>
      <c r="BJ327" s="135"/>
      <c r="BK327" s="135"/>
      <c r="BL327" s="135"/>
      <c r="BM327" s="135"/>
      <c r="BN327" s="135"/>
      <c r="BO327" s="135"/>
      <c r="BP327" s="135"/>
      <c r="BQ327" s="116"/>
      <c r="BR327" s="116"/>
      <c r="BS327" s="116"/>
      <c r="BT327" s="116"/>
      <c r="BU327" s="116"/>
      <c r="BV327" s="116"/>
      <c r="BW327" s="116"/>
      <c r="BX327" s="116"/>
      <c r="BY327" s="116"/>
      <c r="BZ327" s="116"/>
      <c r="CA327" s="116"/>
      <c r="CB327" s="116"/>
      <c r="CC327" s="116"/>
      <c r="CD327" s="116"/>
      <c r="CE327" s="116"/>
      <c r="CF327" s="116"/>
      <c r="CG327" s="116"/>
    </row>
    <row r="328" spans="7:85" x14ac:dyDescent="0.2">
      <c r="G328" s="16">
        <v>39</v>
      </c>
      <c r="H328" s="14">
        <f t="shared" si="181"/>
        <v>229.82381064978685</v>
      </c>
      <c r="I328" s="14">
        <f t="shared" si="182"/>
        <v>297.01128197663866</v>
      </c>
      <c r="J328" s="14">
        <f t="shared" si="183"/>
        <v>692.31534607959759</v>
      </c>
      <c r="K328" s="14">
        <f t="shared" si="184"/>
        <v>229.82381064978685</v>
      </c>
      <c r="L328" s="1">
        <f t="shared" si="185"/>
        <v>1448.9742493558099</v>
      </c>
      <c r="N328" s="16">
        <v>39</v>
      </c>
      <c r="O328" s="14">
        <f t="shared" si="186"/>
        <v>173.57563499462361</v>
      </c>
      <c r="P328" s="14">
        <f t="shared" si="187"/>
        <v>481.1394794587813</v>
      </c>
      <c r="Q328" s="14">
        <f t="shared" si="188"/>
        <v>286.98258344846124</v>
      </c>
      <c r="R328" s="14">
        <f t="shared" si="189"/>
        <v>465.3885143957483</v>
      </c>
      <c r="S328" s="14">
        <f t="shared" si="190"/>
        <v>1407.0862122976146</v>
      </c>
      <c r="U328" s="16">
        <v>39</v>
      </c>
      <c r="V328" s="14">
        <f t="shared" si="191"/>
        <v>333.82051193252153</v>
      </c>
      <c r="W328" s="14">
        <f t="shared" si="192"/>
        <v>224.35499694135495</v>
      </c>
      <c r="X328" s="14">
        <f t="shared" si="193"/>
        <v>520.7008280660898</v>
      </c>
      <c r="Y328" s="14">
        <f t="shared" si="194"/>
        <v>617.46932949409177</v>
      </c>
      <c r="Z328" s="1">
        <f t="shared" si="195"/>
        <v>1696.3456664340579</v>
      </c>
      <c r="AB328" s="16">
        <v>39</v>
      </c>
      <c r="AC328" s="14">
        <f t="shared" si="196"/>
        <v>475.793546268412</v>
      </c>
      <c r="AD328" s="14">
        <f t="shared" si="197"/>
        <v>518.83064790497406</v>
      </c>
      <c r="AE328" s="14">
        <f t="shared" si="198"/>
        <v>577.969390338587</v>
      </c>
      <c r="AF328" s="14">
        <f t="shared" si="199"/>
        <v>701.21651742712493</v>
      </c>
      <c r="AG328" s="1">
        <f t="shared" si="200"/>
        <v>2273.8101019390979</v>
      </c>
      <c r="AJ328" s="116"/>
      <c r="AK328" s="131"/>
      <c r="AL328" s="125"/>
      <c r="AM328" s="125"/>
      <c r="AN328" s="125"/>
      <c r="AO328" s="125"/>
      <c r="AP328" s="132"/>
      <c r="AQ328" s="116"/>
      <c r="AR328" s="116"/>
      <c r="AS328" s="131"/>
      <c r="AT328" s="125"/>
      <c r="AU328" s="125"/>
      <c r="AV328" s="125"/>
      <c r="AW328" s="125"/>
      <c r="AX328" s="132"/>
      <c r="BA328" s="116"/>
      <c r="BB328" s="116"/>
      <c r="BC328" s="116"/>
      <c r="BD328" s="116"/>
      <c r="BE328" s="116"/>
      <c r="BF328" s="116"/>
      <c r="BG328" s="116"/>
      <c r="BH328" s="116"/>
      <c r="BI328" s="116"/>
      <c r="BJ328" s="116"/>
      <c r="BK328" s="116"/>
      <c r="BL328" s="116"/>
      <c r="BM328" s="116"/>
      <c r="BN328" s="116"/>
      <c r="BO328" s="116"/>
      <c r="BP328" s="116"/>
      <c r="BQ328" s="116"/>
      <c r="BR328" s="116"/>
      <c r="BS328" s="116"/>
      <c r="BT328" s="116"/>
      <c r="BU328" s="116"/>
      <c r="BV328" s="116"/>
      <c r="BW328" s="116"/>
      <c r="BX328" s="116"/>
      <c r="BY328" s="116"/>
      <c r="BZ328" s="116"/>
      <c r="CA328" s="116"/>
      <c r="CB328" s="116"/>
      <c r="CC328" s="116"/>
      <c r="CD328" s="116"/>
      <c r="CE328" s="116"/>
      <c r="CF328" s="116"/>
      <c r="CG328" s="116"/>
    </row>
    <row r="329" spans="7:85" x14ac:dyDescent="0.2">
      <c r="G329" s="16">
        <v>40</v>
      </c>
      <c r="H329" s="14">
        <f t="shared" si="181"/>
        <v>211.78716650869995</v>
      </c>
      <c r="I329" s="14">
        <f t="shared" si="182"/>
        <v>273.70174418873751</v>
      </c>
      <c r="J329" s="14">
        <f t="shared" si="183"/>
        <v>637.98222239086328</v>
      </c>
      <c r="K329" s="14">
        <f t="shared" si="184"/>
        <v>211.78716650869995</v>
      </c>
      <c r="L329" s="1">
        <f t="shared" si="185"/>
        <v>1335.2582995970008</v>
      </c>
      <c r="N329" s="16">
        <v>40</v>
      </c>
      <c r="O329" s="14">
        <f t="shared" si="186"/>
        <v>172.65664495591398</v>
      </c>
      <c r="P329" s="14">
        <f t="shared" si="187"/>
        <v>478.59210356200714</v>
      </c>
      <c r="Q329" s="14">
        <f t="shared" si="188"/>
        <v>285.46316434634781</v>
      </c>
      <c r="R329" s="14">
        <f t="shared" si="189"/>
        <v>462.92453142444691</v>
      </c>
      <c r="S329" s="14">
        <f t="shared" si="190"/>
        <v>1399.6364442887159</v>
      </c>
      <c r="U329" s="16">
        <v>40</v>
      </c>
      <c r="V329" s="14">
        <f t="shared" si="191"/>
        <v>324.03736926461846</v>
      </c>
      <c r="W329" s="14">
        <f t="shared" si="192"/>
        <v>217.77991582777165</v>
      </c>
      <c r="X329" s="14">
        <f t="shared" si="193"/>
        <v>505.44085959148765</v>
      </c>
      <c r="Y329" s="14">
        <f t="shared" si="194"/>
        <v>599.37340570401557</v>
      </c>
      <c r="Z329" s="1">
        <f t="shared" si="195"/>
        <v>1646.6315503878932</v>
      </c>
      <c r="AB329" s="16">
        <v>40</v>
      </c>
      <c r="AC329" s="14">
        <f t="shared" si="196"/>
        <v>461.66501704032925</v>
      </c>
      <c r="AD329" s="14">
        <f t="shared" si="197"/>
        <v>503.42414642793375</v>
      </c>
      <c r="AE329" s="14">
        <f t="shared" si="198"/>
        <v>560.80678380812924</v>
      </c>
      <c r="AF329" s="14">
        <f t="shared" si="199"/>
        <v>680.39412893660392</v>
      </c>
      <c r="AG329" s="1">
        <f t="shared" si="200"/>
        <v>2206.2900762129962</v>
      </c>
      <c r="AJ329" s="116"/>
      <c r="AK329" s="131"/>
      <c r="AL329" s="125"/>
      <c r="AM329" s="125"/>
      <c r="AN329" s="125"/>
      <c r="AO329" s="125"/>
      <c r="AP329" s="132"/>
      <c r="AQ329" s="116"/>
      <c r="AR329" s="116"/>
      <c r="AS329" s="131"/>
      <c r="AT329" s="125"/>
      <c r="AU329" s="125"/>
      <c r="AV329" s="125"/>
      <c r="AW329" s="125"/>
      <c r="AX329" s="132"/>
      <c r="BA329" s="116"/>
      <c r="BB329" s="125"/>
      <c r="BC329" s="125"/>
      <c r="BD329" s="125"/>
      <c r="BE329" s="125"/>
      <c r="BF329" s="125"/>
      <c r="BG329" s="125"/>
      <c r="BH329" s="125"/>
      <c r="BI329" s="125"/>
      <c r="BJ329" s="125"/>
      <c r="BK329" s="125"/>
      <c r="BL329" s="125"/>
      <c r="BM329" s="125"/>
      <c r="BN329" s="125"/>
      <c r="BO329" s="125"/>
      <c r="BP329" s="125"/>
      <c r="BQ329" s="125"/>
      <c r="BR329" s="125"/>
      <c r="BS329" s="125"/>
      <c r="BT329" s="125"/>
      <c r="BU329" s="125"/>
      <c r="BV329" s="125"/>
      <c r="BW329" s="125"/>
      <c r="BX329" s="125"/>
      <c r="BY329" s="125"/>
      <c r="BZ329" s="125"/>
      <c r="CA329" s="125"/>
      <c r="CB329" s="125"/>
      <c r="CC329" s="125"/>
      <c r="CD329" s="125"/>
      <c r="CE329" s="125"/>
      <c r="CF329" s="116"/>
      <c r="CG329" s="116"/>
    </row>
    <row r="330" spans="7:85" x14ac:dyDescent="0.2">
      <c r="G330" s="16">
        <v>41</v>
      </c>
      <c r="H330" s="14">
        <f t="shared" si="181"/>
        <v>210.204705897785</v>
      </c>
      <c r="I330" s="14">
        <f t="shared" si="182"/>
        <v>271.65666168228825</v>
      </c>
      <c r="J330" s="14">
        <f t="shared" si="183"/>
        <v>633.2152586789424</v>
      </c>
      <c r="K330" s="14">
        <f t="shared" si="184"/>
        <v>210.204705897785</v>
      </c>
      <c r="L330" s="1">
        <f t="shared" si="185"/>
        <v>1325.2813321568008</v>
      </c>
      <c r="N330" s="16">
        <v>41</v>
      </c>
      <c r="O330" s="14">
        <f t="shared" si="186"/>
        <v>171.73765491720431</v>
      </c>
      <c r="P330" s="14">
        <f t="shared" si="187"/>
        <v>476.04472766523304</v>
      </c>
      <c r="Q330" s="14">
        <f t="shared" si="188"/>
        <v>283.94374524423438</v>
      </c>
      <c r="R330" s="14">
        <f t="shared" si="189"/>
        <v>460.46054845314552</v>
      </c>
      <c r="S330" s="14">
        <f t="shared" si="190"/>
        <v>1392.1866762798172</v>
      </c>
      <c r="U330" s="16">
        <v>41</v>
      </c>
      <c r="V330" s="14">
        <f t="shared" si="191"/>
        <v>308.97279729835765</v>
      </c>
      <c r="W330" s="14">
        <f t="shared" si="192"/>
        <v>207.65527735709415</v>
      </c>
      <c r="X330" s="14">
        <f t="shared" si="193"/>
        <v>481.94279755844269</v>
      </c>
      <c r="Y330" s="14">
        <f t="shared" si="194"/>
        <v>571.50839795696959</v>
      </c>
      <c r="Z330" s="1">
        <f t="shared" si="195"/>
        <v>1570.0792701708642</v>
      </c>
      <c r="AB330" s="16">
        <v>41</v>
      </c>
      <c r="AC330" s="14">
        <f t="shared" si="196"/>
        <v>427.97687690612321</v>
      </c>
      <c r="AD330" s="14">
        <f t="shared" si="197"/>
        <v>466.68880247544666</v>
      </c>
      <c r="AE330" s="14">
        <f t="shared" si="198"/>
        <v>519.8841736388357</v>
      </c>
      <c r="AF330" s="14">
        <f t="shared" si="199"/>
        <v>630.74511522304147</v>
      </c>
      <c r="AG330" s="1">
        <f t="shared" si="200"/>
        <v>2045.2949682434469</v>
      </c>
      <c r="AJ330" s="116"/>
      <c r="AK330" s="131"/>
      <c r="AL330" s="125"/>
      <c r="AM330" s="125"/>
      <c r="AN330" s="125"/>
      <c r="AO330" s="125"/>
      <c r="AP330" s="132"/>
      <c r="AQ330" s="116"/>
      <c r="AR330" s="116"/>
      <c r="AS330" s="131"/>
      <c r="AT330" s="125"/>
      <c r="AU330" s="125"/>
      <c r="AV330" s="125"/>
      <c r="AW330" s="125"/>
      <c r="AX330" s="132"/>
      <c r="BA330" s="125"/>
      <c r="BB330" s="116"/>
      <c r="BC330" s="116"/>
      <c r="BD330" s="116"/>
      <c r="BE330" s="116"/>
      <c r="BF330" s="116"/>
      <c r="BG330" s="116"/>
      <c r="BH330" s="116"/>
      <c r="BI330" s="116"/>
      <c r="BJ330" s="116"/>
      <c r="BK330" s="116"/>
      <c r="BL330" s="116"/>
      <c r="BM330" s="116"/>
      <c r="BN330" s="116"/>
      <c r="BO330" s="116"/>
      <c r="BP330" s="116"/>
      <c r="BQ330" s="116"/>
      <c r="BR330" s="116"/>
      <c r="BS330" s="116"/>
      <c r="BT330" s="116"/>
      <c r="BU330" s="116"/>
      <c r="BV330" s="116"/>
      <c r="BW330" s="116"/>
      <c r="BX330" s="116"/>
      <c r="BY330" s="116"/>
      <c r="BZ330" s="116"/>
      <c r="CA330" s="116"/>
      <c r="CB330" s="116"/>
      <c r="CC330" s="116"/>
      <c r="CD330" s="116"/>
      <c r="CE330" s="116"/>
      <c r="CF330" s="116"/>
      <c r="CG330" s="116"/>
    </row>
    <row r="331" spans="7:85" x14ac:dyDescent="0.2">
      <c r="G331" s="16">
        <v>42</v>
      </c>
      <c r="H331" s="14">
        <f t="shared" si="181"/>
        <v>201.62188988235201</v>
      </c>
      <c r="I331" s="14">
        <f t="shared" si="182"/>
        <v>260.56471615886323</v>
      </c>
      <c r="J331" s="14">
        <f t="shared" si="183"/>
        <v>607.36060409262268</v>
      </c>
      <c r="K331" s="14">
        <f t="shared" si="184"/>
        <v>201.62188988235201</v>
      </c>
      <c r="L331" s="1">
        <f t="shared" si="185"/>
        <v>1271.1691000161898</v>
      </c>
      <c r="N331" s="16">
        <v>42</v>
      </c>
      <c r="O331" s="14">
        <f t="shared" si="186"/>
        <v>170.81866487849462</v>
      </c>
      <c r="P331" s="14">
        <f t="shared" si="187"/>
        <v>473.49735176845877</v>
      </c>
      <c r="Q331" s="14">
        <f t="shared" si="188"/>
        <v>282.42432614212089</v>
      </c>
      <c r="R331" s="14">
        <f t="shared" si="189"/>
        <v>457.99656548184402</v>
      </c>
      <c r="S331" s="14">
        <f t="shared" si="190"/>
        <v>1384.7369082709183</v>
      </c>
      <c r="U331" s="16">
        <v>42</v>
      </c>
      <c r="V331" s="14">
        <f t="shared" si="191"/>
        <v>310.26494396440609</v>
      </c>
      <c r="W331" s="14">
        <f t="shared" si="192"/>
        <v>208.52370680030248</v>
      </c>
      <c r="X331" s="14">
        <f t="shared" si="193"/>
        <v>483.95831732114158</v>
      </c>
      <c r="Y331" s="14">
        <f t="shared" si="194"/>
        <v>573.89848756193146</v>
      </c>
      <c r="Z331" s="1">
        <f t="shared" si="195"/>
        <v>1576.6454556477815</v>
      </c>
      <c r="AB331" s="16">
        <v>42</v>
      </c>
      <c r="AC331" s="14">
        <f t="shared" si="196"/>
        <v>436.59482429208174</v>
      </c>
      <c r="AD331" s="14">
        <f t="shared" si="197"/>
        <v>476.08627173692645</v>
      </c>
      <c r="AE331" s="14">
        <f t="shared" si="198"/>
        <v>530.35281037360676</v>
      </c>
      <c r="AF331" s="14">
        <f t="shared" si="199"/>
        <v>643.44610097778082</v>
      </c>
      <c r="AG331" s="1">
        <f t="shared" si="200"/>
        <v>2086.4800073803954</v>
      </c>
      <c r="AJ331" s="116"/>
      <c r="AK331" s="131"/>
      <c r="AL331" s="125"/>
      <c r="AM331" s="125"/>
      <c r="AN331" s="125"/>
      <c r="AO331" s="125"/>
      <c r="AP331" s="132"/>
      <c r="AQ331" s="116"/>
      <c r="AR331" s="116"/>
      <c r="AS331" s="131"/>
      <c r="AT331" s="125"/>
      <c r="AU331" s="125"/>
      <c r="AV331" s="125"/>
      <c r="AW331" s="125"/>
      <c r="AX331" s="132"/>
      <c r="BA331" s="125"/>
      <c r="BB331" s="116"/>
      <c r="BC331" s="116"/>
      <c r="BD331" s="116"/>
      <c r="BE331" s="116"/>
      <c r="BF331" s="116"/>
      <c r="BG331" s="116"/>
      <c r="BH331" s="116"/>
      <c r="BI331" s="116"/>
      <c r="BJ331" s="116"/>
      <c r="BK331" s="116"/>
      <c r="BL331" s="116"/>
      <c r="BM331" s="116"/>
      <c r="BN331" s="116"/>
      <c r="BO331" s="116"/>
      <c r="BP331" s="116"/>
      <c r="BQ331" s="116"/>
      <c r="BR331" s="116"/>
      <c r="BS331" s="116"/>
      <c r="BT331" s="116"/>
      <c r="BU331" s="116"/>
      <c r="BV331" s="116"/>
      <c r="BW331" s="116"/>
      <c r="BX331" s="116"/>
      <c r="BY331" s="116"/>
      <c r="BZ331" s="116"/>
      <c r="CA331" s="116"/>
      <c r="CB331" s="116"/>
      <c r="CC331" s="116"/>
      <c r="CD331" s="116"/>
      <c r="CE331" s="116"/>
      <c r="CF331" s="116"/>
      <c r="CG331" s="116"/>
    </row>
    <row r="332" spans="7:85" x14ac:dyDescent="0.2">
      <c r="G332" s="16">
        <v>43</v>
      </c>
      <c r="H332" s="14">
        <f t="shared" si="181"/>
        <v>192.33045018090235</v>
      </c>
      <c r="I332" s="14">
        <f t="shared" si="182"/>
        <v>248.55698550060927</v>
      </c>
      <c r="J332" s="14">
        <f t="shared" si="183"/>
        <v>579.37130970967871</v>
      </c>
      <c r="K332" s="14">
        <f t="shared" si="184"/>
        <v>192.33045018090235</v>
      </c>
      <c r="L332" s="1">
        <f t="shared" si="185"/>
        <v>1212.5891955720926</v>
      </c>
      <c r="N332" s="16">
        <v>43</v>
      </c>
      <c r="O332" s="14">
        <f t="shared" si="186"/>
        <v>169.89967483978492</v>
      </c>
      <c r="P332" s="14">
        <f t="shared" si="187"/>
        <v>470.9499758716845</v>
      </c>
      <c r="Q332" s="14">
        <f t="shared" si="188"/>
        <v>280.9049070400074</v>
      </c>
      <c r="R332" s="14">
        <f t="shared" si="189"/>
        <v>455.53258251054251</v>
      </c>
      <c r="S332" s="14">
        <f t="shared" si="190"/>
        <v>1377.2871402620194</v>
      </c>
      <c r="U332" s="16">
        <v>43</v>
      </c>
      <c r="V332" s="14">
        <f t="shared" si="191"/>
        <v>311.55709063045452</v>
      </c>
      <c r="W332" s="14">
        <f t="shared" si="192"/>
        <v>209.39213624351081</v>
      </c>
      <c r="X332" s="14">
        <f t="shared" si="193"/>
        <v>485.97383708384046</v>
      </c>
      <c r="Y332" s="14">
        <f t="shared" si="194"/>
        <v>576.28857716689322</v>
      </c>
      <c r="Z332" s="1">
        <f t="shared" si="195"/>
        <v>1583.2116411246991</v>
      </c>
      <c r="AB332" s="16">
        <v>43</v>
      </c>
      <c r="AC332" s="14">
        <f t="shared" si="196"/>
        <v>445.21277167804038</v>
      </c>
      <c r="AD332" s="14">
        <f t="shared" si="197"/>
        <v>485.48374099840629</v>
      </c>
      <c r="AE332" s="14">
        <f t="shared" si="198"/>
        <v>540.82144710837792</v>
      </c>
      <c r="AF332" s="14">
        <f t="shared" si="199"/>
        <v>656.14708673252039</v>
      </c>
      <c r="AG332" s="1">
        <f t="shared" si="200"/>
        <v>2127.6650465173452</v>
      </c>
      <c r="AJ332" s="116"/>
      <c r="AK332" s="131"/>
      <c r="AL332" s="125"/>
      <c r="AM332" s="125"/>
      <c r="AN332" s="125"/>
      <c r="AO332" s="125"/>
      <c r="AP332" s="132"/>
      <c r="AQ332" s="116"/>
      <c r="AR332" s="116"/>
      <c r="AS332" s="131"/>
      <c r="AT332" s="125"/>
      <c r="AU332" s="125"/>
      <c r="AV332" s="125"/>
      <c r="AW332" s="125"/>
      <c r="AX332" s="132"/>
      <c r="BA332" s="125"/>
      <c r="BB332" s="116"/>
      <c r="BC332" s="116"/>
      <c r="BD332" s="116"/>
      <c r="BE332" s="116"/>
      <c r="BF332" s="116"/>
      <c r="BG332" s="116"/>
      <c r="BH332" s="116"/>
      <c r="BI332" s="116"/>
      <c r="BJ332" s="116"/>
      <c r="BK332" s="116"/>
      <c r="BL332" s="116"/>
      <c r="BM332" s="116"/>
      <c r="BN332" s="116"/>
      <c r="BO332" s="116"/>
      <c r="BP332" s="116"/>
      <c r="BQ332" s="116"/>
      <c r="BR332" s="116"/>
      <c r="BS332" s="116"/>
      <c r="BT332" s="116"/>
      <c r="BU332" s="116"/>
      <c r="BV332" s="116"/>
      <c r="BW332" s="116"/>
      <c r="BX332" s="116"/>
      <c r="BY332" s="116"/>
      <c r="BZ332" s="116"/>
      <c r="CA332" s="116"/>
      <c r="CB332" s="116"/>
      <c r="CC332" s="116"/>
      <c r="CD332" s="116"/>
      <c r="CE332" s="116"/>
      <c r="CF332" s="116"/>
      <c r="CG332" s="116"/>
    </row>
    <row r="333" spans="7:85" x14ac:dyDescent="0.2">
      <c r="G333" s="16">
        <v>44</v>
      </c>
      <c r="H333" s="14">
        <f t="shared" si="181"/>
        <v>186.6754115014995</v>
      </c>
      <c r="I333" s="14">
        <f t="shared" si="182"/>
        <v>241.24873365739029</v>
      </c>
      <c r="J333" s="14">
        <f t="shared" si="183"/>
        <v>562.33621639469493</v>
      </c>
      <c r="K333" s="14">
        <f t="shared" si="184"/>
        <v>186.6754115014995</v>
      </c>
      <c r="L333" s="1">
        <f t="shared" si="185"/>
        <v>1176.9357730550842</v>
      </c>
      <c r="N333" s="16">
        <v>44</v>
      </c>
      <c r="O333" s="14">
        <f t="shared" si="186"/>
        <v>168.98068480107526</v>
      </c>
      <c r="P333" s="14">
        <f t="shared" si="187"/>
        <v>468.4025999749104</v>
      </c>
      <c r="Q333" s="14">
        <f t="shared" si="188"/>
        <v>279.38548793789397</v>
      </c>
      <c r="R333" s="14">
        <f t="shared" si="189"/>
        <v>453.06859953924112</v>
      </c>
      <c r="S333" s="14">
        <f t="shared" si="190"/>
        <v>1369.8373722531207</v>
      </c>
      <c r="U333" s="16">
        <v>44</v>
      </c>
      <c r="V333" s="14">
        <f t="shared" si="191"/>
        <v>312.84923729650296</v>
      </c>
      <c r="W333" s="14">
        <f t="shared" si="192"/>
        <v>210.2605656867191</v>
      </c>
      <c r="X333" s="14">
        <f t="shared" si="193"/>
        <v>487.98935684653935</v>
      </c>
      <c r="Y333" s="14">
        <f t="shared" si="194"/>
        <v>578.67866677185498</v>
      </c>
      <c r="Z333" s="1">
        <f t="shared" si="195"/>
        <v>1589.7778266016164</v>
      </c>
      <c r="AB333" s="16">
        <v>44</v>
      </c>
      <c r="AC333" s="14">
        <f t="shared" si="196"/>
        <v>453.83071906399897</v>
      </c>
      <c r="AD333" s="14">
        <f t="shared" si="197"/>
        <v>494.88121025988607</v>
      </c>
      <c r="AE333" s="14">
        <f t="shared" si="198"/>
        <v>551.29008384314898</v>
      </c>
      <c r="AF333" s="14">
        <f t="shared" si="199"/>
        <v>668.84807248725986</v>
      </c>
      <c r="AG333" s="1">
        <f t="shared" si="200"/>
        <v>2168.8500856542937</v>
      </c>
      <c r="AJ333" s="116"/>
      <c r="AK333" s="131"/>
      <c r="AL333" s="125"/>
      <c r="AM333" s="125"/>
      <c r="AN333" s="125"/>
      <c r="AO333" s="125"/>
      <c r="AP333" s="132"/>
      <c r="AQ333" s="116"/>
      <c r="AR333" s="116"/>
      <c r="AS333" s="131"/>
      <c r="AT333" s="125"/>
      <c r="AU333" s="125"/>
      <c r="AV333" s="125"/>
      <c r="AW333" s="125"/>
      <c r="AX333" s="132"/>
      <c r="BA333" s="125"/>
      <c r="BB333" s="116"/>
      <c r="BC333" s="116"/>
      <c r="BD333" s="116"/>
      <c r="BE333" s="116"/>
      <c r="BF333" s="116"/>
      <c r="BG333" s="116"/>
      <c r="BH333" s="116"/>
      <c r="BI333" s="116"/>
      <c r="BJ333" s="116"/>
      <c r="BK333" s="116"/>
      <c r="BL333" s="116"/>
      <c r="BM333" s="116"/>
      <c r="BN333" s="116"/>
      <c r="BO333" s="116"/>
      <c r="BP333" s="116"/>
      <c r="BQ333" s="116"/>
      <c r="BR333" s="116"/>
      <c r="BS333" s="116"/>
      <c r="BT333" s="116"/>
      <c r="BU333" s="116"/>
      <c r="BV333" s="116"/>
      <c r="BW333" s="116"/>
      <c r="BX333" s="116"/>
      <c r="BY333" s="116"/>
      <c r="BZ333" s="116"/>
      <c r="CA333" s="116"/>
      <c r="CB333" s="116"/>
      <c r="CC333" s="116"/>
      <c r="CD333" s="116"/>
      <c r="CE333" s="116"/>
      <c r="CF333" s="116"/>
      <c r="CG333" s="116"/>
    </row>
    <row r="334" spans="7:85" x14ac:dyDescent="0.2">
      <c r="G334" s="16">
        <v>45</v>
      </c>
      <c r="H334" s="14">
        <f t="shared" si="181"/>
        <v>184.76023054902916</v>
      </c>
      <c r="I334" s="14">
        <f t="shared" si="182"/>
        <v>238.77366221765482</v>
      </c>
      <c r="J334" s="14">
        <f t="shared" si="183"/>
        <v>556.56697446903979</v>
      </c>
      <c r="K334" s="14">
        <f t="shared" si="184"/>
        <v>184.76023054902916</v>
      </c>
      <c r="L334" s="1">
        <f t="shared" si="185"/>
        <v>1164.8610977847529</v>
      </c>
      <c r="N334" s="16">
        <v>45</v>
      </c>
      <c r="O334" s="14">
        <f t="shared" si="186"/>
        <v>168.06169476236562</v>
      </c>
      <c r="P334" s="14">
        <f t="shared" si="187"/>
        <v>465.85522407813625</v>
      </c>
      <c r="Q334" s="14">
        <f t="shared" si="188"/>
        <v>277.86606883578054</v>
      </c>
      <c r="R334" s="14">
        <f t="shared" si="189"/>
        <v>450.60461656793979</v>
      </c>
      <c r="S334" s="14">
        <f t="shared" si="190"/>
        <v>1362.3876042442223</v>
      </c>
      <c r="U334" s="16">
        <v>45</v>
      </c>
      <c r="V334" s="14">
        <f t="shared" si="191"/>
        <v>314.1413839625514</v>
      </c>
      <c r="W334" s="14">
        <f t="shared" si="192"/>
        <v>211.12899512992746</v>
      </c>
      <c r="X334" s="14">
        <f t="shared" si="193"/>
        <v>490.00487660923829</v>
      </c>
      <c r="Y334" s="14">
        <f t="shared" si="194"/>
        <v>581.06875637681685</v>
      </c>
      <c r="Z334" s="1">
        <f t="shared" si="195"/>
        <v>1596.344012078534</v>
      </c>
      <c r="AB334" s="16">
        <v>45</v>
      </c>
      <c r="AC334" s="14">
        <f t="shared" si="196"/>
        <v>462.4486664499575</v>
      </c>
      <c r="AD334" s="14">
        <f t="shared" si="197"/>
        <v>504.27867952136586</v>
      </c>
      <c r="AE334" s="14">
        <f t="shared" si="198"/>
        <v>561.75872057792003</v>
      </c>
      <c r="AF334" s="14">
        <f t="shared" si="199"/>
        <v>681.54905824199921</v>
      </c>
      <c r="AG334" s="1">
        <f t="shared" si="200"/>
        <v>2210.0351247912427</v>
      </c>
      <c r="AJ334" s="116"/>
      <c r="AK334" s="131"/>
      <c r="AL334" s="125"/>
      <c r="AM334" s="125"/>
      <c r="AN334" s="125"/>
      <c r="AO334" s="125"/>
      <c r="AP334" s="132"/>
      <c r="AQ334" s="116"/>
      <c r="AR334" s="116"/>
      <c r="AS334" s="131"/>
      <c r="AT334" s="125"/>
      <c r="AU334" s="125"/>
      <c r="AV334" s="125"/>
      <c r="AW334" s="125"/>
      <c r="AX334" s="132"/>
      <c r="BA334" s="116"/>
      <c r="BB334" s="116"/>
      <c r="BC334" s="116"/>
      <c r="BD334" s="116"/>
      <c r="BE334" s="116"/>
      <c r="BF334" s="116"/>
      <c r="BG334" s="116"/>
      <c r="BH334" s="116"/>
      <c r="BI334" s="116"/>
      <c r="BJ334" s="116"/>
      <c r="BK334" s="116"/>
      <c r="BL334" s="116"/>
      <c r="BM334" s="116"/>
      <c r="BN334" s="116"/>
      <c r="BO334" s="116"/>
      <c r="BP334" s="116"/>
      <c r="BQ334" s="116"/>
      <c r="BR334" s="116"/>
      <c r="BS334" s="116"/>
      <c r="BT334" s="116"/>
      <c r="BU334" s="116"/>
      <c r="BV334" s="116"/>
      <c r="BW334" s="116"/>
      <c r="BX334" s="116"/>
      <c r="BY334" s="116"/>
      <c r="BZ334" s="116"/>
      <c r="CA334" s="116"/>
      <c r="CB334" s="116"/>
      <c r="CC334" s="116"/>
      <c r="CD334" s="116"/>
      <c r="CE334" s="116"/>
      <c r="CF334" s="116"/>
      <c r="CG334" s="116"/>
    </row>
    <row r="335" spans="7:85" x14ac:dyDescent="0.2">
      <c r="G335" s="16">
        <v>46</v>
      </c>
      <c r="H335" s="14">
        <f t="shared" si="181"/>
        <v>205.02241857131779</v>
      </c>
      <c r="I335" s="14">
        <f t="shared" si="182"/>
        <v>264.95936692395355</v>
      </c>
      <c r="J335" s="14">
        <f t="shared" si="183"/>
        <v>617.60426940083732</v>
      </c>
      <c r="K335" s="14">
        <f t="shared" si="184"/>
        <v>205.02241857131779</v>
      </c>
      <c r="L335" s="1">
        <f t="shared" si="185"/>
        <v>1292.6084734674264</v>
      </c>
      <c r="N335" s="16">
        <v>46</v>
      </c>
      <c r="O335" s="14">
        <f t="shared" si="186"/>
        <v>167.1427047236559</v>
      </c>
      <c r="P335" s="14">
        <f t="shared" si="187"/>
        <v>463.30784818136203</v>
      </c>
      <c r="Q335" s="14">
        <f t="shared" si="188"/>
        <v>276.34664973366705</v>
      </c>
      <c r="R335" s="14">
        <f t="shared" si="189"/>
        <v>448.14063359663822</v>
      </c>
      <c r="S335" s="14">
        <f t="shared" si="190"/>
        <v>1354.9378362353232</v>
      </c>
      <c r="U335" s="16">
        <v>46</v>
      </c>
      <c r="V335" s="14">
        <f t="shared" si="191"/>
        <v>315.43353062859984</v>
      </c>
      <c r="W335" s="14">
        <f t="shared" si="192"/>
        <v>211.99742457313579</v>
      </c>
      <c r="X335" s="14">
        <f t="shared" si="193"/>
        <v>492.02039637193718</v>
      </c>
      <c r="Y335" s="14">
        <f t="shared" si="194"/>
        <v>583.45884598177872</v>
      </c>
      <c r="Z335" s="1">
        <f t="shared" si="195"/>
        <v>1602.9101975554515</v>
      </c>
      <c r="AB335" s="16">
        <v>46</v>
      </c>
      <c r="AC335" s="14">
        <f t="shared" si="196"/>
        <v>492.97717297092424</v>
      </c>
      <c r="AD335" s="14">
        <f t="shared" si="197"/>
        <v>537.56859053858886</v>
      </c>
      <c r="AE335" s="14">
        <f t="shared" si="198"/>
        <v>598.84317126089923</v>
      </c>
      <c r="AF335" s="14">
        <f t="shared" si="199"/>
        <v>726.54145713596631</v>
      </c>
      <c r="AG335" s="1">
        <f t="shared" si="200"/>
        <v>2355.9303919063786</v>
      </c>
      <c r="AJ335" s="116"/>
      <c r="AK335" s="131"/>
      <c r="AL335" s="125"/>
      <c r="AM335" s="125"/>
      <c r="AN335" s="125"/>
      <c r="AO335" s="125"/>
      <c r="AP335" s="132"/>
      <c r="AQ335" s="116"/>
      <c r="AR335" s="116"/>
      <c r="AS335" s="131"/>
      <c r="AT335" s="125"/>
      <c r="AU335" s="125"/>
      <c r="AV335" s="125"/>
      <c r="AW335" s="125"/>
      <c r="AX335" s="132"/>
      <c r="BA335" s="116"/>
      <c r="BB335" s="116"/>
      <c r="BC335" s="116"/>
      <c r="BD335" s="116"/>
      <c r="BE335" s="116"/>
      <c r="BF335" s="116"/>
      <c r="BG335" s="116"/>
      <c r="BH335" s="116"/>
      <c r="BI335" s="116"/>
      <c r="BJ335" s="116"/>
      <c r="BK335" s="116"/>
      <c r="BL335" s="116"/>
      <c r="BM335" s="116"/>
      <c r="BN335" s="116"/>
      <c r="BO335" s="116"/>
      <c r="BP335" s="116"/>
      <c r="BQ335" s="116"/>
      <c r="BR335" s="116"/>
      <c r="BS335" s="116"/>
      <c r="BT335" s="116"/>
      <c r="BU335" s="116"/>
      <c r="BV335" s="116"/>
      <c r="BW335" s="116"/>
      <c r="BX335" s="116"/>
      <c r="BY335" s="116"/>
      <c r="BZ335" s="116"/>
      <c r="CA335" s="116"/>
      <c r="CB335" s="116"/>
      <c r="CC335" s="116"/>
      <c r="CD335" s="116"/>
      <c r="CE335" s="116"/>
      <c r="CF335" s="116"/>
      <c r="CG335" s="116"/>
    </row>
    <row r="336" spans="7:85" x14ac:dyDescent="0.2">
      <c r="G336" s="16">
        <v>47</v>
      </c>
      <c r="H336" s="14">
        <f t="shared" si="181"/>
        <v>197.73068385500434</v>
      </c>
      <c r="I336" s="14">
        <f t="shared" si="182"/>
        <v>255.53594178013321</v>
      </c>
      <c r="J336" s="14">
        <f t="shared" si="183"/>
        <v>595.63883496925132</v>
      </c>
      <c r="K336" s="14">
        <f t="shared" si="184"/>
        <v>197.73068385500434</v>
      </c>
      <c r="L336" s="1">
        <f t="shared" si="185"/>
        <v>1246.6361444593931</v>
      </c>
      <c r="N336" s="16">
        <v>47</v>
      </c>
      <c r="O336" s="14">
        <f t="shared" si="186"/>
        <v>166.2237146849462</v>
      </c>
      <c r="P336" s="14">
        <f t="shared" si="187"/>
        <v>460.76047228458776</v>
      </c>
      <c r="Q336" s="14">
        <f t="shared" si="188"/>
        <v>274.82723063155356</v>
      </c>
      <c r="R336" s="14">
        <f t="shared" si="189"/>
        <v>445.67665062533672</v>
      </c>
      <c r="S336" s="14">
        <f t="shared" si="190"/>
        <v>1347.4880682264243</v>
      </c>
      <c r="U336" s="16">
        <v>47</v>
      </c>
      <c r="V336" s="14">
        <f t="shared" si="191"/>
        <v>316.72567729464828</v>
      </c>
      <c r="W336" s="14">
        <f t="shared" si="192"/>
        <v>212.86585401634412</v>
      </c>
      <c r="X336" s="14">
        <f t="shared" si="193"/>
        <v>494.03591613463607</v>
      </c>
      <c r="Y336" s="14">
        <f t="shared" si="194"/>
        <v>585.84893558674048</v>
      </c>
      <c r="Z336" s="1">
        <f t="shared" si="195"/>
        <v>1609.4763830323691</v>
      </c>
      <c r="AB336" s="16">
        <v>47</v>
      </c>
      <c r="AC336" s="14">
        <f t="shared" si="196"/>
        <v>505.53840337975049</v>
      </c>
      <c r="AD336" s="14">
        <f t="shared" si="197"/>
        <v>551.2660258287649</v>
      </c>
      <c r="AE336" s="14">
        <f t="shared" si="198"/>
        <v>614.10190425177552</v>
      </c>
      <c r="AF336" s="14">
        <f t="shared" si="199"/>
        <v>745.05398701569663</v>
      </c>
      <c r="AG336" s="1">
        <f t="shared" si="200"/>
        <v>2415.9603204759874</v>
      </c>
      <c r="AJ336" s="116"/>
      <c r="AK336" s="131"/>
      <c r="AL336" s="125"/>
      <c r="AM336" s="125"/>
      <c r="AN336" s="125"/>
      <c r="AO336" s="125"/>
      <c r="AP336" s="132"/>
      <c r="AQ336" s="116"/>
      <c r="AR336" s="116"/>
      <c r="AS336" s="131"/>
      <c r="AT336" s="125"/>
      <c r="AU336" s="125"/>
      <c r="AV336" s="125"/>
      <c r="AW336" s="125"/>
      <c r="AX336" s="132"/>
      <c r="BA336" s="116"/>
      <c r="BB336" s="125"/>
      <c r="BC336" s="125"/>
      <c r="BD336" s="125"/>
      <c r="BE336" s="125"/>
      <c r="BF336" s="125"/>
      <c r="BG336" s="125"/>
      <c r="BH336" s="125"/>
      <c r="BI336" s="125"/>
      <c r="BJ336" s="125"/>
      <c r="BK336" s="125"/>
      <c r="BL336" s="125"/>
      <c r="BM336" s="125"/>
      <c r="BN336" s="125"/>
      <c r="BO336" s="125"/>
      <c r="BP336" s="125"/>
      <c r="BQ336" s="125"/>
      <c r="BR336" s="125"/>
      <c r="BS336" s="125"/>
      <c r="BT336" s="125"/>
      <c r="BU336" s="125"/>
      <c r="BV336" s="125"/>
      <c r="BW336" s="125"/>
      <c r="BX336" s="125"/>
      <c r="BY336" s="125"/>
      <c r="BZ336" s="125"/>
      <c r="CA336" s="125"/>
      <c r="CB336" s="125"/>
      <c r="CC336" s="125"/>
      <c r="CD336" s="125"/>
      <c r="CE336" s="125"/>
      <c r="CF336" s="116"/>
      <c r="CG336" s="116"/>
    </row>
    <row r="337" spans="7:85" x14ac:dyDescent="0.2">
      <c r="G337" s="16">
        <v>48</v>
      </c>
      <c r="H337" s="14">
        <f t="shared" si="181"/>
        <v>203.94659217540271</v>
      </c>
      <c r="I337" s="14">
        <f t="shared" si="182"/>
        <v>263.56902979512597</v>
      </c>
      <c r="J337" s="14">
        <f t="shared" si="183"/>
        <v>614.36347758947682</v>
      </c>
      <c r="K337" s="14">
        <f t="shared" si="184"/>
        <v>203.94659217540271</v>
      </c>
      <c r="L337" s="1">
        <f t="shared" si="185"/>
        <v>1285.8256917354081</v>
      </c>
      <c r="N337" s="16">
        <v>48</v>
      </c>
      <c r="O337" s="14">
        <f t="shared" si="186"/>
        <v>165.30472464623656</v>
      </c>
      <c r="P337" s="14">
        <f t="shared" si="187"/>
        <v>458.21309638781361</v>
      </c>
      <c r="Q337" s="14">
        <f t="shared" si="188"/>
        <v>273.30781152944013</v>
      </c>
      <c r="R337" s="14">
        <f t="shared" si="189"/>
        <v>443.21266765403539</v>
      </c>
      <c r="S337" s="14">
        <f t="shared" si="190"/>
        <v>1340.0383002175256</v>
      </c>
      <c r="U337" s="16">
        <v>48</v>
      </c>
      <c r="V337" s="14">
        <f t="shared" si="191"/>
        <v>318.01782396069672</v>
      </c>
      <c r="W337" s="14">
        <f t="shared" si="192"/>
        <v>213.73428345955244</v>
      </c>
      <c r="X337" s="14">
        <f t="shared" si="193"/>
        <v>496.0514358973349</v>
      </c>
      <c r="Y337" s="14">
        <f t="shared" si="194"/>
        <v>588.23902519170235</v>
      </c>
      <c r="Z337" s="1">
        <f t="shared" si="195"/>
        <v>1616.0425685092864</v>
      </c>
      <c r="AB337" s="16">
        <v>48</v>
      </c>
      <c r="AC337" s="14">
        <f t="shared" si="196"/>
        <v>514.15635076570913</v>
      </c>
      <c r="AD337" s="14">
        <f t="shared" si="197"/>
        <v>560.66349509024485</v>
      </c>
      <c r="AE337" s="14">
        <f t="shared" si="198"/>
        <v>624.57054098654669</v>
      </c>
      <c r="AF337" s="14">
        <f t="shared" si="199"/>
        <v>757.75497277043621</v>
      </c>
      <c r="AG337" s="1">
        <f t="shared" si="200"/>
        <v>2457.1453596129372</v>
      </c>
      <c r="AJ337" s="116"/>
      <c r="AK337" s="131"/>
      <c r="AL337" s="125"/>
      <c r="AM337" s="125"/>
      <c r="AN337" s="125"/>
      <c r="AO337" s="125"/>
      <c r="AP337" s="132"/>
      <c r="AQ337" s="116"/>
      <c r="AR337" s="116"/>
      <c r="AS337" s="131"/>
      <c r="AT337" s="125"/>
      <c r="AU337" s="125"/>
      <c r="AV337" s="125"/>
      <c r="AW337" s="125"/>
      <c r="AX337" s="132"/>
      <c r="BA337" s="125"/>
      <c r="BB337" s="116"/>
      <c r="BC337" s="116"/>
      <c r="BD337" s="116"/>
      <c r="BE337" s="116"/>
      <c r="BF337" s="116"/>
      <c r="BG337" s="116"/>
      <c r="BH337" s="116"/>
      <c r="BI337" s="116"/>
      <c r="BJ337" s="116"/>
      <c r="BK337" s="116"/>
      <c r="BL337" s="116"/>
      <c r="BM337" s="116"/>
      <c r="BN337" s="116"/>
      <c r="BO337" s="116"/>
      <c r="BP337" s="116"/>
      <c r="BQ337" s="116"/>
      <c r="BR337" s="116"/>
      <c r="BS337" s="116"/>
      <c r="BT337" s="116"/>
      <c r="BU337" s="116"/>
      <c r="BV337" s="116"/>
      <c r="BW337" s="116"/>
      <c r="BX337" s="116"/>
      <c r="BY337" s="116"/>
      <c r="BZ337" s="116"/>
      <c r="CA337" s="116"/>
      <c r="CB337" s="116"/>
      <c r="CC337" s="116"/>
      <c r="CD337" s="116"/>
      <c r="CE337" s="116"/>
      <c r="CF337" s="116"/>
      <c r="CG337" s="116"/>
    </row>
    <row r="338" spans="7:85" x14ac:dyDescent="0.2">
      <c r="G338" s="16">
        <v>49</v>
      </c>
      <c r="H338" s="14">
        <f t="shared" si="181"/>
        <v>213.82705576819808</v>
      </c>
      <c r="I338" s="14">
        <f t="shared" si="182"/>
        <v>276.33798158442301</v>
      </c>
      <c r="J338" s="14">
        <f t="shared" si="183"/>
        <v>644.12713241850849</v>
      </c>
      <c r="K338" s="14">
        <f t="shared" si="184"/>
        <v>213.82705576819808</v>
      </c>
      <c r="L338" s="1">
        <f t="shared" si="185"/>
        <v>1348.1192255393275</v>
      </c>
      <c r="N338" s="16">
        <v>49</v>
      </c>
      <c r="O338" s="14">
        <f t="shared" si="186"/>
        <v>164.3857346075269</v>
      </c>
      <c r="P338" s="14">
        <f t="shared" si="187"/>
        <v>455.66572049103951</v>
      </c>
      <c r="Q338" s="14">
        <f t="shared" si="188"/>
        <v>271.7883924273267</v>
      </c>
      <c r="R338" s="14">
        <f t="shared" si="189"/>
        <v>440.74868468273399</v>
      </c>
      <c r="S338" s="14">
        <f t="shared" si="190"/>
        <v>1332.5885322086272</v>
      </c>
      <c r="U338" s="16">
        <v>49</v>
      </c>
      <c r="V338" s="14">
        <f t="shared" si="191"/>
        <v>319.3099706267451</v>
      </c>
      <c r="W338" s="14">
        <f t="shared" si="192"/>
        <v>214.60271290276077</v>
      </c>
      <c r="X338" s="14">
        <f t="shared" si="193"/>
        <v>498.06695566003378</v>
      </c>
      <c r="Y338" s="14">
        <f t="shared" si="194"/>
        <v>590.62911479666411</v>
      </c>
      <c r="Z338" s="1">
        <f t="shared" si="195"/>
        <v>1622.6087539862037</v>
      </c>
      <c r="AB338" s="16">
        <v>49</v>
      </c>
      <c r="AC338" s="14">
        <f t="shared" si="196"/>
        <v>500.86373901665951</v>
      </c>
      <c r="AD338" s="14">
        <f t="shared" si="197"/>
        <v>546.16852259598136</v>
      </c>
      <c r="AE338" s="14">
        <f t="shared" si="198"/>
        <v>608.42336377310949</v>
      </c>
      <c r="AF338" s="14">
        <f t="shared" si="199"/>
        <v>738.16454538594803</v>
      </c>
      <c r="AG338" s="1">
        <f t="shared" si="200"/>
        <v>2393.6201707716982</v>
      </c>
      <c r="AJ338" s="116"/>
      <c r="AK338" s="131"/>
      <c r="AL338" s="125"/>
      <c r="AM338" s="125"/>
      <c r="AN338" s="125"/>
      <c r="AO338" s="125"/>
      <c r="AP338" s="132"/>
      <c r="AQ338" s="116"/>
      <c r="AR338" s="116"/>
      <c r="AS338" s="131"/>
      <c r="AT338" s="125"/>
      <c r="AU338" s="125"/>
      <c r="AV338" s="125"/>
      <c r="AW338" s="125"/>
      <c r="AX338" s="132"/>
      <c r="BA338" s="125"/>
      <c r="BB338" s="116"/>
      <c r="BC338" s="116"/>
      <c r="BD338" s="116"/>
      <c r="BE338" s="116"/>
      <c r="BF338" s="116"/>
      <c r="BG338" s="116"/>
      <c r="BH338" s="116"/>
      <c r="BI338" s="116"/>
      <c r="BJ338" s="116"/>
      <c r="BK338" s="116"/>
      <c r="BL338" s="116"/>
      <c r="BM338" s="116"/>
      <c r="BN338" s="116"/>
      <c r="BO338" s="116"/>
      <c r="BP338" s="116"/>
      <c r="BQ338" s="116"/>
      <c r="BR338" s="116"/>
      <c r="BS338" s="116"/>
      <c r="BT338" s="116"/>
      <c r="BU338" s="116"/>
      <c r="BV338" s="116"/>
      <c r="BW338" s="116"/>
      <c r="BX338" s="116"/>
      <c r="BY338" s="116"/>
      <c r="BZ338" s="116"/>
      <c r="CA338" s="116"/>
      <c r="CB338" s="116"/>
      <c r="CC338" s="116"/>
      <c r="CD338" s="116"/>
      <c r="CE338" s="116"/>
      <c r="CF338" s="116"/>
      <c r="CG338" s="116"/>
    </row>
    <row r="339" spans="7:85" x14ac:dyDescent="0.2">
      <c r="G339" s="16">
        <v>50</v>
      </c>
      <c r="H339" s="14">
        <f t="shared" si="181"/>
        <v>220.00346884580176</v>
      </c>
      <c r="I339" s="14">
        <f t="shared" si="182"/>
        <v>284.32002818355352</v>
      </c>
      <c r="J339" s="14">
        <f t="shared" si="183"/>
        <v>662.73280058344767</v>
      </c>
      <c r="K339" s="14">
        <f t="shared" si="184"/>
        <v>220.00346884580176</v>
      </c>
      <c r="L339" s="1">
        <f t="shared" si="185"/>
        <v>1387.0597664586048</v>
      </c>
      <c r="N339" s="16">
        <v>50</v>
      </c>
      <c r="O339" s="14">
        <f t="shared" si="186"/>
        <v>200.00141922930109</v>
      </c>
      <c r="P339" s="14">
        <f t="shared" si="187"/>
        <v>554.38989891630831</v>
      </c>
      <c r="Q339" s="14">
        <f t="shared" si="188"/>
        <v>330.67385284554138</v>
      </c>
      <c r="R339" s="14">
        <f t="shared" si="189"/>
        <v>536.2409498029416</v>
      </c>
      <c r="S339" s="14">
        <f t="shared" si="190"/>
        <v>1621.3061207940923</v>
      </c>
      <c r="U339" s="16">
        <v>50</v>
      </c>
      <c r="V339" s="14">
        <f t="shared" si="191"/>
        <v>320.60211729279359</v>
      </c>
      <c r="W339" s="14">
        <f t="shared" si="192"/>
        <v>215.4711423459691</v>
      </c>
      <c r="X339" s="14">
        <f t="shared" si="193"/>
        <v>500.08247542273273</v>
      </c>
      <c r="Y339" s="14">
        <f t="shared" si="194"/>
        <v>593.01920440162598</v>
      </c>
      <c r="Z339" s="1">
        <f t="shared" si="195"/>
        <v>1629.1749394631213</v>
      </c>
      <c r="AB339" s="16">
        <v>50</v>
      </c>
      <c r="AC339" s="14">
        <f t="shared" si="196"/>
        <v>505.53840337975049</v>
      </c>
      <c r="AD339" s="14">
        <f t="shared" si="197"/>
        <v>551.2660258287649</v>
      </c>
      <c r="AE339" s="14">
        <f t="shared" si="198"/>
        <v>614.10190425177552</v>
      </c>
      <c r="AF339" s="14">
        <f t="shared" si="199"/>
        <v>745.05398701569663</v>
      </c>
      <c r="AG339" s="1">
        <f t="shared" si="200"/>
        <v>2415.9603204759874</v>
      </c>
      <c r="AJ339" s="116"/>
      <c r="AK339" s="131"/>
      <c r="AL339" s="125"/>
      <c r="AM339" s="125"/>
      <c r="AN339" s="125"/>
      <c r="AO339" s="125"/>
      <c r="AP339" s="132"/>
      <c r="AQ339" s="116"/>
      <c r="AR339" s="116"/>
      <c r="AS339" s="131"/>
      <c r="AT339" s="125"/>
      <c r="AU339" s="125"/>
      <c r="AV339" s="125"/>
      <c r="AW339" s="125"/>
      <c r="AX339" s="132"/>
      <c r="BA339" s="125"/>
      <c r="BB339" s="116"/>
      <c r="BC339" s="116"/>
      <c r="BD339" s="116"/>
      <c r="BE339" s="116"/>
      <c r="BF339" s="116"/>
      <c r="BG339" s="116"/>
      <c r="BH339" s="116"/>
      <c r="BI339" s="116"/>
      <c r="BJ339" s="116"/>
      <c r="BK339" s="116"/>
      <c r="BL339" s="116"/>
      <c r="BM339" s="116"/>
      <c r="BN339" s="116"/>
      <c r="BO339" s="116"/>
      <c r="BP339" s="116"/>
      <c r="BQ339" s="116"/>
      <c r="BR339" s="116"/>
      <c r="BS339" s="116"/>
      <c r="BT339" s="116"/>
      <c r="BU339" s="116"/>
      <c r="BV339" s="116"/>
      <c r="BW339" s="116"/>
      <c r="BX339" s="116"/>
      <c r="BY339" s="116"/>
      <c r="BZ339" s="116"/>
      <c r="CA339" s="116"/>
      <c r="CB339" s="116"/>
      <c r="CC339" s="116"/>
      <c r="CD339" s="116"/>
      <c r="CE339" s="116"/>
      <c r="CF339" s="116"/>
      <c r="CG339" s="116"/>
    </row>
    <row r="340" spans="7:85" x14ac:dyDescent="0.2">
      <c r="G340" s="16">
        <v>51</v>
      </c>
      <c r="H340" s="14">
        <f t="shared" si="181"/>
        <v>278.45171705957137</v>
      </c>
      <c r="I340" s="14">
        <f t="shared" si="182"/>
        <v>359.85523527188224</v>
      </c>
      <c r="J340" s="14">
        <f t="shared" si="183"/>
        <v>838.80080274325633</v>
      </c>
      <c r="K340" s="14">
        <f t="shared" si="184"/>
        <v>278.45171705957137</v>
      </c>
      <c r="L340" s="1">
        <f t="shared" si="185"/>
        <v>1755.5594721342814</v>
      </c>
      <c r="N340" s="16">
        <v>51</v>
      </c>
      <c r="O340" s="14">
        <f t="shared" si="186"/>
        <v>199.08242919059137</v>
      </c>
      <c r="P340" s="14">
        <f t="shared" si="187"/>
        <v>551.84252301953404</v>
      </c>
      <c r="Q340" s="14">
        <f t="shared" si="188"/>
        <v>329.15443374342789</v>
      </c>
      <c r="R340" s="14">
        <f t="shared" si="189"/>
        <v>533.77696683164004</v>
      </c>
      <c r="S340" s="14">
        <f t="shared" si="190"/>
        <v>1613.8563527851934</v>
      </c>
      <c r="U340" s="16">
        <v>51</v>
      </c>
      <c r="V340" s="14">
        <f t="shared" si="191"/>
        <v>321.89426395884203</v>
      </c>
      <c r="W340" s="14">
        <f t="shared" si="192"/>
        <v>216.33957178917743</v>
      </c>
      <c r="X340" s="14">
        <f t="shared" si="193"/>
        <v>502.09799518543161</v>
      </c>
      <c r="Y340" s="14">
        <f t="shared" si="194"/>
        <v>595.40929400658786</v>
      </c>
      <c r="Z340" s="1">
        <f t="shared" si="195"/>
        <v>1635.7411249400388</v>
      </c>
      <c r="AB340" s="16">
        <v>51</v>
      </c>
      <c r="AC340" s="14">
        <f t="shared" si="196"/>
        <v>514.15635076570902</v>
      </c>
      <c r="AD340" s="14">
        <f t="shared" si="197"/>
        <v>560.66349509024462</v>
      </c>
      <c r="AE340" s="14">
        <f t="shared" si="198"/>
        <v>624.57054098654658</v>
      </c>
      <c r="AF340" s="14">
        <f t="shared" si="199"/>
        <v>757.7549727704361</v>
      </c>
      <c r="AG340" s="1">
        <f t="shared" si="200"/>
        <v>2457.1453596129363</v>
      </c>
      <c r="AJ340" s="116"/>
      <c r="AK340" s="131"/>
      <c r="AL340" s="125"/>
      <c r="AM340" s="125"/>
      <c r="AN340" s="125"/>
      <c r="AO340" s="125"/>
      <c r="AP340" s="132"/>
      <c r="AQ340" s="116"/>
      <c r="AR340" s="116"/>
      <c r="AS340" s="131"/>
      <c r="AT340" s="125"/>
      <c r="AU340" s="125"/>
      <c r="AV340" s="125"/>
      <c r="AW340" s="125"/>
      <c r="AX340" s="132"/>
      <c r="BA340" s="125"/>
      <c r="BB340" s="116"/>
      <c r="BC340" s="116"/>
      <c r="BD340" s="116"/>
      <c r="BE340" s="116"/>
      <c r="BF340" s="116"/>
      <c r="BG340" s="116"/>
      <c r="BH340" s="116"/>
      <c r="BI340" s="116"/>
      <c r="BJ340" s="116"/>
      <c r="BK340" s="116"/>
      <c r="BL340" s="116"/>
      <c r="BM340" s="116"/>
      <c r="BN340" s="116"/>
      <c r="BO340" s="116"/>
      <c r="BP340" s="116"/>
      <c r="BQ340" s="116"/>
      <c r="BR340" s="116"/>
      <c r="BS340" s="116"/>
      <c r="BT340" s="116"/>
      <c r="BU340" s="116"/>
      <c r="BV340" s="116"/>
      <c r="BW340" s="116"/>
      <c r="BX340" s="116"/>
      <c r="BY340" s="116"/>
      <c r="BZ340" s="116"/>
      <c r="CA340" s="116"/>
      <c r="CB340" s="116"/>
      <c r="CC340" s="116"/>
      <c r="CD340" s="116"/>
      <c r="CE340" s="116"/>
      <c r="CF340" s="116"/>
      <c r="CG340" s="116"/>
    </row>
    <row r="341" spans="7:85" x14ac:dyDescent="0.2">
      <c r="G341" s="16">
        <v>52</v>
      </c>
      <c r="H341" s="14">
        <f t="shared" si="181"/>
        <v>256.57854397023374</v>
      </c>
      <c r="I341" s="14">
        <f t="shared" si="182"/>
        <v>331.58758466686817</v>
      </c>
      <c r="J341" s="14">
        <f t="shared" si="183"/>
        <v>772.91061776029414</v>
      </c>
      <c r="K341" s="14">
        <f t="shared" si="184"/>
        <v>256.57854397023374</v>
      </c>
      <c r="L341" s="1">
        <f t="shared" si="185"/>
        <v>1617.65529036763</v>
      </c>
      <c r="N341" s="16">
        <v>52</v>
      </c>
      <c r="O341" s="14">
        <f t="shared" si="186"/>
        <v>198.16343915188173</v>
      </c>
      <c r="P341" s="14">
        <f t="shared" si="187"/>
        <v>549.29514712275989</v>
      </c>
      <c r="Q341" s="14">
        <f t="shared" si="188"/>
        <v>327.63501464131446</v>
      </c>
      <c r="R341" s="14">
        <f t="shared" si="189"/>
        <v>531.3129838603387</v>
      </c>
      <c r="S341" s="14">
        <f t="shared" si="190"/>
        <v>1606.4065847762949</v>
      </c>
      <c r="U341" s="16">
        <v>52</v>
      </c>
      <c r="V341" s="14">
        <f t="shared" si="191"/>
        <v>323.18641062489041</v>
      </c>
      <c r="W341" s="14">
        <f t="shared" si="192"/>
        <v>217.20800123238575</v>
      </c>
      <c r="X341" s="14">
        <f t="shared" si="193"/>
        <v>504.1135149481305</v>
      </c>
      <c r="Y341" s="14">
        <f t="shared" si="194"/>
        <v>597.79938361154962</v>
      </c>
      <c r="Z341" s="1">
        <f t="shared" si="195"/>
        <v>1642.3073104169562</v>
      </c>
      <c r="AB341" s="16">
        <v>52</v>
      </c>
      <c r="AC341" s="14">
        <f t="shared" si="196"/>
        <v>540.59647233688133</v>
      </c>
      <c r="AD341" s="14">
        <f t="shared" si="197"/>
        <v>589.4952132021142</v>
      </c>
      <c r="AE341" s="14">
        <f t="shared" si="198"/>
        <v>656.68863309775747</v>
      </c>
      <c r="AF341" s="14">
        <f t="shared" si="199"/>
        <v>796.72197876262749</v>
      </c>
      <c r="AG341" s="1">
        <f t="shared" si="200"/>
        <v>2583.5022973993805</v>
      </c>
      <c r="AJ341" s="116"/>
      <c r="AK341" s="131"/>
      <c r="AL341" s="125"/>
      <c r="AM341" s="125"/>
      <c r="AN341" s="125"/>
      <c r="AO341" s="125"/>
      <c r="AP341" s="132"/>
      <c r="AQ341" s="116"/>
      <c r="AR341" s="116"/>
      <c r="AS341" s="131"/>
      <c r="AT341" s="125"/>
      <c r="AU341" s="125"/>
      <c r="AV341" s="125"/>
      <c r="AW341" s="125"/>
      <c r="AX341" s="132"/>
      <c r="BA341" s="116"/>
      <c r="BB341" s="116"/>
      <c r="BC341" s="116"/>
      <c r="BD341" s="116"/>
      <c r="BE341" s="116"/>
      <c r="BF341" s="116"/>
      <c r="BG341" s="116"/>
      <c r="BH341" s="116"/>
      <c r="BI341" s="116"/>
      <c r="BJ341" s="116"/>
      <c r="BK341" s="116"/>
      <c r="BL341" s="116"/>
      <c r="BM341" s="116"/>
      <c r="BN341" s="116"/>
      <c r="BO341" s="116"/>
      <c r="BP341" s="116"/>
      <c r="BQ341" s="116"/>
      <c r="BR341" s="116"/>
      <c r="BS341" s="116"/>
      <c r="BT341" s="116"/>
      <c r="BU341" s="116"/>
      <c r="BV341" s="116"/>
      <c r="BW341" s="116"/>
      <c r="BX341" s="116"/>
      <c r="BY341" s="116"/>
      <c r="BZ341" s="116"/>
      <c r="CA341" s="116"/>
      <c r="CB341" s="116"/>
      <c r="CC341" s="116"/>
      <c r="CD341" s="116"/>
      <c r="CE341" s="116"/>
      <c r="CF341" s="116"/>
      <c r="CG341" s="116"/>
    </row>
    <row r="342" spans="7:85" x14ac:dyDescent="0.2">
      <c r="G342" s="16">
        <v>53</v>
      </c>
      <c r="H342" s="14">
        <f t="shared" si="181"/>
        <v>258.75663169485853</v>
      </c>
      <c r="I342" s="14">
        <f t="shared" si="182"/>
        <v>334.40242193511881</v>
      </c>
      <c r="J342" s="14">
        <f t="shared" si="183"/>
        <v>779.47183329580355</v>
      </c>
      <c r="K342" s="14">
        <f t="shared" si="184"/>
        <v>258.75663169485853</v>
      </c>
      <c r="L342" s="1">
        <f t="shared" si="185"/>
        <v>1631.3875186206394</v>
      </c>
      <c r="N342" s="16">
        <v>53</v>
      </c>
      <c r="O342" s="14">
        <f t="shared" si="186"/>
        <v>197.24444911317204</v>
      </c>
      <c r="P342" s="14">
        <f t="shared" si="187"/>
        <v>546.74777122598573</v>
      </c>
      <c r="Q342" s="14">
        <f t="shared" si="188"/>
        <v>326.11559553920102</v>
      </c>
      <c r="R342" s="14">
        <f t="shared" si="189"/>
        <v>528.84900088903726</v>
      </c>
      <c r="S342" s="14">
        <f t="shared" si="190"/>
        <v>1598.956816767396</v>
      </c>
      <c r="U342" s="16">
        <v>53</v>
      </c>
      <c r="V342" s="14">
        <f t="shared" si="191"/>
        <v>324.47855729093885</v>
      </c>
      <c r="W342" s="14">
        <f t="shared" si="192"/>
        <v>218.07643067559408</v>
      </c>
      <c r="X342" s="14">
        <f t="shared" si="193"/>
        <v>506.12903471082939</v>
      </c>
      <c r="Y342" s="14">
        <f t="shared" si="194"/>
        <v>600.18947321651149</v>
      </c>
      <c r="Z342" s="1">
        <f t="shared" si="195"/>
        <v>1648.873495893874</v>
      </c>
      <c r="AB342" s="16">
        <v>53</v>
      </c>
      <c r="AC342" s="14">
        <f t="shared" si="196"/>
        <v>557.24608769550196</v>
      </c>
      <c r="AD342" s="14">
        <f t="shared" si="197"/>
        <v>607.65084139764372</v>
      </c>
      <c r="AE342" s="14">
        <f t="shared" si="198"/>
        <v>676.91372466040195</v>
      </c>
      <c r="AF342" s="14">
        <f t="shared" si="199"/>
        <v>821.25990154413341</v>
      </c>
      <c r="AG342" s="1">
        <f t="shared" si="200"/>
        <v>2663.070555297681</v>
      </c>
      <c r="AJ342" s="116"/>
      <c r="AK342" s="131"/>
      <c r="AL342" s="125"/>
      <c r="AM342" s="125"/>
      <c r="AN342" s="125"/>
      <c r="AO342" s="125"/>
      <c r="AP342" s="132"/>
      <c r="AQ342" s="116"/>
      <c r="AR342" s="116"/>
      <c r="AS342" s="131"/>
      <c r="AT342" s="125"/>
      <c r="AU342" s="125"/>
      <c r="AV342" s="125"/>
      <c r="AW342" s="125"/>
      <c r="AX342" s="132"/>
      <c r="BA342" s="116"/>
      <c r="BB342" s="116"/>
      <c r="BC342" s="116"/>
      <c r="BD342" s="116"/>
      <c r="BE342" s="116"/>
      <c r="BF342" s="116"/>
      <c r="BG342" s="116"/>
      <c r="BH342" s="116"/>
      <c r="BI342" s="116"/>
      <c r="BJ342" s="116"/>
      <c r="BK342" s="116"/>
      <c r="BL342" s="116"/>
      <c r="BM342" s="116"/>
      <c r="BN342" s="116"/>
      <c r="BO342" s="116"/>
      <c r="BP342" s="116"/>
      <c r="BQ342" s="116"/>
      <c r="BR342" s="116"/>
      <c r="BS342" s="116"/>
      <c r="BT342" s="116"/>
      <c r="BU342" s="116"/>
      <c r="BV342" s="116"/>
      <c r="BW342" s="116"/>
      <c r="BX342" s="116"/>
      <c r="BY342" s="116"/>
      <c r="BZ342" s="116"/>
      <c r="CA342" s="116"/>
      <c r="CB342" s="116"/>
      <c r="CC342" s="116"/>
      <c r="CD342" s="116"/>
      <c r="CE342" s="116"/>
      <c r="CF342" s="116"/>
      <c r="CG342" s="116"/>
    </row>
    <row r="343" spans="7:85" x14ac:dyDescent="0.2">
      <c r="G343" s="16">
        <v>54</v>
      </c>
      <c r="H343" s="14">
        <f t="shared" si="181"/>
        <v>202.45194998507563</v>
      </c>
      <c r="I343" s="14">
        <f t="shared" si="182"/>
        <v>261.63743884382166</v>
      </c>
      <c r="J343" s="14">
        <f t="shared" si="183"/>
        <v>609.86105583284575</v>
      </c>
      <c r="K343" s="14">
        <f t="shared" si="184"/>
        <v>202.45194998507563</v>
      </c>
      <c r="L343" s="1">
        <f t="shared" si="185"/>
        <v>1276.4023946468185</v>
      </c>
      <c r="N343" s="16">
        <v>54</v>
      </c>
      <c r="O343" s="14">
        <f t="shared" si="186"/>
        <v>196.32545907446237</v>
      </c>
      <c r="P343" s="14">
        <f t="shared" si="187"/>
        <v>544.20039532921157</v>
      </c>
      <c r="Q343" s="14">
        <f t="shared" si="188"/>
        <v>324.59617643708754</v>
      </c>
      <c r="R343" s="14">
        <f t="shared" si="189"/>
        <v>526.38501791773581</v>
      </c>
      <c r="S343" s="14">
        <f t="shared" si="190"/>
        <v>1591.5070487584971</v>
      </c>
      <c r="U343" s="16">
        <v>54</v>
      </c>
      <c r="V343" s="14">
        <f t="shared" si="191"/>
        <v>325.77070395698729</v>
      </c>
      <c r="W343" s="14">
        <f t="shared" si="192"/>
        <v>218.94486011880241</v>
      </c>
      <c r="X343" s="14">
        <f t="shared" si="193"/>
        <v>508.14455447352827</v>
      </c>
      <c r="Y343" s="14">
        <f t="shared" si="194"/>
        <v>602.57956282147325</v>
      </c>
      <c r="Z343" s="1">
        <f t="shared" si="195"/>
        <v>1655.4396813707913</v>
      </c>
      <c r="AB343" s="16">
        <v>54</v>
      </c>
      <c r="AC343" s="14">
        <f t="shared" si="196"/>
        <v>565.86403508146066</v>
      </c>
      <c r="AD343" s="14">
        <f t="shared" si="197"/>
        <v>617.04831065912367</v>
      </c>
      <c r="AE343" s="14">
        <f t="shared" si="198"/>
        <v>687.38236139517323</v>
      </c>
      <c r="AF343" s="14">
        <f t="shared" si="199"/>
        <v>833.96088729887299</v>
      </c>
      <c r="AG343" s="1">
        <f t="shared" si="200"/>
        <v>2704.2555944346304</v>
      </c>
      <c r="AJ343" s="116"/>
      <c r="AK343" s="131"/>
      <c r="AL343" s="125"/>
      <c r="AM343" s="125"/>
      <c r="AN343" s="125"/>
      <c r="AO343" s="125"/>
      <c r="AP343" s="132"/>
      <c r="AQ343" s="116"/>
      <c r="AR343" s="116"/>
      <c r="AS343" s="131"/>
      <c r="AT343" s="125"/>
      <c r="AU343" s="125"/>
      <c r="AV343" s="125"/>
      <c r="AW343" s="125"/>
      <c r="AX343" s="132"/>
      <c r="BA343" s="116"/>
      <c r="BB343" s="125"/>
      <c r="BC343" s="125"/>
      <c r="BD343" s="125"/>
      <c r="BE343" s="125"/>
      <c r="BF343" s="125"/>
      <c r="BG343" s="125"/>
      <c r="BH343" s="125"/>
      <c r="BI343" s="125"/>
      <c r="BJ343" s="125"/>
      <c r="BK343" s="125"/>
      <c r="BL343" s="125"/>
      <c r="BM343" s="125"/>
      <c r="BN343" s="125"/>
      <c r="BO343" s="125"/>
      <c r="BP343" s="125"/>
      <c r="BQ343" s="125"/>
      <c r="BR343" s="125"/>
      <c r="BS343" s="125"/>
      <c r="BT343" s="125"/>
      <c r="BU343" s="125"/>
      <c r="BV343" s="125"/>
      <c r="BW343" s="125"/>
      <c r="BX343" s="125"/>
      <c r="BY343" s="125"/>
      <c r="BZ343" s="125"/>
      <c r="CA343" s="125"/>
      <c r="CB343" s="125"/>
      <c r="CC343" s="125"/>
      <c r="CD343" s="125"/>
      <c r="CE343" s="125"/>
      <c r="CF343" s="116"/>
      <c r="CG343" s="116"/>
    </row>
    <row r="344" spans="7:85" x14ac:dyDescent="0.2">
      <c r="G344" s="16">
        <v>55</v>
      </c>
      <c r="H344" s="14">
        <f t="shared" si="181"/>
        <v>193.16051028362597</v>
      </c>
      <c r="I344" s="14">
        <f t="shared" si="182"/>
        <v>249.62970818556764</v>
      </c>
      <c r="J344" s="14">
        <f t="shared" si="183"/>
        <v>581.8717614499019</v>
      </c>
      <c r="K344" s="14">
        <f t="shared" si="184"/>
        <v>193.16051028362597</v>
      </c>
      <c r="L344" s="1">
        <f t="shared" si="185"/>
        <v>1217.8224902027214</v>
      </c>
      <c r="N344" s="16">
        <v>55</v>
      </c>
      <c r="O344" s="14">
        <f t="shared" si="186"/>
        <v>195.40646903575271</v>
      </c>
      <c r="P344" s="14">
        <f t="shared" si="187"/>
        <v>541.6530194324373</v>
      </c>
      <c r="Q344" s="14">
        <f t="shared" si="188"/>
        <v>323.0767573349741</v>
      </c>
      <c r="R344" s="14">
        <f t="shared" si="189"/>
        <v>523.92103494643436</v>
      </c>
      <c r="S344" s="14">
        <f t="shared" si="190"/>
        <v>1584.0572807495982</v>
      </c>
      <c r="U344" s="16">
        <v>55</v>
      </c>
      <c r="V344" s="14">
        <f t="shared" si="191"/>
        <v>327.06285062303573</v>
      </c>
      <c r="W344" s="14">
        <f t="shared" si="192"/>
        <v>219.81328956201074</v>
      </c>
      <c r="X344" s="14">
        <f t="shared" si="193"/>
        <v>510.1600742362271</v>
      </c>
      <c r="Y344" s="14">
        <f t="shared" si="194"/>
        <v>604.96965242643512</v>
      </c>
      <c r="Z344" s="1">
        <f t="shared" si="195"/>
        <v>1662.0058668477086</v>
      </c>
      <c r="AB344" s="16">
        <v>55</v>
      </c>
      <c r="AC344" s="14">
        <f t="shared" si="196"/>
        <v>556.6598082822054</v>
      </c>
      <c r="AD344" s="14">
        <f t="shared" si="197"/>
        <v>607.01153107021366</v>
      </c>
      <c r="AE344" s="14">
        <f t="shared" si="198"/>
        <v>676.20154275350421</v>
      </c>
      <c r="AF344" s="14">
        <f t="shared" si="199"/>
        <v>820.3958528161603</v>
      </c>
      <c r="AG344" s="1">
        <f t="shared" si="200"/>
        <v>2660.2687349220837</v>
      </c>
      <c r="AJ344" s="116"/>
      <c r="AK344" s="131"/>
      <c r="AL344" s="125"/>
      <c r="AM344" s="125"/>
      <c r="AN344" s="125"/>
      <c r="AO344" s="125"/>
      <c r="AP344" s="132"/>
      <c r="AQ344" s="116"/>
      <c r="AR344" s="116"/>
      <c r="AS344" s="131"/>
      <c r="AT344" s="125"/>
      <c r="AU344" s="125"/>
      <c r="AV344" s="125"/>
      <c r="AW344" s="125"/>
      <c r="AX344" s="132"/>
      <c r="BA344" s="125"/>
      <c r="BB344" s="116"/>
      <c r="BC344" s="116"/>
      <c r="BD344" s="116"/>
      <c r="BE344" s="116"/>
      <c r="BF344" s="116"/>
      <c r="BG344" s="116"/>
      <c r="BH344" s="116"/>
      <c r="BI344" s="116"/>
      <c r="BJ344" s="116"/>
      <c r="BK344" s="116"/>
      <c r="BL344" s="116"/>
      <c r="BM344" s="116"/>
      <c r="BN344" s="116"/>
      <c r="BO344" s="116"/>
      <c r="BP344" s="116"/>
      <c r="BQ344" s="116"/>
      <c r="BR344" s="116"/>
      <c r="BS344" s="116"/>
      <c r="BT344" s="116"/>
      <c r="BU344" s="116"/>
      <c r="BV344" s="116"/>
      <c r="BW344" s="116"/>
      <c r="BX344" s="116"/>
      <c r="BY344" s="116"/>
      <c r="BZ344" s="116"/>
      <c r="CA344" s="116"/>
      <c r="CB344" s="116"/>
      <c r="CC344" s="116"/>
      <c r="CD344" s="116"/>
      <c r="CE344" s="116"/>
      <c r="CF344" s="116"/>
      <c r="CG344" s="116"/>
    </row>
    <row r="345" spans="7:85" x14ac:dyDescent="0.2">
      <c r="G345" s="16">
        <v>56</v>
      </c>
      <c r="H345" s="14">
        <f t="shared" si="181"/>
        <v>187.50547160422312</v>
      </c>
      <c r="I345" s="14">
        <f t="shared" si="182"/>
        <v>242.32145634234865</v>
      </c>
      <c r="J345" s="14">
        <f t="shared" si="183"/>
        <v>564.836668134918</v>
      </c>
      <c r="K345" s="14">
        <f t="shared" si="184"/>
        <v>187.50547160422312</v>
      </c>
      <c r="L345" s="1">
        <f t="shared" si="185"/>
        <v>1182.1690676857129</v>
      </c>
      <c r="N345" s="16">
        <v>56</v>
      </c>
      <c r="O345" s="14">
        <f t="shared" si="186"/>
        <v>194.48747899704301</v>
      </c>
      <c r="P345" s="14">
        <f t="shared" si="187"/>
        <v>539.10564353566315</v>
      </c>
      <c r="Q345" s="14">
        <f t="shared" si="188"/>
        <v>321.55733823286062</v>
      </c>
      <c r="R345" s="14">
        <f t="shared" si="189"/>
        <v>521.45705197513291</v>
      </c>
      <c r="S345" s="14">
        <f t="shared" si="190"/>
        <v>1576.6075127406998</v>
      </c>
      <c r="U345" s="16">
        <v>56</v>
      </c>
      <c r="V345" s="14">
        <f t="shared" si="191"/>
        <v>328.35499728908417</v>
      </c>
      <c r="W345" s="14">
        <f t="shared" si="192"/>
        <v>220.68171900521907</v>
      </c>
      <c r="X345" s="14">
        <f t="shared" si="193"/>
        <v>512.17559399892605</v>
      </c>
      <c r="Y345" s="14">
        <f t="shared" si="194"/>
        <v>607.35974203139699</v>
      </c>
      <c r="Z345" s="1">
        <f t="shared" si="195"/>
        <v>1668.5720523246262</v>
      </c>
      <c r="AB345" s="16">
        <v>56</v>
      </c>
      <c r="AC345" s="14">
        <f t="shared" si="196"/>
        <v>557.24608769550196</v>
      </c>
      <c r="AD345" s="14">
        <f t="shared" si="197"/>
        <v>607.65084139764372</v>
      </c>
      <c r="AE345" s="14">
        <f t="shared" si="198"/>
        <v>676.91372466040195</v>
      </c>
      <c r="AF345" s="14">
        <f t="shared" si="199"/>
        <v>821.25990154413341</v>
      </c>
      <c r="AG345" s="1">
        <f t="shared" si="200"/>
        <v>2663.070555297681</v>
      </c>
      <c r="AJ345" s="116"/>
      <c r="AK345" s="131"/>
      <c r="AL345" s="125"/>
      <c r="AM345" s="125"/>
      <c r="AN345" s="125"/>
      <c r="AO345" s="125"/>
      <c r="AP345" s="132"/>
      <c r="AQ345" s="116"/>
      <c r="AR345" s="116"/>
      <c r="AS345" s="131"/>
      <c r="AT345" s="125"/>
      <c r="AU345" s="125"/>
      <c r="AV345" s="125"/>
      <c r="AW345" s="125"/>
      <c r="AX345" s="132"/>
      <c r="BA345" s="125"/>
      <c r="BB345" s="116"/>
      <c r="BC345" s="116"/>
      <c r="BD345" s="116"/>
      <c r="BE345" s="116"/>
      <c r="BF345" s="116"/>
      <c r="BG345" s="116"/>
      <c r="BH345" s="116"/>
      <c r="BI345" s="116"/>
      <c r="BJ345" s="116"/>
      <c r="BK345" s="116"/>
      <c r="BL345" s="116"/>
      <c r="BM345" s="116"/>
      <c r="BN345" s="116"/>
      <c r="BO345" s="116"/>
      <c r="BP345" s="116"/>
      <c r="BQ345" s="116"/>
      <c r="BR345" s="116"/>
      <c r="BS345" s="116"/>
      <c r="BT345" s="116"/>
      <c r="BU345" s="116"/>
      <c r="BV345" s="116"/>
      <c r="BW345" s="116"/>
      <c r="BX345" s="116"/>
      <c r="BY345" s="116"/>
      <c r="BZ345" s="116"/>
      <c r="CA345" s="116"/>
      <c r="CB345" s="116"/>
      <c r="CC345" s="116"/>
      <c r="CD345" s="116"/>
      <c r="CE345" s="116"/>
      <c r="CF345" s="116"/>
      <c r="CG345" s="116"/>
    </row>
    <row r="346" spans="7:85" x14ac:dyDescent="0.2">
      <c r="G346" s="16">
        <v>57</v>
      </c>
      <c r="H346" s="14">
        <f t="shared" si="181"/>
        <v>185.59029065175278</v>
      </c>
      <c r="I346" s="14">
        <f t="shared" si="182"/>
        <v>239.84638490261318</v>
      </c>
      <c r="J346" s="14">
        <f t="shared" si="183"/>
        <v>559.06742620926298</v>
      </c>
      <c r="K346" s="14">
        <f t="shared" si="184"/>
        <v>185.59029065175278</v>
      </c>
      <c r="L346" s="1">
        <f t="shared" si="185"/>
        <v>1170.0943924153817</v>
      </c>
      <c r="N346" s="16">
        <v>57</v>
      </c>
      <c r="O346" s="14">
        <f t="shared" si="186"/>
        <v>193.56848895833335</v>
      </c>
      <c r="P346" s="14">
        <f t="shared" si="187"/>
        <v>536.55826763888899</v>
      </c>
      <c r="Q346" s="14">
        <f t="shared" si="188"/>
        <v>320.03791913074718</v>
      </c>
      <c r="R346" s="14">
        <f t="shared" si="189"/>
        <v>518.99306900383147</v>
      </c>
      <c r="S346" s="14">
        <f t="shared" si="190"/>
        <v>1569.1577447318009</v>
      </c>
      <c r="U346" s="16">
        <v>57</v>
      </c>
      <c r="V346" s="14">
        <f t="shared" si="191"/>
        <v>329.64714395513261</v>
      </c>
      <c r="W346" s="14">
        <f t="shared" si="192"/>
        <v>221.55014844842739</v>
      </c>
      <c r="X346" s="14">
        <f t="shared" si="193"/>
        <v>514.19111376162493</v>
      </c>
      <c r="Y346" s="14">
        <f t="shared" si="194"/>
        <v>609.74983163635875</v>
      </c>
      <c r="Z346" s="1">
        <f t="shared" si="195"/>
        <v>1675.1382378015437</v>
      </c>
      <c r="AB346" s="16">
        <v>57</v>
      </c>
      <c r="AC346" s="14">
        <f t="shared" si="196"/>
        <v>565.86403508146054</v>
      </c>
      <c r="AD346" s="14">
        <f t="shared" si="197"/>
        <v>617.04831065912344</v>
      </c>
      <c r="AE346" s="14">
        <f t="shared" si="198"/>
        <v>687.38236139517301</v>
      </c>
      <c r="AF346" s="14">
        <f t="shared" si="199"/>
        <v>833.96088729887288</v>
      </c>
      <c r="AG346" s="1">
        <f t="shared" si="200"/>
        <v>2704.25559443463</v>
      </c>
      <c r="AJ346" s="116"/>
      <c r="AK346" s="131"/>
      <c r="AL346" s="125"/>
      <c r="AM346" s="125"/>
      <c r="AN346" s="125"/>
      <c r="AO346" s="125"/>
      <c r="AP346" s="132"/>
      <c r="AQ346" s="116"/>
      <c r="AR346" s="116"/>
      <c r="AS346" s="131"/>
      <c r="AT346" s="125"/>
      <c r="AU346" s="125"/>
      <c r="AV346" s="125"/>
      <c r="AW346" s="125"/>
      <c r="AX346" s="132"/>
      <c r="BA346" s="125"/>
      <c r="BB346" s="116"/>
      <c r="BC346" s="116"/>
      <c r="BD346" s="116"/>
      <c r="BE346" s="116"/>
      <c r="BF346" s="116"/>
      <c r="BG346" s="116"/>
      <c r="BH346" s="116"/>
      <c r="BI346" s="116"/>
      <c r="BJ346" s="116"/>
      <c r="BK346" s="116"/>
      <c r="BL346" s="116"/>
      <c r="BM346" s="116"/>
      <c r="BN346" s="116"/>
      <c r="BO346" s="116"/>
      <c r="BP346" s="116"/>
      <c r="BQ346" s="116"/>
      <c r="BR346" s="116"/>
      <c r="BS346" s="116"/>
      <c r="BT346" s="116"/>
      <c r="BU346" s="116"/>
      <c r="BV346" s="116"/>
      <c r="BW346" s="116"/>
      <c r="BX346" s="116"/>
      <c r="BY346" s="116"/>
      <c r="BZ346" s="116"/>
      <c r="CA346" s="116"/>
      <c r="CB346" s="116"/>
      <c r="CC346" s="116"/>
      <c r="CD346" s="116"/>
      <c r="CE346" s="116"/>
      <c r="CF346" s="116"/>
      <c r="CG346" s="116"/>
    </row>
    <row r="347" spans="7:85" x14ac:dyDescent="0.2">
      <c r="G347" s="16">
        <v>58</v>
      </c>
      <c r="H347" s="14">
        <f t="shared" si="181"/>
        <v>222.02136380945359</v>
      </c>
      <c r="I347" s="14">
        <f t="shared" si="182"/>
        <v>286.92784139643999</v>
      </c>
      <c r="J347" s="14">
        <f t="shared" si="183"/>
        <v>668.81145555902674</v>
      </c>
      <c r="K347" s="14">
        <f t="shared" si="184"/>
        <v>222.02136380945359</v>
      </c>
      <c r="L347" s="1">
        <f t="shared" si="185"/>
        <v>1399.782024574374</v>
      </c>
      <c r="N347" s="16">
        <v>58</v>
      </c>
      <c r="O347" s="14">
        <f t="shared" si="186"/>
        <v>192.64949891962365</v>
      </c>
      <c r="P347" s="14">
        <f t="shared" si="187"/>
        <v>534.01089174211472</v>
      </c>
      <c r="Q347" s="14">
        <f t="shared" si="188"/>
        <v>318.5185000286337</v>
      </c>
      <c r="R347" s="14">
        <f t="shared" si="189"/>
        <v>516.52908603253002</v>
      </c>
      <c r="S347" s="14">
        <f t="shared" si="190"/>
        <v>1561.707976722902</v>
      </c>
      <c r="U347" s="16">
        <v>58</v>
      </c>
      <c r="V347" s="14">
        <f t="shared" si="191"/>
        <v>330.93929062118104</v>
      </c>
      <c r="W347" s="14">
        <f t="shared" si="192"/>
        <v>222.41857789163572</v>
      </c>
      <c r="X347" s="14">
        <f t="shared" si="193"/>
        <v>516.20663352432382</v>
      </c>
      <c r="Y347" s="14">
        <f t="shared" si="194"/>
        <v>612.13992124132051</v>
      </c>
      <c r="Z347" s="1">
        <f t="shared" si="195"/>
        <v>1681.7044232784613</v>
      </c>
      <c r="AB347" s="16">
        <v>58</v>
      </c>
      <c r="AC347" s="14">
        <f t="shared" si="196"/>
        <v>584.12738660794207</v>
      </c>
      <c r="AD347" s="14">
        <f t="shared" si="197"/>
        <v>636.96364280205921</v>
      </c>
      <c r="AE347" s="14">
        <f t="shared" si="198"/>
        <v>709.56773618658519</v>
      </c>
      <c r="AF347" s="14">
        <f t="shared" si="199"/>
        <v>860.87710727366436</v>
      </c>
      <c r="AG347" s="1">
        <f t="shared" si="200"/>
        <v>2791.5358728702508</v>
      </c>
      <c r="AJ347" s="116"/>
      <c r="AK347" s="131"/>
      <c r="AL347" s="125"/>
      <c r="AM347" s="125"/>
      <c r="AN347" s="125"/>
      <c r="AO347" s="125"/>
      <c r="AP347" s="132"/>
      <c r="AQ347" s="116"/>
      <c r="AR347" s="116"/>
      <c r="AS347" s="131"/>
      <c r="AT347" s="125"/>
      <c r="AU347" s="125"/>
      <c r="AV347" s="125"/>
      <c r="AW347" s="125"/>
      <c r="AX347" s="132"/>
      <c r="BA347" s="125"/>
      <c r="BB347" s="116"/>
      <c r="BC347" s="116"/>
      <c r="BD347" s="116"/>
      <c r="BE347" s="116"/>
      <c r="BF347" s="116"/>
      <c r="BG347" s="116"/>
      <c r="BH347" s="116"/>
      <c r="BI347" s="116"/>
      <c r="BJ347" s="116"/>
      <c r="BK347" s="116"/>
      <c r="BL347" s="116"/>
      <c r="BM347" s="116"/>
      <c r="BN347" s="116"/>
      <c r="BO347" s="116"/>
      <c r="BP347" s="116"/>
      <c r="BQ347" s="116"/>
      <c r="BR347" s="116"/>
      <c r="BS347" s="116"/>
      <c r="BT347" s="116"/>
      <c r="BU347" s="116"/>
      <c r="BV347" s="116"/>
      <c r="BW347" s="116"/>
      <c r="BX347" s="116"/>
      <c r="BY347" s="116"/>
      <c r="BZ347" s="116"/>
      <c r="CA347" s="116"/>
      <c r="CB347" s="116"/>
      <c r="CC347" s="116"/>
      <c r="CD347" s="116"/>
      <c r="CE347" s="116"/>
      <c r="CF347" s="116"/>
      <c r="CG347" s="116"/>
    </row>
    <row r="348" spans="7:85" x14ac:dyDescent="0.2">
      <c r="G348" s="16">
        <v>59</v>
      </c>
      <c r="H348" s="14">
        <f t="shared" si="181"/>
        <v>227.2088580592748</v>
      </c>
      <c r="I348" s="14">
        <f t="shared" si="182"/>
        <v>293.63186528774025</v>
      </c>
      <c r="J348" s="14">
        <f t="shared" si="183"/>
        <v>684.43813003934679</v>
      </c>
      <c r="K348" s="14">
        <f t="shared" si="184"/>
        <v>227.2088580592748</v>
      </c>
      <c r="L348" s="1">
        <f t="shared" si="185"/>
        <v>1432.4877114456367</v>
      </c>
      <c r="N348" s="16">
        <v>59</v>
      </c>
      <c r="O348" s="14">
        <f t="shared" si="186"/>
        <v>191.73050888091399</v>
      </c>
      <c r="P348" s="14">
        <f t="shared" si="187"/>
        <v>531.46351584534057</v>
      </c>
      <c r="Q348" s="14">
        <f t="shared" si="188"/>
        <v>316.99908092652026</v>
      </c>
      <c r="R348" s="14">
        <f t="shared" si="189"/>
        <v>514.06510306122857</v>
      </c>
      <c r="S348" s="14">
        <f t="shared" si="190"/>
        <v>1554.2582087140036</v>
      </c>
      <c r="U348" s="16">
        <v>59</v>
      </c>
      <c r="V348" s="14">
        <f t="shared" si="191"/>
        <v>332.26278935135321</v>
      </c>
      <c r="W348" s="14">
        <f t="shared" si="192"/>
        <v>223.30807851531125</v>
      </c>
      <c r="X348" s="14">
        <f t="shared" si="193"/>
        <v>518.27105694982129</v>
      </c>
      <c r="Y348" s="14">
        <f t="shared" si="194"/>
        <v>614.58800290285399</v>
      </c>
      <c r="Z348" s="1">
        <f t="shared" si="195"/>
        <v>1688.4299277193397</v>
      </c>
      <c r="AB348" s="16">
        <v>59</v>
      </c>
      <c r="AC348" s="14">
        <f t="shared" si="196"/>
        <v>608.95377201125348</v>
      </c>
      <c r="AD348" s="14">
        <f t="shared" si="197"/>
        <v>664.03565696652254</v>
      </c>
      <c r="AE348" s="14">
        <f t="shared" si="198"/>
        <v>739.7255450690285</v>
      </c>
      <c r="AF348" s="14">
        <f t="shared" si="199"/>
        <v>897.46581607257019</v>
      </c>
      <c r="AG348" s="1">
        <f t="shared" si="200"/>
        <v>2910.1807901193747</v>
      </c>
      <c r="AJ348" s="116"/>
      <c r="AK348" s="131"/>
      <c r="AL348" s="125"/>
      <c r="AM348" s="125"/>
      <c r="AN348" s="125"/>
      <c r="AO348" s="125"/>
      <c r="AP348" s="132"/>
      <c r="AQ348" s="116"/>
      <c r="AR348" s="116"/>
      <c r="AS348" s="131"/>
      <c r="AT348" s="125"/>
      <c r="AU348" s="125"/>
      <c r="AV348" s="125"/>
      <c r="AW348" s="125"/>
      <c r="AX348" s="132"/>
      <c r="BA348" s="116"/>
      <c r="BB348" s="116"/>
      <c r="BC348" s="116"/>
      <c r="BD348" s="116"/>
      <c r="BE348" s="116"/>
      <c r="BF348" s="116"/>
      <c r="BG348" s="116"/>
      <c r="BH348" s="116"/>
      <c r="BI348" s="116"/>
      <c r="BJ348" s="116"/>
      <c r="BK348" s="116"/>
      <c r="BL348" s="116"/>
      <c r="BM348" s="116"/>
      <c r="BN348" s="116"/>
      <c r="BO348" s="116"/>
      <c r="BP348" s="116"/>
      <c r="BQ348" s="116"/>
      <c r="BR348" s="116"/>
      <c r="BS348" s="116"/>
      <c r="BT348" s="116"/>
      <c r="BU348" s="116"/>
      <c r="BV348" s="116"/>
      <c r="BW348" s="116"/>
      <c r="BX348" s="116"/>
      <c r="BY348" s="116"/>
      <c r="BZ348" s="116"/>
      <c r="CA348" s="116"/>
      <c r="CB348" s="116"/>
      <c r="CC348" s="116"/>
      <c r="CD348" s="116"/>
      <c r="CE348" s="116"/>
      <c r="CF348" s="116"/>
      <c r="CG348" s="116"/>
    </row>
    <row r="349" spans="7:85" x14ac:dyDescent="0.2">
      <c r="G349" s="16">
        <v>60</v>
      </c>
      <c r="H349" s="14">
        <f t="shared" si="181"/>
        <v>270.8202030030015</v>
      </c>
      <c r="I349" s="14">
        <f t="shared" si="182"/>
        <v>349.99269854448215</v>
      </c>
      <c r="J349" s="14">
        <f t="shared" si="183"/>
        <v>815.81182575150092</v>
      </c>
      <c r="K349" s="14">
        <f t="shared" si="184"/>
        <v>270.8202030030015</v>
      </c>
      <c r="L349" s="1">
        <f t="shared" si="185"/>
        <v>1707.444930301986</v>
      </c>
      <c r="N349" s="16">
        <v>60</v>
      </c>
      <c r="O349" s="14">
        <f t="shared" si="186"/>
        <v>190.81151884220432</v>
      </c>
      <c r="P349" s="14">
        <f t="shared" si="187"/>
        <v>528.91613994856641</v>
      </c>
      <c r="Q349" s="14">
        <f t="shared" si="188"/>
        <v>315.47966182440678</v>
      </c>
      <c r="R349" s="14">
        <f t="shared" si="189"/>
        <v>511.60112008992712</v>
      </c>
      <c r="S349" s="14">
        <f t="shared" si="190"/>
        <v>1546.8084407051047</v>
      </c>
      <c r="U349" s="16">
        <v>60</v>
      </c>
      <c r="V349" s="14">
        <f t="shared" si="191"/>
        <v>337.40002395142318</v>
      </c>
      <c r="W349" s="14">
        <f t="shared" si="192"/>
        <v>226.76072510767733</v>
      </c>
      <c r="X349" s="14">
        <f t="shared" si="193"/>
        <v>526.28423233781825</v>
      </c>
      <c r="Y349" s="14">
        <f t="shared" si="194"/>
        <v>624.09036926612964</v>
      </c>
      <c r="Z349" s="1">
        <f t="shared" si="195"/>
        <v>1714.5353506630481</v>
      </c>
      <c r="AB349" s="16">
        <v>60</v>
      </c>
      <c r="AC349" s="14">
        <f t="shared" si="196"/>
        <v>617.57171939721218</v>
      </c>
      <c r="AD349" s="14">
        <f t="shared" si="197"/>
        <v>673.43312622800249</v>
      </c>
      <c r="AE349" s="14">
        <f t="shared" si="198"/>
        <v>750.19418180379967</v>
      </c>
      <c r="AF349" s="14">
        <f t="shared" si="199"/>
        <v>910.16680182730988</v>
      </c>
      <c r="AG349" s="1">
        <f t="shared" si="200"/>
        <v>2951.3658292563241</v>
      </c>
      <c r="AJ349" s="116"/>
      <c r="AK349" s="131"/>
      <c r="AL349" s="125"/>
      <c r="AM349" s="125"/>
      <c r="AN349" s="125"/>
      <c r="AO349" s="125"/>
      <c r="AP349" s="132"/>
      <c r="AQ349" s="116"/>
      <c r="AR349" s="116"/>
      <c r="AS349" s="131"/>
      <c r="AT349" s="125"/>
      <c r="AU349" s="125"/>
      <c r="AV349" s="125"/>
      <c r="AW349" s="125"/>
      <c r="AX349" s="132"/>
      <c r="BA349" s="116"/>
      <c r="BB349" s="116"/>
      <c r="BC349" s="116"/>
      <c r="BD349" s="116"/>
      <c r="BE349" s="116"/>
      <c r="BF349" s="116"/>
      <c r="BG349" s="116"/>
      <c r="BH349" s="116"/>
      <c r="BI349" s="116"/>
      <c r="BJ349" s="116"/>
      <c r="BK349" s="116"/>
      <c r="BL349" s="116"/>
      <c r="BM349" s="116"/>
      <c r="BN349" s="116"/>
      <c r="BO349" s="116"/>
      <c r="BP349" s="116"/>
      <c r="BQ349" s="116"/>
      <c r="BR349" s="116"/>
      <c r="BS349" s="116"/>
      <c r="BT349" s="116"/>
      <c r="BU349" s="116"/>
      <c r="BV349" s="116"/>
      <c r="BW349" s="116"/>
      <c r="BX349" s="116"/>
      <c r="BY349" s="116"/>
      <c r="BZ349" s="116"/>
      <c r="CA349" s="116"/>
      <c r="CB349" s="116"/>
      <c r="CC349" s="116"/>
      <c r="CD349" s="116"/>
      <c r="CE349" s="116"/>
      <c r="CF349" s="116"/>
      <c r="CG349" s="116"/>
    </row>
    <row r="350" spans="7:85" x14ac:dyDescent="0.2">
      <c r="G350" s="16">
        <v>61</v>
      </c>
      <c r="H350" s="14">
        <f t="shared" si="181"/>
        <v>271.94286793238985</v>
      </c>
      <c r="I350" s="14">
        <f t="shared" si="182"/>
        <v>351.44356714232282</v>
      </c>
      <c r="J350" s="14">
        <f t="shared" si="183"/>
        <v>819.1937127584365</v>
      </c>
      <c r="K350" s="14">
        <f t="shared" si="184"/>
        <v>271.94286793238985</v>
      </c>
      <c r="L350" s="1">
        <f t="shared" si="185"/>
        <v>1714.523015765539</v>
      </c>
      <c r="N350" s="16">
        <v>61</v>
      </c>
      <c r="O350" s="14">
        <f t="shared" si="186"/>
        <v>189.8925288034946</v>
      </c>
      <c r="P350" s="14">
        <f t="shared" si="187"/>
        <v>526.36876405179214</v>
      </c>
      <c r="Q350" s="14">
        <f t="shared" si="188"/>
        <v>313.96024272229329</v>
      </c>
      <c r="R350" s="14">
        <f t="shared" si="189"/>
        <v>509.13713711862562</v>
      </c>
      <c r="S350" s="14">
        <f t="shared" si="190"/>
        <v>1539.3586726962055</v>
      </c>
      <c r="U350" s="16">
        <v>61</v>
      </c>
      <c r="V350" s="14">
        <f t="shared" si="191"/>
        <v>338.69217061747167</v>
      </c>
      <c r="W350" s="14">
        <f t="shared" si="192"/>
        <v>227.62915455088572</v>
      </c>
      <c r="X350" s="14">
        <f t="shared" si="193"/>
        <v>528.29975210051725</v>
      </c>
      <c r="Y350" s="14">
        <f t="shared" si="194"/>
        <v>626.48045887109151</v>
      </c>
      <c r="Z350" s="1">
        <f t="shared" si="195"/>
        <v>1721.1015361399661</v>
      </c>
      <c r="AB350" s="16">
        <v>61</v>
      </c>
      <c r="AC350" s="14">
        <f t="shared" si="196"/>
        <v>616.54426264264782</v>
      </c>
      <c r="AD350" s="14">
        <f t="shared" si="197"/>
        <v>672.31273260802618</v>
      </c>
      <c r="AE350" s="14">
        <f t="shared" si="198"/>
        <v>748.94608048192958</v>
      </c>
      <c r="AF350" s="14">
        <f t="shared" si="199"/>
        <v>908.65255336199709</v>
      </c>
      <c r="AG350" s="1">
        <f t="shared" si="200"/>
        <v>2946.4556290946007</v>
      </c>
      <c r="AJ350" s="116"/>
      <c r="AK350" s="131"/>
      <c r="AL350" s="125"/>
      <c r="AM350" s="125"/>
      <c r="AN350" s="125"/>
      <c r="AO350" s="125"/>
      <c r="AP350" s="132"/>
      <c r="AQ350" s="116"/>
      <c r="AR350" s="116"/>
      <c r="AS350" s="131"/>
      <c r="AT350" s="125"/>
      <c r="AU350" s="125"/>
      <c r="AV350" s="125"/>
      <c r="AW350" s="125"/>
      <c r="AX350" s="132"/>
      <c r="BA350" s="116"/>
      <c r="BB350" s="125"/>
      <c r="BC350" s="125"/>
      <c r="BD350" s="125"/>
      <c r="BE350" s="125"/>
      <c r="BF350" s="125"/>
      <c r="BG350" s="125"/>
      <c r="BH350" s="125"/>
      <c r="BI350" s="125"/>
      <c r="BJ350" s="125"/>
      <c r="BK350" s="125"/>
      <c r="BL350" s="125"/>
      <c r="BM350" s="125"/>
      <c r="BN350" s="125"/>
      <c r="BO350" s="125"/>
      <c r="BP350" s="125"/>
      <c r="BQ350" s="125"/>
      <c r="BR350" s="125"/>
      <c r="BS350" s="125"/>
      <c r="BT350" s="125"/>
      <c r="BU350" s="125"/>
      <c r="BV350" s="125"/>
      <c r="BW350" s="125"/>
      <c r="BX350" s="125"/>
      <c r="BY350" s="125"/>
      <c r="BZ350" s="125"/>
      <c r="CA350" s="125"/>
      <c r="CB350" s="125"/>
      <c r="CC350" s="125"/>
      <c r="CD350" s="125"/>
      <c r="CE350" s="125"/>
      <c r="CF350" s="116"/>
      <c r="CG350" s="116"/>
    </row>
    <row r="351" spans="7:85" x14ac:dyDescent="0.2">
      <c r="G351" s="16">
        <v>62</v>
      </c>
      <c r="H351" s="14">
        <f t="shared" si="181"/>
        <v>0</v>
      </c>
      <c r="I351" s="14">
        <f t="shared" si="182"/>
        <v>0</v>
      </c>
      <c r="J351" s="14">
        <f t="shared" si="183"/>
        <v>0</v>
      </c>
      <c r="K351" s="14">
        <f t="shared" si="184"/>
        <v>0</v>
      </c>
      <c r="L351" s="1">
        <f t="shared" si="185"/>
        <v>0</v>
      </c>
      <c r="N351" s="16">
        <v>62</v>
      </c>
      <c r="O351" s="14">
        <f t="shared" si="186"/>
        <v>0</v>
      </c>
      <c r="P351" s="14">
        <f t="shared" si="187"/>
        <v>0</v>
      </c>
      <c r="Q351" s="14">
        <f t="shared" si="188"/>
        <v>0</v>
      </c>
      <c r="R351" s="14">
        <f t="shared" si="189"/>
        <v>0</v>
      </c>
      <c r="S351" s="14">
        <f t="shared" si="190"/>
        <v>0</v>
      </c>
      <c r="U351" s="16">
        <v>62</v>
      </c>
      <c r="V351" s="14">
        <f t="shared" si="191"/>
        <v>0</v>
      </c>
      <c r="W351" s="14">
        <f t="shared" si="192"/>
        <v>0</v>
      </c>
      <c r="X351" s="14">
        <f t="shared" si="193"/>
        <v>0</v>
      </c>
      <c r="Y351" s="14">
        <f t="shared" si="194"/>
        <v>0</v>
      </c>
      <c r="Z351" s="1">
        <f t="shared" si="195"/>
        <v>0</v>
      </c>
      <c r="AB351" s="16">
        <v>62</v>
      </c>
      <c r="AC351" s="14">
        <f t="shared" si="196"/>
        <v>0</v>
      </c>
      <c r="AD351" s="14">
        <f t="shared" si="197"/>
        <v>0</v>
      </c>
      <c r="AE351" s="14">
        <f t="shared" si="198"/>
        <v>0</v>
      </c>
      <c r="AF351" s="14">
        <f t="shared" si="199"/>
        <v>0</v>
      </c>
      <c r="AG351" s="1">
        <f t="shared" si="200"/>
        <v>0</v>
      </c>
      <c r="AJ351" s="116"/>
      <c r="AK351" s="131"/>
      <c r="AL351" s="125"/>
      <c r="AM351" s="125"/>
      <c r="AN351" s="125"/>
      <c r="AO351" s="125"/>
      <c r="AP351" s="132"/>
      <c r="AQ351" s="116"/>
      <c r="AR351" s="116"/>
      <c r="AS351" s="131"/>
      <c r="AT351" s="125"/>
      <c r="AU351" s="125"/>
      <c r="AV351" s="125"/>
      <c r="AW351" s="125"/>
      <c r="AX351" s="132"/>
      <c r="BA351" s="125"/>
      <c r="BB351" s="116"/>
      <c r="BC351" s="116"/>
      <c r="BD351" s="116"/>
      <c r="BE351" s="116"/>
      <c r="BF351" s="116"/>
      <c r="BG351" s="116"/>
      <c r="BH351" s="116"/>
      <c r="BI351" s="116"/>
      <c r="BJ351" s="116"/>
      <c r="BK351" s="116"/>
      <c r="BL351" s="116"/>
      <c r="BM351" s="116"/>
      <c r="BN351" s="116"/>
      <c r="BO351" s="116"/>
      <c r="BP351" s="116"/>
      <c r="BQ351" s="116"/>
      <c r="BR351" s="116"/>
      <c r="BS351" s="116"/>
      <c r="BT351" s="116"/>
      <c r="BU351" s="116"/>
      <c r="BV351" s="116"/>
      <c r="BW351" s="116"/>
      <c r="BX351" s="116"/>
      <c r="BY351" s="116"/>
      <c r="BZ351" s="116"/>
      <c r="CA351" s="116"/>
      <c r="CB351" s="116"/>
      <c r="CC351" s="116"/>
      <c r="CD351" s="116"/>
      <c r="CE351" s="116"/>
      <c r="CF351" s="116"/>
      <c r="CG351" s="116"/>
    </row>
    <row r="352" spans="7:85" x14ac:dyDescent="0.2">
      <c r="G352" s="16">
        <v>63</v>
      </c>
      <c r="H352" s="14">
        <f t="shared" si="181"/>
        <v>0</v>
      </c>
      <c r="I352" s="14">
        <f t="shared" si="182"/>
        <v>0</v>
      </c>
      <c r="J352" s="14">
        <f t="shared" si="183"/>
        <v>0</v>
      </c>
      <c r="K352" s="14">
        <f t="shared" si="184"/>
        <v>0</v>
      </c>
      <c r="L352" s="1">
        <f t="shared" si="185"/>
        <v>0</v>
      </c>
      <c r="N352" s="16">
        <v>63</v>
      </c>
      <c r="O352" s="14">
        <f t="shared" si="186"/>
        <v>0</v>
      </c>
      <c r="P352" s="14">
        <f t="shared" si="187"/>
        <v>0</v>
      </c>
      <c r="Q352" s="14">
        <f t="shared" si="188"/>
        <v>0</v>
      </c>
      <c r="R352" s="14">
        <f t="shared" si="189"/>
        <v>0</v>
      </c>
      <c r="S352" s="14">
        <f t="shared" si="190"/>
        <v>0</v>
      </c>
      <c r="U352" s="16">
        <v>63</v>
      </c>
      <c r="V352" s="14">
        <f t="shared" si="191"/>
        <v>0</v>
      </c>
      <c r="W352" s="14">
        <f t="shared" si="192"/>
        <v>0</v>
      </c>
      <c r="X352" s="14">
        <f t="shared" si="193"/>
        <v>0</v>
      </c>
      <c r="Y352" s="14">
        <f t="shared" si="194"/>
        <v>0</v>
      </c>
      <c r="Z352" s="1">
        <f t="shared" si="195"/>
        <v>0</v>
      </c>
      <c r="AB352" s="16">
        <v>63</v>
      </c>
      <c r="AC352" s="14">
        <f t="shared" si="196"/>
        <v>0</v>
      </c>
      <c r="AD352" s="14">
        <f t="shared" si="197"/>
        <v>0</v>
      </c>
      <c r="AE352" s="14">
        <f t="shared" si="198"/>
        <v>0</v>
      </c>
      <c r="AF352" s="14">
        <f t="shared" si="199"/>
        <v>0</v>
      </c>
      <c r="AG352" s="1">
        <f t="shared" si="200"/>
        <v>0</v>
      </c>
      <c r="AJ352" s="116"/>
      <c r="AK352" s="131"/>
      <c r="AL352" s="125"/>
      <c r="AM352" s="125"/>
      <c r="AN352" s="125"/>
      <c r="AO352" s="125"/>
      <c r="AP352" s="132"/>
      <c r="AQ352" s="116"/>
      <c r="AR352" s="116"/>
      <c r="AS352" s="131"/>
      <c r="AT352" s="125"/>
      <c r="AU352" s="125"/>
      <c r="AV352" s="125"/>
      <c r="AW352" s="125"/>
      <c r="AX352" s="132"/>
      <c r="BA352" s="125"/>
      <c r="BB352" s="116"/>
      <c r="BC352" s="116"/>
      <c r="BD352" s="116"/>
      <c r="BE352" s="116"/>
      <c r="BF352" s="116"/>
      <c r="BG352" s="116"/>
      <c r="BH352" s="116"/>
      <c r="BI352" s="116"/>
      <c r="BJ352" s="116"/>
      <c r="BK352" s="116"/>
      <c r="BL352" s="116"/>
      <c r="BM352" s="116"/>
      <c r="BN352" s="116"/>
      <c r="BO352" s="116"/>
      <c r="BP352" s="116"/>
      <c r="BQ352" s="116"/>
      <c r="BR352" s="116"/>
      <c r="BS352" s="116"/>
      <c r="BT352" s="116"/>
      <c r="BU352" s="116"/>
      <c r="BV352" s="116"/>
      <c r="BW352" s="116"/>
      <c r="BX352" s="116"/>
      <c r="BY352" s="116"/>
      <c r="BZ352" s="116"/>
      <c r="CA352" s="116"/>
      <c r="CB352" s="116"/>
      <c r="CC352" s="116"/>
      <c r="CD352" s="116"/>
      <c r="CE352" s="116"/>
      <c r="CF352" s="116"/>
      <c r="CG352" s="116"/>
    </row>
    <row r="353" spans="7:85" x14ac:dyDescent="0.2">
      <c r="G353" s="16">
        <v>64</v>
      </c>
      <c r="H353" s="14">
        <f t="shared" si="181"/>
        <v>0</v>
      </c>
      <c r="I353" s="14">
        <f t="shared" si="182"/>
        <v>0</v>
      </c>
      <c r="J353" s="14">
        <f t="shared" si="183"/>
        <v>0</v>
      </c>
      <c r="K353" s="14">
        <f t="shared" si="184"/>
        <v>0</v>
      </c>
      <c r="L353" s="1">
        <f t="shared" si="185"/>
        <v>0</v>
      </c>
      <c r="N353" s="16">
        <v>64</v>
      </c>
      <c r="O353" s="14">
        <f t="shared" si="186"/>
        <v>0</v>
      </c>
      <c r="P353" s="14">
        <f t="shared" si="187"/>
        <v>0</v>
      </c>
      <c r="Q353" s="14">
        <f t="shared" si="188"/>
        <v>0</v>
      </c>
      <c r="R353" s="14">
        <f t="shared" si="189"/>
        <v>0</v>
      </c>
      <c r="S353" s="14">
        <f t="shared" si="190"/>
        <v>0</v>
      </c>
      <c r="U353" s="16">
        <v>64</v>
      </c>
      <c r="V353" s="14">
        <f t="shared" si="191"/>
        <v>0</v>
      </c>
      <c r="W353" s="14">
        <f t="shared" si="192"/>
        <v>0</v>
      </c>
      <c r="X353" s="14">
        <f t="shared" si="193"/>
        <v>0</v>
      </c>
      <c r="Y353" s="14">
        <f t="shared" si="194"/>
        <v>0</v>
      </c>
      <c r="Z353" s="1">
        <f t="shared" si="195"/>
        <v>0</v>
      </c>
      <c r="AB353" s="16">
        <v>64</v>
      </c>
      <c r="AC353" s="14">
        <f t="shared" si="196"/>
        <v>0</v>
      </c>
      <c r="AD353" s="14">
        <f t="shared" si="197"/>
        <v>0</v>
      </c>
      <c r="AE353" s="14">
        <f t="shared" si="198"/>
        <v>0</v>
      </c>
      <c r="AF353" s="14">
        <f t="shared" si="199"/>
        <v>0</v>
      </c>
      <c r="AG353" s="1">
        <f t="shared" si="200"/>
        <v>0</v>
      </c>
      <c r="AJ353" s="116"/>
      <c r="AK353" s="131"/>
      <c r="AL353" s="125"/>
      <c r="AM353" s="125"/>
      <c r="AN353" s="125"/>
      <c r="AO353" s="125"/>
      <c r="AP353" s="132"/>
      <c r="AQ353" s="116"/>
      <c r="AR353" s="116"/>
      <c r="AS353" s="131"/>
      <c r="AT353" s="125"/>
      <c r="AU353" s="125"/>
      <c r="AV353" s="125"/>
      <c r="AW353" s="125"/>
      <c r="AX353" s="132"/>
      <c r="BA353" s="125"/>
      <c r="BB353" s="116"/>
      <c r="BC353" s="116"/>
      <c r="BD353" s="116"/>
      <c r="BE353" s="116"/>
      <c r="BF353" s="116"/>
      <c r="BG353" s="116"/>
      <c r="BH353" s="116"/>
      <c r="BI353" s="116"/>
      <c r="BJ353" s="116"/>
      <c r="BK353" s="116"/>
      <c r="BL353" s="116"/>
      <c r="BM353" s="116"/>
      <c r="BN353" s="116"/>
      <c r="BO353" s="116"/>
      <c r="BP353" s="116"/>
      <c r="BQ353" s="116"/>
      <c r="BR353" s="116"/>
      <c r="BS353" s="116"/>
      <c r="BT353" s="116"/>
      <c r="BU353" s="116"/>
      <c r="BV353" s="116"/>
      <c r="BW353" s="116"/>
      <c r="BX353" s="116"/>
      <c r="BY353" s="116"/>
      <c r="BZ353" s="116"/>
      <c r="CA353" s="116"/>
      <c r="CB353" s="116"/>
      <c r="CC353" s="116"/>
      <c r="CD353" s="116"/>
      <c r="CE353" s="116"/>
      <c r="CF353" s="116"/>
      <c r="CG353" s="116"/>
    </row>
    <row r="354" spans="7:85" x14ac:dyDescent="0.2">
      <c r="G354" s="16">
        <v>65</v>
      </c>
      <c r="H354" s="14">
        <f t="shared" si="181"/>
        <v>0</v>
      </c>
      <c r="I354" s="14">
        <f t="shared" si="182"/>
        <v>0</v>
      </c>
      <c r="J354" s="14">
        <f t="shared" si="183"/>
        <v>0</v>
      </c>
      <c r="K354" s="14">
        <f t="shared" si="184"/>
        <v>0</v>
      </c>
      <c r="L354" s="1">
        <f t="shared" si="185"/>
        <v>0</v>
      </c>
      <c r="N354" s="16">
        <v>65</v>
      </c>
      <c r="O354" s="14">
        <f t="shared" si="186"/>
        <v>0</v>
      </c>
      <c r="P354" s="14">
        <f t="shared" si="187"/>
        <v>0</v>
      </c>
      <c r="Q354" s="14">
        <f t="shared" si="188"/>
        <v>0</v>
      </c>
      <c r="R354" s="14">
        <f t="shared" si="189"/>
        <v>0</v>
      </c>
      <c r="S354" s="14">
        <f t="shared" si="190"/>
        <v>0</v>
      </c>
      <c r="U354" s="16">
        <v>65</v>
      </c>
      <c r="V354" s="14">
        <f t="shared" si="191"/>
        <v>0</v>
      </c>
      <c r="W354" s="14">
        <f t="shared" si="192"/>
        <v>0</v>
      </c>
      <c r="X354" s="14">
        <f t="shared" si="193"/>
        <v>0</v>
      </c>
      <c r="Y354" s="14">
        <f t="shared" si="194"/>
        <v>0</v>
      </c>
      <c r="Z354" s="1">
        <f t="shared" si="195"/>
        <v>0</v>
      </c>
      <c r="AB354" s="16">
        <v>65</v>
      </c>
      <c r="AC354" s="14">
        <f t="shared" si="196"/>
        <v>0</v>
      </c>
      <c r="AD354" s="14">
        <f t="shared" si="197"/>
        <v>0</v>
      </c>
      <c r="AE354" s="14">
        <f t="shared" si="198"/>
        <v>0</v>
      </c>
      <c r="AF354" s="14">
        <f t="shared" si="199"/>
        <v>0</v>
      </c>
      <c r="AG354" s="1">
        <f t="shared" si="200"/>
        <v>0</v>
      </c>
      <c r="AJ354" s="116"/>
      <c r="AK354" s="131"/>
      <c r="AL354" s="125"/>
      <c r="AM354" s="125"/>
      <c r="AN354" s="125"/>
      <c r="AO354" s="125"/>
      <c r="AP354" s="132"/>
      <c r="AQ354" s="116"/>
      <c r="AR354" s="116"/>
      <c r="AS354" s="131"/>
      <c r="AT354" s="125"/>
      <c r="AU354" s="125"/>
      <c r="AV354" s="125"/>
      <c r="AW354" s="125"/>
      <c r="AX354" s="132"/>
      <c r="BA354" s="125"/>
      <c r="BB354" s="116"/>
      <c r="BC354" s="116"/>
      <c r="BD354" s="116"/>
      <c r="BE354" s="116"/>
      <c r="BF354" s="116"/>
      <c r="BG354" s="116"/>
      <c r="BH354" s="116"/>
      <c r="BI354" s="116"/>
      <c r="BJ354" s="116"/>
      <c r="BK354" s="116"/>
      <c r="BL354" s="116"/>
      <c r="BM354" s="116"/>
      <c r="BN354" s="116"/>
      <c r="BO354" s="116"/>
      <c r="BP354" s="116"/>
      <c r="BQ354" s="116"/>
      <c r="BR354" s="116"/>
      <c r="BS354" s="116"/>
      <c r="BT354" s="116"/>
      <c r="BU354" s="116"/>
      <c r="BV354" s="116"/>
      <c r="BW354" s="116"/>
      <c r="BX354" s="116"/>
      <c r="BY354" s="116"/>
      <c r="BZ354" s="116"/>
      <c r="CA354" s="116"/>
      <c r="CB354" s="116"/>
      <c r="CC354" s="116"/>
      <c r="CD354" s="116"/>
      <c r="CE354" s="116"/>
      <c r="CF354" s="116"/>
      <c r="CG354" s="116"/>
    </row>
    <row r="355" spans="7:85" x14ac:dyDescent="0.2">
      <c r="G355" s="16">
        <v>66</v>
      </c>
      <c r="H355" s="14">
        <f t="shared" si="181"/>
        <v>0</v>
      </c>
      <c r="I355" s="14">
        <f t="shared" si="182"/>
        <v>0</v>
      </c>
      <c r="J355" s="14">
        <f t="shared" si="183"/>
        <v>0</v>
      </c>
      <c r="K355" s="14">
        <f t="shared" si="184"/>
        <v>0</v>
      </c>
      <c r="L355" s="1">
        <f t="shared" si="185"/>
        <v>0</v>
      </c>
      <c r="N355" s="16">
        <v>66</v>
      </c>
      <c r="O355" s="14">
        <f t="shared" si="186"/>
        <v>0</v>
      </c>
      <c r="P355" s="14">
        <f t="shared" si="187"/>
        <v>0</v>
      </c>
      <c r="Q355" s="14">
        <f t="shared" si="188"/>
        <v>0</v>
      </c>
      <c r="R355" s="14">
        <f t="shared" si="189"/>
        <v>0</v>
      </c>
      <c r="S355" s="14">
        <f t="shared" si="190"/>
        <v>0</v>
      </c>
      <c r="U355" s="16">
        <v>66</v>
      </c>
      <c r="V355" s="14">
        <f t="shared" si="191"/>
        <v>0</v>
      </c>
      <c r="W355" s="14">
        <f t="shared" si="192"/>
        <v>0</v>
      </c>
      <c r="X355" s="14">
        <f t="shared" si="193"/>
        <v>0</v>
      </c>
      <c r="Y355" s="14">
        <f t="shared" si="194"/>
        <v>0</v>
      </c>
      <c r="Z355" s="1">
        <f t="shared" si="195"/>
        <v>0</v>
      </c>
      <c r="AB355" s="16">
        <v>66</v>
      </c>
      <c r="AC355" s="14">
        <f t="shared" si="196"/>
        <v>0</v>
      </c>
      <c r="AD355" s="14">
        <f t="shared" si="197"/>
        <v>0</v>
      </c>
      <c r="AE355" s="14">
        <f t="shared" si="198"/>
        <v>0</v>
      </c>
      <c r="AF355" s="14">
        <f t="shared" si="199"/>
        <v>0</v>
      </c>
      <c r="AG355" s="1">
        <f t="shared" si="200"/>
        <v>0</v>
      </c>
      <c r="AJ355" s="116"/>
      <c r="AK355" s="131"/>
      <c r="AL355" s="125"/>
      <c r="AM355" s="125"/>
      <c r="AN355" s="125"/>
      <c r="AO355" s="125"/>
      <c r="AP355" s="132"/>
      <c r="AQ355" s="116"/>
      <c r="AR355" s="116"/>
      <c r="AS355" s="131"/>
      <c r="AT355" s="125"/>
      <c r="AU355" s="125"/>
      <c r="AV355" s="125"/>
      <c r="AW355" s="125"/>
      <c r="AX355" s="132"/>
    </row>
    <row r="356" spans="7:85" x14ac:dyDescent="0.2">
      <c r="AJ356" s="116"/>
      <c r="AK356" s="131"/>
      <c r="AL356" s="125"/>
      <c r="AM356" s="125"/>
      <c r="AN356" s="125"/>
      <c r="AO356" s="125"/>
      <c r="AP356" s="132"/>
      <c r="AQ356" s="116"/>
      <c r="AR356" s="116"/>
      <c r="AS356" s="131"/>
      <c r="AT356" s="125"/>
      <c r="AU356" s="125"/>
      <c r="AV356" s="125"/>
      <c r="AW356" s="125"/>
      <c r="AX356" s="132"/>
    </row>
    <row r="357" spans="7:85" x14ac:dyDescent="0.2">
      <c r="AJ357" s="116"/>
      <c r="AK357" s="131"/>
      <c r="AL357" s="125"/>
      <c r="AM357" s="125"/>
      <c r="AN357" s="125"/>
      <c r="AO357" s="125"/>
      <c r="AP357" s="132"/>
      <c r="AQ357" s="116"/>
      <c r="AR357" s="116"/>
      <c r="AS357" s="131"/>
      <c r="AT357" s="125"/>
      <c r="AU357" s="125"/>
      <c r="AV357" s="125"/>
      <c r="AW357" s="125"/>
      <c r="AX357" s="132"/>
    </row>
    <row r="358" spans="7:85" x14ac:dyDescent="0.2">
      <c r="AJ358" s="116"/>
      <c r="AK358" s="131"/>
      <c r="AL358" s="125"/>
      <c r="AM358" s="125"/>
      <c r="AN358" s="125"/>
      <c r="AO358" s="125"/>
      <c r="AP358" s="132"/>
      <c r="AQ358" s="116"/>
      <c r="AR358" s="116"/>
      <c r="AS358" s="131"/>
      <c r="AT358" s="125"/>
      <c r="AU358" s="125"/>
      <c r="AV358" s="125"/>
      <c r="AW358" s="125"/>
      <c r="AX358" s="132"/>
    </row>
    <row r="359" spans="7:85" x14ac:dyDescent="0.2">
      <c r="AJ359" s="116"/>
      <c r="AK359" s="131"/>
      <c r="AL359" s="125"/>
      <c r="AM359" s="125"/>
      <c r="AN359" s="125"/>
      <c r="AO359" s="125"/>
      <c r="AP359" s="132"/>
      <c r="AQ359" s="116"/>
      <c r="AR359" s="116"/>
      <c r="AS359" s="131"/>
      <c r="AT359" s="125"/>
      <c r="AU359" s="125"/>
      <c r="AV359" s="125"/>
      <c r="AW359" s="125"/>
      <c r="AX359" s="132"/>
    </row>
    <row r="360" spans="7:85" x14ac:dyDescent="0.2">
      <c r="AJ360" s="116"/>
      <c r="AK360" s="131"/>
      <c r="AL360" s="125"/>
      <c r="AM360" s="125"/>
      <c r="AN360" s="125"/>
      <c r="AO360" s="125"/>
      <c r="AP360" s="132"/>
      <c r="AQ360" s="116"/>
      <c r="AR360" s="116"/>
      <c r="AS360" s="131"/>
      <c r="AT360" s="125"/>
      <c r="AU360" s="125"/>
      <c r="AV360" s="125"/>
      <c r="AW360" s="125"/>
      <c r="AX360" s="132"/>
    </row>
    <row r="361" spans="7:85" x14ac:dyDescent="0.2">
      <c r="AJ361" s="116"/>
      <c r="AK361" s="131"/>
      <c r="AL361" s="125"/>
      <c r="AM361" s="125"/>
      <c r="AN361" s="125"/>
      <c r="AO361" s="125"/>
      <c r="AP361" s="132"/>
      <c r="AQ361" s="116"/>
      <c r="AR361" s="116"/>
      <c r="AS361" s="131"/>
      <c r="AT361" s="125"/>
      <c r="AU361" s="125"/>
      <c r="AV361" s="125"/>
      <c r="AW361" s="125"/>
      <c r="AX361" s="132"/>
    </row>
    <row r="362" spans="7:85" x14ac:dyDescent="0.2">
      <c r="AJ362" s="116"/>
      <c r="AK362" s="131"/>
      <c r="AL362" s="125"/>
      <c r="AM362" s="125"/>
      <c r="AN362" s="125"/>
      <c r="AO362" s="125"/>
      <c r="AP362" s="132"/>
      <c r="AQ362" s="116"/>
      <c r="AR362" s="116"/>
      <c r="AS362" s="131"/>
      <c r="AT362" s="125"/>
      <c r="AU362" s="125"/>
      <c r="AV362" s="125"/>
      <c r="AW362" s="125"/>
      <c r="AX362" s="132"/>
    </row>
    <row r="363" spans="7:85" x14ac:dyDescent="0.2">
      <c r="AJ363" s="116"/>
      <c r="AK363" s="131"/>
      <c r="AL363" s="125"/>
      <c r="AM363" s="125"/>
      <c r="AN363" s="125"/>
      <c r="AO363" s="125"/>
      <c r="AP363" s="132"/>
      <c r="AQ363" s="116"/>
      <c r="AR363" s="116"/>
      <c r="AS363" s="131"/>
      <c r="AT363" s="125"/>
      <c r="AU363" s="125"/>
      <c r="AV363" s="125"/>
      <c r="AW363" s="125"/>
      <c r="AX363" s="132"/>
    </row>
    <row r="364" spans="7:85" x14ac:dyDescent="0.2">
      <c r="AJ364" s="116"/>
      <c r="AK364" s="131"/>
      <c r="AL364" s="125"/>
      <c r="AM364" s="125"/>
      <c r="AN364" s="125"/>
      <c r="AO364" s="125"/>
      <c r="AP364" s="132"/>
      <c r="AQ364" s="116"/>
      <c r="AR364" s="116"/>
      <c r="AS364" s="131"/>
      <c r="AT364" s="125"/>
      <c r="AU364" s="125"/>
      <c r="AV364" s="125"/>
      <c r="AW364" s="125"/>
      <c r="AX364" s="132"/>
    </row>
    <row r="365" spans="7:85" x14ac:dyDescent="0.2">
      <c r="AJ365" s="116"/>
      <c r="AK365" s="131"/>
      <c r="AL365" s="125"/>
      <c r="AM365" s="125"/>
      <c r="AN365" s="125"/>
      <c r="AO365" s="125"/>
      <c r="AP365" s="132"/>
      <c r="AQ365" s="116"/>
      <c r="AR365" s="116"/>
      <c r="AS365" s="131"/>
      <c r="AT365" s="125"/>
      <c r="AU365" s="125"/>
      <c r="AV365" s="125"/>
      <c r="AW365" s="125"/>
      <c r="AX365" s="132"/>
    </row>
    <row r="366" spans="7:85" x14ac:dyDescent="0.2">
      <c r="AJ366" s="116"/>
      <c r="AK366" s="131"/>
      <c r="AL366" s="125"/>
      <c r="AM366" s="125"/>
      <c r="AN366" s="125"/>
      <c r="AO366" s="125"/>
      <c r="AP366" s="132"/>
      <c r="AQ366" s="116"/>
      <c r="AR366" s="116"/>
      <c r="AS366" s="131"/>
      <c r="AT366" s="125"/>
      <c r="AU366" s="125"/>
      <c r="AV366" s="125"/>
      <c r="AW366" s="125"/>
      <c r="AX366" s="132"/>
    </row>
    <row r="367" spans="7:85" x14ac:dyDescent="0.2">
      <c r="AJ367" s="116"/>
      <c r="AK367" s="131"/>
      <c r="AL367" s="125"/>
      <c r="AM367" s="125"/>
      <c r="AN367" s="125"/>
      <c r="AO367" s="125"/>
      <c r="AP367" s="132"/>
      <c r="AQ367" s="116"/>
      <c r="AR367" s="116"/>
      <c r="AS367" s="131"/>
      <c r="AT367" s="125"/>
      <c r="AU367" s="125"/>
      <c r="AV367" s="125"/>
      <c r="AW367" s="125"/>
      <c r="AX367" s="132"/>
    </row>
    <row r="368" spans="7:85" x14ac:dyDescent="0.2">
      <c r="AJ368" s="116"/>
      <c r="AK368" s="131"/>
      <c r="AL368" s="125"/>
      <c r="AM368" s="125"/>
      <c r="AN368" s="125"/>
      <c r="AO368" s="125"/>
      <c r="AP368" s="132"/>
      <c r="AQ368" s="116"/>
      <c r="AR368" s="116"/>
      <c r="AS368" s="131"/>
      <c r="AT368" s="125"/>
      <c r="AU368" s="125"/>
      <c r="AV368" s="125"/>
      <c r="AW368" s="125"/>
      <c r="AX368" s="132"/>
    </row>
    <row r="369" spans="36:50" x14ac:dyDescent="0.2">
      <c r="AJ369" s="116"/>
      <c r="AK369" s="131"/>
      <c r="AL369" s="125"/>
      <c r="AM369" s="125"/>
      <c r="AN369" s="125"/>
      <c r="AO369" s="125"/>
      <c r="AP369" s="132"/>
      <c r="AQ369" s="116"/>
      <c r="AR369" s="116"/>
      <c r="AS369" s="131"/>
      <c r="AT369" s="125"/>
      <c r="AU369" s="125"/>
      <c r="AV369" s="125"/>
      <c r="AW369" s="125"/>
      <c r="AX369" s="132"/>
    </row>
    <row r="370" spans="36:50" x14ac:dyDescent="0.2">
      <c r="AJ370" s="116"/>
      <c r="AK370" s="131"/>
      <c r="AL370" s="125"/>
      <c r="AM370" s="125"/>
      <c r="AN370" s="125"/>
      <c r="AO370" s="125"/>
      <c r="AP370" s="132"/>
      <c r="AQ370" s="116"/>
      <c r="AR370" s="116"/>
      <c r="AS370" s="131"/>
      <c r="AT370" s="125"/>
      <c r="AU370" s="125"/>
      <c r="AV370" s="125"/>
      <c r="AW370" s="125"/>
      <c r="AX370" s="132"/>
    </row>
    <row r="371" spans="36:50" x14ac:dyDescent="0.2">
      <c r="AJ371" s="116"/>
      <c r="AK371" s="131"/>
      <c r="AL371" s="125"/>
      <c r="AM371" s="125"/>
      <c r="AN371" s="125"/>
      <c r="AO371" s="125"/>
      <c r="AP371" s="132"/>
      <c r="AQ371" s="116"/>
      <c r="AR371" s="116"/>
      <c r="AS371" s="131"/>
      <c r="AT371" s="125"/>
      <c r="AU371" s="125"/>
      <c r="AV371" s="125"/>
      <c r="AW371" s="125"/>
      <c r="AX371" s="132"/>
    </row>
    <row r="372" spans="36:50" x14ac:dyDescent="0.2">
      <c r="AJ372" s="116"/>
      <c r="AK372" s="131"/>
      <c r="AL372" s="125"/>
      <c r="AM372" s="125"/>
      <c r="AN372" s="125"/>
      <c r="AO372" s="125"/>
      <c r="AP372" s="132"/>
      <c r="AQ372" s="116"/>
      <c r="AR372" s="116"/>
      <c r="AS372" s="131"/>
      <c r="AT372" s="125"/>
      <c r="AU372" s="125"/>
      <c r="AV372" s="125"/>
      <c r="AW372" s="125"/>
      <c r="AX372" s="132"/>
    </row>
    <row r="373" spans="36:50" x14ac:dyDescent="0.2">
      <c r="AJ373" s="116"/>
      <c r="AK373" s="131"/>
      <c r="AL373" s="125"/>
      <c r="AM373" s="125"/>
      <c r="AN373" s="125"/>
      <c r="AO373" s="125"/>
      <c r="AP373" s="132"/>
      <c r="AQ373" s="116"/>
      <c r="AR373" s="116"/>
      <c r="AS373" s="131"/>
      <c r="AT373" s="125"/>
      <c r="AU373" s="125"/>
      <c r="AV373" s="125"/>
      <c r="AW373" s="125"/>
      <c r="AX373" s="132"/>
    </row>
    <row r="374" spans="36:50" x14ac:dyDescent="0.2">
      <c r="AJ374" s="116"/>
      <c r="AK374" s="131"/>
      <c r="AL374" s="125"/>
      <c r="AM374" s="125"/>
      <c r="AN374" s="125"/>
      <c r="AO374" s="125"/>
      <c r="AP374" s="132"/>
      <c r="AQ374" s="116"/>
      <c r="AR374" s="116"/>
      <c r="AS374" s="131"/>
      <c r="AT374" s="125"/>
      <c r="AU374" s="125"/>
      <c r="AV374" s="125"/>
      <c r="AW374" s="125"/>
      <c r="AX374" s="132"/>
    </row>
    <row r="375" spans="36:50" x14ac:dyDescent="0.2">
      <c r="AJ375" s="116"/>
      <c r="AK375" s="131"/>
      <c r="AL375" s="125"/>
      <c r="AM375" s="125"/>
      <c r="AN375" s="125"/>
      <c r="AO375" s="125"/>
      <c r="AP375" s="132"/>
      <c r="AQ375" s="116"/>
      <c r="AR375" s="116"/>
      <c r="AS375" s="131"/>
      <c r="AT375" s="125"/>
      <c r="AU375" s="125"/>
      <c r="AV375" s="125"/>
      <c r="AW375" s="125"/>
      <c r="AX375" s="132"/>
    </row>
    <row r="376" spans="36:50" x14ac:dyDescent="0.2">
      <c r="AJ376" s="116"/>
      <c r="AK376" s="131"/>
      <c r="AL376" s="125"/>
      <c r="AM376" s="125"/>
      <c r="AN376" s="125"/>
      <c r="AO376" s="125"/>
      <c r="AP376" s="132"/>
      <c r="AQ376" s="116"/>
      <c r="AR376" s="116"/>
      <c r="AS376" s="131"/>
      <c r="AT376" s="125"/>
      <c r="AU376" s="125"/>
      <c r="AV376" s="125"/>
      <c r="AW376" s="125"/>
      <c r="AX376" s="132"/>
    </row>
    <row r="377" spans="36:50" x14ac:dyDescent="0.2">
      <c r="AJ377" s="116"/>
      <c r="AK377" s="131"/>
      <c r="AL377" s="125"/>
      <c r="AM377" s="125"/>
      <c r="AN377" s="125"/>
      <c r="AO377" s="125"/>
      <c r="AP377" s="132"/>
      <c r="AQ377" s="116"/>
      <c r="AR377" s="116"/>
      <c r="AS377" s="131"/>
      <c r="AT377" s="125"/>
      <c r="AU377" s="125"/>
      <c r="AV377" s="125"/>
      <c r="AW377" s="125"/>
      <c r="AX377" s="132"/>
    </row>
    <row r="378" spans="36:50" x14ac:dyDescent="0.2">
      <c r="AJ378" s="116"/>
      <c r="AK378" s="131"/>
      <c r="AL378" s="125"/>
      <c r="AM378" s="125"/>
      <c r="AN378" s="125"/>
      <c r="AO378" s="125"/>
      <c r="AP378" s="132"/>
      <c r="AQ378" s="116"/>
      <c r="AR378" s="116"/>
      <c r="AS378" s="131"/>
      <c r="AT378" s="125"/>
      <c r="AU378" s="125"/>
      <c r="AV378" s="125"/>
      <c r="AW378" s="125"/>
      <c r="AX378" s="132"/>
    </row>
    <row r="379" spans="36:50" x14ac:dyDescent="0.2">
      <c r="AJ379" s="116"/>
      <c r="AK379" s="131"/>
      <c r="AL379" s="125"/>
      <c r="AM379" s="125"/>
      <c r="AN379" s="125"/>
      <c r="AO379" s="125"/>
      <c r="AP379" s="132"/>
      <c r="AQ379" s="116"/>
      <c r="AR379" s="116"/>
      <c r="AS379" s="131"/>
      <c r="AT379" s="125"/>
      <c r="AU379" s="125"/>
      <c r="AV379" s="125"/>
      <c r="AW379" s="125"/>
      <c r="AX379" s="132"/>
    </row>
    <row r="380" spans="36:50" x14ac:dyDescent="0.2">
      <c r="AJ380" s="116"/>
      <c r="AK380" s="131"/>
      <c r="AL380" s="125"/>
      <c r="AM380" s="125"/>
      <c r="AN380" s="125"/>
      <c r="AO380" s="125"/>
      <c r="AP380" s="132"/>
      <c r="AQ380" s="116"/>
      <c r="AR380" s="116"/>
      <c r="AS380" s="131"/>
      <c r="AT380" s="125"/>
      <c r="AU380" s="125"/>
      <c r="AV380" s="125"/>
      <c r="AW380" s="125"/>
      <c r="AX380" s="132"/>
    </row>
    <row r="381" spans="36:50" x14ac:dyDescent="0.2">
      <c r="AJ381" s="116"/>
      <c r="AK381" s="131"/>
      <c r="AL381" s="125"/>
      <c r="AM381" s="125"/>
      <c r="AN381" s="125"/>
      <c r="AO381" s="125"/>
      <c r="AP381" s="132"/>
      <c r="AQ381" s="116"/>
      <c r="AR381" s="116"/>
      <c r="AS381" s="131"/>
      <c r="AT381" s="125"/>
      <c r="AU381" s="125"/>
      <c r="AV381" s="125"/>
      <c r="AW381" s="125"/>
      <c r="AX381" s="132"/>
    </row>
    <row r="382" spans="36:50" x14ac:dyDescent="0.2">
      <c r="AJ382" s="116"/>
      <c r="AK382" s="131"/>
      <c r="AL382" s="125"/>
      <c r="AM382" s="125"/>
      <c r="AN382" s="125"/>
      <c r="AO382" s="125"/>
      <c r="AP382" s="132"/>
      <c r="AQ382" s="116"/>
      <c r="AR382" s="116"/>
      <c r="AS382" s="131"/>
      <c r="AT382" s="125"/>
      <c r="AU382" s="125"/>
      <c r="AV382" s="125"/>
      <c r="AW382" s="125"/>
      <c r="AX382" s="132"/>
    </row>
    <row r="383" spans="36:50" x14ac:dyDescent="0.2">
      <c r="AJ383" s="116"/>
      <c r="AK383" s="116"/>
      <c r="AL383" s="116"/>
      <c r="AM383" s="116"/>
      <c r="AN383" s="116"/>
      <c r="AO383" s="116"/>
      <c r="AP383" s="116"/>
      <c r="AQ383" s="116"/>
      <c r="AR383" s="116"/>
      <c r="AS383" s="116"/>
      <c r="AT383" s="116"/>
      <c r="AU383" s="116"/>
      <c r="AV383" s="116"/>
      <c r="AW383" s="116"/>
      <c r="AX383" s="116"/>
    </row>
    <row r="384" spans="36:50" x14ac:dyDescent="0.2">
      <c r="AJ384" s="116"/>
      <c r="AK384" s="116"/>
      <c r="AL384" s="116"/>
      <c r="AM384" s="116"/>
      <c r="AN384" s="116"/>
      <c r="AO384" s="116"/>
      <c r="AP384" s="116"/>
      <c r="AQ384" s="116"/>
      <c r="AR384" s="116"/>
      <c r="AS384" s="116"/>
      <c r="AT384" s="116"/>
      <c r="AU384" s="116"/>
      <c r="AV384" s="116"/>
      <c r="AW384" s="116"/>
      <c r="AX384" s="116"/>
    </row>
    <row r="385" spans="36:50" x14ac:dyDescent="0.2">
      <c r="AJ385" s="116"/>
      <c r="AK385" s="116"/>
      <c r="AL385" s="116"/>
      <c r="AM385" s="116"/>
      <c r="AN385" s="116"/>
      <c r="AO385" s="116"/>
      <c r="AP385" s="116"/>
      <c r="AQ385" s="116"/>
      <c r="AR385" s="116"/>
      <c r="AS385" s="116"/>
      <c r="AT385" s="116"/>
      <c r="AU385" s="116"/>
      <c r="AV385" s="116"/>
      <c r="AW385" s="116"/>
      <c r="AX385" s="116"/>
    </row>
    <row r="386" spans="36:50" x14ac:dyDescent="0.2">
      <c r="AJ386" s="116"/>
      <c r="AK386" s="116"/>
      <c r="AL386" s="116"/>
      <c r="AM386" s="116"/>
      <c r="AN386" s="116"/>
      <c r="AO386" s="116"/>
      <c r="AP386" s="116"/>
      <c r="AQ386" s="116"/>
      <c r="AR386" s="116"/>
      <c r="AS386" s="116"/>
      <c r="AT386" s="116"/>
      <c r="AU386" s="116"/>
      <c r="AV386" s="116"/>
      <c r="AW386" s="116"/>
      <c r="AX386" s="116"/>
    </row>
    <row r="387" spans="36:50" x14ac:dyDescent="0.2">
      <c r="AJ387" s="116"/>
      <c r="AK387" s="116"/>
      <c r="AL387" s="116"/>
      <c r="AM387" s="116"/>
      <c r="AN387" s="116"/>
      <c r="AO387" s="116"/>
      <c r="AP387" s="116"/>
      <c r="AQ387" s="116"/>
      <c r="AR387" s="116"/>
      <c r="AS387" s="116"/>
      <c r="AT387" s="116"/>
      <c r="AU387" s="116"/>
      <c r="AV387" s="116"/>
      <c r="AW387" s="116"/>
      <c r="AX387" s="116"/>
    </row>
    <row r="388" spans="36:50" x14ac:dyDescent="0.2">
      <c r="AJ388" s="116"/>
      <c r="AK388" s="116"/>
      <c r="AL388" s="116"/>
      <c r="AM388" s="116"/>
      <c r="AN388" s="116"/>
      <c r="AO388" s="116"/>
      <c r="AP388" s="116"/>
      <c r="AQ388" s="116"/>
      <c r="AR388" s="116"/>
      <c r="AS388" s="116"/>
      <c r="AT388" s="116"/>
      <c r="AU388" s="116"/>
      <c r="AV388" s="116"/>
      <c r="AW388" s="116"/>
      <c r="AX388" s="116"/>
    </row>
    <row r="389" spans="36:50" x14ac:dyDescent="0.2">
      <c r="AJ389" s="116"/>
      <c r="AK389" s="116"/>
      <c r="AL389" s="116"/>
      <c r="AM389" s="116"/>
      <c r="AN389" s="116"/>
      <c r="AO389" s="116"/>
      <c r="AP389" s="116"/>
      <c r="AQ389" s="116"/>
      <c r="AR389" s="116"/>
      <c r="AS389" s="116"/>
      <c r="AT389" s="116"/>
      <c r="AU389" s="116"/>
      <c r="AV389" s="116"/>
      <c r="AW389" s="116"/>
      <c r="AX389" s="116"/>
    </row>
    <row r="390" spans="36:50" x14ac:dyDescent="0.2">
      <c r="AJ390" s="116"/>
      <c r="AK390" s="116"/>
      <c r="AL390" s="116"/>
      <c r="AM390" s="116"/>
      <c r="AN390" s="116"/>
      <c r="AO390" s="116"/>
      <c r="AP390" s="116"/>
      <c r="AQ390" s="116"/>
      <c r="AR390" s="116"/>
      <c r="AS390" s="116"/>
      <c r="AT390" s="116"/>
      <c r="AU390" s="116"/>
      <c r="AV390" s="116"/>
      <c r="AW390" s="116"/>
      <c r="AX390" s="116"/>
    </row>
    <row r="391" spans="36:50" x14ac:dyDescent="0.2">
      <c r="AJ391" s="116"/>
      <c r="AK391" s="116"/>
      <c r="AL391" s="116"/>
      <c r="AM391" s="116"/>
      <c r="AN391" s="116"/>
      <c r="AO391" s="116"/>
      <c r="AP391" s="116"/>
      <c r="AQ391" s="116"/>
      <c r="AR391" s="116"/>
      <c r="AS391" s="116"/>
      <c r="AT391" s="116"/>
      <c r="AU391" s="116"/>
      <c r="AV391" s="116"/>
      <c r="AW391" s="116"/>
      <c r="AX391" s="116"/>
    </row>
    <row r="392" spans="36:50" x14ac:dyDescent="0.2">
      <c r="AJ392" s="116"/>
      <c r="AK392" s="116"/>
      <c r="AL392" s="116"/>
      <c r="AM392" s="116"/>
      <c r="AN392" s="116"/>
      <c r="AO392" s="116"/>
      <c r="AP392" s="116"/>
      <c r="AQ392" s="116"/>
      <c r="AR392" s="116"/>
      <c r="AS392" s="116"/>
      <c r="AT392" s="116"/>
      <c r="AU392" s="116"/>
      <c r="AV392" s="116"/>
      <c r="AW392" s="116"/>
      <c r="AX392" s="116"/>
    </row>
    <row r="393" spans="36:50" x14ac:dyDescent="0.2">
      <c r="AJ393" s="116"/>
      <c r="AK393" s="116"/>
      <c r="AL393" s="116"/>
      <c r="AM393" s="116"/>
      <c r="AN393" s="116"/>
      <c r="AO393" s="116"/>
      <c r="AP393" s="116"/>
      <c r="AQ393" s="116"/>
      <c r="AR393" s="116"/>
      <c r="AS393" s="116"/>
      <c r="AT393" s="116"/>
      <c r="AU393" s="116"/>
      <c r="AV393" s="116"/>
      <c r="AW393" s="116"/>
      <c r="AX393" s="116"/>
    </row>
    <row r="394" spans="36:50" x14ac:dyDescent="0.2">
      <c r="AJ394" s="116"/>
      <c r="AK394" s="116"/>
      <c r="AL394" s="116"/>
      <c r="AM394" s="116"/>
      <c r="AN394" s="116"/>
      <c r="AO394" s="116"/>
      <c r="AP394" s="116"/>
      <c r="AQ394" s="116"/>
      <c r="AR394" s="116"/>
      <c r="AS394" s="116"/>
      <c r="AT394" s="116"/>
      <c r="AU394" s="116"/>
      <c r="AV394" s="116"/>
      <c r="AW394" s="116"/>
      <c r="AX394" s="116"/>
    </row>
    <row r="395" spans="36:50" x14ac:dyDescent="0.2">
      <c r="AJ395" s="116"/>
      <c r="AK395" s="116"/>
      <c r="AL395" s="116"/>
      <c r="AM395" s="116"/>
      <c r="AN395" s="116"/>
      <c r="AO395" s="116"/>
      <c r="AP395" s="116"/>
      <c r="AQ395" s="116"/>
      <c r="AR395" s="116"/>
      <c r="AS395" s="116"/>
      <c r="AT395" s="116"/>
      <c r="AU395" s="116"/>
      <c r="AV395" s="116"/>
      <c r="AW395" s="116"/>
      <c r="AX395" s="116"/>
    </row>
    <row r="396" spans="36:50" x14ac:dyDescent="0.2">
      <c r="AJ396" s="116"/>
      <c r="AK396" s="116"/>
      <c r="AL396" s="116"/>
      <c r="AM396" s="116"/>
      <c r="AN396" s="116"/>
      <c r="AO396" s="116"/>
      <c r="AP396" s="116"/>
      <c r="AQ396" s="116"/>
      <c r="AR396" s="116"/>
      <c r="AS396" s="116"/>
      <c r="AT396" s="116"/>
      <c r="AU396" s="116"/>
      <c r="AV396" s="116"/>
      <c r="AW396" s="116"/>
      <c r="AX396" s="116"/>
    </row>
    <row r="397" spans="36:50" x14ac:dyDescent="0.2">
      <c r="AJ397" s="116"/>
      <c r="AK397" s="116"/>
      <c r="AL397" s="116"/>
      <c r="AM397" s="116"/>
      <c r="AN397" s="116"/>
      <c r="AO397" s="116"/>
      <c r="AP397" s="116"/>
      <c r="AQ397" s="116"/>
      <c r="AR397" s="116"/>
      <c r="AS397" s="116"/>
      <c r="AT397" s="116"/>
      <c r="AU397" s="116"/>
      <c r="AV397" s="116"/>
      <c r="AW397" s="116"/>
      <c r="AX397" s="116"/>
    </row>
    <row r="398" spans="36:50" x14ac:dyDescent="0.2">
      <c r="AJ398" s="116"/>
      <c r="AK398" s="116"/>
      <c r="AL398" s="116"/>
      <c r="AM398" s="116"/>
      <c r="AN398" s="116"/>
      <c r="AO398" s="116"/>
      <c r="AP398" s="116"/>
      <c r="AQ398" s="116"/>
      <c r="AR398" s="116"/>
      <c r="AS398" s="116"/>
      <c r="AT398" s="116"/>
      <c r="AU398" s="116"/>
      <c r="AV398" s="116"/>
      <c r="AW398" s="116"/>
      <c r="AX398" s="116"/>
    </row>
    <row r="399" spans="36:50" x14ac:dyDescent="0.2">
      <c r="AJ399" s="116"/>
      <c r="AK399" s="116"/>
      <c r="AL399" s="116"/>
      <c r="AM399" s="116"/>
      <c r="AN399" s="116"/>
      <c r="AO399" s="116"/>
      <c r="AP399" s="116"/>
      <c r="AQ399" s="116"/>
      <c r="AR399" s="116"/>
      <c r="AS399" s="116"/>
      <c r="AT399" s="116"/>
      <c r="AU399" s="116"/>
      <c r="AV399" s="116"/>
      <c r="AW399" s="116"/>
      <c r="AX399" s="116"/>
    </row>
    <row r="400" spans="36:50" x14ac:dyDescent="0.2">
      <c r="AJ400" s="116"/>
      <c r="AK400" s="116"/>
      <c r="AL400" s="116"/>
      <c r="AM400" s="116"/>
      <c r="AN400" s="116"/>
      <c r="AO400" s="116"/>
      <c r="AP400" s="116"/>
      <c r="AQ400" s="116"/>
      <c r="AR400" s="116"/>
      <c r="AS400" s="116"/>
      <c r="AT400" s="116"/>
      <c r="AU400" s="116"/>
      <c r="AV400" s="116"/>
      <c r="AW400" s="116"/>
      <c r="AX400" s="116"/>
    </row>
    <row r="401" spans="36:50" x14ac:dyDescent="0.2">
      <c r="AJ401" s="116"/>
      <c r="AK401" s="116"/>
      <c r="AL401" s="116"/>
      <c r="AM401" s="116"/>
      <c r="AN401" s="116"/>
      <c r="AO401" s="116"/>
      <c r="AP401" s="116"/>
      <c r="AQ401" s="116"/>
      <c r="AR401" s="116"/>
      <c r="AS401" s="116"/>
      <c r="AT401" s="116"/>
      <c r="AU401" s="116"/>
      <c r="AV401" s="116"/>
      <c r="AW401" s="116"/>
      <c r="AX401" s="116"/>
    </row>
    <row r="402" spans="36:50" x14ac:dyDescent="0.2">
      <c r="AJ402" s="116"/>
      <c r="AK402" s="116"/>
      <c r="AL402" s="116"/>
      <c r="AM402" s="116"/>
      <c r="AN402" s="116"/>
      <c r="AO402" s="116"/>
      <c r="AP402" s="116"/>
      <c r="AQ402" s="116"/>
      <c r="AR402" s="116"/>
      <c r="AS402" s="116"/>
      <c r="AT402" s="116"/>
      <c r="AU402" s="116"/>
      <c r="AV402" s="116"/>
      <c r="AW402" s="116"/>
      <c r="AX402" s="116"/>
    </row>
    <row r="403" spans="36:50" x14ac:dyDescent="0.2">
      <c r="AJ403" s="116"/>
      <c r="AK403" s="116"/>
      <c r="AL403" s="116"/>
      <c r="AM403" s="116"/>
      <c r="AN403" s="116"/>
      <c r="AO403" s="116"/>
      <c r="AP403" s="116"/>
      <c r="AQ403" s="116"/>
      <c r="AR403" s="116"/>
      <c r="AS403" s="116"/>
      <c r="AT403" s="116"/>
      <c r="AU403" s="116"/>
      <c r="AV403" s="116"/>
      <c r="AW403" s="116"/>
      <c r="AX403" s="116"/>
    </row>
    <row r="404" spans="36:50" x14ac:dyDescent="0.2">
      <c r="AJ404" s="116"/>
      <c r="AK404" s="116"/>
      <c r="AL404" s="116"/>
      <c r="AM404" s="116"/>
      <c r="AN404" s="116"/>
      <c r="AO404" s="116"/>
      <c r="AP404" s="116"/>
      <c r="AQ404" s="116"/>
      <c r="AR404" s="116"/>
      <c r="AS404" s="116"/>
      <c r="AT404" s="116"/>
      <c r="AU404" s="116"/>
      <c r="AV404" s="116"/>
      <c r="AW404" s="116"/>
      <c r="AX404" s="116"/>
    </row>
    <row r="405" spans="36:50" x14ac:dyDescent="0.2">
      <c r="AJ405" s="116"/>
      <c r="AK405" s="116"/>
      <c r="AL405" s="116"/>
      <c r="AM405" s="116"/>
      <c r="AN405" s="116"/>
      <c r="AO405" s="116"/>
      <c r="AP405" s="116"/>
      <c r="AQ405" s="116"/>
      <c r="AR405" s="116"/>
      <c r="AS405" s="116"/>
      <c r="AT405" s="116"/>
      <c r="AU405" s="116"/>
      <c r="AV405" s="116"/>
      <c r="AW405" s="116"/>
      <c r="AX405" s="116"/>
    </row>
    <row r="406" spans="36:50" x14ac:dyDescent="0.2">
      <c r="AJ406" s="116"/>
      <c r="AK406" s="116"/>
      <c r="AL406" s="116"/>
      <c r="AM406" s="116"/>
      <c r="AN406" s="116"/>
      <c r="AO406" s="116"/>
      <c r="AP406" s="116"/>
      <c r="AQ406" s="116"/>
      <c r="AR406" s="116"/>
      <c r="AS406" s="116"/>
      <c r="AT406" s="116"/>
      <c r="AU406" s="116"/>
      <c r="AV406" s="116"/>
      <c r="AW406" s="116"/>
      <c r="AX406" s="116"/>
    </row>
    <row r="407" spans="36:50" x14ac:dyDescent="0.2">
      <c r="AJ407" s="116"/>
      <c r="AK407" s="116"/>
      <c r="AL407" s="116"/>
      <c r="AM407" s="116"/>
      <c r="AN407" s="116"/>
      <c r="AO407" s="116"/>
      <c r="AP407" s="116"/>
      <c r="AQ407" s="116"/>
      <c r="AR407" s="116"/>
      <c r="AS407" s="116"/>
      <c r="AT407" s="116"/>
      <c r="AU407" s="116"/>
      <c r="AV407" s="116"/>
      <c r="AW407" s="116"/>
      <c r="AX407" s="116"/>
    </row>
    <row r="408" spans="36:50" x14ac:dyDescent="0.2">
      <c r="AJ408" s="116"/>
      <c r="AK408" s="116"/>
      <c r="AL408" s="116"/>
      <c r="AM408" s="116"/>
      <c r="AN408" s="116"/>
      <c r="AO408" s="116"/>
      <c r="AP408" s="116"/>
      <c r="AQ408" s="116"/>
      <c r="AR408" s="116"/>
      <c r="AS408" s="116"/>
      <c r="AT408" s="116"/>
      <c r="AU408" s="116"/>
      <c r="AV408" s="116"/>
      <c r="AW408" s="116"/>
      <c r="AX408" s="116"/>
    </row>
    <row r="409" spans="36:50" x14ac:dyDescent="0.2">
      <c r="AJ409" s="116"/>
      <c r="AK409" s="116"/>
      <c r="AL409" s="116"/>
      <c r="AM409" s="116"/>
      <c r="AN409" s="116"/>
      <c r="AO409" s="116"/>
      <c r="AP409" s="116"/>
      <c r="AQ409" s="116"/>
      <c r="AR409" s="116"/>
      <c r="AS409" s="116"/>
      <c r="AT409" s="116"/>
      <c r="AU409" s="116"/>
      <c r="AV409" s="116"/>
      <c r="AW409" s="116"/>
      <c r="AX409" s="116"/>
    </row>
    <row r="410" spans="36:50" x14ac:dyDescent="0.2">
      <c r="AJ410" s="116"/>
      <c r="AK410" s="116"/>
      <c r="AL410" s="116"/>
      <c r="AM410" s="116"/>
      <c r="AN410" s="116"/>
      <c r="AO410" s="116"/>
      <c r="AP410" s="116"/>
      <c r="AQ410" s="116"/>
      <c r="AR410" s="116"/>
      <c r="AS410" s="116"/>
      <c r="AT410" s="116"/>
      <c r="AU410" s="116"/>
      <c r="AV410" s="116"/>
      <c r="AW410" s="116"/>
      <c r="AX410" s="116"/>
    </row>
    <row r="411" spans="36:50" x14ac:dyDescent="0.2">
      <c r="AJ411" s="116"/>
      <c r="AK411" s="116"/>
      <c r="AL411" s="116"/>
      <c r="AM411" s="116"/>
      <c r="AN411" s="116"/>
      <c r="AO411" s="116"/>
      <c r="AP411" s="116"/>
      <c r="AQ411" s="116"/>
      <c r="AR411" s="116"/>
      <c r="AS411" s="116"/>
      <c r="AT411" s="116"/>
      <c r="AU411" s="116"/>
      <c r="AV411" s="116"/>
      <c r="AW411" s="116"/>
      <c r="AX411" s="116"/>
    </row>
    <row r="412" spans="36:50" x14ac:dyDescent="0.2">
      <c r="AJ412" s="116"/>
      <c r="AK412" s="116"/>
      <c r="AL412" s="116"/>
      <c r="AM412" s="116"/>
      <c r="AN412" s="116"/>
      <c r="AO412" s="116"/>
      <c r="AP412" s="116"/>
      <c r="AQ412" s="116"/>
      <c r="AR412" s="116"/>
      <c r="AS412" s="116"/>
      <c r="AT412" s="116"/>
      <c r="AU412" s="116"/>
      <c r="AV412" s="116"/>
      <c r="AW412" s="116"/>
      <c r="AX412" s="116"/>
    </row>
    <row r="413" spans="36:50" x14ac:dyDescent="0.2">
      <c r="AJ413" s="116"/>
      <c r="AK413" s="116"/>
      <c r="AL413" s="116"/>
      <c r="AM413" s="116"/>
      <c r="AN413" s="116"/>
      <c r="AO413" s="116"/>
      <c r="AP413" s="116"/>
      <c r="AQ413" s="116"/>
      <c r="AR413" s="116"/>
      <c r="AS413" s="116"/>
      <c r="AT413" s="116"/>
      <c r="AU413" s="116"/>
      <c r="AV413" s="116"/>
      <c r="AW413" s="116"/>
      <c r="AX413" s="116"/>
    </row>
    <row r="414" spans="36:50" x14ac:dyDescent="0.2">
      <c r="AJ414" s="116"/>
      <c r="AK414" s="116"/>
      <c r="AL414" s="116"/>
      <c r="AM414" s="116"/>
      <c r="AN414" s="116"/>
      <c r="AO414" s="116"/>
      <c r="AP414" s="116"/>
      <c r="AQ414" s="116"/>
      <c r="AR414" s="116"/>
      <c r="AS414" s="116"/>
      <c r="AT414" s="116"/>
      <c r="AU414" s="116"/>
      <c r="AV414" s="116"/>
      <c r="AW414" s="116"/>
      <c r="AX414" s="116"/>
    </row>
    <row r="415" spans="36:50" x14ac:dyDescent="0.2">
      <c r="AJ415" s="116"/>
      <c r="AK415" s="116"/>
      <c r="AL415" s="116"/>
      <c r="AM415" s="116"/>
      <c r="AN415" s="116"/>
      <c r="AO415" s="116"/>
      <c r="AP415" s="116"/>
      <c r="AQ415" s="116"/>
      <c r="AR415" s="116"/>
      <c r="AS415" s="116"/>
      <c r="AT415" s="116"/>
      <c r="AU415" s="116"/>
      <c r="AV415" s="116"/>
      <c r="AW415" s="116"/>
      <c r="AX415" s="116"/>
    </row>
    <row r="416" spans="36:50" x14ac:dyDescent="0.2">
      <c r="AJ416" s="116"/>
      <c r="AK416" s="116"/>
      <c r="AL416" s="116"/>
      <c r="AM416" s="116"/>
      <c r="AN416" s="116"/>
      <c r="AO416" s="116"/>
      <c r="AP416" s="116"/>
      <c r="AQ416" s="116"/>
      <c r="AR416" s="116"/>
      <c r="AS416" s="116"/>
      <c r="AT416" s="116"/>
      <c r="AU416" s="116"/>
      <c r="AV416" s="116"/>
      <c r="AW416" s="116"/>
      <c r="AX416" s="116"/>
    </row>
    <row r="417" spans="36:50" x14ac:dyDescent="0.2">
      <c r="AJ417" s="116"/>
      <c r="AK417" s="116"/>
      <c r="AL417" s="116"/>
      <c r="AM417" s="116"/>
      <c r="AN417" s="116"/>
      <c r="AO417" s="116"/>
      <c r="AP417" s="116"/>
      <c r="AQ417" s="116"/>
      <c r="AR417" s="116"/>
      <c r="AS417" s="116"/>
      <c r="AT417" s="116"/>
      <c r="AU417" s="116"/>
      <c r="AV417" s="116"/>
      <c r="AW417" s="116"/>
      <c r="AX417" s="116"/>
    </row>
    <row r="418" spans="36:50" x14ac:dyDescent="0.2">
      <c r="AJ418" s="116"/>
      <c r="AK418" s="116"/>
      <c r="AL418" s="116"/>
      <c r="AM418" s="116"/>
      <c r="AN418" s="116"/>
      <c r="AO418" s="116"/>
      <c r="AP418" s="116"/>
      <c r="AQ418" s="116"/>
      <c r="AR418" s="116"/>
      <c r="AS418" s="116"/>
      <c r="AT418" s="116"/>
      <c r="AU418" s="116"/>
      <c r="AV418" s="116"/>
      <c r="AW418" s="116"/>
      <c r="AX418" s="116"/>
    </row>
    <row r="419" spans="36:50" x14ac:dyDescent="0.2">
      <c r="AJ419" s="116"/>
      <c r="AK419" s="116"/>
      <c r="AL419" s="116"/>
      <c r="AM419" s="116"/>
      <c r="AN419" s="116"/>
      <c r="AO419" s="116"/>
      <c r="AP419" s="116"/>
      <c r="AQ419" s="116"/>
      <c r="AR419" s="116"/>
      <c r="AS419" s="116"/>
      <c r="AT419" s="116"/>
      <c r="AU419" s="116"/>
      <c r="AV419" s="116"/>
      <c r="AW419" s="116"/>
      <c r="AX419" s="116"/>
    </row>
    <row r="420" spans="36:50" x14ac:dyDescent="0.2">
      <c r="AJ420" s="116"/>
      <c r="AK420" s="116"/>
      <c r="AL420" s="116"/>
      <c r="AM420" s="116"/>
      <c r="AN420" s="116"/>
      <c r="AO420" s="116"/>
      <c r="AP420" s="116"/>
      <c r="AQ420" s="116"/>
      <c r="AR420" s="116"/>
      <c r="AS420" s="116"/>
      <c r="AT420" s="116"/>
      <c r="AU420" s="116"/>
      <c r="AV420" s="116"/>
      <c r="AW420" s="116"/>
      <c r="AX420" s="116"/>
    </row>
    <row r="421" spans="36:50" x14ac:dyDescent="0.2">
      <c r="AJ421" s="116"/>
      <c r="AK421" s="116"/>
      <c r="AL421" s="116"/>
      <c r="AM421" s="116"/>
      <c r="AN421" s="116"/>
      <c r="AO421" s="116"/>
      <c r="AP421" s="116"/>
      <c r="AQ421" s="116"/>
      <c r="AR421" s="116"/>
      <c r="AS421" s="116"/>
      <c r="AT421" s="116"/>
      <c r="AU421" s="116"/>
      <c r="AV421" s="116"/>
      <c r="AW421" s="116"/>
      <c r="AX421" s="116"/>
    </row>
    <row r="422" spans="36:50" x14ac:dyDescent="0.2">
      <c r="AJ422" s="116"/>
      <c r="AK422" s="116"/>
      <c r="AL422" s="116"/>
      <c r="AM422" s="116"/>
      <c r="AN422" s="116"/>
      <c r="AO422" s="116"/>
      <c r="AP422" s="116"/>
      <c r="AQ422" s="116"/>
      <c r="AR422" s="116"/>
      <c r="AS422" s="116"/>
      <c r="AT422" s="116"/>
      <c r="AU422" s="116"/>
      <c r="AV422" s="116"/>
      <c r="AW422" s="116"/>
      <c r="AX422" s="116"/>
    </row>
    <row r="423" spans="36:50" x14ac:dyDescent="0.2">
      <c r="AJ423" s="116"/>
      <c r="AK423" s="116"/>
      <c r="AL423" s="116"/>
      <c r="AM423" s="116"/>
      <c r="AN423" s="116"/>
      <c r="AO423" s="116"/>
      <c r="AP423" s="116"/>
      <c r="AQ423" s="116"/>
      <c r="AR423" s="116"/>
      <c r="AS423" s="116"/>
      <c r="AT423" s="116"/>
      <c r="AU423" s="116"/>
      <c r="AV423" s="116"/>
      <c r="AW423" s="116"/>
      <c r="AX423" s="116"/>
    </row>
    <row r="424" spans="36:50" x14ac:dyDescent="0.2">
      <c r="AJ424" s="116"/>
      <c r="AK424" s="116"/>
      <c r="AL424" s="116"/>
      <c r="AM424" s="116"/>
      <c r="AN424" s="116"/>
      <c r="AO424" s="116"/>
      <c r="AP424" s="116"/>
      <c r="AQ424" s="116"/>
      <c r="AR424" s="116"/>
      <c r="AS424" s="116"/>
      <c r="AT424" s="116"/>
      <c r="AU424" s="116"/>
      <c r="AV424" s="116"/>
      <c r="AW424" s="116"/>
      <c r="AX424" s="116"/>
    </row>
    <row r="425" spans="36:50" x14ac:dyDescent="0.2">
      <c r="AJ425" s="116"/>
      <c r="AK425" s="116"/>
      <c r="AL425" s="116"/>
      <c r="AM425" s="116"/>
      <c r="AN425" s="116"/>
      <c r="AO425" s="116"/>
      <c r="AP425" s="116"/>
      <c r="AQ425" s="116"/>
      <c r="AR425" s="116"/>
      <c r="AS425" s="116"/>
      <c r="AT425" s="116"/>
      <c r="AU425" s="116"/>
      <c r="AV425" s="116"/>
      <c r="AW425" s="116"/>
      <c r="AX425" s="116"/>
    </row>
    <row r="426" spans="36:50" x14ac:dyDescent="0.2">
      <c r="AJ426" s="116"/>
      <c r="AK426" s="116"/>
      <c r="AL426" s="116"/>
      <c r="AM426" s="116"/>
      <c r="AN426" s="116"/>
      <c r="AO426" s="116"/>
      <c r="AP426" s="116"/>
      <c r="AQ426" s="116"/>
      <c r="AR426" s="116"/>
      <c r="AS426" s="116"/>
      <c r="AT426" s="116"/>
      <c r="AU426" s="116"/>
      <c r="AV426" s="116"/>
      <c r="AW426" s="116"/>
      <c r="AX426" s="116"/>
    </row>
    <row r="427" spans="36:50" x14ac:dyDescent="0.2">
      <c r="AJ427" s="116"/>
      <c r="AK427" s="116"/>
      <c r="AL427" s="116"/>
      <c r="AM427" s="116"/>
      <c r="AN427" s="116"/>
      <c r="AO427" s="116"/>
      <c r="AP427" s="116"/>
      <c r="AQ427" s="116"/>
      <c r="AR427" s="116"/>
      <c r="AS427" s="116"/>
      <c r="AT427" s="116"/>
      <c r="AU427" s="116"/>
      <c r="AV427" s="116"/>
      <c r="AW427" s="116"/>
      <c r="AX427" s="116"/>
    </row>
    <row r="428" spans="36:50" x14ac:dyDescent="0.2">
      <c r="AJ428" s="116"/>
      <c r="AK428" s="116"/>
      <c r="AL428" s="116"/>
      <c r="AM428" s="116"/>
      <c r="AN428" s="116"/>
      <c r="AO428" s="116"/>
      <c r="AP428" s="116"/>
      <c r="AQ428" s="116"/>
      <c r="AR428" s="116"/>
      <c r="AS428" s="116"/>
      <c r="AT428" s="116"/>
      <c r="AU428" s="116"/>
      <c r="AV428" s="116"/>
      <c r="AW428" s="116"/>
      <c r="AX428" s="116"/>
    </row>
    <row r="429" spans="36:50" x14ac:dyDescent="0.2">
      <c r="AJ429" s="116"/>
      <c r="AK429" s="116"/>
      <c r="AL429" s="116"/>
      <c r="AM429" s="116"/>
      <c r="AN429" s="116"/>
      <c r="AO429" s="116"/>
      <c r="AP429" s="116"/>
      <c r="AQ429" s="116"/>
      <c r="AR429" s="116"/>
      <c r="AS429" s="116"/>
      <c r="AT429" s="116"/>
      <c r="AU429" s="116"/>
      <c r="AV429" s="116"/>
      <c r="AW429" s="116"/>
      <c r="AX429" s="116"/>
    </row>
    <row r="430" spans="36:50" x14ac:dyDescent="0.2">
      <c r="AJ430" s="116"/>
      <c r="AK430" s="116"/>
      <c r="AL430" s="116"/>
      <c r="AM430" s="116"/>
      <c r="AN430" s="116"/>
      <c r="AO430" s="116"/>
      <c r="AP430" s="116"/>
      <c r="AQ430" s="116"/>
      <c r="AR430" s="116"/>
      <c r="AS430" s="116"/>
      <c r="AT430" s="116"/>
      <c r="AU430" s="116"/>
      <c r="AV430" s="116"/>
      <c r="AW430" s="116"/>
      <c r="AX430" s="116"/>
    </row>
    <row r="431" spans="36:50" x14ac:dyDescent="0.2">
      <c r="AJ431" s="116"/>
      <c r="AK431" s="116"/>
      <c r="AL431" s="116"/>
      <c r="AM431" s="116"/>
      <c r="AN431" s="116"/>
      <c r="AO431" s="116"/>
      <c r="AP431" s="116"/>
      <c r="AQ431" s="116"/>
      <c r="AR431" s="116"/>
      <c r="AS431" s="116"/>
      <c r="AT431" s="116"/>
      <c r="AU431" s="116"/>
      <c r="AV431" s="116"/>
      <c r="AW431" s="116"/>
      <c r="AX431" s="116"/>
    </row>
    <row r="432" spans="36:50" x14ac:dyDescent="0.2">
      <c r="AJ432" s="116"/>
      <c r="AK432" s="116"/>
      <c r="AL432" s="116"/>
      <c r="AM432" s="116"/>
      <c r="AN432" s="116"/>
      <c r="AO432" s="116"/>
      <c r="AP432" s="116"/>
      <c r="AQ432" s="116"/>
      <c r="AR432" s="116"/>
      <c r="AS432" s="116"/>
      <c r="AT432" s="116"/>
      <c r="AU432" s="116"/>
      <c r="AV432" s="116"/>
      <c r="AW432" s="116"/>
      <c r="AX432" s="116"/>
    </row>
    <row r="433" spans="36:50" x14ac:dyDescent="0.2">
      <c r="AJ433" s="116"/>
      <c r="AK433" s="116"/>
      <c r="AL433" s="116"/>
      <c r="AM433" s="116"/>
      <c r="AN433" s="116"/>
      <c r="AO433" s="116"/>
      <c r="AP433" s="116"/>
      <c r="AQ433" s="116"/>
      <c r="AR433" s="116"/>
      <c r="AS433" s="116"/>
      <c r="AT433" s="116"/>
      <c r="AU433" s="116"/>
      <c r="AV433" s="116"/>
      <c r="AW433" s="116"/>
      <c r="AX433" s="116"/>
    </row>
    <row r="434" spans="36:50" x14ac:dyDescent="0.2">
      <c r="AJ434" s="116"/>
      <c r="AK434" s="116"/>
      <c r="AL434" s="116"/>
      <c r="AM434" s="116"/>
      <c r="AN434" s="116"/>
      <c r="AO434" s="116"/>
      <c r="AP434" s="116"/>
      <c r="AQ434" s="116"/>
      <c r="AR434" s="116"/>
      <c r="AS434" s="116"/>
      <c r="AT434" s="116"/>
      <c r="AU434" s="116"/>
      <c r="AV434" s="116"/>
      <c r="AW434" s="116"/>
      <c r="AX434" s="116"/>
    </row>
    <row r="435" spans="36:50" x14ac:dyDescent="0.2">
      <c r="AJ435" s="116"/>
      <c r="AK435" s="116"/>
      <c r="AL435" s="116"/>
      <c r="AM435" s="116"/>
      <c r="AN435" s="116"/>
      <c r="AO435" s="116"/>
      <c r="AP435" s="116"/>
      <c r="AQ435" s="116"/>
      <c r="AR435" s="116"/>
      <c r="AS435" s="116"/>
      <c r="AT435" s="116"/>
      <c r="AU435" s="116"/>
      <c r="AV435" s="116"/>
      <c r="AW435" s="116"/>
      <c r="AX435" s="116"/>
    </row>
    <row r="436" spans="36:50" x14ac:dyDescent="0.2">
      <c r="AJ436" s="116"/>
      <c r="AK436" s="116"/>
      <c r="AL436" s="116"/>
      <c r="AM436" s="116"/>
      <c r="AN436" s="116"/>
      <c r="AO436" s="116"/>
      <c r="AP436" s="116"/>
      <c r="AQ436" s="116"/>
      <c r="AR436" s="116"/>
      <c r="AS436" s="116"/>
      <c r="AT436" s="116"/>
      <c r="AU436" s="116"/>
      <c r="AV436" s="116"/>
      <c r="AW436" s="116"/>
      <c r="AX436" s="116"/>
    </row>
    <row r="437" spans="36:50" x14ac:dyDescent="0.2">
      <c r="AJ437" s="116"/>
      <c r="AK437" s="116"/>
      <c r="AL437" s="116"/>
      <c r="AM437" s="116"/>
      <c r="AN437" s="116"/>
      <c r="AO437" s="116"/>
      <c r="AP437" s="116"/>
      <c r="AQ437" s="116"/>
      <c r="AR437" s="116"/>
      <c r="AS437" s="116"/>
      <c r="AT437" s="116"/>
      <c r="AU437" s="116"/>
      <c r="AV437" s="116"/>
      <c r="AW437" s="116"/>
      <c r="AX437" s="116"/>
    </row>
    <row r="438" spans="36:50" x14ac:dyDescent="0.2">
      <c r="AJ438" s="116"/>
      <c r="AK438" s="116"/>
      <c r="AL438" s="116"/>
      <c r="AM438" s="116"/>
      <c r="AN438" s="116"/>
      <c r="AO438" s="116"/>
      <c r="AP438" s="116"/>
      <c r="AQ438" s="116"/>
      <c r="AR438" s="116"/>
      <c r="AS438" s="116"/>
      <c r="AT438" s="116"/>
      <c r="AU438" s="116"/>
      <c r="AV438" s="116"/>
      <c r="AW438" s="116"/>
      <c r="AX438" s="116"/>
    </row>
    <row r="439" spans="36:50" x14ac:dyDescent="0.2">
      <c r="AJ439" s="116"/>
      <c r="AK439" s="116"/>
      <c r="AL439" s="116"/>
      <c r="AM439" s="116"/>
      <c r="AN439" s="116"/>
      <c r="AO439" s="116"/>
      <c r="AP439" s="116"/>
      <c r="AQ439" s="116"/>
      <c r="AR439" s="116"/>
      <c r="AS439" s="116"/>
      <c r="AT439" s="116"/>
      <c r="AU439" s="116"/>
      <c r="AV439" s="116"/>
      <c r="AW439" s="116"/>
      <c r="AX439" s="116"/>
    </row>
    <row r="440" spans="36:50" x14ac:dyDescent="0.2">
      <c r="AJ440" s="116"/>
      <c r="AK440" s="116"/>
      <c r="AL440" s="116"/>
      <c r="AM440" s="116"/>
      <c r="AN440" s="116"/>
      <c r="AO440" s="116"/>
      <c r="AP440" s="116"/>
      <c r="AQ440" s="116"/>
      <c r="AR440" s="116"/>
      <c r="AS440" s="116"/>
      <c r="AT440" s="116"/>
      <c r="AU440" s="116"/>
      <c r="AV440" s="116"/>
      <c r="AW440" s="116"/>
      <c r="AX440" s="116"/>
    </row>
    <row r="441" spans="36:50" x14ac:dyDescent="0.2">
      <c r="AJ441" s="116"/>
      <c r="AK441" s="116"/>
      <c r="AL441" s="116"/>
      <c r="AM441" s="116"/>
      <c r="AN441" s="116"/>
      <c r="AO441" s="116"/>
      <c r="AP441" s="116"/>
      <c r="AQ441" s="116"/>
      <c r="AR441" s="116"/>
      <c r="AS441" s="116"/>
      <c r="AT441" s="116"/>
      <c r="AU441" s="116"/>
      <c r="AV441" s="116"/>
      <c r="AW441" s="116"/>
      <c r="AX441" s="116"/>
    </row>
    <row r="442" spans="36:50" x14ac:dyDescent="0.2">
      <c r="AJ442" s="116"/>
      <c r="AK442" s="116"/>
      <c r="AL442" s="116"/>
      <c r="AM442" s="116"/>
      <c r="AN442" s="116"/>
      <c r="AO442" s="116"/>
      <c r="AP442" s="116"/>
      <c r="AQ442" s="116"/>
      <c r="AR442" s="116"/>
      <c r="AS442" s="116"/>
      <c r="AT442" s="116"/>
      <c r="AU442" s="116"/>
      <c r="AV442" s="116"/>
      <c r="AW442" s="116"/>
      <c r="AX442" s="116"/>
    </row>
    <row r="443" spans="36:50" x14ac:dyDescent="0.2">
      <c r="AJ443" s="116"/>
      <c r="AK443" s="116"/>
      <c r="AL443" s="116"/>
      <c r="AM443" s="116"/>
      <c r="AN443" s="116"/>
      <c r="AO443" s="116"/>
      <c r="AP443" s="116"/>
      <c r="AQ443" s="116"/>
      <c r="AR443" s="116"/>
      <c r="AS443" s="116"/>
      <c r="AT443" s="116"/>
      <c r="AU443" s="116"/>
      <c r="AV443" s="116"/>
      <c r="AW443" s="116"/>
      <c r="AX443" s="116"/>
    </row>
    <row r="444" spans="36:50" x14ac:dyDescent="0.2">
      <c r="AJ444" s="116"/>
      <c r="AK444" s="116"/>
      <c r="AL444" s="116"/>
      <c r="AM444" s="116"/>
      <c r="AN444" s="116"/>
      <c r="AO444" s="116"/>
      <c r="AP444" s="116"/>
      <c r="AQ444" s="116"/>
      <c r="AR444" s="116"/>
      <c r="AS444" s="116"/>
      <c r="AT444" s="116"/>
      <c r="AU444" s="116"/>
      <c r="AV444" s="116"/>
      <c r="AW444" s="116"/>
      <c r="AX444" s="116"/>
    </row>
    <row r="445" spans="36:50" x14ac:dyDescent="0.2">
      <c r="AJ445" s="116"/>
      <c r="AK445" s="116"/>
      <c r="AL445" s="116"/>
      <c r="AM445" s="116"/>
      <c r="AN445" s="116"/>
      <c r="AO445" s="116"/>
      <c r="AP445" s="116"/>
      <c r="AQ445" s="116"/>
      <c r="AR445" s="116"/>
      <c r="AS445" s="116"/>
      <c r="AT445" s="116"/>
      <c r="AU445" s="116"/>
      <c r="AV445" s="116"/>
      <c r="AW445" s="116"/>
      <c r="AX445" s="116"/>
    </row>
    <row r="446" spans="36:50" x14ac:dyDescent="0.2">
      <c r="AJ446" s="116"/>
      <c r="AK446" s="116"/>
      <c r="AL446" s="116"/>
      <c r="AM446" s="116"/>
      <c r="AN446" s="116"/>
      <c r="AO446" s="116"/>
      <c r="AP446" s="116"/>
      <c r="AQ446" s="116"/>
      <c r="AR446" s="116"/>
      <c r="AS446" s="116"/>
      <c r="AT446" s="116"/>
      <c r="AU446" s="116"/>
      <c r="AV446" s="116"/>
      <c r="AW446" s="116"/>
      <c r="AX446" s="116"/>
    </row>
    <row r="447" spans="36:50" x14ac:dyDescent="0.2">
      <c r="AJ447" s="116"/>
      <c r="AK447" s="116"/>
      <c r="AL447" s="116"/>
      <c r="AM447" s="116"/>
      <c r="AN447" s="116"/>
      <c r="AO447" s="116"/>
      <c r="AP447" s="116"/>
      <c r="AQ447" s="116"/>
      <c r="AR447" s="116"/>
      <c r="AS447" s="116"/>
      <c r="AT447" s="116"/>
      <c r="AU447" s="116"/>
      <c r="AV447" s="116"/>
      <c r="AW447" s="116"/>
      <c r="AX447" s="116"/>
    </row>
    <row r="448" spans="36:50" x14ac:dyDescent="0.2">
      <c r="AJ448" s="116"/>
      <c r="AK448" s="116"/>
      <c r="AL448" s="116"/>
      <c r="AM448" s="116"/>
      <c r="AN448" s="116"/>
      <c r="AO448" s="116"/>
      <c r="AP448" s="116"/>
      <c r="AQ448" s="116"/>
      <c r="AR448" s="116"/>
      <c r="AS448" s="116"/>
      <c r="AT448" s="116"/>
      <c r="AU448" s="116"/>
      <c r="AV448" s="116"/>
      <c r="AW448" s="116"/>
      <c r="AX448" s="116"/>
    </row>
    <row r="449" spans="36:50" x14ac:dyDescent="0.2">
      <c r="AJ449" s="116"/>
      <c r="AK449" s="116"/>
      <c r="AL449" s="116"/>
      <c r="AM449" s="116"/>
      <c r="AN449" s="116"/>
      <c r="AO449" s="116"/>
      <c r="AP449" s="116"/>
      <c r="AQ449" s="116"/>
      <c r="AR449" s="116"/>
      <c r="AS449" s="116"/>
      <c r="AT449" s="116"/>
      <c r="AU449" s="116"/>
      <c r="AV449" s="116"/>
      <c r="AW449" s="116"/>
      <c r="AX449" s="116"/>
    </row>
    <row r="450" spans="36:50" x14ac:dyDescent="0.2">
      <c r="AJ450" s="116"/>
      <c r="AK450" s="116"/>
      <c r="AL450" s="116"/>
      <c r="AM450" s="116"/>
      <c r="AN450" s="116"/>
      <c r="AO450" s="116"/>
      <c r="AP450" s="116"/>
      <c r="AQ450" s="116"/>
      <c r="AR450" s="116"/>
      <c r="AS450" s="116"/>
      <c r="AT450" s="116"/>
      <c r="AU450" s="116"/>
      <c r="AV450" s="116"/>
      <c r="AW450" s="116"/>
      <c r="AX450" s="116"/>
    </row>
    <row r="451" spans="36:50" x14ac:dyDescent="0.2">
      <c r="AJ451" s="116"/>
      <c r="AK451" s="116"/>
      <c r="AL451" s="116"/>
      <c r="AM451" s="116"/>
      <c r="AN451" s="116"/>
      <c r="AO451" s="116"/>
      <c r="AP451" s="116"/>
      <c r="AQ451" s="116"/>
      <c r="AR451" s="116"/>
      <c r="AS451" s="116"/>
      <c r="AT451" s="116"/>
      <c r="AU451" s="116"/>
      <c r="AV451" s="116"/>
      <c r="AW451" s="116"/>
      <c r="AX451" s="116"/>
    </row>
    <row r="452" spans="36:50" x14ac:dyDescent="0.2">
      <c r="AJ452" s="116"/>
      <c r="AK452" s="116"/>
      <c r="AL452" s="116"/>
      <c r="AM452" s="116"/>
      <c r="AN452" s="116"/>
      <c r="AO452" s="116"/>
      <c r="AP452" s="116"/>
      <c r="AQ452" s="116"/>
      <c r="AR452" s="116"/>
      <c r="AS452" s="116"/>
      <c r="AT452" s="116"/>
      <c r="AU452" s="116"/>
      <c r="AV452" s="116"/>
      <c r="AW452" s="116"/>
      <c r="AX452" s="116"/>
    </row>
    <row r="453" spans="36:50" x14ac:dyDescent="0.2">
      <c r="AJ453" s="116"/>
      <c r="AK453" s="116"/>
      <c r="AL453" s="116"/>
      <c r="AM453" s="116"/>
      <c r="AN453" s="116"/>
      <c r="AO453" s="116"/>
      <c r="AP453" s="116"/>
      <c r="AQ453" s="116"/>
      <c r="AR453" s="116"/>
      <c r="AS453" s="116"/>
      <c r="AT453" s="116"/>
      <c r="AU453" s="116"/>
      <c r="AV453" s="116"/>
      <c r="AW453" s="116"/>
      <c r="AX453" s="116"/>
    </row>
    <row r="454" spans="36:50" x14ac:dyDescent="0.2">
      <c r="AJ454" s="116"/>
      <c r="AK454" s="116"/>
      <c r="AL454" s="116"/>
      <c r="AM454" s="116"/>
      <c r="AN454" s="116"/>
      <c r="AO454" s="116"/>
      <c r="AP454" s="116"/>
      <c r="AQ454" s="116"/>
      <c r="AR454" s="116"/>
      <c r="AS454" s="116"/>
      <c r="AT454" s="116"/>
      <c r="AU454" s="116"/>
      <c r="AV454" s="116"/>
      <c r="AW454" s="116"/>
      <c r="AX454" s="116"/>
    </row>
    <row r="455" spans="36:50" x14ac:dyDescent="0.2">
      <c r="AJ455" s="116"/>
      <c r="AK455" s="116"/>
      <c r="AL455" s="116"/>
      <c r="AM455" s="116"/>
      <c r="AN455" s="116"/>
      <c r="AO455" s="116"/>
      <c r="AP455" s="116"/>
      <c r="AQ455" s="116"/>
      <c r="AR455" s="116"/>
      <c r="AS455" s="116"/>
      <c r="AT455" s="116"/>
      <c r="AU455" s="116"/>
      <c r="AV455" s="116"/>
      <c r="AW455" s="116"/>
      <c r="AX455" s="116"/>
    </row>
    <row r="456" spans="36:50" x14ac:dyDescent="0.2">
      <c r="AJ456" s="116"/>
      <c r="AK456" s="116"/>
      <c r="AL456" s="116"/>
      <c r="AM456" s="116"/>
      <c r="AN456" s="116"/>
      <c r="AO456" s="116"/>
      <c r="AP456" s="116"/>
      <c r="AQ456" s="116"/>
      <c r="AR456" s="116"/>
      <c r="AS456" s="116"/>
      <c r="AT456" s="116"/>
      <c r="AU456" s="116"/>
      <c r="AV456" s="116"/>
      <c r="AW456" s="116"/>
      <c r="AX456" s="116"/>
    </row>
    <row r="457" spans="36:50" x14ac:dyDescent="0.2">
      <c r="AJ457" s="116"/>
      <c r="AK457" s="116"/>
      <c r="AL457" s="116"/>
      <c r="AM457" s="116"/>
      <c r="AN457" s="116"/>
      <c r="AO457" s="116"/>
      <c r="AP457" s="116"/>
      <c r="AQ457" s="116"/>
      <c r="AR457" s="116"/>
      <c r="AS457" s="116"/>
      <c r="AT457" s="116"/>
      <c r="AU457" s="116"/>
      <c r="AV457" s="116"/>
      <c r="AW457" s="116"/>
      <c r="AX457" s="116"/>
    </row>
    <row r="458" spans="36:50" x14ac:dyDescent="0.2">
      <c r="AJ458" s="116"/>
      <c r="AK458" s="116"/>
      <c r="AL458" s="116"/>
      <c r="AM458" s="116"/>
      <c r="AN458" s="116"/>
      <c r="AO458" s="116"/>
      <c r="AP458" s="116"/>
      <c r="AQ458" s="116"/>
      <c r="AR458" s="116"/>
      <c r="AS458" s="116"/>
      <c r="AT458" s="116"/>
      <c r="AU458" s="116"/>
      <c r="AV458" s="116"/>
      <c r="AW458" s="116"/>
      <c r="AX458" s="116"/>
    </row>
    <row r="459" spans="36:50" x14ac:dyDescent="0.2">
      <c r="AJ459" s="116"/>
      <c r="AK459" s="116"/>
      <c r="AL459" s="116"/>
      <c r="AM459" s="116"/>
      <c r="AN459" s="116"/>
      <c r="AO459" s="116"/>
      <c r="AP459" s="116"/>
      <c r="AQ459" s="116"/>
      <c r="AR459" s="116"/>
      <c r="AS459" s="116"/>
      <c r="AT459" s="116"/>
      <c r="AU459" s="116"/>
      <c r="AV459" s="116"/>
      <c r="AW459" s="116"/>
      <c r="AX459" s="116"/>
    </row>
    <row r="460" spans="36:50" x14ac:dyDescent="0.2">
      <c r="AJ460" s="116"/>
      <c r="AK460" s="116"/>
      <c r="AL460" s="116"/>
      <c r="AM460" s="116"/>
      <c r="AN460" s="116"/>
      <c r="AO460" s="116"/>
      <c r="AP460" s="116"/>
      <c r="AQ460" s="116"/>
      <c r="AR460" s="116"/>
      <c r="AS460" s="116"/>
      <c r="AT460" s="116"/>
      <c r="AU460" s="116"/>
      <c r="AV460" s="116"/>
      <c r="AW460" s="116"/>
      <c r="AX460" s="116"/>
    </row>
    <row r="461" spans="36:50" x14ac:dyDescent="0.2">
      <c r="AJ461" s="116"/>
      <c r="AK461" s="116"/>
      <c r="AL461" s="116"/>
      <c r="AM461" s="116"/>
      <c r="AN461" s="116"/>
      <c r="AO461" s="116"/>
      <c r="AP461" s="116"/>
      <c r="AQ461" s="116"/>
      <c r="AR461" s="116"/>
      <c r="AS461" s="116"/>
      <c r="AT461" s="116"/>
      <c r="AU461" s="116"/>
      <c r="AV461" s="116"/>
      <c r="AW461" s="116"/>
      <c r="AX461" s="116"/>
    </row>
    <row r="462" spans="36:50" x14ac:dyDescent="0.2">
      <c r="AJ462" s="116"/>
      <c r="AK462" s="116"/>
      <c r="AL462" s="116"/>
      <c r="AM462" s="116"/>
      <c r="AN462" s="116"/>
      <c r="AO462" s="116"/>
      <c r="AP462" s="116"/>
      <c r="AQ462" s="116"/>
      <c r="AR462" s="116"/>
      <c r="AS462" s="116"/>
      <c r="AT462" s="116"/>
      <c r="AU462" s="116"/>
      <c r="AV462" s="116"/>
      <c r="AW462" s="116"/>
      <c r="AX462" s="116"/>
    </row>
    <row r="463" spans="36:50" x14ac:dyDescent="0.2">
      <c r="AJ463" s="116"/>
      <c r="AK463" s="116"/>
      <c r="AL463" s="116"/>
      <c r="AM463" s="116"/>
      <c r="AN463" s="116"/>
      <c r="AO463" s="116"/>
      <c r="AP463" s="116"/>
      <c r="AQ463" s="116"/>
      <c r="AR463" s="116"/>
      <c r="AS463" s="116"/>
      <c r="AT463" s="116"/>
      <c r="AU463" s="116"/>
      <c r="AV463" s="116"/>
      <c r="AW463" s="116"/>
      <c r="AX463" s="116"/>
    </row>
    <row r="464" spans="36:50" x14ac:dyDescent="0.2">
      <c r="AJ464" s="116"/>
      <c r="AK464" s="116"/>
      <c r="AL464" s="116"/>
      <c r="AM464" s="116"/>
      <c r="AN464" s="116"/>
      <c r="AO464" s="116"/>
      <c r="AP464" s="116"/>
      <c r="AQ464" s="116"/>
      <c r="AR464" s="116"/>
      <c r="AS464" s="116"/>
      <c r="AT464" s="116"/>
      <c r="AU464" s="116"/>
      <c r="AV464" s="116"/>
      <c r="AW464" s="116"/>
      <c r="AX464" s="116"/>
    </row>
    <row r="465" spans="36:50" x14ac:dyDescent="0.2">
      <c r="AJ465" s="116"/>
      <c r="AK465" s="116"/>
      <c r="AL465" s="116"/>
      <c r="AM465" s="116"/>
      <c r="AN465" s="116"/>
      <c r="AO465" s="116"/>
      <c r="AP465" s="116"/>
      <c r="AQ465" s="116"/>
      <c r="AR465" s="116"/>
      <c r="AS465" s="116"/>
      <c r="AT465" s="116"/>
      <c r="AU465" s="116"/>
      <c r="AV465" s="116"/>
      <c r="AW465" s="116"/>
      <c r="AX465" s="116"/>
    </row>
    <row r="466" spans="36:50" x14ac:dyDescent="0.2">
      <c r="AJ466" s="116"/>
      <c r="AK466" s="116"/>
      <c r="AL466" s="116"/>
      <c r="AM466" s="116"/>
      <c r="AN466" s="116"/>
      <c r="AO466" s="116"/>
      <c r="AP466" s="116"/>
      <c r="AQ466" s="116"/>
      <c r="AR466" s="116"/>
      <c r="AS466" s="116"/>
      <c r="AT466" s="116"/>
      <c r="AU466" s="116"/>
      <c r="AV466" s="116"/>
      <c r="AW466" s="116"/>
      <c r="AX466" s="116"/>
    </row>
    <row r="467" spans="36:50" x14ac:dyDescent="0.2">
      <c r="AJ467" s="116"/>
      <c r="AK467" s="116"/>
      <c r="AL467" s="116"/>
      <c r="AM467" s="116"/>
      <c r="AN467" s="116"/>
      <c r="AO467" s="116"/>
      <c r="AP467" s="116"/>
      <c r="AQ467" s="116"/>
      <c r="AR467" s="116"/>
      <c r="AS467" s="116"/>
      <c r="AT467" s="116"/>
      <c r="AU467" s="116"/>
      <c r="AV467" s="116"/>
      <c r="AW467" s="116"/>
      <c r="AX467" s="116"/>
    </row>
    <row r="468" spans="36:50" x14ac:dyDescent="0.2">
      <c r="AJ468" s="116"/>
      <c r="AK468" s="116"/>
      <c r="AL468" s="116"/>
      <c r="AM468" s="116"/>
      <c r="AN468" s="116"/>
      <c r="AO468" s="116"/>
      <c r="AP468" s="116"/>
      <c r="AQ468" s="116"/>
      <c r="AR468" s="116"/>
      <c r="AS468" s="116"/>
      <c r="AT468" s="116"/>
      <c r="AU468" s="116"/>
      <c r="AV468" s="116"/>
      <c r="AW468" s="116"/>
      <c r="AX468" s="116"/>
    </row>
    <row r="469" spans="36:50" x14ac:dyDescent="0.2">
      <c r="AJ469" s="116"/>
      <c r="AK469" s="116"/>
      <c r="AL469" s="116"/>
      <c r="AM469" s="116"/>
      <c r="AN469" s="116"/>
      <c r="AO469" s="116"/>
      <c r="AP469" s="116"/>
      <c r="AQ469" s="116"/>
      <c r="AR469" s="116"/>
      <c r="AS469" s="116"/>
      <c r="AT469" s="116"/>
      <c r="AU469" s="116"/>
      <c r="AV469" s="116"/>
      <c r="AW469" s="116"/>
      <c r="AX469" s="116"/>
    </row>
    <row r="470" spans="36:50" x14ac:dyDescent="0.2">
      <c r="AJ470" s="116"/>
      <c r="AK470" s="116"/>
      <c r="AL470" s="116"/>
      <c r="AM470" s="116"/>
      <c r="AN470" s="116"/>
      <c r="AO470" s="116"/>
      <c r="AP470" s="116"/>
      <c r="AQ470" s="116"/>
      <c r="AR470" s="116"/>
      <c r="AS470" s="116"/>
      <c r="AT470" s="116"/>
      <c r="AU470" s="116"/>
      <c r="AV470" s="116"/>
      <c r="AW470" s="116"/>
      <c r="AX470" s="116"/>
    </row>
    <row r="471" spans="36:50" x14ac:dyDescent="0.2">
      <c r="AJ471" s="116"/>
      <c r="AK471" s="116"/>
      <c r="AL471" s="116"/>
      <c r="AM471" s="116"/>
      <c r="AN471" s="116"/>
      <c r="AO471" s="116"/>
      <c r="AP471" s="116"/>
      <c r="AQ471" s="116"/>
      <c r="AR471" s="116"/>
      <c r="AS471" s="116"/>
      <c r="AT471" s="116"/>
      <c r="AU471" s="116"/>
      <c r="AV471" s="116"/>
      <c r="AW471" s="116"/>
      <c r="AX471" s="116"/>
    </row>
    <row r="472" spans="36:50" x14ac:dyDescent="0.2">
      <c r="AJ472" s="116"/>
      <c r="AK472" s="116"/>
      <c r="AL472" s="116"/>
      <c r="AM472" s="116"/>
      <c r="AN472" s="116"/>
      <c r="AO472" s="116"/>
      <c r="AP472" s="116"/>
      <c r="AQ472" s="116"/>
      <c r="AR472" s="116"/>
      <c r="AS472" s="116"/>
      <c r="AT472" s="116"/>
      <c r="AU472" s="116"/>
      <c r="AV472" s="116"/>
      <c r="AW472" s="116"/>
      <c r="AX472" s="116"/>
    </row>
    <row r="473" spans="36:50" x14ac:dyDescent="0.2">
      <c r="AJ473" s="116"/>
      <c r="AK473" s="116"/>
      <c r="AL473" s="116"/>
      <c r="AM473" s="116"/>
      <c r="AN473" s="116"/>
      <c r="AO473" s="116"/>
      <c r="AP473" s="116"/>
      <c r="AQ473" s="116"/>
      <c r="AR473" s="116"/>
      <c r="AS473" s="116"/>
      <c r="AT473" s="116"/>
      <c r="AU473" s="116"/>
      <c r="AV473" s="116"/>
      <c r="AW473" s="116"/>
      <c r="AX473" s="116"/>
    </row>
    <row r="474" spans="36:50" x14ac:dyDescent="0.2">
      <c r="AJ474" s="116"/>
      <c r="AK474" s="116"/>
      <c r="AL474" s="116"/>
      <c r="AM474" s="116"/>
      <c r="AN474" s="116"/>
      <c r="AO474" s="116"/>
      <c r="AP474" s="116"/>
      <c r="AQ474" s="116"/>
      <c r="AR474" s="116"/>
      <c r="AS474" s="116"/>
      <c r="AT474" s="116"/>
      <c r="AU474" s="116"/>
      <c r="AV474" s="116"/>
      <c r="AW474" s="116"/>
      <c r="AX474" s="116"/>
    </row>
    <row r="475" spans="36:50" x14ac:dyDescent="0.2">
      <c r="AJ475" s="116"/>
      <c r="AK475" s="116"/>
      <c r="AL475" s="116"/>
      <c r="AM475" s="116"/>
      <c r="AN475" s="116"/>
      <c r="AO475" s="116"/>
      <c r="AP475" s="116"/>
      <c r="AQ475" s="116"/>
      <c r="AR475" s="116"/>
      <c r="AS475" s="116"/>
      <c r="AT475" s="116"/>
      <c r="AU475" s="116"/>
      <c r="AV475" s="116"/>
      <c r="AW475" s="116"/>
      <c r="AX475" s="116"/>
    </row>
    <row r="476" spans="36:50" x14ac:dyDescent="0.2">
      <c r="AJ476" s="116"/>
      <c r="AK476" s="116"/>
      <c r="AL476" s="116"/>
      <c r="AM476" s="116"/>
      <c r="AN476" s="116"/>
      <c r="AO476" s="116"/>
      <c r="AP476" s="116"/>
      <c r="AQ476" s="116"/>
      <c r="AR476" s="116"/>
      <c r="AS476" s="116"/>
      <c r="AT476" s="116"/>
      <c r="AU476" s="116"/>
      <c r="AV476" s="116"/>
      <c r="AW476" s="116"/>
      <c r="AX476" s="116"/>
    </row>
    <row r="477" spans="36:50" x14ac:dyDescent="0.2">
      <c r="AJ477" s="116"/>
      <c r="AK477" s="116"/>
      <c r="AL477" s="116"/>
      <c r="AM477" s="116"/>
      <c r="AN477" s="116"/>
      <c r="AO477" s="116"/>
      <c r="AP477" s="116"/>
      <c r="AQ477" s="116"/>
      <c r="AR477" s="116"/>
      <c r="AS477" s="116"/>
      <c r="AT477" s="116"/>
      <c r="AU477" s="116"/>
      <c r="AV477" s="116"/>
      <c r="AW477" s="116"/>
      <c r="AX477" s="116"/>
    </row>
    <row r="478" spans="36:50" x14ac:dyDescent="0.2">
      <c r="AJ478" s="116"/>
      <c r="AK478" s="116"/>
      <c r="AL478" s="116"/>
      <c r="AM478" s="116"/>
      <c r="AN478" s="116"/>
      <c r="AO478" s="116"/>
      <c r="AP478" s="116"/>
      <c r="AQ478" s="116"/>
      <c r="AR478" s="116"/>
      <c r="AS478" s="116"/>
      <c r="AT478" s="116"/>
      <c r="AU478" s="116"/>
      <c r="AV478" s="116"/>
      <c r="AW478" s="116"/>
      <c r="AX478" s="116"/>
    </row>
    <row r="479" spans="36:50" x14ac:dyDescent="0.2">
      <c r="AJ479" s="116"/>
      <c r="AK479" s="116"/>
      <c r="AL479" s="116"/>
      <c r="AM479" s="116"/>
      <c r="AN479" s="116"/>
      <c r="AO479" s="116"/>
      <c r="AP479" s="116"/>
      <c r="AQ479" s="116"/>
      <c r="AR479" s="116"/>
      <c r="AS479" s="116"/>
      <c r="AT479" s="116"/>
      <c r="AU479" s="116"/>
      <c r="AV479" s="116"/>
      <c r="AW479" s="116"/>
      <c r="AX479" s="116"/>
    </row>
    <row r="480" spans="36:50" x14ac:dyDescent="0.2">
      <c r="AJ480" s="116"/>
      <c r="AK480" s="116"/>
      <c r="AL480" s="116"/>
      <c r="AM480" s="116"/>
      <c r="AN480" s="116"/>
      <c r="AO480" s="116"/>
      <c r="AP480" s="116"/>
      <c r="AQ480" s="116"/>
      <c r="AR480" s="116"/>
      <c r="AS480" s="116"/>
      <c r="AT480" s="116"/>
      <c r="AU480" s="116"/>
      <c r="AV480" s="116"/>
      <c r="AW480" s="116"/>
      <c r="AX480" s="116"/>
    </row>
    <row r="481" spans="36:50" x14ac:dyDescent="0.2">
      <c r="AJ481" s="116"/>
      <c r="AK481" s="116"/>
      <c r="AL481" s="116"/>
      <c r="AM481" s="116"/>
      <c r="AN481" s="116"/>
      <c r="AO481" s="116"/>
      <c r="AP481" s="116"/>
      <c r="AQ481" s="116"/>
      <c r="AR481" s="116"/>
      <c r="AS481" s="116"/>
      <c r="AT481" s="116"/>
      <c r="AU481" s="116"/>
      <c r="AV481" s="116"/>
      <c r="AW481" s="116"/>
      <c r="AX481" s="116"/>
    </row>
    <row r="482" spans="36:50" x14ac:dyDescent="0.2">
      <c r="AJ482" s="116"/>
      <c r="AK482" s="116"/>
      <c r="AL482" s="116"/>
      <c r="AM482" s="116"/>
      <c r="AN482" s="116"/>
      <c r="AO482" s="116"/>
      <c r="AP482" s="116"/>
      <c r="AQ482" s="116"/>
      <c r="AR482" s="116"/>
      <c r="AS482" s="116"/>
      <c r="AT482" s="116"/>
      <c r="AU482" s="116"/>
      <c r="AV482" s="116"/>
      <c r="AW482" s="116"/>
      <c r="AX482" s="116"/>
    </row>
    <row r="483" spans="36:50" x14ac:dyDescent="0.2">
      <c r="AJ483" s="116"/>
      <c r="AK483" s="116"/>
      <c r="AL483" s="116"/>
      <c r="AM483" s="116"/>
      <c r="AN483" s="116"/>
      <c r="AO483" s="116"/>
      <c r="AP483" s="116"/>
      <c r="AQ483" s="116"/>
      <c r="AR483" s="116"/>
      <c r="AS483" s="116"/>
      <c r="AT483" s="116"/>
      <c r="AU483" s="116"/>
      <c r="AV483" s="116"/>
      <c r="AW483" s="116"/>
      <c r="AX483" s="116"/>
    </row>
    <row r="484" spans="36:50" x14ac:dyDescent="0.2">
      <c r="AJ484" s="116"/>
      <c r="AK484" s="116"/>
      <c r="AL484" s="116"/>
      <c r="AM484" s="116"/>
      <c r="AN484" s="116"/>
      <c r="AO484" s="116"/>
      <c r="AP484" s="116"/>
      <c r="AQ484" s="116"/>
      <c r="AR484" s="116"/>
      <c r="AS484" s="116"/>
      <c r="AT484" s="116"/>
      <c r="AU484" s="116"/>
      <c r="AV484" s="116"/>
      <c r="AW484" s="116"/>
      <c r="AX484" s="116"/>
    </row>
    <row r="485" spans="36:50" x14ac:dyDescent="0.2">
      <c r="AJ485" s="116"/>
      <c r="AK485" s="116"/>
      <c r="AL485" s="116"/>
      <c r="AM485" s="116"/>
      <c r="AN485" s="116"/>
      <c r="AO485" s="116"/>
      <c r="AP485" s="116"/>
      <c r="AQ485" s="116"/>
      <c r="AR485" s="116"/>
      <c r="AS485" s="116"/>
      <c r="AT485" s="116"/>
      <c r="AU485" s="116"/>
      <c r="AV485" s="116"/>
      <c r="AW485" s="116"/>
      <c r="AX485" s="116"/>
    </row>
    <row r="486" spans="36:50" x14ac:dyDescent="0.2">
      <c r="AJ486" s="116"/>
      <c r="AK486" s="116"/>
      <c r="AL486" s="116"/>
      <c r="AM486" s="116"/>
      <c r="AN486" s="116"/>
      <c r="AO486" s="116"/>
      <c r="AP486" s="116"/>
      <c r="AQ486" s="116"/>
      <c r="AR486" s="116"/>
      <c r="AS486" s="116"/>
      <c r="AT486" s="116"/>
      <c r="AU486" s="116"/>
      <c r="AV486" s="116"/>
      <c r="AW486" s="116"/>
      <c r="AX486" s="116"/>
    </row>
    <row r="487" spans="36:50" x14ac:dyDescent="0.2">
      <c r="AJ487" s="116"/>
      <c r="AK487" s="116"/>
      <c r="AL487" s="116"/>
      <c r="AM487" s="116"/>
      <c r="AN487" s="116"/>
      <c r="AO487" s="116"/>
      <c r="AP487" s="116"/>
      <c r="AQ487" s="116"/>
      <c r="AR487" s="116"/>
      <c r="AS487" s="116"/>
      <c r="AT487" s="116"/>
      <c r="AU487" s="116"/>
      <c r="AV487" s="116"/>
      <c r="AW487" s="116"/>
      <c r="AX487" s="116"/>
    </row>
    <row r="488" spans="36:50" x14ac:dyDescent="0.2">
      <c r="AJ488" s="116"/>
      <c r="AK488" s="116"/>
      <c r="AL488" s="116"/>
      <c r="AM488" s="116"/>
      <c r="AN488" s="116"/>
      <c r="AO488" s="116"/>
      <c r="AP488" s="116"/>
      <c r="AQ488" s="116"/>
      <c r="AR488" s="116"/>
      <c r="AS488" s="116"/>
      <c r="AT488" s="116"/>
      <c r="AU488" s="116"/>
      <c r="AV488" s="116"/>
      <c r="AW488" s="116"/>
      <c r="AX488" s="116"/>
    </row>
    <row r="489" spans="36:50" x14ac:dyDescent="0.2">
      <c r="AJ489" s="116"/>
      <c r="AK489" s="116"/>
      <c r="AL489" s="116"/>
      <c r="AM489" s="116"/>
      <c r="AN489" s="116"/>
      <c r="AO489" s="116"/>
      <c r="AP489" s="116"/>
      <c r="AQ489" s="116"/>
      <c r="AR489" s="116"/>
      <c r="AS489" s="116"/>
      <c r="AT489" s="116"/>
      <c r="AU489" s="116"/>
      <c r="AV489" s="116"/>
      <c r="AW489" s="116"/>
      <c r="AX489" s="116"/>
    </row>
    <row r="490" spans="36:50" x14ac:dyDescent="0.2">
      <c r="AJ490" s="116"/>
      <c r="AK490" s="116"/>
      <c r="AL490" s="116"/>
      <c r="AM490" s="116"/>
      <c r="AN490" s="116"/>
      <c r="AO490" s="116"/>
      <c r="AP490" s="116"/>
      <c r="AQ490" s="116"/>
      <c r="AR490" s="116"/>
      <c r="AS490" s="116"/>
      <c r="AT490" s="116"/>
      <c r="AU490" s="116"/>
      <c r="AV490" s="116"/>
      <c r="AW490" s="116"/>
      <c r="AX490" s="116"/>
    </row>
    <row r="491" spans="36:50" x14ac:dyDescent="0.2">
      <c r="AJ491" s="116"/>
      <c r="AK491" s="116"/>
      <c r="AL491" s="116"/>
      <c r="AM491" s="116"/>
      <c r="AN491" s="116"/>
      <c r="AO491" s="116"/>
      <c r="AP491" s="116"/>
      <c r="AQ491" s="116"/>
      <c r="AR491" s="116"/>
      <c r="AS491" s="116"/>
      <c r="AT491" s="116"/>
      <c r="AU491" s="116"/>
      <c r="AV491" s="116"/>
      <c r="AW491" s="116"/>
      <c r="AX491" s="116"/>
    </row>
    <row r="492" spans="36:50" x14ac:dyDescent="0.2">
      <c r="AJ492" s="116"/>
      <c r="AK492" s="116"/>
      <c r="AL492" s="116"/>
      <c r="AM492" s="116"/>
      <c r="AN492" s="116"/>
      <c r="AO492" s="116"/>
      <c r="AP492" s="116"/>
      <c r="AQ492" s="116"/>
      <c r="AR492" s="116"/>
      <c r="AS492" s="116"/>
      <c r="AT492" s="116"/>
      <c r="AU492" s="116"/>
      <c r="AV492" s="116"/>
      <c r="AW492" s="116"/>
      <c r="AX492" s="116"/>
    </row>
    <row r="493" spans="36:50" x14ac:dyDescent="0.2">
      <c r="AJ493" s="116"/>
      <c r="AK493" s="116"/>
      <c r="AL493" s="116"/>
      <c r="AM493" s="116"/>
      <c r="AN493" s="116"/>
      <c r="AO493" s="116"/>
      <c r="AP493" s="116"/>
      <c r="AQ493" s="116"/>
      <c r="AR493" s="116"/>
      <c r="AS493" s="116"/>
      <c r="AT493" s="116"/>
      <c r="AU493" s="116"/>
      <c r="AV493" s="116"/>
      <c r="AW493" s="116"/>
      <c r="AX493" s="116"/>
    </row>
    <row r="494" spans="36:50" x14ac:dyDescent="0.2">
      <c r="AJ494" s="116"/>
      <c r="AK494" s="116"/>
      <c r="AL494" s="116"/>
      <c r="AM494" s="116"/>
      <c r="AN494" s="116"/>
      <c r="AO494" s="116"/>
      <c r="AP494" s="116"/>
      <c r="AQ494" s="116"/>
      <c r="AR494" s="116"/>
      <c r="AS494" s="116"/>
      <c r="AT494" s="116"/>
      <c r="AU494" s="116"/>
      <c r="AV494" s="116"/>
      <c r="AW494" s="116"/>
      <c r="AX494" s="116"/>
    </row>
    <row r="495" spans="36:50" x14ac:dyDescent="0.2">
      <c r="AJ495" s="116"/>
      <c r="AK495" s="116"/>
      <c r="AL495" s="116"/>
      <c r="AM495" s="116"/>
      <c r="AN495" s="116"/>
      <c r="AO495" s="116"/>
      <c r="AP495" s="116"/>
      <c r="AQ495" s="116"/>
      <c r="AR495" s="116"/>
      <c r="AS495" s="116"/>
      <c r="AT495" s="116"/>
      <c r="AU495" s="116"/>
      <c r="AV495" s="116"/>
      <c r="AW495" s="116"/>
      <c r="AX495" s="116"/>
    </row>
    <row r="496" spans="36:50" x14ac:dyDescent="0.2">
      <c r="AJ496" s="116"/>
      <c r="AK496" s="116"/>
      <c r="AL496" s="116"/>
      <c r="AM496" s="116"/>
      <c r="AN496" s="116"/>
      <c r="AO496" s="116"/>
      <c r="AP496" s="116"/>
      <c r="AQ496" s="116"/>
      <c r="AR496" s="116"/>
      <c r="AS496" s="116"/>
      <c r="AT496" s="116"/>
      <c r="AU496" s="116"/>
      <c r="AV496" s="116"/>
      <c r="AW496" s="116"/>
      <c r="AX496" s="116"/>
    </row>
    <row r="497" spans="36:50" x14ac:dyDescent="0.2">
      <c r="AJ497" s="116"/>
      <c r="AK497" s="116"/>
      <c r="AL497" s="116"/>
      <c r="AM497" s="116"/>
      <c r="AN497" s="116"/>
      <c r="AO497" s="116"/>
      <c r="AP497" s="116"/>
      <c r="AQ497" s="116"/>
      <c r="AR497" s="116"/>
      <c r="AS497" s="116"/>
      <c r="AT497" s="116"/>
      <c r="AU497" s="116"/>
      <c r="AV497" s="116"/>
      <c r="AW497" s="116"/>
      <c r="AX497" s="116"/>
    </row>
    <row r="498" spans="36:50" x14ac:dyDescent="0.2">
      <c r="AJ498" s="116"/>
      <c r="AK498" s="116"/>
      <c r="AL498" s="116"/>
      <c r="AM498" s="116"/>
      <c r="AN498" s="116"/>
      <c r="AO498" s="116"/>
      <c r="AP498" s="116"/>
      <c r="AQ498" s="116"/>
      <c r="AR498" s="116"/>
      <c r="AS498" s="116"/>
      <c r="AT498" s="116"/>
      <c r="AU498" s="116"/>
      <c r="AV498" s="116"/>
      <c r="AW498" s="116"/>
      <c r="AX498" s="116"/>
    </row>
    <row r="499" spans="36:50" x14ac:dyDescent="0.2">
      <c r="AJ499" s="116"/>
      <c r="AK499" s="116"/>
      <c r="AL499" s="116"/>
      <c r="AM499" s="116"/>
      <c r="AN499" s="116"/>
      <c r="AO499" s="116"/>
      <c r="AP499" s="116"/>
      <c r="AQ499" s="116"/>
      <c r="AR499" s="116"/>
      <c r="AS499" s="116"/>
      <c r="AT499" s="116"/>
      <c r="AU499" s="116"/>
      <c r="AV499" s="116"/>
      <c r="AW499" s="116"/>
      <c r="AX499" s="116"/>
    </row>
    <row r="500" spans="36:50" x14ac:dyDescent="0.2">
      <c r="AJ500" s="116"/>
      <c r="AK500" s="116"/>
      <c r="AL500" s="116"/>
      <c r="AM500" s="116"/>
      <c r="AN500" s="116"/>
      <c r="AO500" s="116"/>
      <c r="AP500" s="116"/>
      <c r="AQ500" s="116"/>
      <c r="AR500" s="116"/>
      <c r="AS500" s="116"/>
      <c r="AT500" s="116"/>
      <c r="AU500" s="116"/>
      <c r="AV500" s="116"/>
      <c r="AW500" s="116"/>
      <c r="AX500" s="116"/>
    </row>
    <row r="501" spans="36:50" x14ac:dyDescent="0.2">
      <c r="AJ501" s="116"/>
      <c r="AK501" s="116"/>
      <c r="AL501" s="116"/>
      <c r="AM501" s="116"/>
      <c r="AN501" s="116"/>
      <c r="AO501" s="116"/>
      <c r="AP501" s="116"/>
      <c r="AQ501" s="116"/>
      <c r="AR501" s="116"/>
      <c r="AS501" s="116"/>
      <c r="AT501" s="116"/>
      <c r="AU501" s="116"/>
      <c r="AV501" s="116"/>
      <c r="AW501" s="116"/>
      <c r="AX501" s="116"/>
    </row>
    <row r="502" spans="36:50" x14ac:dyDescent="0.2">
      <c r="AJ502" s="116"/>
      <c r="AK502" s="116"/>
      <c r="AL502" s="116"/>
      <c r="AM502" s="116"/>
      <c r="AN502" s="116"/>
      <c r="AO502" s="116"/>
      <c r="AP502" s="116"/>
      <c r="AQ502" s="116"/>
      <c r="AR502" s="116"/>
      <c r="AS502" s="116"/>
      <c r="AT502" s="116"/>
      <c r="AU502" s="116"/>
      <c r="AV502" s="116"/>
      <c r="AW502" s="116"/>
      <c r="AX502" s="116"/>
    </row>
    <row r="503" spans="36:50" x14ac:dyDescent="0.2">
      <c r="AJ503" s="116"/>
      <c r="AK503" s="116"/>
      <c r="AL503" s="116"/>
      <c r="AM503" s="116"/>
      <c r="AN503" s="116"/>
      <c r="AO503" s="116"/>
      <c r="AP503" s="116"/>
      <c r="AQ503" s="116"/>
      <c r="AR503" s="116"/>
      <c r="AS503" s="116"/>
      <c r="AT503" s="116"/>
      <c r="AU503" s="116"/>
      <c r="AV503" s="116"/>
      <c r="AW503" s="116"/>
      <c r="AX503" s="116"/>
    </row>
    <row r="504" spans="36:50" x14ac:dyDescent="0.2">
      <c r="AJ504" s="116"/>
      <c r="AK504" s="116"/>
      <c r="AL504" s="116"/>
      <c r="AM504" s="116"/>
      <c r="AN504" s="116"/>
      <c r="AO504" s="116"/>
      <c r="AP504" s="116"/>
      <c r="AQ504" s="116"/>
      <c r="AR504" s="116"/>
      <c r="AS504" s="116"/>
      <c r="AT504" s="116"/>
      <c r="AU504" s="116"/>
      <c r="AV504" s="116"/>
      <c r="AW504" s="116"/>
      <c r="AX504" s="116"/>
    </row>
    <row r="505" spans="36:50" x14ac:dyDescent="0.2">
      <c r="AJ505" s="116"/>
      <c r="AK505" s="116"/>
      <c r="AL505" s="116"/>
      <c r="AM505" s="116"/>
      <c r="AN505" s="116"/>
      <c r="AO505" s="116"/>
      <c r="AP505" s="116"/>
      <c r="AQ505" s="116"/>
      <c r="AR505" s="116"/>
      <c r="AS505" s="116"/>
      <c r="AT505" s="116"/>
      <c r="AU505" s="116"/>
      <c r="AV505" s="116"/>
      <c r="AW505" s="116"/>
      <c r="AX505" s="116"/>
    </row>
    <row r="506" spans="36:50" x14ac:dyDescent="0.2">
      <c r="AJ506" s="116"/>
      <c r="AK506" s="116"/>
      <c r="AL506" s="116"/>
      <c r="AM506" s="116"/>
      <c r="AN506" s="116"/>
      <c r="AO506" s="116"/>
      <c r="AP506" s="116"/>
      <c r="AQ506" s="116"/>
      <c r="AR506" s="116"/>
      <c r="AS506" s="116"/>
      <c r="AT506" s="116"/>
      <c r="AU506" s="116"/>
      <c r="AV506" s="116"/>
      <c r="AW506" s="116"/>
      <c r="AX506" s="116"/>
    </row>
    <row r="507" spans="36:50" x14ac:dyDescent="0.2">
      <c r="AJ507" s="116"/>
      <c r="AK507" s="116"/>
      <c r="AL507" s="116"/>
      <c r="AM507" s="116"/>
      <c r="AN507" s="116"/>
      <c r="AO507" s="116"/>
      <c r="AP507" s="116"/>
      <c r="AQ507" s="116"/>
      <c r="AR507" s="116"/>
      <c r="AS507" s="116"/>
      <c r="AT507" s="116"/>
      <c r="AU507" s="116"/>
      <c r="AV507" s="116"/>
      <c r="AW507" s="116"/>
      <c r="AX507" s="116"/>
    </row>
    <row r="508" spans="36:50" x14ac:dyDescent="0.2">
      <c r="AJ508" s="116"/>
      <c r="AK508" s="116"/>
      <c r="AL508" s="116"/>
      <c r="AM508" s="116"/>
      <c r="AN508" s="116"/>
      <c r="AO508" s="116"/>
      <c r="AP508" s="116"/>
      <c r="AQ508" s="116"/>
      <c r="AR508" s="116"/>
      <c r="AS508" s="116"/>
      <c r="AT508" s="116"/>
      <c r="AU508" s="116"/>
      <c r="AV508" s="116"/>
      <c r="AW508" s="116"/>
      <c r="AX508" s="116"/>
    </row>
  </sheetData>
  <mergeCells count="84">
    <mergeCell ref="AA135:AF135"/>
    <mergeCell ref="AI74:AX74"/>
    <mergeCell ref="G11:P11"/>
    <mergeCell ref="BT11:BV12"/>
    <mergeCell ref="BA14:BD14"/>
    <mergeCell ref="BA15:BD15"/>
    <mergeCell ref="BA17:BD17"/>
    <mergeCell ref="BA18:BD18"/>
    <mergeCell ref="AZ40:BC40"/>
    <mergeCell ref="AZ39:BS39"/>
    <mergeCell ref="AI12:AX12"/>
    <mergeCell ref="C12:AG12"/>
    <mergeCell ref="I73:M73"/>
    <mergeCell ref="O73:S73"/>
    <mergeCell ref="X73:Y73"/>
    <mergeCell ref="AZ50:BC50"/>
    <mergeCell ref="AZ52:BA52"/>
    <mergeCell ref="AJ76:AN76"/>
    <mergeCell ref="AP76:AT76"/>
    <mergeCell ref="AZ51:BA51"/>
    <mergeCell ref="AZ12:BS12"/>
    <mergeCell ref="BA13:BD13"/>
    <mergeCell ref="O14:S14"/>
    <mergeCell ref="W14:AA14"/>
    <mergeCell ref="BA21:BD21"/>
    <mergeCell ref="BA16:BD16"/>
    <mergeCell ref="BA19:BD19"/>
    <mergeCell ref="BA20:BD20"/>
    <mergeCell ref="AP15:AT15"/>
    <mergeCell ref="AJ15:AN15"/>
    <mergeCell ref="C15:G15"/>
    <mergeCell ref="I15:M15"/>
    <mergeCell ref="O15:S15"/>
    <mergeCell ref="C73:G73"/>
    <mergeCell ref="C132:G132"/>
    <mergeCell ref="O132:S132"/>
    <mergeCell ref="C172:G172"/>
    <mergeCell ref="AL263:AV264"/>
    <mergeCell ref="BF40:BH40"/>
    <mergeCell ref="BF42:BH42"/>
    <mergeCell ref="BF43:BH43"/>
    <mergeCell ref="BF44:BH44"/>
    <mergeCell ref="BF46:BH46"/>
    <mergeCell ref="BF47:BH47"/>
    <mergeCell ref="BF48:BH48"/>
    <mergeCell ref="AJ177:AO177"/>
    <mergeCell ref="AR175:AW175"/>
    <mergeCell ref="AI137:AX137"/>
    <mergeCell ref="AA74:AF74"/>
    <mergeCell ref="C165:F168"/>
    <mergeCell ref="AR139:AW139"/>
    <mergeCell ref="Z137:AB137"/>
    <mergeCell ref="AI1:AM1"/>
    <mergeCell ref="AK285:AP285"/>
    <mergeCell ref="AS285:AX285"/>
    <mergeCell ref="I169:M172"/>
    <mergeCell ref="AN1:AO5"/>
    <mergeCell ref="AP47:AT49"/>
    <mergeCell ref="Z76:AB76"/>
    <mergeCell ref="Z77:AB77"/>
    <mergeCell ref="I132:M132"/>
    <mergeCell ref="D2:P2"/>
    <mergeCell ref="C170:G171"/>
    <mergeCell ref="AJ3:AK3"/>
    <mergeCell ref="AJ4:AK4"/>
    <mergeCell ref="AJ5:AK5"/>
    <mergeCell ref="W15:AA15"/>
    <mergeCell ref="X134:Y134"/>
    <mergeCell ref="I14:M14"/>
    <mergeCell ref="K286:U287"/>
    <mergeCell ref="BE326:BP327"/>
    <mergeCell ref="J322:U323"/>
    <mergeCell ref="AW15:AX22"/>
    <mergeCell ref="AI283:AX283"/>
    <mergeCell ref="AJ212:AO212"/>
    <mergeCell ref="Z138:AB138"/>
    <mergeCell ref="AZ41:BA41"/>
    <mergeCell ref="AZ42:BA42"/>
    <mergeCell ref="AZ43:BA43"/>
    <mergeCell ref="AZ44:BA44"/>
    <mergeCell ref="AZ53:BA53"/>
    <mergeCell ref="AZ54:BA54"/>
    <mergeCell ref="AZ45:BA45"/>
    <mergeCell ref="AZ46:BA46"/>
  </mergeCells>
  <phoneticPr fontId="2" type="noConversion"/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2]!COPY_delivered_Orders">
                <anchor moveWithCells="1" sizeWithCells="1">
                  <from>
                    <xdr:col>14</xdr:col>
                    <xdr:colOff>444500</xdr:colOff>
                    <xdr:row>167</xdr:row>
                    <xdr:rowOff>12700</xdr:rowOff>
                  </from>
                  <to>
                    <xdr:col>16</xdr:col>
                    <xdr:colOff>342900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2]!COPYStep1">
                <anchor moveWithCells="1" sizeWithCells="1">
                  <from>
                    <xdr:col>42</xdr:col>
                    <xdr:colOff>266700</xdr:colOff>
                    <xdr:row>213</xdr:row>
                    <xdr:rowOff>76200</xdr:rowOff>
                  </from>
                  <to>
                    <xdr:col>43</xdr:col>
                    <xdr:colOff>622300</xdr:colOff>
                    <xdr:row>214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2]!Step2">
                <anchor moveWithCells="1" sizeWithCells="1">
                  <from>
                    <xdr:col>42</xdr:col>
                    <xdr:colOff>787400</xdr:colOff>
                    <xdr:row>220</xdr:row>
                    <xdr:rowOff>190500</xdr:rowOff>
                  </from>
                  <to>
                    <xdr:col>43</xdr:col>
                    <xdr:colOff>1143000</xdr:colOff>
                    <xdr:row>222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Button 6">
              <controlPr defaultSize="0" print="0" autoFill="0" autoPict="0" macro="[2]!Step3">
                <anchor moveWithCells="1" sizeWithCells="1">
                  <from>
                    <xdr:col>42</xdr:col>
                    <xdr:colOff>533400</xdr:colOff>
                    <xdr:row>226</xdr:row>
                    <xdr:rowOff>152400</xdr:rowOff>
                  </from>
                  <to>
                    <xdr:col>43</xdr:col>
                    <xdr:colOff>889000</xdr:colOff>
                    <xdr:row>228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Zeena Jaber</dc:creator>
  <cp:keywords/>
  <dc:description/>
  <cp:lastModifiedBy>Zeena Jaber</cp:lastModifiedBy>
  <dcterms:created xsi:type="dcterms:W3CDTF">2021-09-18T07:17:36Z</dcterms:created>
  <dcterms:modified xsi:type="dcterms:W3CDTF">2021-09-28T13:54:39Z</dcterms:modified>
  <cp:category/>
</cp:coreProperties>
</file>