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burg\Desktop\"/>
    </mc:Choice>
  </mc:AlternateContent>
  <xr:revisionPtr revIDLastSave="0" documentId="13_ncr:1_{C7238C34-4C21-41B1-A264-819FFCA06695}" xr6:coauthVersionLast="47" xr6:coauthVersionMax="47" xr10:uidLastSave="{00000000-0000-0000-0000-000000000000}"/>
  <bookViews>
    <workbookView xWindow="1020" yWindow="675" windowWidth="27000" windowHeight="14370" activeTab="1" xr2:uid="{83EB1504-4CBF-4028-A39D-EEFF987201E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4" i="2"/>
  <c r="K16" i="2" s="1"/>
  <c r="I18" i="2"/>
  <c r="I19" i="2" s="1"/>
  <c r="I13" i="2"/>
  <c r="I14" i="2" s="1"/>
  <c r="I11" i="2"/>
  <c r="I9" i="2"/>
  <c r="I10" i="2" s="1"/>
  <c r="I6" i="2"/>
  <c r="I7" i="2" s="1"/>
  <c r="I4" i="2"/>
  <c r="I16" i="2" s="1"/>
  <c r="D28" i="2"/>
  <c r="D19" i="2"/>
  <c r="D16" i="2"/>
  <c r="D23" i="2" s="1"/>
  <c r="D14" i="2"/>
  <c r="D12" i="2"/>
  <c r="D10" i="2"/>
  <c r="D7" i="2"/>
  <c r="D5" i="2"/>
  <c r="K10" i="2"/>
  <c r="L12" i="2"/>
  <c r="L14" i="2"/>
  <c r="L19" i="2"/>
  <c r="K19" i="2"/>
  <c r="J19" i="2"/>
  <c r="H19" i="2"/>
  <c r="G19" i="2"/>
  <c r="F19" i="2"/>
  <c r="J17" i="2"/>
  <c r="G17" i="2"/>
  <c r="F17" i="2"/>
  <c r="K14" i="2"/>
  <c r="J14" i="2"/>
  <c r="H14" i="2"/>
  <c r="G14" i="2"/>
  <c r="F14" i="2"/>
  <c r="K12" i="2"/>
  <c r="J12" i="2"/>
  <c r="I12" i="2"/>
  <c r="H12" i="2"/>
  <c r="G12" i="2"/>
  <c r="F12" i="2"/>
  <c r="J10" i="2"/>
  <c r="H10" i="2"/>
  <c r="G10" i="2"/>
  <c r="F10" i="2"/>
  <c r="K7" i="2"/>
  <c r="J7" i="2"/>
  <c r="H7" i="2"/>
  <c r="G7" i="2"/>
  <c r="F7" i="2"/>
  <c r="K5" i="2"/>
  <c r="J5" i="2"/>
  <c r="I5" i="2"/>
  <c r="H5" i="2"/>
  <c r="G5" i="2"/>
  <c r="F5" i="2"/>
  <c r="L5" i="2"/>
  <c r="F28" i="2"/>
  <c r="F16" i="2"/>
  <c r="F25" i="2" s="1"/>
  <c r="I28" i="2"/>
  <c r="J28" i="2"/>
  <c r="J16" i="2"/>
  <c r="J23" i="2" s="1"/>
  <c r="K28" i="2"/>
  <c r="L10" i="2"/>
  <c r="L7" i="2"/>
  <c r="H16" i="2"/>
  <c r="H25" i="2" s="1"/>
  <c r="H28" i="2"/>
  <c r="L28" i="2"/>
  <c r="L16" i="2"/>
  <c r="L26" i="2" s="1"/>
  <c r="K23" i="2" l="1"/>
  <c r="K17" i="2"/>
  <c r="K24" i="2"/>
  <c r="I23" i="2"/>
  <c r="I17" i="2"/>
  <c r="I24" i="2"/>
  <c r="D22" i="2"/>
  <c r="D26" i="2"/>
  <c r="D17" i="2"/>
  <c r="D24" i="2"/>
  <c r="D25" i="2"/>
  <c r="L17" i="2"/>
  <c r="H17" i="2"/>
  <c r="F26" i="2"/>
  <c r="F22" i="2"/>
  <c r="F23" i="2"/>
  <c r="F24" i="2"/>
  <c r="I25" i="2"/>
  <c r="J22" i="2"/>
  <c r="J24" i="2"/>
  <c r="I22" i="2"/>
  <c r="I26" i="2"/>
  <c r="J25" i="2"/>
  <c r="J26" i="2"/>
  <c r="K25" i="2"/>
  <c r="K22" i="2"/>
  <c r="K26" i="2"/>
  <c r="H22" i="2"/>
  <c r="H26" i="2"/>
  <c r="H23" i="2"/>
  <c r="H24" i="2"/>
  <c r="L25" i="2"/>
  <c r="L23" i="2"/>
  <c r="L24" i="2"/>
  <c r="L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tc={C0993E79-4FF9-471B-8160-9BB8F28535DB}</author>
  </authors>
  <commentList>
    <comment ref="A18" authorId="0" shapeId="0" xr:uid="{C0993E79-4FF9-471B-8160-9BB8F28535D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Without financial asstes and IFRS 16</t>
      </text>
    </comment>
  </commentList>
</comments>
</file>

<file path=xl/sharedStrings.xml><?xml version="1.0" encoding="utf-8"?>
<sst xmlns="http://schemas.openxmlformats.org/spreadsheetml/2006/main" count="42" uniqueCount="42">
  <si>
    <t>Main</t>
  </si>
  <si>
    <t xml:space="preserve">Revenue </t>
  </si>
  <si>
    <t>Price</t>
  </si>
  <si>
    <t xml:space="preserve">Shares </t>
  </si>
  <si>
    <t>MC</t>
  </si>
  <si>
    <t>Debt</t>
  </si>
  <si>
    <t xml:space="preserve">Cash </t>
  </si>
  <si>
    <t>EV</t>
  </si>
  <si>
    <t>Q124</t>
  </si>
  <si>
    <t>Q423</t>
  </si>
  <si>
    <t>Q323</t>
  </si>
  <si>
    <t>Q223</t>
  </si>
  <si>
    <t>Q123</t>
  </si>
  <si>
    <t>Germany</t>
  </si>
  <si>
    <t xml:space="preserve">Outside Germany </t>
  </si>
  <si>
    <t>EUR in M</t>
  </si>
  <si>
    <t>Employees</t>
  </si>
  <si>
    <t xml:space="preserve">Revenue by Segment </t>
  </si>
  <si>
    <t xml:space="preserve">Western Europe </t>
  </si>
  <si>
    <t>America/Asia/Pacific</t>
  </si>
  <si>
    <t>Germany % Rev</t>
  </si>
  <si>
    <t>Outside Ger % Rev</t>
  </si>
  <si>
    <t>Western EU % Rev</t>
  </si>
  <si>
    <t>Northern/Eastern EU % Rev</t>
  </si>
  <si>
    <t>America/Asia/Pac % Rev</t>
  </si>
  <si>
    <t xml:space="preserve">Germany </t>
  </si>
  <si>
    <t>Outside Germany</t>
  </si>
  <si>
    <t>Investments</t>
  </si>
  <si>
    <t xml:space="preserve">15/08/2024: There are less employees "outside Germany" although 60% of Revenue comes from outside Germany </t>
  </si>
  <si>
    <t>Germany q/q</t>
  </si>
  <si>
    <t>Outside Germany q/q</t>
  </si>
  <si>
    <t>A/A/A q/q</t>
  </si>
  <si>
    <t>Northern/Eastern EU q/q</t>
  </si>
  <si>
    <t>Northern/Eastern EU</t>
  </si>
  <si>
    <t>Western EU q/q</t>
  </si>
  <si>
    <t>Revenue q/q</t>
  </si>
  <si>
    <t>Investments q/q</t>
  </si>
  <si>
    <t>Q422</t>
  </si>
  <si>
    <t>Q322</t>
  </si>
  <si>
    <t>Q222</t>
  </si>
  <si>
    <t>Q122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</si>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</sst>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7]_-;\-* #,##0.00\ [$€-407]_-;_-* &quot;-&quot;??\ [$€-407]_-;_-@_-"/>
    <numFmt numFmtId="165" formatCode="#,##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Segoe UI"/>
      <family val="2"/>
    </font>
    <font>
      <i/>
      <sz val="11"/>
      <color theme="1"/>
      <name val="Times New Roman"/>
      <family val="1"/>
    </font>
    <font>
      <sz val="11"/>
      <color theme="9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5" fontId="3" fillId="0" borderId="0" xfId="2" applyNumberFormat="1" applyFont="1"/>
    <xf numFmtId="165" fontId="4" fillId="0" borderId="0" xfId="0" applyNumberFormat="1" applyFont="1"/>
    <xf numFmtId="165" fontId="5" fillId="0" borderId="0" xfId="0" applyNumberFormat="1" applyFont="1"/>
    <xf numFmtId="0" fontId="4" fillId="0" borderId="0" xfId="0" applyFont="1"/>
    <xf numFmtId="9" fontId="4" fillId="0" borderId="0" xfId="1" applyFont="1"/>
    <xf numFmtId="0" fontId="7" fillId="0" borderId="0" xfId="0" applyFont="1"/>
    <xf numFmtId="164" fontId="4" fillId="0" borderId="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9" fontId="8" fillId="0" borderId="0" xfId="1" applyFont="1"/>
    <xf numFmtId="9" fontId="8" fillId="0" borderId="0" xfId="1" applyNumberFormat="1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rbert Malburg" id="{186ACFC9-1249-4127-AAF6-3F94AF6BB489}" userId="S::malburg@sms-cie.de::ed8233a0-bf81-43a8-8bb1-21c7a1649d27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4-08-15T07:47:29.10" personId="{186ACFC9-1249-4127-AAF6-3F94AF6BB489}" id="{C0993E79-4FF9-471B-8160-9BB8F28535DB}">
    <text>Without financial asstes and IFRS 16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FF11-83C3-4010-8AA7-4307BE7BFDF8}">
  <dimension ref="C4:J18"/>
  <sheetViews>
    <sheetView workbookViewId="0">
      <selection activeCell="C5" sqref="C5"/>
    </sheetView>
  </sheetViews>
  <sheetFormatPr baseColWidth="10" defaultRowHeight="15" x14ac:dyDescent="0.25"/>
  <cols>
    <col min="1" max="16384" width="11.42578125" style="4"/>
  </cols>
  <sheetData>
    <row r="4" spans="9:10" x14ac:dyDescent="0.25">
      <c r="I4" s="10" t="s">
        <v>2</v>
      </c>
      <c r="J4" s="7">
        <v>118</v>
      </c>
    </row>
    <row r="5" spans="9:10" x14ac:dyDescent="0.25">
      <c r="I5" s="11" t="s">
        <v>3</v>
      </c>
      <c r="J5" s="8"/>
    </row>
    <row r="6" spans="9:10" x14ac:dyDescent="0.25">
      <c r="I6" s="11" t="s">
        <v>4</v>
      </c>
      <c r="J6" s="8"/>
    </row>
    <row r="7" spans="9:10" x14ac:dyDescent="0.25">
      <c r="I7" s="11" t="s">
        <v>5</v>
      </c>
      <c r="J7" s="8"/>
    </row>
    <row r="8" spans="9:10" x14ac:dyDescent="0.25">
      <c r="I8" s="11" t="s">
        <v>6</v>
      </c>
      <c r="J8" s="8"/>
    </row>
    <row r="9" spans="9:10" x14ac:dyDescent="0.25">
      <c r="I9" s="12" t="s">
        <v>7</v>
      </c>
      <c r="J9" s="9"/>
    </row>
    <row r="18" spans="3:3" x14ac:dyDescent="0.25">
      <c r="C18" s="6" t="s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2A65-272A-4AD4-A6C8-357809FAD98D}">
  <dimension ref="A1:L30"/>
  <sheetViews>
    <sheetView tabSelected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baseColWidth="10" defaultRowHeight="15" x14ac:dyDescent="0.25"/>
  <cols>
    <col min="1" max="1" width="24.5703125" style="2" bestFit="1" customWidth="1"/>
    <col min="2" max="16384" width="11.42578125" style="2"/>
  </cols>
  <sheetData>
    <row r="1" spans="1:12" x14ac:dyDescent="0.25">
      <c r="A1" s="1" t="s">
        <v>0</v>
      </c>
    </row>
    <row r="2" spans="1:12" x14ac:dyDescent="0.25">
      <c r="A2" s="2" t="s">
        <v>15</v>
      </c>
      <c r="D2" s="2" t="s">
        <v>40</v>
      </c>
      <c r="E2" s="2" t="s">
        <v>39</v>
      </c>
      <c r="F2" s="2" t="s">
        <v>38</v>
      </c>
      <c r="G2" s="2" t="s">
        <v>37</v>
      </c>
      <c r="H2" s="2" t="s">
        <v>12</v>
      </c>
      <c r="I2" s="2" t="s">
        <v>11</v>
      </c>
      <c r="J2" s="2" t="s">
        <v>10</v>
      </c>
      <c r="K2" s="2" t="s">
        <v>9</v>
      </c>
      <c r="L2" s="2" t="s">
        <v>8</v>
      </c>
    </row>
    <row r="4" spans="1:12" x14ac:dyDescent="0.25">
      <c r="A4" s="2" t="s">
        <v>13</v>
      </c>
      <c r="D4" s="2">
        <v>151.5</v>
      </c>
      <c r="F4" s="2">
        <v>595.4</v>
      </c>
      <c r="H4" s="2">
        <v>146.6</v>
      </c>
      <c r="I4" s="2">
        <f>356.9-H4</f>
        <v>210.29999999999998</v>
      </c>
      <c r="J4" s="2">
        <v>561.79999999999995</v>
      </c>
      <c r="K4" s="2">
        <f>1718-J4-I4-H4</f>
        <v>799.30000000000007</v>
      </c>
      <c r="L4" s="2">
        <v>136.30000000000001</v>
      </c>
    </row>
    <row r="5" spans="1:12" s="13" customFormat="1" x14ac:dyDescent="0.25">
      <c r="A5" s="13" t="s">
        <v>29</v>
      </c>
      <c r="D5" s="13" t="e">
        <f t="shared" ref="D5" si="0">+D4/#REF!-1</f>
        <v>#REF!</v>
      </c>
      <c r="F5" s="13" t="e">
        <f t="shared" ref="F5:K5" si="1">+F4/B4-1</f>
        <v>#DIV/0!</v>
      </c>
      <c r="G5" s="13" t="e">
        <f t="shared" si="1"/>
        <v>#DIV/0!</v>
      </c>
      <c r="H5" s="13">
        <f t="shared" si="1"/>
        <v>-3.2343234323432335E-2</v>
      </c>
      <c r="I5" s="13" t="e">
        <f t="shared" si="1"/>
        <v>#DIV/0!</v>
      </c>
      <c r="J5" s="13">
        <f t="shared" si="1"/>
        <v>-5.6432650319113264E-2</v>
      </c>
      <c r="K5" s="13" t="e">
        <f t="shared" si="1"/>
        <v>#DIV/0!</v>
      </c>
      <c r="L5" s="13">
        <f>+L4/H4-1</f>
        <v>-7.0259208731241363E-2</v>
      </c>
    </row>
    <row r="6" spans="1:12" x14ac:dyDescent="0.25">
      <c r="A6" s="2" t="s">
        <v>14</v>
      </c>
      <c r="D6" s="2">
        <v>216.5</v>
      </c>
      <c r="F6" s="2">
        <v>786.2</v>
      </c>
      <c r="H6" s="2">
        <v>215.2</v>
      </c>
      <c r="I6" s="2">
        <f>499.4-H6</f>
        <v>284.2</v>
      </c>
      <c r="J6" s="2">
        <v>763.7</v>
      </c>
      <c r="K6" s="2">
        <f>716.1-J6-I6-H6</f>
        <v>-547</v>
      </c>
      <c r="L6" s="2">
        <v>204.2</v>
      </c>
    </row>
    <row r="7" spans="1:12" s="13" customFormat="1" x14ac:dyDescent="0.25">
      <c r="A7" s="13" t="s">
        <v>30</v>
      </c>
      <c r="D7" s="13" t="e">
        <f t="shared" ref="D7" si="2">+D6/#REF!-1</f>
        <v>#REF!</v>
      </c>
      <c r="F7" s="13" t="e">
        <f t="shared" ref="F7:K7" si="3">+F6/B6-1</f>
        <v>#DIV/0!</v>
      </c>
      <c r="G7" s="13" t="e">
        <f t="shared" si="3"/>
        <v>#DIV/0!</v>
      </c>
      <c r="H7" s="13">
        <f t="shared" si="3"/>
        <v>-6.0046189376443682E-3</v>
      </c>
      <c r="I7" s="13" t="e">
        <f t="shared" si="3"/>
        <v>#DIV/0!</v>
      </c>
      <c r="J7" s="13">
        <f t="shared" si="3"/>
        <v>-2.8618672093614905E-2</v>
      </c>
      <c r="K7" s="13" t="e">
        <f t="shared" si="3"/>
        <v>#DIV/0!</v>
      </c>
      <c r="L7" s="13">
        <f>+L6/H6-1</f>
        <v>-5.1115241635687703E-2</v>
      </c>
    </row>
    <row r="8" spans="1:12" x14ac:dyDescent="0.25">
      <c r="A8" s="3" t="s">
        <v>17</v>
      </c>
    </row>
    <row r="9" spans="1:12" x14ac:dyDescent="0.25">
      <c r="A9" s="2" t="s">
        <v>18</v>
      </c>
      <c r="D9" s="2">
        <v>294.7</v>
      </c>
      <c r="F9" s="2">
        <v>1085.0999999999999</v>
      </c>
      <c r="H9" s="2">
        <v>288</v>
      </c>
      <c r="I9" s="2">
        <f>674-H9</f>
        <v>386</v>
      </c>
      <c r="J9" s="2">
        <v>1039</v>
      </c>
      <c r="K9" s="2" t="s">
        <v>41</v>
      </c>
      <c r="L9" s="2">
        <v>268.2</v>
      </c>
    </row>
    <row r="10" spans="1:12" s="13" customFormat="1" x14ac:dyDescent="0.25">
      <c r="A10" s="13" t="s">
        <v>34</v>
      </c>
      <c r="D10" s="13" t="e">
        <f t="shared" ref="D10" si="4">+D9/#REF!-1</f>
        <v>#REF!</v>
      </c>
      <c r="F10" s="13" t="e">
        <f t="shared" ref="F10:K10" si="5">+F9/B9-1</f>
        <v>#DIV/0!</v>
      </c>
      <c r="G10" s="13" t="e">
        <f t="shared" si="5"/>
        <v>#DIV/0!</v>
      </c>
      <c r="H10" s="13">
        <f t="shared" si="5"/>
        <v>-2.2734984730234054E-2</v>
      </c>
      <c r="I10" s="13" t="e">
        <f t="shared" si="5"/>
        <v>#DIV/0!</v>
      </c>
      <c r="J10" s="13">
        <f t="shared" si="5"/>
        <v>-4.2484563634688E-2</v>
      </c>
      <c r="K10" s="13" t="e">
        <f>+K9/G9-1</f>
        <v>#VALUE!</v>
      </c>
      <c r="L10" s="13">
        <f>+L9/H9-1</f>
        <v>-6.8750000000000089E-2</v>
      </c>
    </row>
    <row r="11" spans="1:12" x14ac:dyDescent="0.25">
      <c r="A11" s="2" t="s">
        <v>33</v>
      </c>
      <c r="D11" s="2">
        <v>31.1</v>
      </c>
      <c r="F11" s="2">
        <v>136.80000000000001</v>
      </c>
      <c r="H11" s="2">
        <v>31.3</v>
      </c>
      <c r="I11" s="2">
        <f>82.1-H11</f>
        <v>50.8</v>
      </c>
      <c r="J11" s="2">
        <v>129.4</v>
      </c>
      <c r="K11" s="2">
        <v>27.9</v>
      </c>
      <c r="L11" s="2">
        <v>27.9</v>
      </c>
    </row>
    <row r="12" spans="1:12" s="13" customFormat="1" x14ac:dyDescent="0.25">
      <c r="A12" s="13" t="s">
        <v>32</v>
      </c>
      <c r="D12" s="13" t="e">
        <f t="shared" ref="D12" si="6">+D11/#REF!-1</f>
        <v>#REF!</v>
      </c>
      <c r="F12" s="13" t="e">
        <f t="shared" ref="F12:K12" si="7">+F11/B11-1</f>
        <v>#DIV/0!</v>
      </c>
      <c r="G12" s="13" t="e">
        <f t="shared" si="7"/>
        <v>#DIV/0!</v>
      </c>
      <c r="H12" s="13">
        <f t="shared" si="7"/>
        <v>6.4308681672025081E-3</v>
      </c>
      <c r="I12" s="13" t="e">
        <f t="shared" si="7"/>
        <v>#DIV/0!</v>
      </c>
      <c r="J12" s="13">
        <f t="shared" si="7"/>
        <v>-5.4093567251461971E-2</v>
      </c>
      <c r="K12" s="13" t="e">
        <f t="shared" si="7"/>
        <v>#DIV/0!</v>
      </c>
      <c r="L12" s="13">
        <f>+L11/H11-1</f>
        <v>-0.10862619808306717</v>
      </c>
    </row>
    <row r="13" spans="1:12" x14ac:dyDescent="0.25">
      <c r="A13" s="2" t="s">
        <v>19</v>
      </c>
      <c r="D13" s="2">
        <v>42.2</v>
      </c>
      <c r="F13" s="2">
        <v>159.69999999999999</v>
      </c>
      <c r="H13" s="2">
        <v>42.5</v>
      </c>
      <c r="I13" s="2">
        <f>100.2-H13</f>
        <v>57.7</v>
      </c>
      <c r="J13" s="2">
        <v>157.1</v>
      </c>
      <c r="K13" s="2">
        <v>44.4</v>
      </c>
      <c r="L13" s="2">
        <v>44.4</v>
      </c>
    </row>
    <row r="14" spans="1:12" s="13" customFormat="1" x14ac:dyDescent="0.25">
      <c r="A14" s="13" t="s">
        <v>31</v>
      </c>
      <c r="D14" s="13" t="e">
        <f t="shared" ref="D14" si="8">+D13/#REF!-1</f>
        <v>#REF!</v>
      </c>
      <c r="F14" s="13" t="e">
        <f t="shared" ref="F14:K14" si="9">+F13/B13-1</f>
        <v>#DIV/0!</v>
      </c>
      <c r="G14" s="13" t="e">
        <f t="shared" si="9"/>
        <v>#DIV/0!</v>
      </c>
      <c r="H14" s="13">
        <f t="shared" si="9"/>
        <v>7.1090047393365108E-3</v>
      </c>
      <c r="I14" s="13" t="e">
        <f t="shared" si="9"/>
        <v>#DIV/0!</v>
      </c>
      <c r="J14" s="13">
        <f t="shared" si="9"/>
        <v>-1.6280525986224093E-2</v>
      </c>
      <c r="K14" s="13" t="e">
        <f t="shared" si="9"/>
        <v>#DIV/0!</v>
      </c>
      <c r="L14" s="13">
        <f>+L13/H13-1</f>
        <v>4.4705882352941151E-2</v>
      </c>
    </row>
    <row r="16" spans="1:12" s="3" customFormat="1" ht="14.25" x14ac:dyDescent="0.2">
      <c r="A16" s="3" t="s">
        <v>1</v>
      </c>
      <c r="D16" s="3">
        <f>+D4+D6</f>
        <v>368</v>
      </c>
      <c r="F16" s="3">
        <f>+F4+F6</f>
        <v>1381.6</v>
      </c>
      <c r="H16" s="3">
        <f>+H4+H6</f>
        <v>361.79999999999995</v>
      </c>
      <c r="I16" s="3">
        <f>+I4+I6</f>
        <v>494.5</v>
      </c>
      <c r="J16" s="3">
        <f>+J4+J6</f>
        <v>1325.5</v>
      </c>
      <c r="K16" s="3">
        <f>+K4+K6</f>
        <v>252.30000000000007</v>
      </c>
      <c r="L16" s="3">
        <f>+L4+L6</f>
        <v>340.5</v>
      </c>
    </row>
    <row r="17" spans="1:12" s="13" customFormat="1" x14ac:dyDescent="0.25">
      <c r="A17" s="13" t="s">
        <v>35</v>
      </c>
      <c r="D17" s="14" t="e">
        <f t="shared" ref="D17" si="10">+D16/#REF!-1</f>
        <v>#REF!</v>
      </c>
      <c r="F17" s="14" t="e">
        <f t="shared" ref="F17:K17" si="11">+F16/B16-1</f>
        <v>#DIV/0!</v>
      </c>
      <c r="G17" s="14" t="e">
        <f t="shared" si="11"/>
        <v>#DIV/0!</v>
      </c>
      <c r="H17" s="14">
        <f t="shared" si="11"/>
        <v>-1.6847826086956674E-2</v>
      </c>
      <c r="I17" s="14" t="e">
        <f t="shared" si="11"/>
        <v>#DIV/0!</v>
      </c>
      <c r="J17" s="14">
        <f t="shared" si="11"/>
        <v>-4.0605095541401237E-2</v>
      </c>
      <c r="K17" s="14" t="e">
        <f t="shared" si="11"/>
        <v>#DIV/0!</v>
      </c>
      <c r="L17" s="14">
        <f>+L16/H16-1</f>
        <v>-5.8872305140961756E-2</v>
      </c>
    </row>
    <row r="18" spans="1:12" x14ac:dyDescent="0.25">
      <c r="A18" s="2" t="s">
        <v>27</v>
      </c>
      <c r="D18" s="2">
        <v>5.6</v>
      </c>
      <c r="F18" s="2">
        <v>24.5</v>
      </c>
      <c r="H18" s="2">
        <v>6</v>
      </c>
      <c r="I18" s="2">
        <f>14.1-H18</f>
        <v>8.1</v>
      </c>
      <c r="J18" s="2">
        <v>25.7</v>
      </c>
      <c r="K18" s="2">
        <v>6.4</v>
      </c>
      <c r="L18" s="2">
        <v>6.4</v>
      </c>
    </row>
    <row r="19" spans="1:12" s="13" customFormat="1" x14ac:dyDescent="0.25">
      <c r="A19" s="13" t="s">
        <v>36</v>
      </c>
      <c r="D19" s="13" t="e">
        <f t="shared" ref="D19" si="12">+D18/#REF!-1</f>
        <v>#REF!</v>
      </c>
      <c r="F19" s="13" t="e">
        <f t="shared" ref="F19:K19" si="13">+F18/B18-1</f>
        <v>#DIV/0!</v>
      </c>
      <c r="G19" s="13" t="e">
        <f t="shared" si="13"/>
        <v>#DIV/0!</v>
      </c>
      <c r="H19" s="13">
        <f t="shared" si="13"/>
        <v>7.1428571428571397E-2</v>
      </c>
      <c r="I19" s="13" t="e">
        <f t="shared" si="13"/>
        <v>#DIV/0!</v>
      </c>
      <c r="J19" s="13">
        <f t="shared" si="13"/>
        <v>4.8979591836734615E-2</v>
      </c>
      <c r="K19" s="13" t="e">
        <f t="shared" si="13"/>
        <v>#DIV/0!</v>
      </c>
      <c r="L19" s="13">
        <f>+L18/H18-1</f>
        <v>6.6666666666666652E-2</v>
      </c>
    </row>
    <row r="22" spans="1:12" s="5" customFormat="1" x14ac:dyDescent="0.25">
      <c r="A22" s="5" t="s">
        <v>20</v>
      </c>
      <c r="D22" s="5">
        <f>+D4/D16</f>
        <v>0.41168478260869568</v>
      </c>
      <c r="F22" s="5">
        <f>+F4/F16</f>
        <v>0.4309496236247829</v>
      </c>
      <c r="H22" s="5">
        <f>+H4/H16</f>
        <v>0.40519624101713658</v>
      </c>
      <c r="I22" s="5">
        <f>+I4/I16</f>
        <v>0.42527805864509605</v>
      </c>
      <c r="J22" s="5">
        <f>+J4/J16</f>
        <v>0.42384006035458316</v>
      </c>
      <c r="K22" s="5">
        <f>+K4/K16</f>
        <v>3.1680539040824409</v>
      </c>
      <c r="L22" s="5">
        <f>+L4/L16</f>
        <v>0.40029368575624086</v>
      </c>
    </row>
    <row r="23" spans="1:12" s="5" customFormat="1" x14ac:dyDescent="0.25">
      <c r="A23" s="5" t="s">
        <v>21</v>
      </c>
      <c r="D23" s="5">
        <f>+D6/D16</f>
        <v>0.58831521739130432</v>
      </c>
      <c r="F23" s="5">
        <f>+F6/F16</f>
        <v>0.56905037637521716</v>
      </c>
      <c r="H23" s="5">
        <f>+H6/H16</f>
        <v>0.59480375898286353</v>
      </c>
      <c r="I23" s="5">
        <f>+I6/I16</f>
        <v>0.57472194135490395</v>
      </c>
      <c r="J23" s="5">
        <f>+J6/J16</f>
        <v>0.5761599396454169</v>
      </c>
      <c r="K23" s="5">
        <f>+K6/K16</f>
        <v>-2.1680539040824409</v>
      </c>
      <c r="L23" s="5">
        <f>+L6/L16</f>
        <v>0.5997063142437592</v>
      </c>
    </row>
    <row r="24" spans="1:12" s="5" customFormat="1" x14ac:dyDescent="0.25">
      <c r="A24" s="5" t="s">
        <v>22</v>
      </c>
      <c r="D24" s="5">
        <f>+D9/D16</f>
        <v>0.80081521739130435</v>
      </c>
      <c r="F24" s="5">
        <f>+F9/F16</f>
        <v>0.78539374638100756</v>
      </c>
      <c r="H24" s="5">
        <f>+H9/H16</f>
        <v>0.79601990049751259</v>
      </c>
      <c r="I24" s="5">
        <f>+I9/I16</f>
        <v>0.78058645096056622</v>
      </c>
      <c r="J24" s="5">
        <f>+J9/J16</f>
        <v>0.78385514900037723</v>
      </c>
      <c r="K24" s="5" t="e">
        <f>+K9/K16</f>
        <v>#VALUE!</v>
      </c>
      <c r="L24" s="5">
        <f>+L9/L16</f>
        <v>0.78766519823788539</v>
      </c>
    </row>
    <row r="25" spans="1:12" s="5" customFormat="1" x14ac:dyDescent="0.25">
      <c r="A25" s="5" t="s">
        <v>23</v>
      </c>
      <c r="D25" s="5">
        <f>+D11/D16</f>
        <v>8.4510869565217389E-2</v>
      </c>
      <c r="F25" s="5">
        <f>+F11/F16</f>
        <v>9.9015634047481191E-2</v>
      </c>
      <c r="H25" s="5">
        <f>+H11/H16</f>
        <v>8.6511885019347715E-2</v>
      </c>
      <c r="I25" s="5">
        <f>+I11/I16</f>
        <v>0.10273003033367037</v>
      </c>
      <c r="J25" s="5">
        <f>+J11/J16</f>
        <v>9.7623538287438708E-2</v>
      </c>
      <c r="K25" s="5">
        <f>+K11/K16</f>
        <v>0.11058263971462541</v>
      </c>
      <c r="L25" s="5">
        <f>+L11/L16</f>
        <v>8.1938325991189428E-2</v>
      </c>
    </row>
    <row r="26" spans="1:12" s="5" customFormat="1" x14ac:dyDescent="0.25">
      <c r="A26" s="5" t="s">
        <v>24</v>
      </c>
      <c r="D26" s="5">
        <f>+D13/D16</f>
        <v>0.11467391304347826</v>
      </c>
      <c r="F26" s="5">
        <f>+F13/F16</f>
        <v>0.11559061957151129</v>
      </c>
      <c r="H26" s="5">
        <f>+H13/H16</f>
        <v>0.11746821448313988</v>
      </c>
      <c r="I26" s="5">
        <f>+I13/I16</f>
        <v>0.11668351870576341</v>
      </c>
      <c r="J26" s="5">
        <f>+J13/J16</f>
        <v>0.11852131271218408</v>
      </c>
      <c r="K26" s="5">
        <f>+K13/K16</f>
        <v>0.17598097502972646</v>
      </c>
      <c r="L26" s="5">
        <f>+L13/L16</f>
        <v>0.13039647577092511</v>
      </c>
    </row>
    <row r="28" spans="1:12" s="3" customFormat="1" ht="14.25" x14ac:dyDescent="0.2">
      <c r="A28" s="3" t="s">
        <v>16</v>
      </c>
      <c r="D28" s="3">
        <f t="shared" ref="D28" si="14">+D29+D30</f>
        <v>5773</v>
      </c>
      <c r="F28" s="3">
        <f>+F29+F30</f>
        <v>5839</v>
      </c>
      <c r="H28" s="3">
        <f t="shared" ref="H28:K28" si="15">+H29+H30</f>
        <v>5771</v>
      </c>
      <c r="I28" s="3">
        <f>+I29+I30</f>
        <v>5801</v>
      </c>
      <c r="J28" s="3">
        <f>+J29+J30</f>
        <v>5903</v>
      </c>
      <c r="K28" s="3">
        <f>+K29+K30</f>
        <v>5804</v>
      </c>
      <c r="L28" s="3">
        <f>+L29+L30</f>
        <v>5804</v>
      </c>
    </row>
    <row r="29" spans="1:12" x14ac:dyDescent="0.25">
      <c r="A29" s="2" t="s">
        <v>25</v>
      </c>
      <c r="D29" s="2">
        <v>3134</v>
      </c>
      <c r="F29" s="2">
        <v>3174</v>
      </c>
      <c r="H29" s="2">
        <v>3125</v>
      </c>
      <c r="I29" s="2">
        <v>3125</v>
      </c>
      <c r="J29" s="2">
        <v>3195</v>
      </c>
      <c r="K29" s="2">
        <v>3148</v>
      </c>
      <c r="L29" s="2">
        <v>3148</v>
      </c>
    </row>
    <row r="30" spans="1:12" x14ac:dyDescent="0.25">
      <c r="A30" s="2" t="s">
        <v>26</v>
      </c>
      <c r="D30" s="2">
        <v>2639</v>
      </c>
      <c r="F30" s="2">
        <v>2665</v>
      </c>
      <c r="H30" s="2">
        <v>2646</v>
      </c>
      <c r="I30" s="2">
        <v>2676</v>
      </c>
      <c r="J30" s="2">
        <v>2708</v>
      </c>
      <c r="K30" s="2">
        <v>2656</v>
      </c>
      <c r="L30" s="2">
        <v>2656</v>
      </c>
    </row>
  </sheetData>
  <hyperlinks>
    <hyperlink ref="A1" location="Main!A1" display="Main" xr:uid="{267FF0E3-5C69-46F5-8C37-A5AACC32CAA1}"/>
  </hyperlink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Malburg</dc:creator>
  <cp:lastModifiedBy>Norbert Malburg</cp:lastModifiedBy>
  <dcterms:created xsi:type="dcterms:W3CDTF">2024-08-15T07:26:43Z</dcterms:created>
  <dcterms:modified xsi:type="dcterms:W3CDTF">2024-08-15T08:18:59Z</dcterms:modified>
</cp:coreProperties>
</file>