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D3250606-F0BD-48D1-9C73-16308CBAB799}" xr6:coauthVersionLast="45" xr6:coauthVersionMax="45"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75" i="3" l="1"/>
  <c r="I695" i="3" l="1"/>
  <c r="E722" i="3"/>
  <c r="H30" i="22" l="1"/>
  <c r="H26" i="22"/>
  <c r="H22" i="22"/>
  <c r="H18" i="22"/>
  <c r="H14" i="22"/>
  <c r="H10" i="22"/>
  <c r="I259" i="3"/>
  <c r="N497" i="3"/>
  <c r="N492" i="3"/>
  <c r="N487" i="3"/>
  <c r="F15" i="21"/>
  <c r="N502" i="3"/>
  <c r="K772" i="3" l="1"/>
  <c r="N482" i="3"/>
  <c r="I337" i="3" l="1"/>
  <c r="L772" i="3" s="1"/>
  <c r="T772" i="3" s="1"/>
  <c r="U772" i="3" s="1"/>
  <c r="M772" i="3" l="1"/>
  <c r="S752" i="3"/>
  <c r="N467" i="3"/>
  <c r="I345" i="3" l="1"/>
  <c r="L775" i="3" s="1"/>
  <c r="T775" i="3" l="1"/>
  <c r="U775" i="3" s="1"/>
  <c r="M775" i="3"/>
  <c r="N477" i="3"/>
  <c r="E387" i="3" l="1"/>
  <c r="B794" i="3"/>
  <c r="C792" i="3"/>
  <c r="C793" i="3" s="1"/>
  <c r="C794" i="3" s="1"/>
  <c r="B792" i="3"/>
  <c r="N472" i="3"/>
  <c r="N462" i="3"/>
  <c r="N457" i="3" l="1"/>
  <c r="U752" i="3" l="1"/>
  <c r="K756" i="3"/>
  <c r="N452" i="3" l="1"/>
  <c r="N447" i="3"/>
  <c r="K759" i="3" l="1"/>
  <c r="N432" i="3" l="1"/>
  <c r="N426" i="3"/>
  <c r="N442" i="3"/>
  <c r="N416" i="3"/>
  <c r="E605" i="3"/>
  <c r="E574" i="3"/>
  <c r="E569" i="3"/>
  <c r="I305" i="3"/>
  <c r="N437" i="3"/>
  <c r="E215" i="3" l="1"/>
  <c r="I204" i="3" s="1"/>
  <c r="E146" i="3"/>
  <c r="N421" i="3"/>
  <c r="N410" i="3"/>
  <c r="I132" i="3" l="1"/>
  <c r="L759" i="3" s="1"/>
  <c r="T759" i="3" s="1"/>
  <c r="U759" i="3" s="1"/>
  <c r="E745" i="3"/>
  <c r="I415" i="3"/>
  <c r="M759" i="3" l="1"/>
  <c r="N405" i="3"/>
  <c r="K766" i="3" l="1"/>
  <c r="K767" i="3"/>
  <c r="K765" i="3" l="1"/>
  <c r="N400" i="3" l="1"/>
  <c r="N395" i="3"/>
  <c r="N384" i="3"/>
  <c r="N379" i="3" l="1"/>
  <c r="K773" i="3" l="1"/>
  <c r="N385" i="3"/>
  <c r="N380" i="3"/>
  <c r="N375" i="3" l="1"/>
  <c r="N369" i="3"/>
  <c r="L766" i="3" l="1"/>
  <c r="I324" i="3"/>
  <c r="L767" i="3" s="1"/>
  <c r="M767" i="3" s="1"/>
  <c r="T766" i="3" l="1"/>
  <c r="U766" i="3" s="1"/>
  <c r="M766" i="3"/>
  <c r="T767" i="3"/>
  <c r="U767" i="3" s="1"/>
  <c r="I42" i="3"/>
  <c r="I369" i="3"/>
  <c r="L773" i="3" s="1"/>
  <c r="T773" i="3" s="1"/>
  <c r="U773" i="3" s="1"/>
  <c r="M773" i="3" l="1"/>
  <c r="I33" i="3"/>
  <c r="N363" i="3"/>
  <c r="N358" i="3"/>
  <c r="N353" i="3" l="1"/>
  <c r="N348" i="3"/>
  <c r="N343" i="3" l="1"/>
  <c r="L776" i="3" l="1"/>
  <c r="K776" i="3"/>
  <c r="N338" i="3"/>
  <c r="N333" i="3"/>
  <c r="N328" i="3"/>
  <c r="N323" i="3"/>
  <c r="N318" i="3"/>
  <c r="M776" i="3" l="1"/>
  <c r="N313" i="3"/>
  <c r="N308" i="3"/>
  <c r="N298" i="3"/>
  <c r="N303" i="3"/>
  <c r="N292" i="3" l="1"/>
  <c r="N286" i="3" l="1"/>
  <c r="N275" i="3"/>
  <c r="K774" i="3"/>
  <c r="K777" i="3"/>
  <c r="K771" i="3"/>
  <c r="N280" i="3"/>
  <c r="I47" i="3" l="1"/>
  <c r="I299" i="3"/>
  <c r="L777" i="3" s="1"/>
  <c r="T777" i="3" s="1"/>
  <c r="U777" i="3" s="1"/>
  <c r="M777" i="3" l="1"/>
  <c r="E22" i="16" l="1"/>
  <c r="M27" i="4"/>
  <c r="M26" i="4"/>
  <c r="I273" i="3" l="1"/>
  <c r="L765" i="3" s="1"/>
  <c r="M765" i="3" l="1"/>
  <c r="T765" i="3"/>
  <c r="U765" i="3" s="1"/>
  <c r="I356" i="3" l="1"/>
  <c r="L774" i="3" s="1"/>
  <c r="N244" i="3" l="1"/>
  <c r="I53" i="3" l="1"/>
  <c r="I60" i="3"/>
  <c r="L771" i="3" s="1"/>
  <c r="M771" i="3" l="1"/>
  <c r="K770" i="3"/>
  <c r="T774" i="3" l="1"/>
  <c r="U774" i="3" s="1"/>
  <c r="M774" i="3"/>
  <c r="N260" i="3"/>
  <c r="N255" i="3"/>
  <c r="N239" i="3" l="1"/>
  <c r="N265" i="3" l="1"/>
  <c r="N270" i="3" l="1"/>
  <c r="K768" i="3"/>
  <c r="N217" i="3" l="1"/>
  <c r="N223" i="3" l="1"/>
  <c r="K769" i="3" l="1"/>
  <c r="K764" i="3"/>
  <c r="K763" i="3"/>
  <c r="K762" i="3"/>
  <c r="K761" i="3"/>
  <c r="K760" i="3"/>
  <c r="K758" i="3"/>
  <c r="K757" i="3"/>
  <c r="K778" i="3" l="1"/>
  <c r="N211" i="3"/>
  <c r="N189" i="3" l="1"/>
  <c r="N206" i="3"/>
  <c r="N201" i="3"/>
  <c r="N195" i="3"/>
  <c r="I392" i="3" l="1"/>
  <c r="L769" i="3" s="1"/>
  <c r="M769" i="3" l="1"/>
  <c r="T769" i="3"/>
  <c r="U769" i="3" s="1"/>
  <c r="I644" i="3"/>
  <c r="I724"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57" i="3" l="1"/>
  <c r="N249" i="3" l="1"/>
  <c r="N228" i="3"/>
  <c r="I283" i="3" l="1"/>
  <c r="L768" i="3" s="1"/>
  <c r="T768" i="3" s="1"/>
  <c r="U768" i="3" s="1"/>
  <c r="I423" i="3"/>
  <c r="M768" i="3" l="1"/>
  <c r="N183" i="3"/>
  <c r="N178" i="3"/>
  <c r="N173" i="3"/>
  <c r="N168" i="3" l="1"/>
  <c r="N163" i="3" l="1"/>
  <c r="N158" i="3" l="1"/>
  <c r="N153" i="3" l="1"/>
  <c r="I226" i="3" l="1"/>
  <c r="L764" i="3" s="1"/>
  <c r="M764" i="3" l="1"/>
  <c r="T764" i="3"/>
  <c r="U764" i="3" s="1"/>
  <c r="N148" i="3"/>
  <c r="N143" i="3" l="1"/>
  <c r="N134" i="3" l="1"/>
  <c r="L110" i="12" l="1"/>
  <c r="L109" i="12"/>
  <c r="L108" i="12"/>
  <c r="L111" i="12" s="1"/>
  <c r="L104" i="12"/>
  <c r="L105" i="12"/>
  <c r="L103" i="12"/>
  <c r="L106" i="12" s="1"/>
  <c r="L99" i="12" l="1"/>
  <c r="L98" i="12"/>
  <c r="L100" i="12" s="1"/>
  <c r="E113" i="12" l="1"/>
  <c r="E103" i="12"/>
  <c r="E101" i="12"/>
  <c r="E102" i="12"/>
  <c r="E100" i="12"/>
  <c r="N128" i="3" l="1"/>
  <c r="I614" i="3" l="1"/>
  <c r="I495" i="3"/>
  <c r="L763" i="3"/>
  <c r="I188" i="3"/>
  <c r="L762" i="3" s="1"/>
  <c r="T762" i="3" s="1"/>
  <c r="I168" i="3"/>
  <c r="L761" i="3" s="1"/>
  <c r="I149" i="3"/>
  <c r="L760" i="3" s="1"/>
  <c r="I25" i="3"/>
  <c r="L758" i="3" s="1"/>
  <c r="I15" i="3"/>
  <c r="L757" i="3" s="1"/>
  <c r="M757" i="3" s="1"/>
  <c r="I68" i="3"/>
  <c r="I2" i="3"/>
  <c r="L756" i="3" s="1"/>
  <c r="I745" i="3" l="1"/>
  <c r="M763" i="3"/>
  <c r="T763" i="3"/>
  <c r="U763" i="3" s="1"/>
  <c r="T760" i="3"/>
  <c r="U760" i="3" s="1"/>
  <c r="T761" i="3"/>
  <c r="U761" i="3" s="1"/>
  <c r="M761" i="3"/>
  <c r="M762" i="3"/>
  <c r="U762" i="3"/>
  <c r="M758" i="3"/>
  <c r="M760" i="3"/>
  <c r="L770" i="3"/>
  <c r="L778" i="3" s="1"/>
  <c r="M756" i="3"/>
  <c r="L43" i="12"/>
  <c r="J43" i="12"/>
  <c r="J38" i="12"/>
  <c r="J40" i="12"/>
  <c r="L40" i="12" s="1"/>
  <c r="M770" i="3" l="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45" i="3"/>
  <c r="M750" i="3" l="1"/>
  <c r="M752" i="3" s="1"/>
  <c r="F14" i="4"/>
  <c r="F25" i="4" s="1"/>
  <c r="A1" i="2"/>
  <c r="G14" i="4" l="1"/>
  <c r="G25" i="4" s="1"/>
  <c r="F35" i="4"/>
  <c r="F38" i="4" s="1"/>
  <c r="F40" i="4" s="1"/>
  <c r="G33" i="4"/>
  <c r="G35" i="4" s="1"/>
  <c r="F42" i="4" l="1"/>
  <c r="F41" i="4"/>
  <c r="F43" i="4"/>
  <c r="F44" i="4"/>
  <c r="J45" i="4" s="1"/>
  <c r="F45" i="4"/>
  <c r="O745" i="3" l="1"/>
  <c r="Q745" i="3" s="1"/>
</calcChain>
</file>

<file path=xl/sharedStrings.xml><?xml version="1.0" encoding="utf-8"?>
<sst xmlns="http://schemas.openxmlformats.org/spreadsheetml/2006/main" count="6365" uniqueCount="3553">
  <si>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</si>
  <si>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</si>
  <si>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</si>
  <si>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</si>
  <si>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</si>
  <si>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</si>
  <si>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</si>
  <si>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</si>
  <si>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</si>
  <si>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</si>
  <si>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</si>
  <si>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</si>
  <si>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</si>
  <si>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</si>
  <si>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</si>
  <si>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</si>
  <si>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</si>
  <si>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</si>
  <si>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</si>
  <si>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</si>
  <si>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</si>
  <si>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</si>
  <si>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</si>
  <si>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</si>
  <si>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</si>
  <si>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</si>
  <si>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</si>
  <si>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</si>
  <si>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</si>
  <si>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</si>
  <si>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</si>
  <si>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</si>
  <si>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</si>
  <si>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</si>
  <si>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</si>
  <si>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</si>
  <si>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</si>
  <si>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</si>
  <si>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</si>
  <si>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</si>
  <si>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</si>
  <si>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</si>
  <si>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</si>
  <si>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</si>
  <si>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</si>
  <si>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</si>
  <si>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</si>
  <si>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</si>
  <si>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</si>
  <si>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</si>
  <si>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</si>
  <si>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</si>
  <si>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</si>
  <si>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</si>
  <si>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</si>
  <si>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</si>
  <si>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</si>
  <si>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</si>
  <si>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</si>
  <si>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</si>
  <si>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</si>
  <si>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</si>
  <si>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</si>
  <si>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</si>
  <si>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</si>
  <si>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</si>
  <si>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</si>
  <si>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</si>
  <si>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</si>
  <si>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</si>
  <si>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</si>
  <si>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</si>
  <si>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</si>
  <si>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</si>
  <si>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</si>
  <si>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</si>
  <si>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</si>
  <si>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</si>
  <si>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</si>
  <si>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</si>
  <si>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</si>
  <si>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</si>
  <si>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</si>
  <si>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</si>
  <si>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</si>
  <si>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</si>
  <si>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</si>
  <si>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</si>
  <si>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</si>
  <si>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</si>
  <si>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</si>
  <si>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</si>
  <si>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</si>
  <si>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</si>
  <si>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</si>
  <si>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</si>
  <si>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</si>
  <si>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</si>
  <si>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</si>
  <si>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</si>
  <si>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</si>
  <si>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</si>
  <si>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</si>
  <si>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</si>
  <si>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</si>
  <si>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</si>
  <si>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</si>
  <si>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</si>
  <si>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</si>
  <si>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</si>
  <si>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</si>
  <si>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</si>
  <si>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</si>
  <si>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</si>
  <si>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</si>
  <si>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</si>
  <si>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</si>
  <si>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</si>
  <si>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</si>
  <si>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</si>
  <si>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</si>
  <si>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</si>
  <si>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</si>
  <si>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</si>
  <si>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</si>
  <si>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</si>
  <si>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</si>
  <si>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</si>
  <si>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</si>
  <si>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</si>
  <si>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</si>
  <si>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</si>
  <si>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</si>
  <si>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</si>
  <si>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</si>
  <si>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</si>
  <si>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</si>
  <si>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</si>
  <si>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</si>
  <si>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</si>
  <si>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</si>
  <si>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</si>
  <si>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</si>
  <si>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</si>
  <si>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</si>
  <si>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</si>
  <si>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</si>
  <si>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</si>
  <si>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</si>
  <si>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</si>
  <si>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</si>
  <si>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</si>
  <si>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</si>
  <si>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</si>
  <si>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</si>
  <si>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</si>
  <si>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</si>
  <si>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</si>
  <si>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</si>
  <si>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</si>
  <si>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</si>
  <si>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</si>
  <si>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</si>
  <si>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</si>
  <si>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</si>
  <si>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</si>
  <si>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</si>
  <si>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</si>
  <si>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</si>
  <si>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</si>
  <si>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</si>
  <si>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</si>
  <si>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</si>
  <si>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</si>
  <si>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</si>
  <si>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</si>
  <si>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</si>
  <si>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</si>
  <si>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</si>
  <si>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</si>
  <si>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</si>
  <si>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</si>
  <si>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</si>
  <si>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</si>
  <si>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</si>
  <si>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</si>
  <si>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</si>
  <si>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</si>
  <si>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</si>
  <si>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</si>
  <si>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</si>
  <si>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</si>
  <si>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</si>
  <si>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</si>
  <si>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</si>
  <si>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</si>
  <si>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</si>
  <si>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</si>
  <si>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</si>
  <si>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</si>
  <si>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</si>
  <si>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</si>
  <si>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</si>
  <si>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</si>
  <si>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</si>
  <si>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</si>
  <si>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</si>
  <si>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</si>
  <si>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</si>
  <si>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</si>
  <si>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</si>
  <si>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</si>
  <si>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</si>
  <si>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</si>
  <si>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</si>
  <si>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</si>
  <si>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</si>
  <si>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</si>
  <si>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</si>
  <si>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</si>
  <si>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</si>
  <si>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</si>
  <si>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</si>
  <si>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</si>
  <si>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</si>
  <si>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</si>
  <si>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</si>
  <si>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</si>
  <si>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</si>
  <si>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</si>
  <si>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</si>
  <si>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</si>
  <si>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</si>
  <si>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</si>
  <si>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</si>
  <si>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</si>
  <si>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</si>
  <si>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</si>
  <si>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</si>
  <si>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</si>
  <si>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</si>
  <si>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</si>
  <si>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</si>
  <si>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</si>
  <si>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</si>
  <si>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</si>
  <si>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</si>
  <si>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</si>
  <si>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</si>
  <si>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</si>
  <si>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</si>
  <si>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</si>
  <si>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</si>
  <si>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</si>
  <si>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</si>
  <si>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</si>
  <si>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</si>
  <si>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</si>
  <si>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</si>
  <si>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</si>
  <si>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</si>
  <si>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</si>
  <si>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</si>
  <si>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</si>
  <si>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</si>
  <si>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</si>
  <si>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</si>
  <si>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</si>
  <si>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</si>
  <si>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</si>
  <si>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</si>
  <si>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</si>
  <si>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</si>
  <si>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</si>
  <si>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</si>
  <si>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</si>
  <si>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</si>
  <si>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</si>
  <si>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</si>
  <si>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</si>
  <si>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</si>
  <si>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</si>
  <si>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</si>
  <si>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</si>
  <si>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</si>
  <si>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</si>
  <si>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</si>
  <si>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</si>
  <si>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</si>
  <si>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</si>
  <si>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</si>
  <si>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</si>
  <si>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</si>
  <si>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</si>
  <si>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</si>
  <si>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</si>
  <si>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</si>
  <si>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</si>
  <si>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</si>
  <si>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</si>
  <si>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</si>
  <si>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</si>
  <si>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</si>
  <si>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</si>
  <si>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</si>
  <si>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</si>
  <si>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</si>
  <si>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</si>
  <si>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</si>
  <si>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</si>
  <si>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</si>
  <si>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</si>
  <si>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</si>
  <si>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</si>
  <si>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</si>
  <si>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</si>
  <si>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</si>
  <si>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</si>
  <si>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</si>
  <si>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</si>
  <si>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</si>
  <si>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</si>
  <si>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</si>
  <si>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</si>
  <si>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</si>
  <si>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</si>
  <si>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</si>
  <si>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</si>
  <si>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</si>
  <si>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</si>
  <si>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</si>
  <si>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</si>
  <si>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</si>
  <si>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</si>
  <si>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</si>
  <si>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</si>
  <si>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</si>
  <si>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</si>
  <si>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</si>
  <si>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</si>
  <si>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</si>
  <si>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</si>
  <si>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</si>
  <si>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</si>
  <si>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</si>
  <si>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</si>
  <si>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</si>
  <si>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</si>
  <si>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</si>
  <si>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</si>
  <si>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</si>
  <si>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</si>
  <si>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</si>
  <si>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</si>
  <si>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</si>
  <si>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</si>
  <si>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</si>
  <si>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</si>
  <si>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</si>
  <si>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</si>
  <si>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</si>
  <si>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</si>
  <si>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</si>
  <si>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</si>
  <si>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</si>
  <si>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</si>
  <si>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</si>
  <si>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</si>
  <si>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</si>
  <si>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</si>
  <si>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</si>
  <si>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</si>
  <si>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</si>
  <si>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</si>
  <si>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</si>
  <si>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</si>
  <si>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</si>
  <si>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</si>
  <si>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</si>
  <si>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</si>
  <si>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</si>
  <si>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</si>
  <si>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</si>
  <si>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</si>
  <si>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</si>
  <si>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</si>
  <si>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</si>
  <si>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</si>
  <si>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</si>
  <si>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</si>
  <si>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</si>
  <si>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</si>
  <si>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</si>
  <si>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</si>
  <si>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</si>
  <si>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</si>
  <si>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</si>
  <si>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</si>
  <si>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</si>
  <si>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</si>
  <si>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</si>
  <si>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</si>
  <si>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</si>
  <si>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</si>
  <si>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</si>
  <si>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</si>
  <si>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</si>
  <si>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</si>
  <si>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</si>
  <si>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</si>
  <si>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</si>
  <si>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</si>
  <si>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</si>
  <si>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</si>
  <si>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</si>
  <si>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</si>
  <si>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</si>
  <si>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</si>
  <si>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</si>
  <si>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</si>
  <si>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</si>
  <si>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</si>
  <si>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</si>
  <si>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</si>
  <si>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</si>
  <si>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</si>
  <si>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</si>
  <si>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</si>
  <si>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</si>
  <si>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</si>
  <si>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</si>
  <si>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</si>
  <si>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</si>
  <si>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</si>
  <si>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</si>
  <si>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</si>
  <si>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</si>
  <si>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</si>
  <si>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</si>
  <si>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</si>
  <si>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</si>
  <si>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</si>
  <si>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</si>
  <si>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</si>
  <si>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</si>
  <si>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</si>
  <si>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</si>
  <si>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</si>
  <si>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</si>
  <si>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</si>
  <si>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</si>
  <si>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</si>
  <si>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</si>
  <si>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</si>
  <si>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</si>
  <si>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</si>
  <si>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</si>
  <si>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</si>
  <si>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</si>
  <si>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</si>
  <si>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</si>
  <si>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</si>
  <si>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</si>
  <si>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</si>
  <si>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</si>
  <si>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</si>
  <si>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</si>
  <si>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</si>
  <si>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</si>
  <si>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</si>
  <si>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</si>
  <si>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</si>
  <si>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</si>
  <si>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</si>
  <si>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</si>
  <si>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</si>
  <si>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</si>
  <si>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</si>
  <si>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</si>
  <si>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</si>
  <si>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</si>
  <si>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</si>
  <si>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</si>
  <si>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</si>
  <si>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</si>
  <si>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</si>
  <si>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</si>
  <si>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</si>
  <si>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</si>
  <si>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</si>
  <si>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</si>
  <si>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</si>
  <si>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</si>
  <si>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</si>
  <si>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</si>
  <si>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</si>
  <si>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</si>
  <si>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</si>
  <si>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</si>
  <si>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</si>
  <si>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</si>
  <si>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</si>
  <si>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</si>
  <si>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</si>
  <si>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</si>
  <si>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</si>
  <si>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</si>
  <si>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</si>
  <si>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</si>
  <si>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</si>
  <si>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</si>
  <si>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</si>
  <si>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</si>
  <si>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</si>
  <si>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</si>
  <si>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</si>
  <si>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</si>
  <si>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</si>
  <si>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</si>
  <si>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</si>
  <si>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</si>
  <si>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</si>
  <si>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</si>
  <si>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</si>
  <si>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</si>
  <si>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</si>
  <si>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</si>
  <si>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</si>
  <si>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</si>
  <si>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</si>
  <si>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</si>
  <si>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</si>
  <si>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</si>
  <si>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</si>
  <si>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</si>
  <si>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</si>
  <si>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</si>
  <si>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</si>
  <si>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</si>
  <si>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</si>
  <si>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</si>
  <si>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</si>
  <si>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</si>
  <si>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</si>
  <si>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</si>
  <si>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</si>
  <si>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</si>
  <si>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</si>
  <si>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</si>
  <si>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</si>
  <si>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</si>
  <si>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</si>
  <si>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</si>
  <si>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</si>
  <si>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</si>
  <si>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</si>
  <si>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</si>
  <si>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</si>
  <si>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</si>
  <si>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</si>
  <si>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</si>
  <si>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</si>
  <si>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</si>
  <si>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</si>
  <si>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</si>
  <si>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</si>
  <si>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</si>
  <si>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</si>
  <si>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</si>
  <si>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</si>
  <si>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</si>
  <si>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</si>
  <si>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</si>
  <si>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</si>
  <si>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</si>
  <si>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</si>
  <si>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</si>
  <si>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</si>
  <si>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</si>
  <si>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</si>
  <si>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</si>
  <si>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</si>
  <si>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</si>
  <si>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</si>
  <si>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</si>
  <si>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</si>
  <si>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</si>
  <si>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</si>
  <si>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</si>
  <si>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</si>
  <si>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</si>
  <si>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</si>
  <si>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</si>
  <si>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</si>
  <si>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</si>
  <si>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</si>
  <si>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</si>
  <si>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</si>
  <si>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</si>
  <si>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</si>
  <si>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</si>
  <si>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</si>
  <si>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</si>
  <si>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</si>
  <si>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</si>
  <si>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</si>
  <si>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</si>
  <si>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</si>
  <si>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</si>
  <si>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</si>
  <si>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</si>
  <si>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</si>
  <si>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</si>
  <si>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</si>
  <si>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</si>
  <si>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</si>
  <si>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</si>
  <si>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</si>
  <si>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</si>
  <si>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</si>
  <si>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</si>
  <si>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</si>
  <si>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</si>
  <si>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</si>
  <si>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</si>
  <si>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</si>
  <si>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</si>
  <si>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</si>
  <si>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</si>
  <si>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</si>
  <si>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</si>
  <si>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</si>
  <si>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</si>
  <si>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</si>
  <si>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</si>
  <si>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</si>
  <si>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</si>
  <si>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</si>
  <si>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</si>
  <si>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</si>
  <si>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</si>
  <si>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</si>
  <si>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</si>
  <si>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</si>
  <si>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</si>
  <si>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</si>
  <si>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</si>
  <si>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</si>
  <si>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</si>
  <si>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</si>
  <si>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</si>
  <si>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</si>
  <si>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</si>
  <si>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</si>
  <si>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</si>
  <si>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</si>
  <si>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</si>
  <si>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</si>
  <si>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</si>
  <si>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</si>
  <si>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</si>
  <si>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</si>
  <si>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</si>
  <si>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</si>
  <si>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</si>
  <si>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</si>
  <si>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</si>
  <si>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</si>
  <si>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</si>
  <si>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</si>
  <si>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</si>
  <si>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</si>
  <si>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</si>
  <si>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</si>
  <si>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</si>
  <si>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</si>
  <si>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</si>
  <si>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</si>
  <si>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</si>
  <si>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</si>
  <si>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</si>
  <si>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</si>
  <si>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</si>
  <si>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</si>
  <si>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</si>
  <si>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</si>
  <si>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</si>
  <si>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</si>
  <si>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</si>
  <si>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</si>
  <si>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</si>
  <si>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</si>
  <si>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</si>
  <si>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</si>
  <si>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</si>
  <si>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</si>
  <si>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</si>
  <si>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</si>
  <si>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</si>
  <si>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</si>
  <si>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</si>
  <si>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</si>
  <si>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</si>
  <si>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</si>
  <si>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</si>
  <si>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</si>
  <si>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</si>
  <si>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</si>
  <si>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</si>
  <si>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</si>
  <si>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</si>
  <si>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</si>
  <si>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</si>
  <si>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</si>
  <si>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</si>
  <si>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</si>
  <si>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</si>
  <si>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</si>
  <si>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</si>
  <si>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</si>
  <si>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</si>
  <si>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</si>
  <si>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</si>
  <si>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</si>
  <si>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</si>
  <si>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</si>
  <si>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</si>
  <si>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</si>
  <si>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</si>
  <si>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</si>
  <si>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</si>
  <si>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</si>
  <si>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</si>
  <si>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</si>
  <si>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</si>
  <si>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</si>
  <si>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</si>
  <si>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</si>
  <si>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</si>
  <si>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</si>
  <si>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</si>
  <si>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</si>
  <si>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</si>
  <si>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</si>
  <si>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</si>
  <si>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</si>
  <si>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</si>
  <si>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</si>
  <si>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</si>
  <si>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</si>
  <si>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</si>
  <si>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</si>
  <si>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</si>
  <si>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</si>
  <si>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</si>
  <si>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</si>
  <si>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</si>
  <si>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</si>
  <si>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</si>
  <si>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</si>
  <si>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</si>
  <si>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</si>
  <si>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</si>
  <si>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</si>
  <si>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</si>
  <si>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</si>
  <si>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</si>
  <si>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</si>
  <si>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</si>
  <si>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</si>
  <si>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</si>
  <si>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</si>
  <si>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</si>
  <si>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</si>
  <si>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</si>
  <si>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</si>
  <si>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</si>
  <si>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</si>
  <si>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</si>
  <si>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</si>
  <si>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</si>
  <si>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</si>
  <si>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</si>
  <si>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</si>
  <si>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</si>
  <si>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</si>
  <si>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</si>
  <si>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</si>
  <si>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</si>
  <si>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</si>
  <si>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</si>
  <si>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</si>
  <si>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</si>
  <si>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</si>
  <si>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</si>
  <si>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</si>
  <si>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</si>
  <si>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</si>
  <si>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</si>
  <si>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</si>
  <si>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</si>
  <si>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</si>
  <si>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</si>
  <si>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</si>
  <si>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</si>
  <si>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</si>
  <si>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</si>
  <si>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</si>
  <si>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</si>
  <si>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</si>
  <si>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</si>
  <si>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</si>
  <si>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</si>
  <si>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</si>
  <si>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</si>
  <si>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</si>
  <si>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</si>
  <si>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</si>
  <si>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</si>
  <si>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</si>
  <si>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</si>
  <si>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</si>
  <si>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</si>
  <si>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</si>
  <si>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</si>
  <si>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</si>
  <si>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</si>
  <si>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</si>
  <si>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</si>
  <si>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</si>
  <si>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</si>
  <si>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</si>
  <si>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</si>
  <si>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</si>
  <si>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</si>
  <si>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</si>
  <si>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</si>
  <si>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</si>
  <si>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</si>
  <si>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</si>
  <si>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</si>
  <si>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</si>
  <si>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</si>
  <si>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</si>
  <si>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</si>
  <si>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</si>
  <si>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</si>
  <si>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</si>
  <si>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</si>
  <si>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</si>
  <si>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</si>
  <si>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</si>
  <si>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</si>
  <si>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</si>
  <si>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</si>
  <si>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</si>
  <si>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</si>
  <si>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</si>
  <si>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</si>
  <si>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</si>
  <si>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</si>
  <si>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</si>
  <si>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</si>
  <si>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</si>
  <si>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</si>
  <si>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</si>
  <si>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</si>
  <si>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</si>
  <si>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</si>
  <si>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</si>
  <si>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</si>
  <si>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</si>
  <si>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</si>
  <si>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</si>
  <si>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</si>
  <si>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</si>
  <si>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</si>
  <si>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</si>
  <si>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</si>
  <si>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</si>
  <si>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</si>
  <si>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</si>
  <si>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</si>
  <si>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</si>
  <si>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</si>
  <si>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</si>
  <si>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</si>
  <si>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</si>
  <si>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</si>
  <si>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</si>
  <si>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</si>
  <si>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</si>
  <si>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</si>
  <si>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</si>
  <si>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</si>
  <si>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</si>
  <si>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</si>
  <si>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</si>
  <si>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</si>
  <si>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</si>
  <si>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</si>
  <si>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</si>
  <si>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</si>
  <si>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</si>
  <si>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</si>
  <si>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</si>
  <si>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</si>
  <si>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</si>
  <si>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</si>
  <si>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</si>
  <si>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</si>
  <si>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</si>
  <si>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</si>
  <si>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</si>
  <si>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</si>
  <si>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</si>
  <si>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</si>
  <si>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</si>
  <si>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</si>
  <si>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</si>
  <si>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</si>
  <si>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</si>
  <si>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</si>
  <si>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</si>
  <si>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</si>
  <si>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</si>
  <si>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</si>
  <si>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</si>
  <si>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</si>
  <si>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</si>
  <si>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</si>
  <si>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</si>
  <si>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</si>
  <si>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</si>
  <si>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</si>
  <si>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</si>
  <si>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</si>
  <si>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</si>
  <si>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</si>
  <si>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</si>
  <si>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</si>
  <si>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</si>
  <si>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</si>
  <si>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</si>
  <si>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</si>
  <si>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</si>
  <si>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</si>
  <si>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</si>
  <si>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</si>
  <si>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</si>
  <si>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</si>
  <si>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</si>
  <si>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</si>
  <si>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</si>
  <si>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</si>
  <si>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</si>
  <si>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</si>
  <si>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</si>
  <si>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</si>
  <si>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</si>
  <si>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</si>
  <si>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</si>
  <si>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</si>
  <si>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</si>
  <si>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</si>
  <si>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</si>
  <si>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</si>
  <si>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</si>
  <si>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</si>
  <si>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</si>
  <si>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</si>
  <si>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</si>
  <si>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</si>
  <si>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</si>
  <si>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</si>
  <si>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</si>
  <si>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</si>
  <si>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</si>
  <si>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</si>
  <si>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</si>
  <si>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</si>
  <si>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</si>
  <si>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</si>
  <si>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</si>
  <si>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</si>
  <si>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</si>
  <si>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</si>
  <si>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</si>
  <si>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</si>
  <si>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</si>
  <si>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</si>
  <si>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</si>
  <si>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</si>
  <si>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</si>
  <si>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</si>
  <si>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</si>
  <si>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</si>
  <si>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</si>
  <si>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</si>
  <si>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</si>
  <si>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</si>
  <si>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</si>
  <si>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</si>
  <si>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</si>
  <si>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</si>
  <si>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</si>
  <si>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</si>
  <si>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</si>
  <si>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</si>
  <si>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</si>
  <si>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</si>
  <si>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</si>
  <si>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</si>
  <si>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</si>
  <si>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</si>
  <si>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</si>
  <si>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</si>
  <si>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</si>
  <si>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</si>
  <si>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</si>
  <si>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</si>
  <si>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</si>
  <si>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</si>
  <si>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</si>
  <si>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</si>
  <si>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</si>
  <si>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</si>
  <si>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</si>
  <si>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</si>
  <si>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</si>
  <si>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</si>
  <si>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</si>
  <si>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</si>
  <si>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</si>
  <si>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</si>
  <si>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</si>
  <si>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</si>
  <si>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</si>
  <si>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</si>
  <si>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</si>
  <si>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</si>
  <si>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</si>
  <si>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</si>
  <si>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</si>
  <si>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</si>
  <si>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</si>
  <si>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</si>
  <si>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</si>
  <si>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</si>
  <si>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</si>
  <si>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</si>
  <si>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</si>
  <si>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</si>
  <si>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</si>
  <si>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</si>
  <si>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</si>
  <si>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</si>
  <si>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</si>
  <si>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</si>
  <si>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</si>
  <si>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</si>
  <si>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</si>
  <si>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</si>
  <si>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</si>
  <si>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</si>
  <si>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</si>
  <si>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</si>
  <si>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</si>
  <si>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</si>
  <si>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</si>
  <si>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</si>
  <si>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</si>
  <si>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</si>
  <si>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</si>
  <si>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</si>
  <si>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</si>
  <si>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</si>
  <si>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</si>
  <si>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</si>
  <si>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</si>
  <si>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</si>
  <si>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</si>
  <si>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</si>
  <si>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</si>
  <si>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</si>
  <si>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</si>
  <si>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</si>
  <si>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</si>
  <si>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</si>
  <si>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</si>
  <si>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</si>
  <si>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</si>
  <si>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</si>
  <si>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</si>
  <si>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</si>
  <si>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</si>
  <si>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</si>
  <si>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</si>
  <si>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</si>
  <si>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</si>
  <si>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</si>
  <si>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</si>
  <si>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</si>
  <si>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</si>
  <si>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</si>
  <si>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</si>
  <si>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</si>
  <si>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</si>
  <si>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</si>
  <si>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</si>
  <si>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</si>
  <si>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</si>
  <si>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</si>
  <si>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</si>
  <si>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</si>
  <si>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</si>
  <si>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</si>
  <si>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</si>
  <si>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</si>
  <si>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</si>
  <si>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</si>
  <si>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</si>
  <si>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</si>
  <si>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</si>
  <si>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</si>
  <si>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</si>
  <si>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</si>
  <si>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</si>
  <si>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</si>
  <si>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</si>
  <si>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</si>
  <si>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</si>
  <si>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</si>
  <si>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</si>
  <si>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</si>
  <si>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</si>
  <si>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</si>
  <si>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</si>
  <si>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</si>
  <si>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</si>
  <si>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</si>
  <si>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</si>
  <si>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</si>
  <si>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</si>
  <si>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</si>
  <si>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</si>
  <si>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</si>
  <si>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</si>
  <si>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</si>
  <si>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</si>
  <si>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</si>
  <si>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</si>
  <si>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</si>
  <si>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</si>
  <si>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</si>
  <si>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</si>
  <si>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</si>
  <si>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</si>
  <si>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</si>
  <si>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</si>
  <si>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</si>
  <si>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</si>
  <si>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</si>
  <si>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</si>
  <si>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</si>
  <si>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</si>
  <si>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</si>
  <si>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</si>
  <si>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</si>
  <si>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</si>
  <si>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</si>
  <si>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</si>
  <si>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</si>
  <si>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</si>
  <si>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</si>
  <si>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</si>
  <si>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</si>
  <si>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</si>
  <si>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</si>
  <si>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</si>
  <si>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</si>
  <si>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</si>
  <si>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</si>
  <si>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</si>
  <si>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</si>
  <si>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</si>
  <si>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</si>
  <si>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</si>
  <si>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</si>
  <si>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</si>
  <si>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</si>
  <si>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</si>
  <si>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</si>
  <si>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</si>
  <si>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</si>
  <si>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</si>
  <si>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</si>
  <si>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</si>
  <si>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</si>
  <si>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</si>
  <si>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</si>
  <si>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</si>
  <si>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</si>
  <si>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</si>
  <si>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</si>
  <si>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</si>
  <si>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</si>
  <si>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</si>
  <si>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</si>
  <si>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</si>
  <si>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</si>
  <si>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</si>
  <si>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</si>
  <si>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</si>
  <si>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</si>
  <si>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</si>
  <si>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</si>
  <si>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</si>
  <si>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</si>
  <si>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</si>
  <si>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</si>
  <si>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</si>
  <si>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</si>
  <si>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</si>
  <si>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</si>
  <si>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</si>
  <si>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</si>
  <si>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</si>
  <si>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</si>
  <si>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</si>
  <si>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</si>
  <si>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</si>
  <si>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</si>
  <si>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</si>
  <si>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</si>
  <si>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</si>
  <si>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</si>
  <si>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</si>
  <si>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</si>
  <si>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</si>
  <si>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</si>
  <si>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</si>
  <si>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</si>
  <si>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</si>
  <si>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</si>
  <si>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</si>
  <si>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</si>
  <si>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</si>
  <si>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</si>
  <si>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</si>
  <si>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</si>
  <si>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</si>
  <si>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</si>
  <si>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</si>
  <si>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</si>
  <si>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</si>
  <si>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</si>
  <si>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</si>
  <si>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</si>
  <si>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</si>
  <si>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</si>
  <si>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</si>
  <si>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</si>
  <si>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</si>
  <si>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</si>
  <si>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</si>
  <si>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</si>
  <si>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</si>
  <si>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</si>
  <si>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</si>
  <si>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</si>
  <si>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</si>
  <si>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</si>
  <si>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</si>
  <si>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</si>
  <si>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</si>
  <si>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</si>
  <si>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</si>
  <si>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</si>
  <si>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</si>
  <si>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</si>
  <si>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</si>
  <si>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</si>
  <si>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</si>
  <si>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</si>
  <si>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</si>
  <si>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</si>
  <si>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</si>
  <si>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</si>
  <si>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</si>
  <si>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</si>
  <si>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</si>
  <si>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</si>
  <si>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</si>
  <si>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</si>
  <si>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</si>
  <si>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</si>
  <si>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</si>
  <si>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</si>
  <si>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</si>
  <si>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</si>
  <si>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</si>
  <si>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</si>
  <si>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</si>
  <si>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</si>
  <si>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</si>
  <si>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</si>
  <si>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</si>
  <si>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</si>
  <si>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</si>
  <si>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</si>
  <si>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</si>
  <si>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</si>
  <si>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</si>
  <si>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</si>
  <si>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</si>
  <si>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</si>
  <si>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</si>
  <si>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</si>
  <si>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</si>
  <si>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</si>
  <si>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</si>
  <si>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</si>
  <si>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</si>
  <si>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</si>
  <si>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</si>
  <si>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</si>
  <si>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</si>
  <si>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</si>
  <si>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</si>
  <si>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</si>
  <si>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</si>
  <si>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</si>
  <si>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</si>
  <si>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</si>
  <si>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</si>
  <si>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</si>
  <si>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</si>
  <si>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</si>
  <si>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</si>
  <si>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</si>
  <si>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</si>
  <si>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</si>
  <si>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</si>
  <si>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</si>
  <si>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</si>
  <si>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</si>
  <si>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</si>
  <si>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</si>
  <si>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</si>
  <si>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</si>
  <si>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</si>
  <si>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</si>
  <si>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</si>
  <si>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</si>
  <si>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</si>
  <si>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</si>
  <si>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</si>
  <si>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</si>
  <si>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</si>
  <si>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</si>
  <si>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</si>
  <si>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</si>
  <si>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</si>
  <si>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</si>
  <si>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</si>
  <si>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</si>
  <si>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</si>
  <si>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</si>
  <si>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</si>
  <si>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</si>
  <si>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</si>
  <si>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</si>
  <si>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</si>
  <si>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</si>
  <si>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</si>
  <si>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</si>
  <si>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</si>
  <si>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</si>
  <si>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</si>
  <si>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</si>
  <si>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</si>
  <si>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</si>
  <si>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</si>
  <si>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</si>
  <si>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</si>
  <si>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</si>
  <si>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</si>
  <si>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</si>
  <si>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</si>
  <si>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</si>
  <si>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</si>
  <si>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</si>
  <si>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</si>
  <si>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</si>
  <si>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</si>
  <si>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</si>
  <si>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</si>
  <si>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</si>
  <si>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</si>
  <si>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</si>
  <si>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</si>
  <si>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</si>
  <si>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</si>
  <si>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</si>
  <si>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</si>
  <si>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</si>
  <si>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</si>
  <si>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</si>
  <si>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</si>
  <si>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</si>
  <si>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</si>
  <si>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</si>
  <si>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</si>
  <si>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</si>
  <si>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</si>
  <si>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</si>
  <si>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</si>
  <si>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</si>
  <si>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</si>
  <si>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</si>
  <si>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</si>
  <si>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</si>
  <si>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</si>
  <si>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</si>
  <si>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</si>
  <si>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</si>
  <si>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</si>
  <si>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</si>
  <si>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</si>
  <si>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</si>
  <si>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</si>
  <si>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</si>
  <si>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</si>
  <si>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</si>
  <si>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</si>
  <si>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</si>
  <si>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</si>
  <si>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</si>
  <si>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</si>
  <si>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</si>
  <si>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</si>
  <si>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</si>
  <si>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</si>
  <si>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</si>
  <si>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</si>
  <si>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</si>
  <si>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</si>
  <si>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</si>
  <si>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</si>
  <si>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</si>
  <si>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</si>
  <si>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</si>
  <si>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</si>
  <si>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</si>
  <si>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</si>
  <si>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</si>
  <si>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</si>
  <si>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</si>
  <si>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</si>
  <si>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</si>
  <si>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</si>
  <si>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</si>
  <si>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</si>
  <si>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</si>
  <si>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</si>
  <si>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</si>
  <si>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</si>
  <si>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</si>
  <si>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</si>
  <si>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</si>
  <si>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</si>
  <si>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</si>
  <si>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</si>
  <si>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</si>
  <si>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</si>
  <si>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</si>
  <si>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</si>
  <si>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</si>
  <si>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</si>
  <si>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</si>
  <si>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</si>
  <si>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</si>
  <si>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</si>
  <si>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</si>
  <si>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</si>
  <si>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</si>
  <si>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</si>
  <si>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</si>
  <si>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</si>
  <si>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</si>
  <si>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</si>
  <si>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</si>
  <si>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</si>
  <si>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</si>
  <si>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</si>
  <si>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</si>
  <si>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</si>
  <si>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</si>
  <si>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</si>
  <si>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</si>
  <si>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</si>
  <si>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</si>
  <si>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</si>
  <si>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</si>
  <si>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</si>
  <si>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</si>
  <si>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</si>
  <si>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</si>
  <si>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</si>
  <si>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</si>
  <si>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</si>
  <si>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</si>
  <si>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</si>
  <si>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</si>
  <si>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</si>
  <si>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</si>
  <si>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</si>
  <si>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</si>
  <si>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</si>
  <si>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</si>
  <si>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</si>
  <si>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</si>
  <si>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</si>
  <si>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</si>
  <si>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</si>
  <si>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</si>
  <si>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</si>
  <si>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</si>
  <si>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</si>
  <si>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</si>
  <si>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</si>
  <si>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</si>
  <si>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</si>
  <si>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</si>
  <si>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</si>
  <si>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</si>
  <si>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</si>
  <si>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</si>
  <si>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</si>
  <si>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</si>
  <si>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</si>
  <si>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</si>
  <si>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</si>
  <si>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</si>
  <si>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</si>
  <si>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</si>
  <si>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</si>
  <si>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</si>
  <si>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</si>
  <si>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</si>
  <si>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</si>
  <si>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</si>
  <si>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</si>
  <si>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</si>
  <si>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</si>
  <si>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</si>
  <si>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</si>
  <si>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</si>
  <si>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</si>
  <si>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</si>
  <si>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</si>
  <si>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</si>
  <si>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</si>
  <si>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</si>
  <si>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</si>
  <si>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</si>
  <si>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</si>
  <si>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</si>
  <si>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</si>
  <si>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</si>
  <si>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</si>
  <si>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</si>
  <si>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</si>
  <si>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</si>
  <si>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</si>
  <si>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</si>
  <si>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</si>
  <si>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</si>
  <si>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</si>
  <si>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</si>
  <si>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</si>
  <si>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</si>
  <si>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</si>
  <si>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</si>
  <si>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</si>
  <si>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</si>
  <si>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</si>
  <si>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</si>
  <si>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</si>
  <si>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</si>
  <si>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</si>
  <si>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</si>
  <si>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</si>
  <si>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</si>
  <si>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</si>
  <si>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</si>
  <si>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</si>
  <si>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</si>
  <si>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</si>
  <si>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</si>
  <si>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</si>
  <si>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</si>
  <si>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</si>
  <si>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</si>
  <si>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</si>
  <si>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</si>
  <si>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</si>
  <si>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</si>
  <si>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</si>
  <si>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</si>
  <si>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</si>
  <si>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</si>
  <si>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</si>
  <si>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</si>
  <si>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</si>
  <si>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</si>
  <si>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</si>
  <si>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</si>
  <si>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</si>
  <si>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</si>
  <si>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</si>
  <si>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</si>
  <si>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</si>
  <si>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</si>
  <si>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</si>
  <si>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</si>
  <si>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</si>
  <si>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</si>
  <si>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</si>
  <si>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</si>
  <si>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</si>
  <si>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</si>
  <si>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</si>
  <si>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</si>
  <si>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</si>
  <si>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</si>
  <si>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</si>
  <si>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</si>
  <si>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</si>
  <si>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</si>
  <si>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</si>
  <si>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</si>
  <si>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</si>
  <si>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</si>
  <si>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</si>
  <si>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</si>
  <si>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</si>
  <si>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</si>
  <si>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</si>
  <si>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</si>
  <si>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</si>
  <si>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</si>
  <si>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</si>
  <si>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</si>
  <si>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</si>
  <si>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</si>
  <si>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</si>
  <si>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</si>
  <si>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</si>
  <si>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</si>
  <si>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</si>
  <si>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</si>
  <si>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</si>
  <si>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</si>
  <si>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</si>
  <si>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</si>
  <si>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</si>
  <si>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</si>
  <si>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</si>
  <si>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</si>
  <si>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</si>
  <si>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</si>
  <si>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</si>
  <si>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</si>
  <si>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</si>
  <si>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</si>
  <si>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</si>
  <si>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</si>
  <si>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</si>
  <si>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</si>
  <si>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</si>
  <si>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</si>
  <si>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</si>
  <si>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</si>
  <si>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</si>
  <si>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</si>
  <si>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</si>
  <si>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</si>
  <si>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</si>
  <si>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</si>
  <si>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</si>
  <si>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</si>
  <si>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</si>
  <si>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</si>
  <si>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</si>
  <si>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</si>
  <si>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</si>
  <si>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</si>
  <si>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</si>
  <si>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</si>
  <si>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</si>
  <si>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</si>
  <si>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</si>
  <si>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</si>
  <si>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</si>
  <si>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</si>
  <si>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</si>
  <si>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</si>
  <si>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</si>
  <si>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</si>
  <si>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</si>
  <si>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</si>
  <si>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</si>
  <si>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</si>
  <si>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</si>
  <si>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</si>
  <si>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</si>
  <si>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</si>
  <si>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</si>
  <si>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</si>
  <si>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</si>
  <si>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</si>
  <si>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</si>
  <si>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</si>
  <si>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</si>
  <si>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</si>
  <si>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</si>
  <si>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</si>
  <si>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</si>
  <si>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</si>
  <si>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</si>
  <si>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</si>
  <si>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</si>
  <si>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</si>
  <si>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</si>
  <si>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</si>
  <si>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</si>
  <si>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</si>
  <si>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</si>
  <si>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</si>
  <si>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</si>
  <si>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</si>
  <si>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</si>
  <si>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</si>
  <si>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</si>
  <si>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</si>
  <si>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</si>
  <si>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</si>
  <si>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</si>
  <si>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</si>
  <si>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</si>
  <si>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</si>
  <si>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</si>
  <si>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</si>
  <si>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</si>
  <si>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</si>
  <si>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</si>
  <si>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</si>
  <si>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</si>
  <si>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</si>
  <si>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</si>
  <si>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</si>
  <si>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</si>
  <si>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</si>
  <si>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</si>
  <si>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</si>
  <si>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</si>
  <si>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</si>
  <si>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</si>
  <si>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</si>
  <si>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</si>
  <si>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</si>
  <si>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</si>
  <si>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</si>
  <si>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</si>
  <si>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</si>
  <si>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</si>
  <si>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</si>
  <si>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</si>
  <si>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</si>
  <si>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</si>
  <si>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</si>
  <si>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</si>
  <si>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</si>
  <si>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</si>
  <si>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</si>
  <si>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</si>
  <si>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</si>
  <si>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</si>
  <si>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</si>
  <si>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</si>
  <si>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</si>
  <si>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</si>
  <si>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</si>
  <si>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</si>
  <si>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</si>
  <si>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</si>
  <si>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</si>
  <si>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</si>
  <si>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</si>
  <si>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</si>
  <si>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</si>
  <si>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</si>
  <si>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</si>
  <si>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</si>
  <si>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</si>
  <si>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</si>
  <si>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</si>
  <si>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</si>
  <si>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</si>
  <si>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</si>
  <si>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</si>
  <si>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</si>
  <si>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</si>
  <si>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</si>
  <si>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</si>
  <si>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</si>
  <si>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</si>
  <si>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</si>
  <si>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</si>
  <si>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</si>
  <si>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</si>
  <si>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</si>
  <si>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</si>
  <si>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</si>
  <si>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</si>
  <si>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</si>
  <si>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</si>
  <si>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</si>
  <si>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</si>
  <si>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</si>
  <si>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</si>
  <si>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</si>
  <si>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</si>
  <si>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</si>
  <si>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</si>
  <si>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</si>
  <si>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</si>
  <si>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</si>
  <si>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</si>
  <si>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</si>
  <si>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</si>
  <si>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</si>
  <si>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</si>
  <si>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</si>
  <si>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</si>
  <si>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</si>
  <si>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</si>
  <si>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</si>
  <si>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</si>
  <si>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</si>
  <si>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</si>
  <si>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</si>
  <si>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</si>
  <si>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</si>
  <si>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</si>
  <si>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</si>
  <si>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</si>
  <si>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</si>
  <si>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</si>
  <si>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</si>
  <si>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</si>
  <si>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</si>
  <si>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</si>
  <si>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</si>
  <si>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</si>
  <si>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</si>
  <si>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</si>
  <si>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</si>
  <si>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</si>
  <si>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</si>
  <si>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</si>
  <si>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</si>
  <si>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</si>
  <si>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</si>
  <si>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</si>
  <si>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</si>
  <si>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</si>
  <si>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</si>
  <si>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</si>
  <si>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</si>
  <si>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</si>
  <si>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</si>
  <si>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</si>
  <si>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</si>
  <si>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</si>
  <si>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</si>
  <si>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</si>
  <si>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</si>
  <si>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</si>
  <si>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</si>
  <si>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</si>
  <si>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</si>
  <si>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</si>
  <si>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</si>
  <si>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</si>
  <si>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</si>
  <si>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</si>
  <si>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</si>
  <si>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</si>
  <si>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</si>
  <si>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</si>
  <si>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</si>
  <si>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</si>
  <si>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</si>
  <si>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</si>
  <si>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</si>
  <si>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</si>
  <si>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</si>
  <si>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</si>
  <si>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</si>
  <si>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</si>
  <si>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</si>
  <si>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</si>
  <si>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</si>
  <si>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</si>
  <si>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</si>
  <si>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</si>
  <si>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</si>
  <si>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</si>
  <si>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</si>
  <si>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</si>
  <si>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</si>
  <si>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</si>
  <si>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</si>
  <si>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</si>
  <si>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</si>
  <si>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</si>
  <si>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</si>
  <si>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</si>
  <si>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</si>
  <si>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</si>
  <si>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</si>
  <si>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</si>
  <si>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</si>
  <si>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</si>
  <si>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</si>
  <si>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</si>
  <si>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</si>
  <si>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</si>
  <si>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</si>
  <si>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</si>
  <si>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</si>
  <si>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</si>
  <si>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</si>
  <si>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</si>
  <si>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</si>
  <si>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</si>
  <si>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</si>
  <si>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</si>
  <si>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</si>
  <si>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</si>
  <si>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</si>
  <si>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</si>
  <si>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</si>
  <si>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</si>
  <si>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</si>
  <si>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</si>
  <si>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</si>
  <si>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</si>
  <si>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</si>
  <si>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</si>
  <si>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</si>
  <si>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</si>
  <si>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</si>
  <si>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</si>
  <si>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</si>
  <si>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</si>
  <si>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</si>
  <si>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</si>
  <si>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</si>
  <si>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</si>
  <si>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</si>
  <si>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</si>
  <si>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</si>
  <si>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</si>
  <si>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</si>
  <si>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</si>
  <si>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</si>
  <si>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</si>
  <si>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</si>
  <si>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</si>
  <si>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</si>
  <si>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</si>
  <si>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</si>
  <si>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</si>
  <si>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</si>
  <si>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</si>
  <si>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</si>
  <si>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</si>
  <si>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</si>
  <si>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</si>
  <si>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</si>
  <si>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</si>
  <si>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</si>
  <si>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</si>
  <si>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</si>
  <si>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</si>
  <si>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</si>
  <si>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</si>
  <si>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</si>
  <si>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</si>
  <si>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</si>
  <si>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</si>
  <si>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</si>
  <si>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</si>
  <si>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</si>
  <si>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</si>
  <si>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</si>
  <si>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</si>
  <si>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</si>
  <si>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</si>
  <si>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</si>
  <si>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</si>
  <si>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</si>
  <si>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</si>
  <si>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</si>
  <si>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</si>
  <si>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</si>
  <si>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</si>
  <si>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</si>
  <si>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</si>
  <si>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</si>
  <si>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</si>
  <si>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</si>
  <si>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</si>
  <si>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</si>
  <si>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</si>
  <si>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</si>
  <si>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</si>
  <si>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</si>
  <si>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</si>
  <si>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</si>
  <si>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</si>
  <si>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</si>
  <si>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</si>
  <si>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</si>
  <si>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</si>
  <si>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</si>
  <si>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</si>
  <si>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</si>
  <si>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</si>
  <si>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</si>
  <si>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</si>
  <si>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</si>
  <si>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</si>
  <si>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</si>
  <si>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</si>
  <si>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</si>
  <si>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</si>
  <si>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</si>
  <si>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</si>
  <si>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</si>
  <si>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</si>
  <si>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</si>
  <si>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</si>
  <si>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</si>
  <si>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</si>
  <si>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</si>
  <si>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</si>
  <si>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</si>
  <si>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</si>
  <si>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</si>
  <si>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</si>
  <si>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</si>
  <si>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</si>
  <si>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</si>
  <si>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</si>
  <si>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</si>
  <si>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</si>
  <si>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</si>
  <si>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</si>
  <si>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</si>
  <si>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</si>
  <si>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</si>
  <si>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</si>
  <si>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</si>
  <si>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</si>
  <si>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</si>
  <si>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</si>
  <si>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</si>
  <si>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</si>
  <si>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</si>
  <si>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</si>
  <si>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</si>
  <si>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</si>
  <si>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</si>
  <si>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</si>
  <si>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</si>
  <si>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</si>
  <si>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</si>
  <si>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</si>
  <si>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</si>
  <si>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</si>
  <si>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</si>
  <si>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</si>
  <si>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</si>
  <si>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</si>
  <si>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</si>
  <si>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</si>
  <si>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</si>
  <si>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</si>
  <si>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</si>
  <si>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</si>
  <si>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</si>
  <si>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</si>
  <si>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</si>
  <si>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</si>
  <si>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</si>
  <si>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</si>
  <si>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</si>
  <si>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</si>
  <si>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</si>
  <si>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</si>
  <si>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</si>
  <si>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</si>
  <si>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</si>
  <si>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</si>
  <si>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</si>
  <si>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</si>
  <si>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</si>
  <si>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</si>
  <si>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</si>
  <si>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</si>
  <si>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</si>
  <si>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</si>
  <si>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</si>
  <si>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</si>
  <si>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</si>
  <si>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</si>
  <si>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</si>
  <si>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</si>
  <si>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</si>
  <si>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</si>
  <si>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</si>
  <si>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</si>
  <si>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</si>
  <si>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</si>
  <si>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</si>
  <si>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</si>
  <si>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</si>
  <si>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</si>
  <si>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</si>
  <si>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</si>
  <si>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</si>
  <si>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</si>
  <si>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</si>
  <si>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</si>
  <si>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</si>
  <si>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</si>
  <si>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</si>
  <si>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</si>
  <si>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</si>
  <si>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</si>
  <si>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</si>
  <si>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</si>
  <si>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</si>
  <si>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</si>
  <si>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</si>
  <si>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</si>
  <si>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</si>
  <si>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</si>
  <si>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</si>
  <si>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</si>
  <si>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</si>
  <si>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</si>
  <si>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</si>
  <si>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</si>
  <si>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</si>
  <si>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</si>
  <si>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</si>
  <si>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</si>
  <si>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</si>
  <si>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</si>
  <si>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</si>
  <si>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</si>
  <si>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</si>
  <si>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</si>
  <si>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</si>
  <si>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</si>
  <si>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</si>
  <si>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</si>
  <si>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</si>
  <si>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</si>
  <si>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</si>
  <si>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</si>
  <si>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</si>
  <si>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</si>
  <si>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</si>
  <si>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</si>
  <si>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</si>
  <si>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</si>
  <si>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</si>
  <si>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</si>
  <si>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</si>
  <si>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</si>
  <si>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</si>
  <si>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</si>
  <si>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</si>
  <si>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</si>
  <si>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</si>
  <si>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</si>
  <si>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</si>
  <si>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</si>
  <si>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</si>
  <si>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</si>
  <si>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</si>
  <si>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</si>
  <si>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</si>
  <si>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</si>
  <si>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</si>
  <si>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</si>
  <si>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</si>
  <si>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</si>
  <si>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</si>
  <si>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</si>
  <si>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</si>
  <si>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</si>
  <si>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</si>
  <si>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</si>
  <si>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</si>
  <si>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</si>
  <si>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</si>
  <si>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</si>
  <si>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</si>
  <si>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</si>
  <si>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</si>
  <si>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</si>
  <si>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</si>
  <si>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</si>
  <si>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</si>
  <si>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</si>
  <si>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</si>
  <si>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</si>
  <si>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</si>
  <si>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</si>
  <si>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</si>
  <si>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</si>
  <si>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</si>
  <si>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</si>
  <si>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</si>
  <si>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</si>
  <si>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</si>
  <si>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</si>
  <si>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</si>
  <si>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</si>
  <si>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</si>
  <si>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</si>
  <si>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</si>
  <si>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</si>
  <si>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</si>
  <si>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</si>
  <si>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</si>
  <si>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</si>
  <si>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</si>
  <si>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</si>
  <si>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</si>
  <si>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</si>
  <si>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</si>
  <si>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</si>
  <si>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</si>
  <si>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</si>
  <si>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</si>
  <si>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</si>
  <si>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</si>
  <si>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</si>
  <si>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</si>
  <si>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</si>
  <si>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</si>
  <si>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</si>
  <si>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</si>
  <si>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</si>
  <si>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</si>
  <si>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</si>
  <si>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</si>
  <si>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</si>
  <si>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</si>
  <si>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</si>
  <si>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</si>
  <si>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</si>
  <si>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</si>
  <si>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</si>
  <si>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</si>
  <si>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</si>
  <si>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</si>
  <si>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</si>
  <si>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</si>
  <si>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</si>
  <si>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</si>
  <si>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</si>
  <si>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</si>
  <si>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</si>
  <si>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</si>
  <si>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</si>
  <si>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</si>
  <si>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</si>
  <si>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</si>
  <si>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</si>
  <si>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</si>
  <si>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</si>
  <si>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</si>
  <si>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</si>
  <si>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</si>
  <si>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</si>
  <si>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</si>
  <si>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</si>
  <si>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</si>
  <si>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</si>
  <si>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</si>
  <si>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</si>
  <si>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</si>
  <si>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</si>
  <si>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</si>
  <si>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</si>
  <si>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</si>
  <si>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</si>
  <si>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</si>
  <si>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</si>
  <si>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</si>
  <si>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</si>
  <si>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</si>
  <si>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</si>
  <si>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</si>
  <si>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</si>
  <si>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</si>
  <si>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</si>
  <si>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</si>
  <si>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</si>
  <si>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</si>
  <si>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</si>
  <si>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</si>
  <si>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</si>
  <si>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</si>
  <si>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</si>
  <si>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</si>
  <si>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</si>
  <si>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</si>
  <si>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</si>
  <si>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</si>
  <si>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</si>
  <si>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</si>
  <si>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</si>
  <si>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</si>
  <si>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</si>
  <si>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</si>
  <si>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</si>
  <si>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</si>
  <si>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</si>
  <si>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</si>
  <si>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</si>
  <si>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</si>
  <si>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</si>
  <si>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</si>
  <si>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</si>
  <si>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</si>
  <si>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</si>
  <si>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</si>
  <si>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</si>
  <si>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</si>
  <si>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</si>
  <si>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</si>
  <si>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</si>
  <si>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</si>
  <si>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</si>
  <si>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</si>
  <si>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</si>
  <si>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</si>
  <si>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</si>
  <si>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</si>
  <si>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</si>
  <si>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</si>
  <si>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</si>
  <si>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</si>
  <si>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</si>
  <si>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</si>
  <si>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</si>
  <si>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</si>
  <si>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</si>
  <si>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</si>
  <si>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</si>
  <si>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</si>
  <si>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</si>
  <si>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</si>
  <si>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</si>
  <si>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</si>
  <si>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</si>
  <si>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</si>
  <si>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</si>
  <si>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</si>
  <si>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</si>
  <si>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</si>
  <si>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</si>
  <si>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</si>
  <si>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</si>
  <si>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</si>
  <si>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</si>
  <si>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</si>
  <si>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</si>
  <si>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</si>
  <si>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</si>
  <si>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</si>
  <si>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</si>
  <si>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</si>
  <si>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</si>
  <si>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</si>
  <si>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</si>
  <si>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</si>
  <si>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</si>
  <si>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</si>
  <si>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</si>
  <si>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</si>
  <si>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</si>
  <si>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</si>
  <si>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</si>
  <si>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</si>
  <si>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</si>
  <si>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</si>
  <si>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</si>
  <si>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</si>
  <si>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</si>
  <si>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</si>
  <si>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</si>
  <si>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</si>
  <si>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</si>
  <si>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</si>
  <si>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</si>
  <si>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</si>
  <si>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</si>
  <si>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</si>
  <si>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</si>
  <si>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</si>
  <si>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</si>
  <si>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</si>
  <si>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</si>
  <si>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</si>
  <si>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</si>
  <si>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</si>
  <si>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</si>
  <si>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</si>
  <si>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</si>
  <si>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</si>
  <si>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</si>
  <si>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</si>
  <si>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</si>
  <si>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</si>
  <si>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</si>
  <si>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</si>
  <si>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</si>
  <si>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</si>
  <si>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</si>
  <si>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</si>
  <si>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</si>
  <si>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</si>
  <si>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</si>
  <si>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</si>
  <si>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</si>
  <si>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</si>
  <si>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</si>
  <si>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</si>
  <si>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</si>
  <si>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</si>
  <si>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</si>
  <si>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</si>
  <si>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</si>
  <si>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</si>
  <si>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</si>
  <si>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</si>
  <si>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</si>
  <si>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</si>
  <si>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</si>
  <si>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</si>
  <si>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</si>
  <si>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</si>
  <si>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</si>
  <si>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</si>
  <si>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</si>
  <si>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</si>
  <si>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</si>
  <si>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</si>
  <si>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</si>
  <si>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</si>
  <si>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</si>
  <si>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</si>
  <si>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</si>
  <si>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</si>
  <si>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</si>
  <si>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</si>
  <si>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</si>
  <si>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</si>
  <si>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</si>
  <si>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</si>
  <si>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</si>
  <si>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</si>
  <si>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</si>
  <si>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</si>
  <si>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</si>
  <si>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</si>
  <si>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</si>
  <si>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</si>
  <si>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</si>
  <si>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</si>
  <si>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</si>
  <si>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</si>
  <si>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</si>
  <si>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</si>
  <si>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</si>
  <si>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</si>
  <si>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</si>
  <si>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</si>
  <si>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</si>
  <si>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</si>
  <si>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</si>
  <si>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</si>
  <si>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</si>
  <si>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</si>
  <si>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</si>
  <si>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</si>
  <si>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</si>
  <si>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</si>
  <si>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</si>
  <si>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</si>
  <si>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</si>
  <si>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</si>
  <si>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</si>
  <si>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</si>
  <si>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</si>
  <si>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</si>
  <si>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</si>
  <si>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</si>
  <si>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</si>
  <si>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</si>
  <si>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</si>
  <si>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</si>
  <si>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</si>
  <si>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</si>
  <si>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</si>
  <si>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</si>
  <si>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</si>
  <si>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</si>
  <si>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</si>
  <si>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</si>
  <si>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</si>
  <si>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</si>
  <si>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</si>
  <si>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</si>
  <si>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</si>
  <si>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</si>
  <si>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</si>
  <si>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</si>
  <si>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</si>
  <si>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</si>
  <si>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</si>
  <si>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</si>
  <si>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</si>
  <si>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</si>
  <si>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</si>
  <si>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</si>
  <si>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</si>
  <si>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</si>
  <si>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</si>
  <si>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</si>
  <si>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</si>
  <si>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</si>
  <si>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</si>
  <si>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</si>
  <si>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</si>
  <si>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</si>
  <si>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</si>
  <si>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</si>
  <si>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</si>
  <si>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</si>
  <si>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</si>
  <si>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</si>
  <si>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</si>
  <si>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</si>
  <si>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</si>
  <si>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</si>
  <si>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</si>
  <si>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</si>
  <si>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</si>
  <si>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</si>
  <si>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</si>
  <si>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</si>
  <si>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</si>
  <si>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</si>
  <si>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</si>
  <si>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</si>
  <si>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</si>
  <si>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</si>
  <si>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</si>
  <si>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</si>
  <si>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</si>
  <si>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</si>
  <si>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</si>
  <si>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</si>
  <si>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</si>
  <si>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</si>
  <si>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</si>
  <si>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</si>
  <si>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</si>
  <si>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</si>
  <si>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</si>
  <si>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</si>
  <si>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</si>
  <si>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</si>
  <si>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</si>
  <si>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</si>
  <si>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</si>
  <si>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</si>
  <si>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</si>
  <si>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</si>
  <si>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</si>
  <si>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</si>
  <si>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</si>
  <si>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</si>
  <si>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</si>
  <si>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</si>
  <si>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</si>
  <si>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</si>
  <si>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</si>
  <si>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</si>
  <si>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</si>
  <si>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</si>
  <si>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</si>
  <si>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</si>
  <si>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</si>
  <si>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</si>
  <si>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</si>
  <si>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</si>
  <si>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</si>
  <si>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</si>
  <si>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</si>
  <si>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</si>
  <si>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</si>
  <si>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</si>
  <si>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</si>
  <si>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</si>
  <si>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</si>
  <si>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</si>
  <si>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</si>
  <si>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</si>
  <si>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</si>
  <si>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</si>
  <si>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</si>
  <si>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</si>
  <si>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</si>
  <si>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</si>
  <si>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</si>
  <si>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</si>
  <si>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</si>
  <si>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</si>
  <si>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</si>
  <si>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</si>
  <si>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</si>
  <si>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</si>
  <si>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</si>
  <si>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</si>
  <si>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</si>
  <si>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</si>
  <si>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</si>
  <si>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</si>
  <si>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</si>
  <si>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</si>
  <si>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</si>
  <si>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</si>
  <si>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</si>
  <si>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</si>
  <si>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</si>
  <si>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</si>
  <si>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</si>
  <si>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</si>
  <si>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</si>
  <si>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</si>
  <si>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</si>
  <si>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</si>
  <si>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</si>
  <si>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</si>
  <si>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</si>
  <si>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</si>
  <si>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</si>
  <si>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</si>
  <si>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</si>
  <si>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</si>
  <si>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</si>
  <si>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</si>
  <si>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</si>
  <si>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</si>
  <si>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</si>
  <si>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</si>
  <si>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</si>
  <si>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</si>
  <si>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</si>
  <si>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</si>
  <si>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</si>
  <si>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</si>
  <si>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</si>
  <si>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</si>
  <si>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</si>
  <si>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</si>
  <si>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</si>
  <si>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</si>
  <si>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</si>
  <si>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</si>
  <si>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</si>
  <si>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</si>
  <si>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</si>
  <si>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</si>
  <si>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</si>
  <si>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</si>
  <si>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</si>
  <si>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</si>
  <si>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</si>
  <si>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</si>
  <si>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</si>
  <si>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</si>
  <si>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</si>
  <si>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</si>
  <si>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</si>
  <si>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</si>
  <si>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</si>
  <si>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</si>
  <si>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</si>
  <si>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</si>
  <si>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</si>
  <si>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</si>
  <si>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</si>
  <si>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</si>
  <si>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</si>
  <si>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</si>
  <si>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</si>
  <si>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</si>
  <si>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</si>
  <si>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</si>
  <si>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</si>
  <si>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</si>
  <si>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</si>
  <si>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</si>
  <si>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</si>
  <si>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</si>
  <si>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</si>
  <si>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</si>
  <si>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</si>
  <si>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</si>
  <si>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</si>
  <si>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</si>
  <si>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</si>
  <si>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</si>
  <si>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</si>
  <si>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</si>
  <si>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</si>
  <si>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</si>
  <si>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</si>
  <si>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</si>
  <si>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</si>
  <si>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</si>
  <si>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</si>
  <si>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</si>
  <si>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</si>
  <si>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</si>
  <si>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</si>
  <si>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</si>
  <si>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</si>
  <si>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</si>
  <si>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</si>
  <si>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</si>
  <si>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</si>
  <si>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</si>
  <si>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</si>
  <si>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</si>
  <si>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</si>
  <si>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</si>
  <si>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</si>
  <si>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</si>
  <si>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</si>
  <si>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</si>
  <si>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</si>
  <si>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</si>
  <si>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</si>
  <si>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</si>
  <si>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</si>
  <si>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</si>
  <si>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</si>
  <si>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</si>
  <si>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</si>
  <si>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</si>
  <si>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</si>
  <si>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</si>
  <si>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</si>
  <si>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</si>
  <si>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</si>
  <si>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</si>
  <si>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</si>
  <si>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</si>
  <si>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</si>
  <si>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</si>
  <si>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</si>
  <si>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</si>
  <si>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</si>
  <si>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</si>
  <si>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</si>
  <si>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</si>
  <si>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</si>
  <si>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</si>
  <si>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</si>
  <si>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</si>
  <si>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</si>
  <si>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</si>
  <si>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</si>
  <si>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</si>
  <si>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</si>
  <si>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</si>
  <si>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</si>
  <si>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</si>
  <si>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</si>
  <si>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</si>
  <si>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</si>
  <si>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</si>
  <si>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</si>
  <si>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</si>
  <si>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</si>
  <si>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</si>
  <si>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</si>
  <si>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</si>
  <si>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</si>
  <si>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</si>
  <si>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</si>
  <si>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</si>
  <si>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</si>
  <si>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</si>
  <si>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</si>
  <si>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</si>
  <si>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</si>
  <si>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</si>
  <si>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</si>
  <si>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</si>
  <si>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</si>
  <si>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</si>
  <si>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</si>
  <si>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</si>
  <si>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</si>
  <si>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</si>
  <si>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</si>
  <si>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</si>
  <si>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</si>
  <si>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</si>
  <si>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</si>
  <si>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</si>
  <si>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</si>
  <si>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</si>
  <si>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</si>
  <si>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</si>
  <si>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</si>
  <si>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</si>
  <si>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</si>
  <si>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</si>
  <si>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</si>
  <si>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</si>
  <si>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</si>
  <si>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</si>
  <si>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</si>
  <si>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</si>
  <si>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</si>
  <si>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</si>
  <si>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</si>
  <si>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</si>
  <si>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</si>
  <si>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</si>
  <si>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</si>
  <si>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</si>
  <si>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</si>
  <si>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</si>
  <si>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</si>
  <si>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</si>
  <si>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</si>
  <si>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</si>
  <si>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</si>
  <si>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</si>
  <si>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</si>
  <si>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</si>
  <si>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</si>
  <si>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</si>
  <si>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</si>
  <si>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</si>
  <si>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</si>
  <si>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</si>
  <si>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</si>
  <si>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</si>
  <si>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</si>
  <si>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</si>
  <si>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</si>
  <si>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</si>
  <si>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</si>
  <si>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</si>
  <si>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</si>
  <si>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</si>
  <si>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</si>
  <si>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</si>
  <si>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</si>
  <si>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</si>
  <si>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</si>
  <si>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</si>
  <si>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</si>
  <si>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</si>
  <si>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</si>
  <si>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</si>
  <si>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</si>
  <si>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</si>
  <si>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</si>
  <si>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</si>
  <si>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</si>
  <si>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</si>
  <si>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</si>
  <si>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</si>
  <si>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</si>
  <si>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</si>
  <si>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</si>
  <si>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</si>
  <si>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</si>
  <si>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</si>
  <si>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</si>
  <si>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</si>
  <si>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</si>
  <si>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</si>
  <si>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</si>
  <si>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</si>
  <si>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</si>
  <si>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</si>
  <si>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</si>
  <si>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</si>
  <si>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</si>
  <si>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</si>
  <si>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</si>
  <si>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</si>
  <si>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</si>
  <si>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</si>
  <si>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</si>
  <si>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</si>
  <si>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</si>
  <si>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</si>
  <si>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</si>
  <si>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</si>
  <si>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</si>
  <si>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</si>
  <si>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</si>
  <si>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</si>
  <si>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</si>
  <si>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</si>
  <si>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</si>
  <si>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</si>
  <si>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</si>
  <si>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</si>
  <si>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</si>
  <si>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</si>
  <si>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</si>
  <si>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</si>
  <si>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</si>
  <si>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</si>
  <si>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</si>
  <si>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</si>
  <si>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</si>
  <si>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</si>
  <si>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</si>
  <si>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</si>
  <si>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</si>
  <si>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</si>
  <si>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</si>
  <si>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</si>
  <si>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</si>
  <si>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</si>
  <si>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</si>
  <si>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</si>
  <si>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</si>
  <si>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</si>
  <si>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</si>
  <si>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</si>
  <si>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</si>
  <si>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</si>
  <si>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</si>
  <si>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</si>
  <si>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</si>
  <si>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</si>
  <si>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</si>
  <si>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</si>
  <si>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</si>
  <si>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</si>
  <si>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</si>
  <si>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</si>
  <si>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</si>
  <si>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</si>
  <si>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</si>
  <si>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</si>
  <si>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</si>
  <si>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</si>
  <si>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</si>
  <si>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</si>
  <si>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</si>
  <si>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</si>
  <si>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</si>
  <si>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</si>
  <si>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</si>
  <si>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</si>
  <si>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</si>
  <si>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</si>
  <si>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</si>
  <si>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</si>
  <si>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</si>
  <si>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</si>
  <si>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</si>
  <si>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</si>
  <si>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</si>
  <si>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</si>
  <si>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</si>
  <si>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</si>
  <si>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</si>
  <si>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</si>
  <si>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</si>
  <si>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</si>
  <si>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</si>
  <si>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</si>
  <si>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</si>
  <si>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</si>
  <si>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</si>
  <si>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</si>
  <si>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</si>
  <si>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</si>
  <si>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</si>
  <si>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</si>
  <si>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</si>
  <si>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</si>
  <si>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</si>
  <si>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</si>
  <si>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</si>
  <si>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</si>
  <si>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</si>
  <si>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</si>
  <si>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</si>
  <si>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</si>
  <si>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</si>
  <si>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</si>
  <si>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</si>
  <si>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</si>
  <si>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</si>
  <si>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</si>
  <si>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</si>
  <si>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</si>
  <si>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</si>
  <si>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</si>
  <si>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</si>
  <si>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</si>
  <si>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</si>
  <si>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</si>
  <si>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</si>
  <si>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</si>
  <si>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</si>
  <si>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</si>
  <si>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</si>
  <si>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</si>
  <si>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</si>
  <si>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</si>
  <si>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</si>
  <si>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</si>
  <si>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</si>
  <si>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</si>
  <si>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</si>
  <si>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</si>
  <si>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</si>
  <si>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</si>
  <si>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</si>
  <si>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</si>
  <si>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</si>
  <si>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</si>
  <si>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</si>
  <si>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</si>
  <si>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</si>
  <si>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</si>
  <si>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</si>
  <si>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</si>
  <si>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</si>
  <si>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</si>
  <si>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</si>
  <si>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</si>
  <si>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</si>
  <si>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</si>
  <si>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</si>
  <si>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</si>
  <si>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</si>
  <si>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</si>
  <si>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</si>
  <si>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</si>
  <si>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</si>
  <si>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</si>
  <si>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</si>
  <si>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</si>
  <si>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</si>
  <si>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</si>
  <si>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</si>
  <si>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</si>
  <si>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</si>
  <si>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</si>
  <si>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</si>
  <si>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</si>
  <si>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</si>
  <si>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</si>
  <si>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</si>
  <si>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</si>
  <si>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</si>
  <si>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</si>
  <si>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</si>
  <si>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</si>
  <si>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</si>
  <si>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</si>
  <si>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</si>
  <si>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</si>
  <si>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</si>
  <si>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</si>
  <si>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</si>
  <si>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</si>
  <si>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</si>
  <si>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</si>
  <si>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</si>
  <si>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</si>
  <si>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</si>
  <si>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</si>
  <si>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</si>
  <si>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</si>
  <si>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</si>
  <si>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</si>
  <si>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</si>
  <si>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</si>
  <si>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</si>
  <si>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</si>
  <si>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</si>
  <si>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</si>
  <si>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</si>
  <si>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</si>
  <si>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</si>
  <si>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</si>
  <si>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</si>
  <si>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</si>
  <si>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</si>
  <si>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</si>
  <si>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</si>
  <si>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</si>
  <si>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</si>
  <si>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</si>
  <si>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</si>
  <si>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</si>
  <si>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</si>
  <si>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</si>
  <si>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</si>
  <si>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</si>
  <si>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</si>
  <si>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</si>
  <si>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</si>
  <si>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</si>
  <si>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</si>
  <si>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</si>
  <si>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</si>
  <si>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</si>
  <si>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</si>
  <si>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</si>
  <si>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</si>
  <si>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</si>
  <si>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</si>
  <si>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</si>
  <si>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</si>
  <si>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</si>
  <si>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</si>
  <si>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</si>
  <si>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</si>
  <si>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</si>
  <si>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</si>
  <si>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</si>
  <si>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</si>
  <si>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</si>
  <si>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</si>
  <si>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</si>
  <si>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</si>
  <si>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</si>
  <si>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</si>
  <si>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</si>
  <si>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</si>
  <si>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</si>
  <si>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</si>
  <si>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</si>
  <si>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</si>
  <si>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</si>
  <si>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</si>
  <si>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</si>
  <si>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</si>
  <si>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</si>
  <si>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</si>
  <si>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</si>
  <si>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</si>
  <si>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</si>
  <si>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</si>
  <si>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</si>
  <si>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</si>
  <si>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</si>
  <si>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</si>
  <si>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</si>
  <si>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</si>
  <si>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</si>
  <si>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</si>
  <si>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</si>
  <si>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</si>
  <si>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</si>
  <si>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</si>
  <si>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</si>
  <si>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</si>
  <si>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</si>
  <si>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</si>
  <si>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</si>
  <si>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</si>
  <si>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</si>
  <si>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</si>
  <si>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</si>
  <si>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</si>
  <si>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</si>
  <si>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</si>
  <si>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</si>
  <si>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</si>
  <si>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</si>
  <si>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</si>
  <si>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</si>
  <si>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</si>
  <si>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</si>
  <si>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</si>
  <si>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</si>
  <si>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</si>
  <si>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</si>
  <si>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</si>
  <si>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</si>
  <si>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</si>
  <si>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</si>
  <si>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</si>
  <si>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</si>
  <si>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</si>
  <si>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</si>
  <si>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</si>
  <si>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</si>
  <si>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</si>
  <si>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</si>
  <si>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</si>
  <si>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</si>
  <si>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</si>
  <si>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</si>
  <si>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</si>
  <si>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</si>
  <si>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</si>
  <si>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</si>
  <si>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</si>
  <si>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</si>
  <si>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</si>
  <si>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</si>
  <si>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</si>
  <si>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</si>
  <si>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</si>
  <si>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</si>
  <si>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</si>
  <si>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</si>
  <si>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</si>
  <si>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</si>
  <si>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</si>
  <si>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</si>
  <si>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</si>
  <si>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</si>
  <si>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</si>
  <si>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</si>
  <si>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</si>
  <si>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</si>
  <si>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</si>
  <si>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</si>
  <si>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</si>
  <si>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</si>
  <si>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</si>
  <si>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</si>
  <si>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</si>
  <si>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</si>
  <si>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</si>
  <si>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</si>
  <si>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</si>
  <si>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</si>
  <si>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</si>
  <si>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</si>
  <si>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</si>
  <si>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</si>
  <si>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</si>
  <si>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</si>
  <si>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</si>
  <si>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</si>
  <si>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</si>
  <si>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</si>
  <si>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</si>
  <si>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</si>
  <si>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</si>
  <si>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</si>
  <si>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</si>
  <si>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</si>
  <si>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</si>
  <si>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</si>
  <si>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</si>
  <si>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</si>
  <si>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</si>
  <si>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</si>
  <si>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</si>
  <si>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</si>
  <si>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</si>
  <si>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</si>
  <si>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</si>
  <si>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</si>
  <si>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</si>
  <si>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</si>
  <si>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</si>
  <si>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</si>
  <si>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</si>
  <si>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</si>
  <si>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</si>
  <si>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</si>
  <si>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</si>
  <si>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</si>
  <si>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</si>
  <si>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</si>
  <si>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</si>
  <si>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</si>
  <si>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</si>
  <si>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</si>
  <si>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</si>
  <si>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</si>
  <si>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</si>
  <si>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</si>
  <si>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</si>
  <si>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</si>
  <si>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</si>
  <si>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</si>
  <si>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</si>
  <si>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</si>
  <si>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</si>
  <si>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</si>
  <si>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</si>
  <si>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</si>
  <si>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</si>
  <si>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</si>
  <si>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</si>
  <si>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</si>
  <si>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</si>
  <si>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</si>
  <si>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</si>
  <si>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</si>
  <si>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</si>
  <si>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</si>
  <si>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</si>
  <si>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</si>
  <si>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</si>
  <si>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</si>
  <si>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</si>
  <si>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</si>
  <si>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</si>
  <si>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</si>
  <si>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</si>
  <si>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</si>
  <si>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</si>
  <si>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</si>
  <si>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</si>
  <si>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</si>
  <si>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</si>
  <si>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</si>
  <si>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</si>
  <si>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</si>
  <si>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</si>
  <si>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</si>
  <si>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</si>
  <si>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</si>
  <si>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</si>
  <si>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</si>
  <si>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</si>
  <si>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Zenitスタイル</t>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</si>
  <si>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</si>
  <si>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</si>
  <si>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</si>
  <si>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</si>
  <si>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</si>
  <si>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</si>
  <si>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</si>
  <si>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</si>
  <si>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</si>
  <si>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</si>
  <si>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</si>
  <si>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</si>
  <si>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</si>
  <si>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</si>
  <si>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</si>
  <si>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</si>
  <si>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</si>
  <si>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</si>
  <si>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</si>
  <si>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</si>
  <si>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</si>
  <si>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</si>
  <si>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</si>
  <si>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</si>
  <si>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</si>
  <si>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</si>
  <si>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</si>
  <si>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</si>
  <si>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</si>
  <si>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</si>
  <si>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</si>
  <si>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</si>
  <si>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</si>
  <si>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</si>
  <si>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</si>
  <si>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</si>
  <si>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</si>
  <si>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</si>
  <si>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</si>
  <si>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</si>
  <si>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</si>
  <si>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</si>
  <si>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</si>
  <si>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</si>
  <si>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</si>
  <si>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</si>
  <si>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</si>
  <si>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</si>
  <si>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</si>
  <si>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</si>
  <si>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</si>
  <si>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</si>
  <si>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</si>
  <si>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</si>
  <si>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</si>
  <si>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</si>
  <si>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</si>
  <si>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</si>
  <si>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</si>
  <si>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</si>
  <si>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</si>
  <si>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</si>
  <si>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</si>
  <si>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</si>
  <si>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</si>
  <si>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</si>
  <si>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</si>
  <si>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</si>
  <si>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</si>
  <si>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</si>
  <si>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</si>
  <si>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</si>
  <si>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</si>
  <si>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</si>
  <si>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</si>
  <si>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</si>
  <si>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</si>
  <si>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</si>
  <si>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</si>
  <si>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</si>
  <si>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</si>
  <si>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</si>
  <si>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</si>
  <si>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</si>
  <si>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</si>
  <si>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</si>
  <si>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</si>
  <si>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</si>
  <si>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</si>
  <si>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</si>
  <si>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</si>
  <si>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</si>
  <si>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</si>
  <si>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</si>
  <si>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</si>
  <si>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</si>
  <si>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</si>
  <si>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</si>
  <si>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</si>
  <si>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</si>
  <si>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</si>
  <si>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</si>
  <si>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</si>
  <si>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</si>
  <si>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</si>
  <si>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</si>
  <si>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</si>
  <si>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</si>
  <si>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</si>
  <si>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</si>
  <si>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</si>
  <si>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</si>
  <si>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</si>
  <si>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</si>
  <si>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</si>
  <si>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</si>
  <si>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</si>
  <si>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</si>
  <si>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</si>
  <si>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</si>
  <si>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</si>
  <si>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</si>
  <si>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</si>
  <si>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</si>
  <si>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</si>
  <si>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</si>
  <si>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</si>
  <si>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</si>
  <si>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</si>
  <si>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</si>
  <si>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RK-3 Grip for Marui etc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</si>
  <si>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</si>
  <si>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</si>
  <si>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</si>
  <si>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</si>
  <si>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</si>
  <si>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</si>
  <si>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</si>
  <si>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</si>
  <si>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</si>
  <si>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</si>
  <si>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</si>
  <si>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</si>
  <si>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</si>
  <si>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</si>
  <si>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</si>
  <si>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</si>
  <si>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</si>
  <si>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</si>
  <si>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</si>
  <si>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</si>
  <si>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</si>
  <si>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</si>
  <si>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</si>
  <si>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CYMA cm047c (AK74) Zenit化</t>
    <rPh sb="24" eb="25">
      <t>カ</t>
    </rPh>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</si>
  <si>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</si>
  <si>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</si>
  <si>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</si>
  <si>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</si>
  <si>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</si>
  <si>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</si>
  <si>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Zenit DTK-2 タイプ マズルブレーキ</t>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</si>
  <si>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</si>
  <si>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</si>
  <si>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</si>
  <si>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</si>
  <si>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</si>
  <si>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</si>
  <si>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</si>
  <si>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</si>
  <si>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</si>
  <si>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</si>
  <si>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2021/4/17_定例会(battle)</t>
    <phoneticPr fontId="2"/>
  </si>
  <si>
    <t>13:1 ギアセット</t>
  </si>
  <si>
    <t>(クーポン‘-189円)</t>
    <rPh sb="10" eb="11">
      <t>エン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</si>
</sst>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695">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38" fontId="0" fillId="23" borderId="3" xfId="1" applyFont="1"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94"/>
  <sheetViews>
    <sheetView tabSelected="1" zoomScale="85" zoomScaleNormal="85" workbookViewId="0">
      <pane ySplit="1" topLeftCell="A677" activePane="bottomLeft" state="frozen"/>
      <selection pane="bottomLeft" activeCell="I708" sqref="I708"/>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55" t="s">
        <v>2130</v>
      </c>
      <c r="B2" s="656"/>
      <c r="C2" s="657"/>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1081</v>
      </c>
      <c r="E3" s="411">
        <v>38000</v>
      </c>
      <c r="F3" s="406">
        <v>1</v>
      </c>
      <c r="G3" s="409" t="s">
        <v>598</v>
      </c>
      <c r="H3" s="410"/>
      <c r="I3" s="267" t="s">
        <v>2131</v>
      </c>
      <c r="J3" s="120"/>
      <c r="K3" s="120"/>
      <c r="L3" t="s">
        <v>675</v>
      </c>
      <c r="M3" s="93" t="s">
        <v>112</v>
      </c>
      <c r="N3" s="94">
        <v>3000</v>
      </c>
    </row>
    <row r="4" spans="1:18">
      <c r="A4" s="406" t="s">
        <v>103</v>
      </c>
      <c r="B4" s="406" t="s">
        <v>161</v>
      </c>
      <c r="C4" s="406" t="s">
        <v>155</v>
      </c>
      <c r="D4" s="406" t="s">
        <v>104</v>
      </c>
      <c r="E4" s="408" t="s">
        <v>64</v>
      </c>
      <c r="F4" s="406">
        <v>2</v>
      </c>
      <c r="G4" s="409"/>
      <c r="H4" s="410"/>
      <c r="I4" s="267" t="s">
        <v>2131</v>
      </c>
      <c r="J4" s="120"/>
      <c r="K4" s="120"/>
      <c r="M4" s="93" t="s">
        <v>276</v>
      </c>
      <c r="N4" s="95">
        <v>500</v>
      </c>
    </row>
    <row r="5" spans="1:18">
      <c r="A5" s="406" t="s">
        <v>103</v>
      </c>
      <c r="B5" s="406" t="s">
        <v>161</v>
      </c>
      <c r="C5" s="406" t="s">
        <v>494</v>
      </c>
      <c r="D5" s="406" t="s">
        <v>104</v>
      </c>
      <c r="E5" s="411">
        <v>2500</v>
      </c>
      <c r="F5" s="406">
        <v>2</v>
      </c>
      <c r="G5" s="409" t="s">
        <v>506</v>
      </c>
      <c r="H5" s="410"/>
      <c r="I5" s="267" t="s">
        <v>2131</v>
      </c>
      <c r="J5" s="156"/>
      <c r="K5" s="39"/>
      <c r="M5" s="96" t="s">
        <v>281</v>
      </c>
      <c r="N5" s="97">
        <v>-2500</v>
      </c>
    </row>
    <row r="6" spans="1:18">
      <c r="A6" s="406" t="s">
        <v>103</v>
      </c>
      <c r="B6" s="406" t="s">
        <v>161</v>
      </c>
      <c r="C6" s="406" t="s">
        <v>155</v>
      </c>
      <c r="D6" s="406" t="s">
        <v>146</v>
      </c>
      <c r="E6" s="411">
        <v>2724</v>
      </c>
      <c r="F6" s="406">
        <v>1</v>
      </c>
      <c r="G6" s="409" t="s">
        <v>122</v>
      </c>
      <c r="H6" s="410"/>
      <c r="I6" s="267" t="s">
        <v>2131</v>
      </c>
      <c r="J6" s="156"/>
      <c r="K6" s="39"/>
      <c r="M6" s="98" t="s">
        <v>279</v>
      </c>
      <c r="N6" s="99">
        <f>SUM(N3:N5)</f>
        <v>1000</v>
      </c>
    </row>
    <row r="7" spans="1:18">
      <c r="A7" s="406" t="s">
        <v>370</v>
      </c>
      <c r="B7" s="406" t="s">
        <v>1853</v>
      </c>
      <c r="C7" s="406" t="s">
        <v>371</v>
      </c>
      <c r="D7" s="406" t="s">
        <v>372</v>
      </c>
      <c r="E7" s="411">
        <v>9526</v>
      </c>
      <c r="F7" s="406">
        <v>1</v>
      </c>
      <c r="G7" s="412" t="s">
        <v>122</v>
      </c>
      <c r="H7" s="410"/>
      <c r="I7" s="267" t="s">
        <v>2131</v>
      </c>
      <c r="J7" s="159" t="s">
        <v>1064</v>
      </c>
      <c r="K7" s="39"/>
      <c r="M7" s="100" t="s">
        <v>277</v>
      </c>
      <c r="N7" s="94">
        <v>1700</v>
      </c>
    </row>
    <row r="8" spans="1:18">
      <c r="A8" s="406" t="s">
        <v>465</v>
      </c>
      <c r="B8" s="406" t="s">
        <v>1853</v>
      </c>
      <c r="C8" s="406" t="s">
        <v>371</v>
      </c>
      <c r="D8" s="406" t="s">
        <v>467</v>
      </c>
      <c r="E8" s="411">
        <v>293</v>
      </c>
      <c r="F8" s="406">
        <v>4</v>
      </c>
      <c r="G8" s="409" t="s">
        <v>466</v>
      </c>
      <c r="H8" s="410"/>
      <c r="I8" s="267" t="s">
        <v>2131</v>
      </c>
      <c r="J8" s="156"/>
      <c r="K8" s="39"/>
      <c r="M8" s="100" t="s">
        <v>282</v>
      </c>
      <c r="N8" s="94">
        <v>5000</v>
      </c>
    </row>
    <row r="9" spans="1:18">
      <c r="A9" s="406" t="s">
        <v>470</v>
      </c>
      <c r="B9" s="406" t="s">
        <v>485</v>
      </c>
      <c r="C9" s="406" t="s">
        <v>489</v>
      </c>
      <c r="D9" s="406" t="s">
        <v>471</v>
      </c>
      <c r="E9" s="411">
        <v>2830</v>
      </c>
      <c r="F9" s="406">
        <v>1</v>
      </c>
      <c r="G9" s="409" t="s">
        <v>124</v>
      </c>
      <c r="H9" s="410"/>
      <c r="I9" s="267" t="s">
        <v>2131</v>
      </c>
      <c r="J9" s="159" t="s">
        <v>1067</v>
      </c>
      <c r="K9" s="39"/>
      <c r="M9" s="100" t="s">
        <v>280</v>
      </c>
      <c r="N9" s="94">
        <v>150</v>
      </c>
    </row>
    <row r="10" spans="1:18">
      <c r="A10" s="406" t="s">
        <v>468</v>
      </c>
      <c r="B10" s="406" t="s">
        <v>1854</v>
      </c>
      <c r="C10" s="406" t="s">
        <v>469</v>
      </c>
      <c r="D10" s="406" t="s">
        <v>584</v>
      </c>
      <c r="E10" s="411">
        <v>800</v>
      </c>
      <c r="F10" s="406">
        <v>1</v>
      </c>
      <c r="G10" s="409" t="s">
        <v>124</v>
      </c>
      <c r="H10" s="410"/>
      <c r="I10" s="267" t="s">
        <v>2131</v>
      </c>
      <c r="J10" s="156"/>
      <c r="K10" s="39"/>
      <c r="M10" s="101" t="s">
        <v>283</v>
      </c>
      <c r="N10" s="97">
        <v>-1250</v>
      </c>
    </row>
    <row r="11" spans="1:18" ht="16.5" thickBot="1">
      <c r="A11" s="406" t="s">
        <v>359</v>
      </c>
      <c r="B11" s="406" t="s">
        <v>1854</v>
      </c>
      <c r="C11" s="406" t="s">
        <v>361</v>
      </c>
      <c r="D11" s="406" t="s">
        <v>362</v>
      </c>
      <c r="E11" s="411">
        <v>1250</v>
      </c>
      <c r="F11" s="406">
        <v>1</v>
      </c>
      <c r="G11" s="412" t="s">
        <v>363</v>
      </c>
      <c r="H11" s="410"/>
      <c r="I11" s="267" t="s">
        <v>2131</v>
      </c>
      <c r="J11" s="159" t="s">
        <v>1068</v>
      </c>
      <c r="K11" s="39"/>
      <c r="M11" s="102" t="s">
        <v>278</v>
      </c>
      <c r="N11" s="103">
        <f>SUM(N6:N10)</f>
        <v>6600</v>
      </c>
    </row>
    <row r="12" spans="1:18" ht="16.5" thickBot="1">
      <c r="A12" s="406" t="s">
        <v>581</v>
      </c>
      <c r="B12" s="406" t="s">
        <v>485</v>
      </c>
      <c r="C12" s="406" t="s">
        <v>1348</v>
      </c>
      <c r="D12" s="406" t="s">
        <v>580</v>
      </c>
      <c r="E12" s="411">
        <v>1270</v>
      </c>
      <c r="F12" s="406">
        <v>1</v>
      </c>
      <c r="G12" s="412" t="s">
        <v>122</v>
      </c>
      <c r="H12" s="410"/>
      <c r="I12" s="267" t="s">
        <v>2131</v>
      </c>
      <c r="J12" s="156"/>
      <c r="K12" s="39"/>
    </row>
    <row r="13" spans="1:18" ht="16.5" thickBot="1">
      <c r="A13" s="279" t="s">
        <v>1380</v>
      </c>
      <c r="B13" s="279"/>
      <c r="C13" s="279"/>
      <c r="D13" s="39" t="s">
        <v>2132</v>
      </c>
      <c r="E13" s="40">
        <v>-41918</v>
      </c>
      <c r="F13" s="39"/>
      <c r="G13" s="456" t="s">
        <v>1381</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55" t="s">
        <v>1087</v>
      </c>
      <c r="B15" s="656"/>
      <c r="C15" s="657"/>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1853</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1380</v>
      </c>
      <c r="B23" s="279"/>
      <c r="C23" s="279"/>
      <c r="D23" s="39" t="s">
        <v>930</v>
      </c>
      <c r="E23" s="40">
        <v>-12360</v>
      </c>
      <c r="F23" s="39"/>
      <c r="G23" s="187" t="s">
        <v>1381</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55" t="s">
        <v>2293</v>
      </c>
      <c r="B25" s="656"/>
      <c r="C25" s="657"/>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2184</v>
      </c>
      <c r="J26" s="465"/>
      <c r="K26" s="465"/>
      <c r="M26" s="111" t="s">
        <v>278</v>
      </c>
      <c r="N26" s="112">
        <f>SUM(N24:N25)</f>
        <v>2400</v>
      </c>
    </row>
    <row r="27" spans="1:16" ht="16.5" thickBot="1">
      <c r="A27" s="406" t="s">
        <v>103</v>
      </c>
      <c r="B27" s="406" t="s">
        <v>161</v>
      </c>
      <c r="C27" s="406" t="s">
        <v>497</v>
      </c>
      <c r="D27" s="406" t="s">
        <v>498</v>
      </c>
      <c r="E27" s="408" t="s">
        <v>64</v>
      </c>
      <c r="F27" s="406">
        <v>1</v>
      </c>
      <c r="G27" s="409"/>
      <c r="H27" s="410"/>
      <c r="I27" s="267" t="s">
        <v>2184</v>
      </c>
      <c r="J27" s="465"/>
      <c r="K27" s="465"/>
    </row>
    <row r="28" spans="1:16" ht="16.5" thickBot="1">
      <c r="A28" s="407" t="s">
        <v>103</v>
      </c>
      <c r="B28" s="407" t="s">
        <v>161</v>
      </c>
      <c r="C28" s="407" t="s">
        <v>494</v>
      </c>
      <c r="D28" s="407" t="s">
        <v>583</v>
      </c>
      <c r="E28" s="411">
        <v>2000</v>
      </c>
      <c r="F28" s="407">
        <v>3</v>
      </c>
      <c r="G28" s="409" t="s">
        <v>535</v>
      </c>
      <c r="H28" s="410"/>
      <c r="I28" s="267" t="s">
        <v>2184</v>
      </c>
      <c r="J28" s="156"/>
      <c r="K28" s="45"/>
      <c r="M28" s="109" t="s">
        <v>477</v>
      </c>
      <c r="N28" s="110"/>
      <c r="O28" s="20">
        <v>5</v>
      </c>
      <c r="P28" t="s">
        <v>691</v>
      </c>
    </row>
    <row r="29" spans="1:16" ht="16.5" thickTop="1">
      <c r="A29" s="407" t="s">
        <v>824</v>
      </c>
      <c r="B29" s="407" t="s">
        <v>1854</v>
      </c>
      <c r="C29" s="407" t="s">
        <v>822</v>
      </c>
      <c r="D29" s="407" t="s">
        <v>821</v>
      </c>
      <c r="E29" s="411">
        <v>2490</v>
      </c>
      <c r="F29" s="407">
        <v>1</v>
      </c>
      <c r="G29" s="409" t="s">
        <v>823</v>
      </c>
      <c r="H29" s="415">
        <v>43476</v>
      </c>
      <c r="I29" s="267" t="s">
        <v>2184</v>
      </c>
      <c r="J29" s="159" t="s">
        <v>1069</v>
      </c>
      <c r="K29" s="45"/>
      <c r="M29" s="93" t="s">
        <v>112</v>
      </c>
      <c r="N29" s="94">
        <v>3000</v>
      </c>
    </row>
    <row r="30" spans="1:16">
      <c r="A30" s="407" t="s">
        <v>119</v>
      </c>
      <c r="B30" s="407" t="s">
        <v>1854</v>
      </c>
      <c r="C30" s="407" t="s">
        <v>469</v>
      </c>
      <c r="D30" s="407" t="s">
        <v>585</v>
      </c>
      <c r="E30" s="411">
        <v>599</v>
      </c>
      <c r="F30" s="407">
        <v>3</v>
      </c>
      <c r="G30" s="409" t="s">
        <v>506</v>
      </c>
      <c r="H30" s="410"/>
      <c r="I30" s="267" t="s">
        <v>2184</v>
      </c>
      <c r="J30" s="159" t="s">
        <v>682</v>
      </c>
      <c r="K30" s="45"/>
      <c r="M30" s="93" t="s">
        <v>460</v>
      </c>
      <c r="N30" s="94">
        <v>2500</v>
      </c>
    </row>
    <row r="31" spans="1:16" ht="16.5" thickBot="1">
      <c r="A31" s="279" t="s">
        <v>1380</v>
      </c>
      <c r="B31" s="279"/>
      <c r="C31" s="279"/>
      <c r="D31" s="39" t="s">
        <v>2185</v>
      </c>
      <c r="E31" s="40">
        <v>-10330</v>
      </c>
      <c r="F31" s="39"/>
      <c r="G31" s="461" t="s">
        <v>1601</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55" t="s">
        <v>3018</v>
      </c>
      <c r="B33" s="656"/>
      <c r="C33" s="657"/>
      <c r="D33" s="209"/>
      <c r="E33" s="210"/>
      <c r="F33" s="209"/>
      <c r="G33" s="211"/>
      <c r="H33" s="213" t="s">
        <v>1065</v>
      </c>
      <c r="I33" s="214">
        <f>SUM(E34:E41)</f>
        <v>530</v>
      </c>
      <c r="J33" s="212"/>
      <c r="K33" s="209"/>
      <c r="M33" s="109" t="s">
        <v>502</v>
      </c>
      <c r="N33" s="110"/>
      <c r="O33" s="20">
        <v>6</v>
      </c>
      <c r="P33" t="s">
        <v>690</v>
      </c>
    </row>
    <row r="34" spans="1:16" ht="16.5" thickTop="1">
      <c r="A34" s="406" t="s">
        <v>2254</v>
      </c>
      <c r="B34" s="406" t="s">
        <v>161</v>
      </c>
      <c r="C34" s="406" t="s">
        <v>162</v>
      </c>
      <c r="D34" s="406" t="s">
        <v>2541</v>
      </c>
      <c r="E34" s="411">
        <v>15000</v>
      </c>
      <c r="F34" s="406">
        <v>1</v>
      </c>
      <c r="G34" s="409" t="s">
        <v>2539</v>
      </c>
      <c r="H34" s="413">
        <v>43847</v>
      </c>
      <c r="I34" s="406" t="s">
        <v>2540</v>
      </c>
      <c r="J34" s="156"/>
      <c r="K34" s="39"/>
      <c r="M34" s="93" t="s">
        <v>112</v>
      </c>
      <c r="N34" s="94">
        <v>2500</v>
      </c>
    </row>
    <row r="35" spans="1:16">
      <c r="A35" s="406" t="s">
        <v>824</v>
      </c>
      <c r="B35" s="406" t="s">
        <v>1854</v>
      </c>
      <c r="C35" s="406" t="s">
        <v>1278</v>
      </c>
      <c r="D35" s="406" t="s">
        <v>1014</v>
      </c>
      <c r="E35" s="411">
        <v>2400</v>
      </c>
      <c r="F35" s="406">
        <v>1</v>
      </c>
      <c r="G35" s="409" t="s">
        <v>535</v>
      </c>
      <c r="H35" s="413">
        <v>43766</v>
      </c>
      <c r="I35" s="406"/>
      <c r="J35" s="156" t="s">
        <v>1279</v>
      </c>
      <c r="K35" s="39"/>
      <c r="M35" s="93" t="s">
        <v>368</v>
      </c>
      <c r="N35" s="94">
        <v>1000</v>
      </c>
    </row>
    <row r="36" spans="1:16" s="58" customFormat="1" ht="16.5" thickBot="1">
      <c r="A36" s="406" t="s">
        <v>119</v>
      </c>
      <c r="B36" s="406" t="s">
        <v>1853</v>
      </c>
      <c r="C36" s="406" t="s">
        <v>578</v>
      </c>
      <c r="D36" s="406" t="s">
        <v>2634</v>
      </c>
      <c r="E36" s="411">
        <v>1342</v>
      </c>
      <c r="F36" s="406">
        <v>1</v>
      </c>
      <c r="G36" s="409" t="s">
        <v>1110</v>
      </c>
      <c r="H36" s="413">
        <v>43906</v>
      </c>
      <c r="I36" s="406"/>
      <c r="J36" s="156"/>
      <c r="K36" s="39"/>
      <c r="M36" s="111" t="s">
        <v>278</v>
      </c>
      <c r="N36" s="112">
        <f>SUM(N34:N35)</f>
        <v>3500</v>
      </c>
      <c r="O36" s="20"/>
    </row>
    <row r="37" spans="1:16" ht="16.5" thickBot="1">
      <c r="A37" s="406" t="s">
        <v>2096</v>
      </c>
      <c r="B37" s="406" t="s">
        <v>485</v>
      </c>
      <c r="C37" s="406" t="s">
        <v>2097</v>
      </c>
      <c r="D37" s="406" t="s">
        <v>2095</v>
      </c>
      <c r="E37" s="408" t="s">
        <v>2094</v>
      </c>
      <c r="F37" s="406">
        <v>1</v>
      </c>
      <c r="G37" s="409" t="s">
        <v>2085</v>
      </c>
      <c r="H37" s="413">
        <v>43743</v>
      </c>
      <c r="I37" s="406"/>
      <c r="J37" s="453"/>
      <c r="K37" s="449"/>
      <c r="M37" s="58"/>
      <c r="N37" s="59"/>
      <c r="O37" s="144"/>
    </row>
    <row r="38" spans="1:16" ht="16.5" thickBot="1">
      <c r="A38" s="406" t="s">
        <v>119</v>
      </c>
      <c r="B38" s="407" t="s">
        <v>1857</v>
      </c>
      <c r="C38" s="407" t="s">
        <v>499</v>
      </c>
      <c r="D38" s="407" t="s">
        <v>2555</v>
      </c>
      <c r="E38" s="411">
        <v>2443</v>
      </c>
      <c r="F38" s="407">
        <v>1</v>
      </c>
      <c r="G38" s="409" t="s">
        <v>439</v>
      </c>
      <c r="H38" s="413">
        <v>43875</v>
      </c>
      <c r="I38" s="407"/>
      <c r="J38" s="542"/>
      <c r="K38" s="541"/>
      <c r="M38" s="109" t="s">
        <v>729</v>
      </c>
      <c r="N38" s="110"/>
      <c r="O38" s="20">
        <v>7</v>
      </c>
      <c r="P38" t="s">
        <v>689</v>
      </c>
    </row>
    <row r="39" spans="1:16" ht="16.5" thickTop="1">
      <c r="A39" s="279" t="s">
        <v>1380</v>
      </c>
      <c r="B39" s="279"/>
      <c r="C39" s="279"/>
      <c r="D39" s="534" t="s">
        <v>3005</v>
      </c>
      <c r="E39" s="40">
        <v>-3105</v>
      </c>
      <c r="F39" s="39"/>
      <c r="G39" s="533" t="s">
        <v>2662</v>
      </c>
      <c r="H39" s="140"/>
      <c r="I39" s="39" t="s">
        <v>3006</v>
      </c>
      <c r="J39" s="156"/>
      <c r="K39" s="39"/>
      <c r="M39" s="93" t="s">
        <v>112</v>
      </c>
      <c r="N39" s="94">
        <v>3500</v>
      </c>
    </row>
    <row r="40" spans="1:16">
      <c r="A40" s="279" t="s">
        <v>1380</v>
      </c>
      <c r="B40" s="279"/>
      <c r="C40" s="279"/>
      <c r="D40" s="534" t="s">
        <v>3013</v>
      </c>
      <c r="E40" s="40">
        <v>-17550</v>
      </c>
      <c r="F40" s="39"/>
      <c r="G40" s="538" t="s">
        <v>2662</v>
      </c>
      <c r="H40" s="140"/>
      <c r="I40" s="39" t="s">
        <v>3017</v>
      </c>
      <c r="J40" s="156"/>
      <c r="K40" s="39"/>
      <c r="M40" s="93" t="s">
        <v>368</v>
      </c>
      <c r="N40" s="94">
        <v>500</v>
      </c>
    </row>
    <row r="41" spans="1:16" ht="16.5" thickBot="1">
      <c r="A41" s="39"/>
      <c r="B41" s="39"/>
      <c r="C41" s="39"/>
      <c r="D41" s="39"/>
      <c r="E41" s="40"/>
      <c r="F41" s="39"/>
      <c r="G41" s="512"/>
      <c r="H41" s="140"/>
      <c r="I41" s="39"/>
      <c r="J41" s="156"/>
      <c r="K41" s="39"/>
      <c r="M41" s="111" t="s">
        <v>278</v>
      </c>
      <c r="N41" s="112">
        <f>SUM(N39:N40)</f>
        <v>4000</v>
      </c>
    </row>
    <row r="42" spans="1:16" ht="16.5" thickBot="1">
      <c r="A42" s="655" t="s">
        <v>3278</v>
      </c>
      <c r="B42" s="656"/>
      <c r="C42" s="657"/>
      <c r="D42" s="209"/>
      <c r="E42" s="210"/>
      <c r="F42" s="209"/>
      <c r="G42" s="211"/>
      <c r="H42" s="213" t="s">
        <v>1065</v>
      </c>
      <c r="I42" s="214">
        <f>SUM(E43:E46)</f>
        <v>2219</v>
      </c>
      <c r="J42" s="212"/>
      <c r="K42" s="209"/>
    </row>
    <row r="43" spans="1:16" ht="16.5" thickBot="1">
      <c r="A43" s="406" t="s">
        <v>703</v>
      </c>
      <c r="B43" s="407" t="s">
        <v>162</v>
      </c>
      <c r="C43" s="407" t="s">
        <v>753</v>
      </c>
      <c r="D43" s="407" t="s">
        <v>2991</v>
      </c>
      <c r="E43" s="411">
        <v>7539</v>
      </c>
      <c r="F43" s="407">
        <v>1</v>
      </c>
      <c r="G43" s="409" t="s">
        <v>2534</v>
      </c>
      <c r="H43" s="413">
        <v>43996</v>
      </c>
      <c r="I43" s="280" t="s">
        <v>3277</v>
      </c>
      <c r="J43" s="156"/>
      <c r="K43" s="39"/>
      <c r="L43" t="s">
        <v>672</v>
      </c>
      <c r="M43" s="109" t="s">
        <v>592</v>
      </c>
      <c r="N43" s="110"/>
      <c r="O43" s="20">
        <v>8</v>
      </c>
      <c r="P43" t="s">
        <v>691</v>
      </c>
    </row>
    <row r="44" spans="1:16" ht="16.5" thickTop="1">
      <c r="A44" s="407" t="s">
        <v>2043</v>
      </c>
      <c r="B44" s="407" t="s">
        <v>2046</v>
      </c>
      <c r="C44" s="407" t="s">
        <v>2047</v>
      </c>
      <c r="D44" s="407" t="s">
        <v>2044</v>
      </c>
      <c r="E44" s="411">
        <v>6000</v>
      </c>
      <c r="F44" s="407">
        <v>3</v>
      </c>
      <c r="G44" s="409" t="s">
        <v>2045</v>
      </c>
      <c r="H44" s="413">
        <v>43738</v>
      </c>
      <c r="I44" s="280" t="s">
        <v>3277</v>
      </c>
      <c r="J44" s="156"/>
      <c r="K44" s="39"/>
      <c r="M44" s="93" t="s">
        <v>112</v>
      </c>
      <c r="N44" s="94">
        <v>3500</v>
      </c>
      <c r="P44" t="s">
        <v>1479</v>
      </c>
    </row>
    <row r="45" spans="1:16">
      <c r="A45" s="279" t="s">
        <v>1380</v>
      </c>
      <c r="B45" s="279"/>
      <c r="C45" s="279"/>
      <c r="D45" s="39" t="s">
        <v>3352</v>
      </c>
      <c r="E45" s="40">
        <v>-11320</v>
      </c>
      <c r="F45" s="39"/>
      <c r="G45" s="604" t="s">
        <v>480</v>
      </c>
      <c r="H45" s="140"/>
      <c r="I45" s="39"/>
      <c r="J45" s="156"/>
      <c r="K45" s="39"/>
      <c r="M45" s="93" t="s">
        <v>368</v>
      </c>
      <c r="N45" s="94">
        <v>500</v>
      </c>
    </row>
    <row r="46" spans="1:16" ht="16.5" thickBot="1">
      <c r="A46" s="39"/>
      <c r="B46" s="39"/>
      <c r="C46" s="39"/>
      <c r="D46" s="39"/>
      <c r="E46" s="40"/>
      <c r="F46" s="39"/>
      <c r="G46" s="533"/>
      <c r="H46" s="140"/>
      <c r="I46" s="39"/>
      <c r="J46" s="156"/>
      <c r="K46" s="39"/>
      <c r="M46" s="142" t="s">
        <v>593</v>
      </c>
      <c r="N46" s="143">
        <v>200</v>
      </c>
    </row>
    <row r="47" spans="1:16" ht="16.5" thickBot="1">
      <c r="A47" s="655" t="s">
        <v>3347</v>
      </c>
      <c r="B47" s="656"/>
      <c r="C47" s="657"/>
      <c r="D47" s="209"/>
      <c r="E47" s="210"/>
      <c r="F47" s="209"/>
      <c r="G47" s="211"/>
      <c r="H47" s="213" t="s">
        <v>1065</v>
      </c>
      <c r="I47" s="214">
        <f>SUM(E48:E52)</f>
        <v>-3635</v>
      </c>
      <c r="J47" s="212"/>
      <c r="K47" s="209"/>
      <c r="M47" s="102" t="s">
        <v>278</v>
      </c>
      <c r="N47" s="103">
        <f>SUM(N44:N46)</f>
        <v>4200</v>
      </c>
    </row>
    <row r="48" spans="1:16" ht="16.5" thickBot="1">
      <c r="A48" s="406" t="s">
        <v>2254</v>
      </c>
      <c r="B48" s="406" t="s">
        <v>2255</v>
      </c>
      <c r="C48" s="406" t="s">
        <v>162</v>
      </c>
      <c r="D48" s="406" t="s">
        <v>2258</v>
      </c>
      <c r="E48" s="411">
        <v>5000</v>
      </c>
      <c r="F48" s="406">
        <v>1</v>
      </c>
      <c r="G48" s="409" t="s">
        <v>2256</v>
      </c>
      <c r="H48" s="413">
        <v>43766</v>
      </c>
      <c r="I48" s="267" t="s">
        <v>3348</v>
      </c>
      <c r="J48" s="156" t="s">
        <v>2257</v>
      </c>
      <c r="K48" s="39"/>
    </row>
    <row r="49" spans="1:17" ht="16.5" thickBot="1">
      <c r="A49" s="406" t="s">
        <v>2322</v>
      </c>
      <c r="B49" s="406" t="s">
        <v>2331</v>
      </c>
      <c r="C49" s="406" t="s">
        <v>2333</v>
      </c>
      <c r="D49" s="406" t="s">
        <v>2321</v>
      </c>
      <c r="E49" s="411">
        <v>4715</v>
      </c>
      <c r="F49" s="406">
        <v>1</v>
      </c>
      <c r="G49" s="409" t="s">
        <v>2337</v>
      </c>
      <c r="H49" s="413">
        <v>43770</v>
      </c>
      <c r="I49" s="267"/>
      <c r="J49" s="156"/>
      <c r="K49" s="39"/>
      <c r="L49" t="s">
        <v>674</v>
      </c>
      <c r="M49" s="109" t="s">
        <v>600</v>
      </c>
      <c r="N49" s="110"/>
      <c r="O49" s="20">
        <v>9</v>
      </c>
      <c r="P49" t="s">
        <v>1479</v>
      </c>
    </row>
    <row r="50" spans="1:17" ht="16.5" thickTop="1">
      <c r="A50" s="406" t="s">
        <v>3077</v>
      </c>
      <c r="B50" s="406" t="s">
        <v>1854</v>
      </c>
      <c r="C50" s="406" t="s">
        <v>1360</v>
      </c>
      <c r="D50" s="406" t="s">
        <v>3078</v>
      </c>
      <c r="E50" s="411">
        <v>1300</v>
      </c>
      <c r="F50" s="406">
        <v>1</v>
      </c>
      <c r="G50" s="409" t="s">
        <v>650</v>
      </c>
      <c r="H50" s="570">
        <v>44044</v>
      </c>
      <c r="I50" s="267"/>
      <c r="J50" s="156"/>
      <c r="K50" s="39"/>
      <c r="M50" s="93" t="s">
        <v>112</v>
      </c>
      <c r="N50" s="94">
        <v>4500</v>
      </c>
      <c r="O50" s="20" t="s">
        <v>630</v>
      </c>
      <c r="P50" t="s">
        <v>1663</v>
      </c>
      <c r="Q50" t="s">
        <v>1664</v>
      </c>
    </row>
    <row r="51" spans="1:17">
      <c r="A51" s="279" t="s">
        <v>1380</v>
      </c>
      <c r="B51" s="279"/>
      <c r="C51" s="279"/>
      <c r="D51" s="39" t="s">
        <v>3349</v>
      </c>
      <c r="E51" s="40">
        <v>-14650</v>
      </c>
      <c r="F51" s="39"/>
      <c r="G51" s="615"/>
      <c r="H51" s="140"/>
      <c r="I51" s="39"/>
      <c r="J51" s="156"/>
      <c r="K51" s="39"/>
      <c r="M51" s="93" t="s">
        <v>368</v>
      </c>
      <c r="N51" s="94">
        <v>0</v>
      </c>
    </row>
    <row r="52" spans="1:17" ht="16.5" thickBot="1">
      <c r="A52" s="39"/>
      <c r="B52" s="39"/>
      <c r="C52" s="39"/>
      <c r="D52" s="39"/>
      <c r="E52" s="40"/>
      <c r="F52" s="39"/>
      <c r="G52" s="495"/>
      <c r="H52" s="140"/>
      <c r="I52" s="39"/>
      <c r="J52" s="156"/>
      <c r="K52" s="39"/>
      <c r="M52" s="142" t="s">
        <v>593</v>
      </c>
      <c r="N52" s="143">
        <v>400</v>
      </c>
      <c r="O52" s="20" t="s">
        <v>631</v>
      </c>
    </row>
    <row r="53" spans="1:17" ht="16.5" thickBot="1">
      <c r="A53" s="655" t="s">
        <v>3387</v>
      </c>
      <c r="B53" s="656"/>
      <c r="C53" s="657"/>
      <c r="D53" s="209"/>
      <c r="E53" s="210"/>
      <c r="F53" s="209"/>
      <c r="G53" s="211"/>
      <c r="H53" s="213" t="s">
        <v>1065</v>
      </c>
      <c r="I53" s="214">
        <f>SUM(E54:E59)</f>
        <v>216</v>
      </c>
      <c r="J53" s="212"/>
      <c r="K53" s="209"/>
      <c r="M53" s="102" t="s">
        <v>278</v>
      </c>
      <c r="N53" s="103">
        <f>SUM(N50:N52)</f>
        <v>4900</v>
      </c>
    </row>
    <row r="54" spans="1:17" ht="16.5" thickBot="1">
      <c r="A54" s="406" t="s">
        <v>103</v>
      </c>
      <c r="B54" s="406" t="s">
        <v>1582</v>
      </c>
      <c r="C54" s="406" t="s">
        <v>162</v>
      </c>
      <c r="D54" s="406" t="s">
        <v>154</v>
      </c>
      <c r="E54" s="411">
        <v>6716</v>
      </c>
      <c r="F54" s="406">
        <v>1</v>
      </c>
      <c r="G54" s="409" t="s">
        <v>125</v>
      </c>
      <c r="H54" s="417"/>
      <c r="I54" s="267" t="s">
        <v>3388</v>
      </c>
      <c r="J54" s="156"/>
      <c r="K54" s="39"/>
    </row>
    <row r="55" spans="1:17" ht="16.5" thickBot="1">
      <c r="A55" s="406" t="s">
        <v>1818</v>
      </c>
      <c r="B55" s="406" t="s">
        <v>1582</v>
      </c>
      <c r="C55" s="406" t="s">
        <v>494</v>
      </c>
      <c r="D55" s="406" t="s">
        <v>1817</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1847</v>
      </c>
      <c r="C56" s="406" t="s">
        <v>428</v>
      </c>
      <c r="D56" s="406" t="s">
        <v>427</v>
      </c>
      <c r="E56" s="411">
        <v>1780</v>
      </c>
      <c r="F56" s="406">
        <v>1</v>
      </c>
      <c r="G56" s="409" t="s">
        <v>124</v>
      </c>
      <c r="H56" s="417"/>
      <c r="I56" s="267"/>
      <c r="J56" s="156"/>
      <c r="K56" s="39"/>
      <c r="M56" s="93" t="s">
        <v>112</v>
      </c>
      <c r="N56" s="94">
        <v>0</v>
      </c>
      <c r="O56" s="20" t="s">
        <v>719</v>
      </c>
      <c r="P56" t="s">
        <v>1666</v>
      </c>
      <c r="Q56" t="s">
        <v>1664</v>
      </c>
    </row>
    <row r="57" spans="1:17">
      <c r="A57" s="406" t="s">
        <v>119</v>
      </c>
      <c r="B57" s="406" t="s">
        <v>164</v>
      </c>
      <c r="C57" s="406" t="s">
        <v>2313</v>
      </c>
      <c r="D57" s="406" t="s">
        <v>2311</v>
      </c>
      <c r="E57" s="411">
        <v>107</v>
      </c>
      <c r="F57" s="406">
        <v>1</v>
      </c>
      <c r="G57" s="409" t="s">
        <v>2312</v>
      </c>
      <c r="H57" s="413">
        <v>43720</v>
      </c>
      <c r="I57" s="267"/>
      <c r="J57" s="156"/>
      <c r="K57" s="39"/>
      <c r="M57" s="93" t="s">
        <v>368</v>
      </c>
      <c r="N57" s="94">
        <v>1000</v>
      </c>
    </row>
    <row r="58" spans="1:17" ht="16.5" thickBot="1">
      <c r="A58" s="279" t="s">
        <v>1380</v>
      </c>
      <c r="B58" s="279"/>
      <c r="C58" s="279"/>
      <c r="D58" s="39" t="s">
        <v>3386</v>
      </c>
      <c r="E58" s="40">
        <v>-10002</v>
      </c>
      <c r="F58" s="39"/>
      <c r="G58" s="625" t="s">
        <v>3108</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55" t="s">
        <v>3436</v>
      </c>
      <c r="B60" s="656"/>
      <c r="C60" s="657"/>
      <c r="D60" s="209"/>
      <c r="E60" s="210"/>
      <c r="F60" s="209"/>
      <c r="G60" s="211"/>
      <c r="H60" s="213" t="s">
        <v>1065</v>
      </c>
      <c r="I60" s="214">
        <f>SUM(E61:E67)</f>
        <v>-1632</v>
      </c>
      <c r="J60" s="212"/>
      <c r="K60" s="209"/>
      <c r="L60" t="s">
        <v>673</v>
      </c>
      <c r="M60" s="109" t="s">
        <v>658</v>
      </c>
      <c r="N60" s="110"/>
      <c r="O60" s="20">
        <v>11</v>
      </c>
      <c r="P60" t="s">
        <v>1667</v>
      </c>
    </row>
    <row r="61" spans="1:17" ht="16.5" thickTop="1">
      <c r="A61" s="407" t="s">
        <v>1841</v>
      </c>
      <c r="B61" s="407" t="s">
        <v>1581</v>
      </c>
      <c r="C61" s="407" t="s">
        <v>1838</v>
      </c>
      <c r="D61" s="407" t="s">
        <v>1836</v>
      </c>
      <c r="E61" s="408" t="s">
        <v>1839</v>
      </c>
      <c r="F61" s="407">
        <v>1</v>
      </c>
      <c r="G61" s="409" t="s">
        <v>1840</v>
      </c>
      <c r="H61" s="413">
        <v>43708</v>
      </c>
      <c r="I61" s="267" t="s">
        <v>3438</v>
      </c>
      <c r="J61" s="156"/>
      <c r="K61" s="39"/>
      <c r="M61" s="93" t="s">
        <v>112</v>
      </c>
      <c r="N61" s="94">
        <v>0</v>
      </c>
      <c r="O61" s="20" t="s">
        <v>629</v>
      </c>
      <c r="P61" t="s">
        <v>1678</v>
      </c>
    </row>
    <row r="62" spans="1:17">
      <c r="A62" s="407" t="s">
        <v>1841</v>
      </c>
      <c r="B62" s="407" t="s">
        <v>1581</v>
      </c>
      <c r="C62" s="407" t="s">
        <v>1873</v>
      </c>
      <c r="D62" s="407" t="s">
        <v>1874</v>
      </c>
      <c r="E62" s="411">
        <v>3940</v>
      </c>
      <c r="F62" s="407">
        <v>1</v>
      </c>
      <c r="G62" s="409" t="s">
        <v>1875</v>
      </c>
      <c r="H62" s="413">
        <v>43717</v>
      </c>
      <c r="I62" s="267"/>
      <c r="J62" s="159" t="s">
        <v>1876</v>
      </c>
      <c r="K62" s="39"/>
      <c r="M62" s="93" t="s">
        <v>368</v>
      </c>
      <c r="N62" s="94">
        <v>0</v>
      </c>
      <c r="O62" s="20" t="s">
        <v>677</v>
      </c>
    </row>
    <row r="63" spans="1:17" ht="16.5" thickBot="1">
      <c r="A63" s="407" t="s">
        <v>1834</v>
      </c>
      <c r="B63" s="407" t="s">
        <v>1581</v>
      </c>
      <c r="C63" s="407" t="s">
        <v>1837</v>
      </c>
      <c r="D63" s="407" t="s">
        <v>1835</v>
      </c>
      <c r="E63" s="411">
        <v>1092</v>
      </c>
      <c r="F63" s="407">
        <v>3</v>
      </c>
      <c r="G63" s="409" t="s">
        <v>1101</v>
      </c>
      <c r="H63" s="413">
        <v>43711</v>
      </c>
      <c r="I63" s="267"/>
      <c r="J63" s="156" t="s">
        <v>3391</v>
      </c>
      <c r="K63" s="39"/>
      <c r="M63" s="111" t="s">
        <v>278</v>
      </c>
      <c r="N63" s="112">
        <f>SUM(N61:N62)</f>
        <v>0</v>
      </c>
    </row>
    <row r="64" spans="1:17" ht="16.5" thickBot="1">
      <c r="A64" s="407" t="s">
        <v>1841</v>
      </c>
      <c r="B64" s="407" t="s">
        <v>1853</v>
      </c>
      <c r="C64" s="407" t="s">
        <v>2158</v>
      </c>
      <c r="D64" s="407" t="s">
        <v>2160</v>
      </c>
      <c r="E64" s="411">
        <v>880</v>
      </c>
      <c r="F64" s="407">
        <v>1</v>
      </c>
      <c r="G64" s="409" t="s">
        <v>2159</v>
      </c>
      <c r="H64" s="413">
        <v>43757</v>
      </c>
      <c r="I64" s="267"/>
      <c r="J64" s="156" t="s">
        <v>2161</v>
      </c>
      <c r="K64" s="39"/>
    </row>
    <row r="65" spans="1:17" ht="16.5" thickBot="1">
      <c r="A65" s="407" t="s">
        <v>2114</v>
      </c>
      <c r="B65" s="407" t="s">
        <v>1854</v>
      </c>
      <c r="C65" s="407" t="s">
        <v>1637</v>
      </c>
      <c r="D65" s="407" t="s">
        <v>2113</v>
      </c>
      <c r="E65" s="411">
        <v>1222</v>
      </c>
      <c r="F65" s="407">
        <v>1</v>
      </c>
      <c r="G65" s="409" t="s">
        <v>2129</v>
      </c>
      <c r="H65" s="413">
        <v>43748</v>
      </c>
      <c r="I65" s="267"/>
      <c r="J65" s="156"/>
      <c r="K65" s="39"/>
      <c r="M65" s="109" t="s">
        <v>688</v>
      </c>
      <c r="N65" s="110"/>
      <c r="O65" s="20">
        <v>12</v>
      </c>
      <c r="P65" t="s">
        <v>1479</v>
      </c>
    </row>
    <row r="66" spans="1:17" ht="16.5" thickTop="1">
      <c r="A66" s="279" t="s">
        <v>1380</v>
      </c>
      <c r="B66" s="279"/>
      <c r="C66" s="279"/>
      <c r="D66" s="39" t="s">
        <v>3437</v>
      </c>
      <c r="E66" s="40">
        <v>-8766</v>
      </c>
      <c r="F66" s="39"/>
      <c r="G66" s="631" t="s">
        <v>3108</v>
      </c>
      <c r="H66" s="140"/>
      <c r="I66" s="39"/>
      <c r="J66" s="156"/>
      <c r="K66" s="39"/>
      <c r="M66" s="93" t="s">
        <v>112</v>
      </c>
      <c r="N66" s="94">
        <v>3300</v>
      </c>
      <c r="O66" s="20" t="s">
        <v>684</v>
      </c>
    </row>
    <row r="67" spans="1:17" ht="16.5" thickBot="1">
      <c r="A67" s="39"/>
      <c r="B67" s="39"/>
      <c r="C67" s="39"/>
      <c r="D67" s="39"/>
      <c r="E67" s="40"/>
      <c r="F67" s="39"/>
      <c r="G67" s="400"/>
      <c r="H67" s="140"/>
      <c r="I67" s="39"/>
      <c r="J67" s="156"/>
      <c r="K67" s="39"/>
      <c r="M67" s="93" t="s">
        <v>683</v>
      </c>
      <c r="N67" s="94">
        <v>1700</v>
      </c>
    </row>
    <row r="68" spans="1:17" ht="17.25" thickTop="1" thickBot="1">
      <c r="A68" s="666" t="s">
        <v>1063</v>
      </c>
      <c r="B68" s="667"/>
      <c r="C68" s="668"/>
      <c r="D68" s="209"/>
      <c r="E68" s="210"/>
      <c r="F68" s="209"/>
      <c r="G68" s="211"/>
      <c r="H68" s="213" t="s">
        <v>1066</v>
      </c>
      <c r="I68" s="214">
        <f>SUM(E70:E131)</f>
        <v>68064</v>
      </c>
      <c r="J68" s="212"/>
      <c r="K68" s="209"/>
      <c r="M68" s="111" t="s">
        <v>278</v>
      </c>
      <c r="N68" s="112">
        <f>SUM(N66:N67)</f>
        <v>5000</v>
      </c>
    </row>
    <row r="69" spans="1:17" ht="16.5" thickBot="1">
      <c r="A69" s="39" t="s">
        <v>149</v>
      </c>
      <c r="B69" s="39" t="s">
        <v>164</v>
      </c>
      <c r="C69" s="39" t="s">
        <v>172</v>
      </c>
      <c r="D69" s="39" t="s">
        <v>150</v>
      </c>
      <c r="E69" s="40">
        <v>750</v>
      </c>
      <c r="F69" s="39">
        <v>1</v>
      </c>
      <c r="G69" s="5" t="s">
        <v>122</v>
      </c>
      <c r="H69" s="45"/>
      <c r="I69" s="39"/>
      <c r="J69" s="155"/>
      <c r="K69" s="108" t="s">
        <v>3428</v>
      </c>
    </row>
    <row r="70" spans="1:17" ht="16.5" thickBot="1">
      <c r="A70" s="39" t="s">
        <v>119</v>
      </c>
      <c r="B70" s="39" t="s">
        <v>164</v>
      </c>
      <c r="C70" s="39" t="s">
        <v>172</v>
      </c>
      <c r="D70" s="39" t="s">
        <v>1429</v>
      </c>
      <c r="E70" s="198" t="s">
        <v>924</v>
      </c>
      <c r="F70" s="39">
        <v>1</v>
      </c>
      <c r="G70" s="186" t="s">
        <v>459</v>
      </c>
      <c r="H70" s="140"/>
      <c r="I70" s="39"/>
      <c r="J70" s="156"/>
      <c r="K70" s="108" t="s">
        <v>3428</v>
      </c>
      <c r="L70" s="4" t="s">
        <v>695</v>
      </c>
      <c r="M70" s="109" t="s">
        <v>693</v>
      </c>
      <c r="N70" s="110"/>
      <c r="O70" s="20">
        <v>13</v>
      </c>
      <c r="P70" s="6" t="s">
        <v>1668</v>
      </c>
      <c r="Q70" t="s">
        <v>1669</v>
      </c>
    </row>
    <row r="71" spans="1:17" ht="16.5" thickTop="1">
      <c r="A71" s="39" t="s">
        <v>2162</v>
      </c>
      <c r="B71" s="39" t="s">
        <v>164</v>
      </c>
      <c r="C71" s="39" t="s">
        <v>172</v>
      </c>
      <c r="D71" s="39" t="s">
        <v>2164</v>
      </c>
      <c r="E71" s="40">
        <v>5000</v>
      </c>
      <c r="F71" s="39">
        <v>1</v>
      </c>
      <c r="G71" s="461" t="s">
        <v>2163</v>
      </c>
      <c r="H71" s="140">
        <v>43757</v>
      </c>
      <c r="I71" s="39"/>
      <c r="J71" s="156"/>
      <c r="K71" s="39"/>
      <c r="L71" t="s">
        <v>801</v>
      </c>
      <c r="M71" s="93" t="s">
        <v>112</v>
      </c>
      <c r="N71" s="94">
        <v>3500</v>
      </c>
      <c r="Q71" t="s">
        <v>1813</v>
      </c>
    </row>
    <row r="72" spans="1:17">
      <c r="A72" s="105" t="s">
        <v>429</v>
      </c>
      <c r="B72" s="105" t="s">
        <v>164</v>
      </c>
      <c r="C72" s="105" t="s">
        <v>1335</v>
      </c>
      <c r="D72" s="105" t="s">
        <v>431</v>
      </c>
      <c r="E72" s="106">
        <v>1496</v>
      </c>
      <c r="F72" s="105">
        <v>1</v>
      </c>
      <c r="G72" s="199" t="s">
        <v>124</v>
      </c>
      <c r="H72" s="45"/>
      <c r="I72" s="39" t="s">
        <v>3429</v>
      </c>
      <c r="J72" s="155"/>
      <c r="K72" s="108" t="s">
        <v>3428</v>
      </c>
      <c r="M72" s="93" t="s">
        <v>683</v>
      </c>
      <c r="N72" s="95" t="s">
        <v>694</v>
      </c>
    </row>
    <row r="73" spans="1:17" ht="16.5" thickBot="1">
      <c r="A73" s="39" t="s">
        <v>2119</v>
      </c>
      <c r="B73" s="105" t="s">
        <v>164</v>
      </c>
      <c r="C73" s="105" t="s">
        <v>1335</v>
      </c>
      <c r="D73" s="39" t="s">
        <v>2120</v>
      </c>
      <c r="E73" s="40">
        <v>1136</v>
      </c>
      <c r="F73" s="39">
        <v>1</v>
      </c>
      <c r="G73" s="456" t="s">
        <v>2129</v>
      </c>
      <c r="H73" s="140">
        <v>43748</v>
      </c>
      <c r="I73" s="39"/>
      <c r="J73" s="156"/>
      <c r="K73" s="39"/>
      <c r="M73" s="111" t="s">
        <v>278</v>
      </c>
      <c r="N73" s="112">
        <f>SUM(N71:N72)</f>
        <v>3500</v>
      </c>
    </row>
    <row r="74" spans="1:17" ht="16.5" thickBot="1">
      <c r="A74" s="39" t="s">
        <v>429</v>
      </c>
      <c r="B74" s="39" t="s">
        <v>164</v>
      </c>
      <c r="C74" s="105" t="s">
        <v>1335</v>
      </c>
      <c r="D74" s="39" t="s">
        <v>3417</v>
      </c>
      <c r="E74" s="40">
        <v>934</v>
      </c>
      <c r="F74" s="39">
        <v>1</v>
      </c>
      <c r="G74" s="627" t="s">
        <v>3409</v>
      </c>
      <c r="H74" s="140">
        <v>44239</v>
      </c>
      <c r="I74" s="39" t="s">
        <v>3423</v>
      </c>
      <c r="J74" s="636" t="s">
        <v>3413</v>
      </c>
      <c r="K74" s="39"/>
    </row>
    <row r="75" spans="1:17" ht="16.5" thickBot="1">
      <c r="A75" s="39" t="s">
        <v>2050</v>
      </c>
      <c r="B75" s="39" t="s">
        <v>164</v>
      </c>
      <c r="C75" s="105" t="s">
        <v>1335</v>
      </c>
      <c r="D75" s="39" t="s">
        <v>3485</v>
      </c>
      <c r="E75" s="40">
        <v>3000</v>
      </c>
      <c r="F75" s="39">
        <v>1</v>
      </c>
      <c r="G75" s="631" t="s">
        <v>3484</v>
      </c>
      <c r="H75" s="140">
        <v>44269</v>
      </c>
      <c r="I75" s="39"/>
      <c r="J75" s="156"/>
      <c r="K75" s="39"/>
      <c r="M75" s="109" t="s">
        <v>678</v>
      </c>
      <c r="N75" s="110"/>
      <c r="O75" s="20">
        <v>14</v>
      </c>
      <c r="P75" s="104" t="s">
        <v>1710</v>
      </c>
    </row>
    <row r="76" spans="1:17" ht="16.5" thickTop="1">
      <c r="A76" s="39" t="s">
        <v>655</v>
      </c>
      <c r="B76" s="105" t="s">
        <v>164</v>
      </c>
      <c r="C76" s="105" t="s">
        <v>430</v>
      </c>
      <c r="D76" s="39" t="s">
        <v>654</v>
      </c>
      <c r="E76" s="40">
        <v>695</v>
      </c>
      <c r="F76" s="105">
        <v>1</v>
      </c>
      <c r="G76" s="199" t="s">
        <v>124</v>
      </c>
      <c r="H76" s="140">
        <v>43390</v>
      </c>
      <c r="I76" s="39"/>
      <c r="J76" s="155"/>
      <c r="K76" s="108" t="s">
        <v>3428</v>
      </c>
      <c r="M76" s="93" t="s">
        <v>112</v>
      </c>
      <c r="N76" s="94">
        <v>3000</v>
      </c>
      <c r="Q76" t="s">
        <v>755</v>
      </c>
    </row>
    <row r="77" spans="1:17">
      <c r="A77" s="105" t="s">
        <v>287</v>
      </c>
      <c r="B77" s="105" t="s">
        <v>164</v>
      </c>
      <c r="C77" s="105" t="s">
        <v>165</v>
      </c>
      <c r="D77" s="105" t="s">
        <v>289</v>
      </c>
      <c r="E77" s="106">
        <v>999</v>
      </c>
      <c r="F77" s="105">
        <v>1</v>
      </c>
      <c r="G77" s="154" t="s">
        <v>285</v>
      </c>
      <c r="H77" s="45"/>
      <c r="I77" s="39"/>
      <c r="J77" s="155"/>
      <c r="K77" s="108" t="s">
        <v>3428</v>
      </c>
      <c r="M77" s="93" t="s">
        <v>368</v>
      </c>
      <c r="N77" s="94">
        <v>500</v>
      </c>
    </row>
    <row r="78" spans="1:17" ht="16.5" thickBot="1">
      <c r="A78" s="39" t="s">
        <v>2050</v>
      </c>
      <c r="B78" s="39" t="s">
        <v>2051</v>
      </c>
      <c r="C78" s="39" t="s">
        <v>2052</v>
      </c>
      <c r="D78" s="39" t="s">
        <v>2053</v>
      </c>
      <c r="E78" s="40">
        <v>2623</v>
      </c>
      <c r="F78" s="39">
        <v>1</v>
      </c>
      <c r="G78" s="440" t="s">
        <v>2045</v>
      </c>
      <c r="H78" s="140">
        <v>43738</v>
      </c>
      <c r="I78" s="39"/>
      <c r="J78" s="636" t="s">
        <v>3413</v>
      </c>
      <c r="K78" s="39"/>
      <c r="M78" s="111" t="s">
        <v>278</v>
      </c>
      <c r="N78" s="112">
        <f>SUM(N76:N77)</f>
        <v>3500</v>
      </c>
      <c r="Q78" t="s">
        <v>787</v>
      </c>
    </row>
    <row r="79" spans="1:17" ht="16.5" thickBot="1">
      <c r="A79" s="39" t="s">
        <v>1351</v>
      </c>
      <c r="B79" s="39" t="s">
        <v>164</v>
      </c>
      <c r="C79" s="39" t="s">
        <v>1941</v>
      </c>
      <c r="D79" s="39" t="s">
        <v>1350</v>
      </c>
      <c r="E79" s="40">
        <v>4621</v>
      </c>
      <c r="F79" s="39">
        <v>1</v>
      </c>
      <c r="G79" s="310" t="s">
        <v>466</v>
      </c>
      <c r="H79" s="140">
        <v>43604</v>
      </c>
      <c r="I79" s="39"/>
      <c r="J79" s="156"/>
      <c r="K79" s="39"/>
    </row>
    <row r="80" spans="1:17" ht="16.5" thickBot="1">
      <c r="A80" s="39" t="s">
        <v>119</v>
      </c>
      <c r="B80" s="39" t="s">
        <v>164</v>
      </c>
      <c r="C80" s="39" t="s">
        <v>2413</v>
      </c>
      <c r="D80" s="39" t="s">
        <v>2414</v>
      </c>
      <c r="E80" s="40">
        <v>1965</v>
      </c>
      <c r="F80" s="39">
        <v>1</v>
      </c>
      <c r="G80" s="504" t="s">
        <v>2347</v>
      </c>
      <c r="H80" s="140">
        <v>43777</v>
      </c>
      <c r="I80" s="39"/>
      <c r="J80" s="156"/>
      <c r="K80" s="39"/>
      <c r="L80" t="s">
        <v>716</v>
      </c>
      <c r="M80" s="109" t="s">
        <v>715</v>
      </c>
      <c r="N80" s="110"/>
      <c r="O80" s="20">
        <v>15</v>
      </c>
      <c r="P80" t="s">
        <v>717</v>
      </c>
      <c r="Q80" t="s">
        <v>1814</v>
      </c>
    </row>
    <row r="81" spans="1:17" ht="16.5" thickTop="1">
      <c r="A81" s="39" t="s">
        <v>119</v>
      </c>
      <c r="B81" s="39" t="s">
        <v>164</v>
      </c>
      <c r="C81" s="39" t="s">
        <v>166</v>
      </c>
      <c r="D81" s="39" t="s">
        <v>576</v>
      </c>
      <c r="E81" s="40">
        <v>426</v>
      </c>
      <c r="F81" s="39">
        <v>1</v>
      </c>
      <c r="G81" s="199" t="s">
        <v>466</v>
      </c>
      <c r="H81" s="45"/>
      <c r="I81" s="39"/>
      <c r="J81" s="159" t="s">
        <v>2642</v>
      </c>
      <c r="K81" s="45"/>
      <c r="M81" s="93" t="s">
        <v>112</v>
      </c>
      <c r="N81" s="94">
        <v>2500</v>
      </c>
    </row>
    <row r="82" spans="1:17">
      <c r="A82" s="39" t="s">
        <v>119</v>
      </c>
      <c r="B82" s="39" t="s">
        <v>164</v>
      </c>
      <c r="C82" s="39" t="s">
        <v>166</v>
      </c>
      <c r="D82" s="39" t="s">
        <v>576</v>
      </c>
      <c r="E82" s="40">
        <v>781</v>
      </c>
      <c r="F82" s="39">
        <v>2</v>
      </c>
      <c r="G82" s="522" t="s">
        <v>439</v>
      </c>
      <c r="H82" s="140">
        <v>43923</v>
      </c>
      <c r="I82" s="39"/>
      <c r="J82" s="159" t="s">
        <v>1801</v>
      </c>
      <c r="K82" s="45"/>
      <c r="M82" s="93" t="s">
        <v>368</v>
      </c>
      <c r="N82" s="94">
        <v>400</v>
      </c>
    </row>
    <row r="83" spans="1:17" ht="16.5" thickBot="1">
      <c r="A83" s="39" t="s">
        <v>1936</v>
      </c>
      <c r="B83" s="39" t="s">
        <v>164</v>
      </c>
      <c r="C83" s="39" t="s">
        <v>166</v>
      </c>
      <c r="D83" s="39" t="s">
        <v>1935</v>
      </c>
      <c r="E83" s="40">
        <v>2373</v>
      </c>
      <c r="F83" s="39">
        <v>1</v>
      </c>
      <c r="G83" s="438" t="s">
        <v>1939</v>
      </c>
      <c r="H83" s="140">
        <v>43732</v>
      </c>
      <c r="I83" s="39"/>
      <c r="J83" s="636" t="s">
        <v>3413</v>
      </c>
      <c r="K83" s="108" t="s">
        <v>3428</v>
      </c>
      <c r="M83" s="111" t="s">
        <v>278</v>
      </c>
      <c r="N83" s="112">
        <f>SUM(N81:N82)</f>
        <v>2900</v>
      </c>
    </row>
    <row r="84" spans="1:17" ht="16.5" thickBot="1">
      <c r="A84" s="39" t="s">
        <v>586</v>
      </c>
      <c r="B84" s="39" t="s">
        <v>164</v>
      </c>
      <c r="C84" s="39" t="s">
        <v>166</v>
      </c>
      <c r="D84" s="39" t="s">
        <v>1077</v>
      </c>
      <c r="E84" s="40">
        <v>500</v>
      </c>
      <c r="F84" s="39">
        <v>1</v>
      </c>
      <c r="G84" s="199" t="s">
        <v>124</v>
      </c>
      <c r="H84" s="140">
        <v>43357</v>
      </c>
      <c r="I84" s="39"/>
      <c r="J84" s="155"/>
      <c r="K84" s="108" t="s">
        <v>3428</v>
      </c>
    </row>
    <row r="85" spans="1:17" ht="16.5" thickBot="1">
      <c r="A85" s="39" t="s">
        <v>932</v>
      </c>
      <c r="B85" s="39" t="s">
        <v>164</v>
      </c>
      <c r="C85" s="39" t="s">
        <v>923</v>
      </c>
      <c r="D85" s="39" t="s">
        <v>933</v>
      </c>
      <c r="E85" s="198" t="s">
        <v>924</v>
      </c>
      <c r="F85" s="39">
        <v>1</v>
      </c>
      <c r="G85" s="199" t="s">
        <v>459</v>
      </c>
      <c r="H85" s="45"/>
      <c r="I85" s="39"/>
      <c r="J85" s="156"/>
      <c r="K85" s="39"/>
      <c r="L85" t="s">
        <v>728</v>
      </c>
      <c r="M85" s="109" t="s">
        <v>727</v>
      </c>
      <c r="N85" s="110"/>
      <c r="O85" s="20">
        <v>16</v>
      </c>
      <c r="P85" t="s">
        <v>717</v>
      </c>
      <c r="Q85" t="s">
        <v>1815</v>
      </c>
    </row>
    <row r="86" spans="1:17" ht="16.5" thickTop="1">
      <c r="A86" s="39" t="s">
        <v>465</v>
      </c>
      <c r="B86" s="39" t="s">
        <v>164</v>
      </c>
      <c r="C86" s="39" t="s">
        <v>2466</v>
      </c>
      <c r="D86" s="39" t="s">
        <v>1408</v>
      </c>
      <c r="E86" s="40">
        <v>428</v>
      </c>
      <c r="F86" s="39">
        <v>1</v>
      </c>
      <c r="G86" s="329" t="s">
        <v>1409</v>
      </c>
      <c r="H86" s="140">
        <v>43620</v>
      </c>
      <c r="I86" s="39"/>
      <c r="J86" s="156"/>
      <c r="K86" s="39"/>
      <c r="L86" t="s">
        <v>800</v>
      </c>
      <c r="M86" s="93" t="s">
        <v>112</v>
      </c>
      <c r="N86" s="94">
        <v>3500</v>
      </c>
    </row>
    <row r="87" spans="1:17">
      <c r="A87" s="39" t="s">
        <v>465</v>
      </c>
      <c r="B87" s="39" t="s">
        <v>164</v>
      </c>
      <c r="C87" s="39" t="s">
        <v>2466</v>
      </c>
      <c r="D87" s="39" t="s">
        <v>1408</v>
      </c>
      <c r="E87" s="40">
        <v>360</v>
      </c>
      <c r="F87" s="39">
        <v>1</v>
      </c>
      <c r="G87" s="438" t="s">
        <v>1939</v>
      </c>
      <c r="H87" s="140">
        <v>43732</v>
      </c>
      <c r="I87" s="39"/>
      <c r="J87" s="156"/>
      <c r="K87" s="39"/>
      <c r="M87" s="93" t="s">
        <v>683</v>
      </c>
      <c r="N87" s="95" t="s">
        <v>694</v>
      </c>
    </row>
    <row r="88" spans="1:17" ht="16.5" thickBot="1">
      <c r="A88" s="105" t="s">
        <v>119</v>
      </c>
      <c r="B88" s="39" t="s">
        <v>164</v>
      </c>
      <c r="C88" s="39" t="s">
        <v>3426</v>
      </c>
      <c r="D88" s="39" t="s">
        <v>3418</v>
      </c>
      <c r="E88" s="40">
        <v>2783</v>
      </c>
      <c r="F88" s="39">
        <v>1</v>
      </c>
      <c r="G88" s="627" t="s">
        <v>3409</v>
      </c>
      <c r="H88" s="140">
        <v>44239</v>
      </c>
      <c r="I88" s="39" t="s">
        <v>3424</v>
      </c>
      <c r="J88" s="156"/>
      <c r="K88" s="39"/>
      <c r="M88" s="111" t="s">
        <v>278</v>
      </c>
      <c r="N88" s="112">
        <f>SUM(N86:N87)</f>
        <v>3500</v>
      </c>
    </row>
    <row r="89" spans="1:17" ht="16.5" thickBot="1">
      <c r="A89" s="39" t="s">
        <v>2977</v>
      </c>
      <c r="B89" s="39" t="s">
        <v>164</v>
      </c>
      <c r="C89" s="39" t="s">
        <v>2975</v>
      </c>
      <c r="D89" s="39" t="s">
        <v>2976</v>
      </c>
      <c r="E89" s="40">
        <v>877</v>
      </c>
      <c r="F89" s="39">
        <v>2</v>
      </c>
      <c r="G89" s="529" t="s">
        <v>439</v>
      </c>
      <c r="H89" s="140">
        <v>43979</v>
      </c>
      <c r="I89" s="39"/>
      <c r="J89" s="156"/>
      <c r="K89" s="39"/>
    </row>
    <row r="90" spans="1:17" ht="16.5" thickBot="1">
      <c r="A90" s="423" t="s">
        <v>1020</v>
      </c>
      <c r="B90" s="424" t="s">
        <v>164</v>
      </c>
      <c r="C90" s="424" t="s">
        <v>922</v>
      </c>
      <c r="D90" s="424" t="s">
        <v>1021</v>
      </c>
      <c r="E90" s="634" t="s">
        <v>924</v>
      </c>
      <c r="F90" s="424">
        <v>1</v>
      </c>
      <c r="G90" s="426" t="s">
        <v>459</v>
      </c>
      <c r="H90" s="635"/>
      <c r="I90" s="241" t="s">
        <v>3425</v>
      </c>
      <c r="J90" s="245"/>
      <c r="K90" s="241"/>
      <c r="M90" s="109" t="s">
        <v>788</v>
      </c>
      <c r="N90" s="110"/>
      <c r="O90" s="20">
        <v>17</v>
      </c>
      <c r="P90" t="s">
        <v>790</v>
      </c>
    </row>
    <row r="91" spans="1:17" ht="16.5" thickTop="1">
      <c r="A91" s="39" t="s">
        <v>3410</v>
      </c>
      <c r="B91" s="39" t="s">
        <v>164</v>
      </c>
      <c r="C91" s="39" t="s">
        <v>922</v>
      </c>
      <c r="D91" s="39" t="s">
        <v>3414</v>
      </c>
      <c r="E91" s="40">
        <v>3620</v>
      </c>
      <c r="F91" s="39">
        <v>1</v>
      </c>
      <c r="G91" s="627" t="s">
        <v>3409</v>
      </c>
      <c r="H91" s="140">
        <v>44239</v>
      </c>
      <c r="I91" s="39" t="s">
        <v>3419</v>
      </c>
      <c r="J91" s="156"/>
      <c r="K91" s="39"/>
      <c r="M91" s="93" t="s">
        <v>112</v>
      </c>
      <c r="N91" s="94">
        <v>3000</v>
      </c>
    </row>
    <row r="92" spans="1:17">
      <c r="A92" s="105" t="s">
        <v>119</v>
      </c>
      <c r="B92" s="39" t="s">
        <v>164</v>
      </c>
      <c r="C92" s="39" t="s">
        <v>922</v>
      </c>
      <c r="D92" s="39" t="s">
        <v>3415</v>
      </c>
      <c r="E92" s="40">
        <v>1394</v>
      </c>
      <c r="F92" s="39">
        <v>1</v>
      </c>
      <c r="G92" s="627" t="s">
        <v>3409</v>
      </c>
      <c r="H92" s="140">
        <v>44239</v>
      </c>
      <c r="I92" s="39" t="s">
        <v>3421</v>
      </c>
      <c r="J92" s="636" t="s">
        <v>3413</v>
      </c>
      <c r="K92" s="39"/>
      <c r="M92" s="93" t="s">
        <v>368</v>
      </c>
      <c r="N92" s="94">
        <v>500</v>
      </c>
    </row>
    <row r="93" spans="1:17" ht="16.5" thickBot="1">
      <c r="A93" s="39" t="s">
        <v>926</v>
      </c>
      <c r="B93" s="39" t="s">
        <v>164</v>
      </c>
      <c r="C93" s="39" t="s">
        <v>925</v>
      </c>
      <c r="D93" s="39" t="s">
        <v>934</v>
      </c>
      <c r="E93" s="198" t="s">
        <v>924</v>
      </c>
      <c r="F93" s="39">
        <v>1</v>
      </c>
      <c r="G93" s="199" t="s">
        <v>459</v>
      </c>
      <c r="H93" s="140"/>
      <c r="I93" s="39"/>
      <c r="J93" s="156"/>
      <c r="K93" s="428"/>
      <c r="M93" s="111" t="s">
        <v>278</v>
      </c>
      <c r="N93" s="112">
        <f>SUM(N91:N92)</f>
        <v>3500</v>
      </c>
    </row>
    <row r="94" spans="1:17" ht="16.5" thickBot="1">
      <c r="A94" s="39" t="s">
        <v>504</v>
      </c>
      <c r="B94" s="39" t="s">
        <v>164</v>
      </c>
      <c r="C94" s="39" t="s">
        <v>433</v>
      </c>
      <c r="D94" s="39" t="s">
        <v>803</v>
      </c>
      <c r="E94" s="40">
        <v>4500</v>
      </c>
      <c r="F94" s="39">
        <v>3</v>
      </c>
      <c r="G94" s="199" t="s">
        <v>535</v>
      </c>
      <c r="H94" s="140">
        <v>43449</v>
      </c>
      <c r="I94" s="39"/>
      <c r="J94" s="159" t="s">
        <v>1867</v>
      </c>
      <c r="K94" s="428"/>
    </row>
    <row r="95" spans="1:17" ht="16.5" thickBot="1">
      <c r="A95" s="39" t="s">
        <v>504</v>
      </c>
      <c r="B95" s="39" t="s">
        <v>164</v>
      </c>
      <c r="C95" s="39" t="s">
        <v>433</v>
      </c>
      <c r="D95" s="39" t="s">
        <v>3384</v>
      </c>
      <c r="E95" s="40">
        <v>1000</v>
      </c>
      <c r="F95" s="39">
        <v>2</v>
      </c>
      <c r="G95" s="625" t="s">
        <v>535</v>
      </c>
      <c r="H95" s="140">
        <v>44224</v>
      </c>
      <c r="I95" s="39"/>
      <c r="J95" s="156"/>
      <c r="K95" s="39"/>
      <c r="L95" t="s">
        <v>807</v>
      </c>
      <c r="M95" s="109" t="s">
        <v>937</v>
      </c>
      <c r="N95" s="110"/>
      <c r="O95" s="20">
        <v>18</v>
      </c>
      <c r="P95" t="s">
        <v>790</v>
      </c>
    </row>
    <row r="96" spans="1:17" ht="16.5" thickTop="1">
      <c r="A96" s="113" t="s">
        <v>119</v>
      </c>
      <c r="B96" s="114" t="s">
        <v>164</v>
      </c>
      <c r="C96" s="114" t="s">
        <v>408</v>
      </c>
      <c r="D96" s="114" t="s">
        <v>453</v>
      </c>
      <c r="E96" s="115">
        <v>163</v>
      </c>
      <c r="F96" s="114">
        <v>1</v>
      </c>
      <c r="G96" s="116" t="s">
        <v>124</v>
      </c>
      <c r="H96" s="45"/>
      <c r="I96" s="39"/>
      <c r="J96" s="156"/>
      <c r="K96" s="39"/>
      <c r="M96" s="93" t="s">
        <v>112</v>
      </c>
      <c r="N96" s="94">
        <v>4500</v>
      </c>
      <c r="P96" t="s">
        <v>1678</v>
      </c>
    </row>
    <row r="97" spans="1:18">
      <c r="A97" s="39" t="s">
        <v>3294</v>
      </c>
      <c r="B97" s="39" t="s">
        <v>164</v>
      </c>
      <c r="C97" s="39" t="s">
        <v>408</v>
      </c>
      <c r="D97" s="39" t="s">
        <v>3293</v>
      </c>
      <c r="E97" s="40">
        <v>988</v>
      </c>
      <c r="F97" s="39">
        <v>1</v>
      </c>
      <c r="G97" s="604" t="s">
        <v>1110</v>
      </c>
      <c r="H97" s="140">
        <v>44169</v>
      </c>
      <c r="I97" s="39"/>
      <c r="J97" s="636" t="s">
        <v>3413</v>
      </c>
      <c r="K97" s="39"/>
      <c r="M97" s="93" t="s">
        <v>368</v>
      </c>
      <c r="N97" s="94"/>
    </row>
    <row r="98" spans="1:18" ht="16.5" thickBot="1">
      <c r="A98" s="39" t="s">
        <v>3294</v>
      </c>
      <c r="B98" s="39" t="s">
        <v>164</v>
      </c>
      <c r="C98" s="39" t="s">
        <v>433</v>
      </c>
      <c r="D98" s="39" t="s">
        <v>3295</v>
      </c>
      <c r="E98" s="40">
        <v>1653</v>
      </c>
      <c r="F98" s="39">
        <v>1</v>
      </c>
      <c r="G98" s="604" t="s">
        <v>1110</v>
      </c>
      <c r="H98" s="140">
        <v>44169</v>
      </c>
      <c r="I98" s="39"/>
      <c r="J98" s="636" t="s">
        <v>3413</v>
      </c>
      <c r="K98" s="39"/>
      <c r="M98" s="111" t="s">
        <v>278</v>
      </c>
      <c r="N98" s="112">
        <f>SUM(N96:N97)</f>
        <v>4500</v>
      </c>
    </row>
    <row r="99" spans="1:18" ht="16.5" thickBot="1">
      <c r="A99" s="105" t="s">
        <v>119</v>
      </c>
      <c r="B99" s="39" t="s">
        <v>1771</v>
      </c>
      <c r="C99" s="39" t="s">
        <v>1769</v>
      </c>
      <c r="D99" s="39" t="s">
        <v>1752</v>
      </c>
      <c r="E99" s="40">
        <v>324</v>
      </c>
      <c r="F99" s="39">
        <v>1</v>
      </c>
      <c r="G99" s="394" t="s">
        <v>1754</v>
      </c>
      <c r="H99" s="140">
        <v>43679</v>
      </c>
      <c r="I99" s="39" t="s">
        <v>3430</v>
      </c>
      <c r="J99" s="159"/>
      <c r="K99" s="428"/>
    </row>
    <row r="100" spans="1:18" ht="16.5" thickBot="1">
      <c r="A100" s="39" t="s">
        <v>594</v>
      </c>
      <c r="B100" s="39" t="s">
        <v>595</v>
      </c>
      <c r="C100" s="39" t="s">
        <v>596</v>
      </c>
      <c r="D100" s="39" t="s">
        <v>597</v>
      </c>
      <c r="E100" s="40">
        <v>4300</v>
      </c>
      <c r="F100" s="39">
        <v>1</v>
      </c>
      <c r="G100" s="199" t="s">
        <v>599</v>
      </c>
      <c r="H100" s="140">
        <v>43362</v>
      </c>
      <c r="I100" s="39"/>
      <c r="J100" s="159"/>
      <c r="K100" s="428"/>
      <c r="L100" t="s">
        <v>826</v>
      </c>
      <c r="M100" s="109" t="s">
        <v>806</v>
      </c>
      <c r="N100" s="110"/>
      <c r="O100" s="20">
        <v>19</v>
      </c>
      <c r="P100" t="s">
        <v>1670</v>
      </c>
    </row>
    <row r="101" spans="1:18" ht="16.5" thickTop="1">
      <c r="A101" s="113" t="s">
        <v>119</v>
      </c>
      <c r="B101" s="114" t="s">
        <v>164</v>
      </c>
      <c r="C101" s="39" t="s">
        <v>1943</v>
      </c>
      <c r="D101" s="39" t="s">
        <v>1937</v>
      </c>
      <c r="E101" s="40">
        <v>489</v>
      </c>
      <c r="F101" s="39">
        <v>2</v>
      </c>
      <c r="G101" s="438" t="s">
        <v>1939</v>
      </c>
      <c r="H101" s="140">
        <v>43732</v>
      </c>
      <c r="I101" s="39"/>
      <c r="J101" s="159"/>
      <c r="K101" s="39"/>
      <c r="L101" t="s">
        <v>827</v>
      </c>
      <c r="M101" s="93" t="s">
        <v>112</v>
      </c>
      <c r="N101" s="94">
        <v>3000</v>
      </c>
      <c r="P101" t="s">
        <v>1671</v>
      </c>
    </row>
    <row r="102" spans="1:18">
      <c r="A102" s="105" t="s">
        <v>119</v>
      </c>
      <c r="B102" s="39" t="s">
        <v>164</v>
      </c>
      <c r="C102" s="39" t="s">
        <v>433</v>
      </c>
      <c r="D102" s="39" t="s">
        <v>1850</v>
      </c>
      <c r="E102" s="40">
        <v>1991</v>
      </c>
      <c r="F102" s="39">
        <v>3</v>
      </c>
      <c r="G102" s="421" t="s">
        <v>1848</v>
      </c>
      <c r="H102" s="140">
        <v>43712</v>
      </c>
      <c r="I102" s="39" t="s">
        <v>1869</v>
      </c>
      <c r="J102" s="159"/>
      <c r="K102" s="159"/>
      <c r="M102" s="93" t="s">
        <v>368</v>
      </c>
      <c r="N102" s="94">
        <v>500</v>
      </c>
    </row>
    <row r="103" spans="1:18" ht="16.5" thickBot="1">
      <c r="A103" s="39" t="s">
        <v>432</v>
      </c>
      <c r="B103" s="39" t="s">
        <v>164</v>
      </c>
      <c r="C103" s="39" t="s">
        <v>433</v>
      </c>
      <c r="D103" s="39" t="s">
        <v>434</v>
      </c>
      <c r="E103" s="40">
        <v>1274</v>
      </c>
      <c r="F103" s="39">
        <v>1</v>
      </c>
      <c r="G103" s="199" t="s">
        <v>124</v>
      </c>
      <c r="H103" s="45"/>
      <c r="I103" s="39"/>
      <c r="J103" s="155" t="s">
        <v>2361</v>
      </c>
      <c r="K103" s="39"/>
      <c r="M103" s="111" t="s">
        <v>278</v>
      </c>
      <c r="N103" s="112">
        <f>SUM(N101:N102)</f>
        <v>3500</v>
      </c>
    </row>
    <row r="104" spans="1:18" ht="16.5" thickBot="1">
      <c r="A104" s="113" t="s">
        <v>119</v>
      </c>
      <c r="B104" s="39" t="s">
        <v>1940</v>
      </c>
      <c r="C104" s="39" t="s">
        <v>1373</v>
      </c>
      <c r="D104" s="39" t="s">
        <v>1934</v>
      </c>
      <c r="E104" s="40">
        <v>712</v>
      </c>
      <c r="F104" s="39">
        <v>1</v>
      </c>
      <c r="G104" s="438" t="s">
        <v>1938</v>
      </c>
      <c r="H104" s="140">
        <v>43732</v>
      </c>
      <c r="I104" s="39" t="s">
        <v>2359</v>
      </c>
      <c r="J104" s="156"/>
      <c r="K104" s="39"/>
      <c r="L104" t="s">
        <v>938</v>
      </c>
    </row>
    <row r="105" spans="1:18" ht="16.5" thickBot="1">
      <c r="A105" s="39" t="s">
        <v>1374</v>
      </c>
      <c r="B105" s="39" t="s">
        <v>164</v>
      </c>
      <c r="C105" s="39" t="s">
        <v>1373</v>
      </c>
      <c r="D105" s="39" t="s">
        <v>1371</v>
      </c>
      <c r="E105" s="40">
        <v>700</v>
      </c>
      <c r="F105" s="39">
        <v>1</v>
      </c>
      <c r="G105" s="324" t="s">
        <v>1372</v>
      </c>
      <c r="H105" s="140">
        <v>43615</v>
      </c>
      <c r="I105" s="39" t="s">
        <v>2360</v>
      </c>
      <c r="J105" s="156"/>
      <c r="K105" s="39"/>
      <c r="L105" t="s">
        <v>939</v>
      </c>
      <c r="M105" s="109" t="s">
        <v>942</v>
      </c>
      <c r="N105" s="110"/>
      <c r="O105" s="20">
        <v>20</v>
      </c>
      <c r="P105" t="s">
        <v>790</v>
      </c>
    </row>
    <row r="106" spans="1:18" ht="16.5" thickTop="1">
      <c r="A106" s="105" t="s">
        <v>119</v>
      </c>
      <c r="B106" s="105" t="s">
        <v>164</v>
      </c>
      <c r="C106" s="39" t="s">
        <v>433</v>
      </c>
      <c r="D106" s="105" t="s">
        <v>1942</v>
      </c>
      <c r="E106" s="106">
        <v>1180</v>
      </c>
      <c r="F106" s="105">
        <v>1</v>
      </c>
      <c r="G106" s="108" t="s">
        <v>126</v>
      </c>
      <c r="H106" s="45"/>
      <c r="I106" s="39"/>
      <c r="J106" s="155" t="s">
        <v>2361</v>
      </c>
      <c r="K106" s="39"/>
      <c r="M106" s="93" t="s">
        <v>112</v>
      </c>
      <c r="N106" s="94">
        <v>3000</v>
      </c>
      <c r="P106" t="s">
        <v>1671</v>
      </c>
    </row>
    <row r="107" spans="1:18">
      <c r="A107" s="113" t="s">
        <v>119</v>
      </c>
      <c r="B107" s="114" t="s">
        <v>164</v>
      </c>
      <c r="C107" s="39" t="s">
        <v>1944</v>
      </c>
      <c r="D107" s="39" t="s">
        <v>3431</v>
      </c>
      <c r="E107" s="40">
        <v>370</v>
      </c>
      <c r="F107" s="39">
        <v>1</v>
      </c>
      <c r="G107" s="438" t="s">
        <v>1939</v>
      </c>
      <c r="H107" s="140">
        <v>43732</v>
      </c>
      <c r="I107" s="39"/>
      <c r="J107" s="156"/>
      <c r="K107" s="39"/>
      <c r="M107" s="93" t="s">
        <v>368</v>
      </c>
      <c r="N107" s="94">
        <v>500</v>
      </c>
    </row>
    <row r="108" spans="1:18" ht="16.5" thickBot="1">
      <c r="A108" s="105" t="s">
        <v>284</v>
      </c>
      <c r="B108" s="105" t="s">
        <v>164</v>
      </c>
      <c r="C108" s="105" t="s">
        <v>167</v>
      </c>
      <c r="D108" s="105" t="s">
        <v>286</v>
      </c>
      <c r="E108" s="106">
        <v>1288</v>
      </c>
      <c r="F108" s="105">
        <v>1</v>
      </c>
      <c r="G108" s="154" t="s">
        <v>285</v>
      </c>
      <c r="H108" s="45"/>
      <c r="I108" s="39" t="s">
        <v>3432</v>
      </c>
      <c r="J108" s="155"/>
      <c r="K108" s="39"/>
      <c r="M108" s="111" t="s">
        <v>278</v>
      </c>
      <c r="N108" s="112">
        <f>SUM(N106:N107)</f>
        <v>3500</v>
      </c>
    </row>
    <row r="109" spans="1:18" ht="16.5" thickBot="1">
      <c r="A109" s="39" t="s">
        <v>373</v>
      </c>
      <c r="B109" s="39" t="s">
        <v>375</v>
      </c>
      <c r="C109" s="39" t="s">
        <v>374</v>
      </c>
      <c r="D109" s="39" t="s">
        <v>376</v>
      </c>
      <c r="E109" s="40">
        <v>1361</v>
      </c>
      <c r="F109" s="39">
        <v>1</v>
      </c>
      <c r="G109" s="45" t="s">
        <v>122</v>
      </c>
      <c r="H109" s="45"/>
      <c r="I109" s="39"/>
      <c r="J109" s="156"/>
      <c r="K109" s="640"/>
    </row>
    <row r="110" spans="1:18" ht="16.5" thickBot="1">
      <c r="A110" s="39" t="s">
        <v>3444</v>
      </c>
      <c r="B110" s="39" t="s">
        <v>164</v>
      </c>
      <c r="C110" s="39" t="s">
        <v>374</v>
      </c>
      <c r="D110" s="39" t="s">
        <v>3445</v>
      </c>
      <c r="E110" s="40">
        <v>800</v>
      </c>
      <c r="F110" s="39">
        <v>1</v>
      </c>
      <c r="G110" s="631" t="s">
        <v>3446</v>
      </c>
      <c r="H110" s="140">
        <v>44249</v>
      </c>
      <c r="I110" s="39"/>
      <c r="J110" s="156"/>
      <c r="K110" s="640"/>
      <c r="L110" t="s">
        <v>675</v>
      </c>
      <c r="M110" s="109" t="s">
        <v>804</v>
      </c>
      <c r="N110" s="110"/>
      <c r="O110" s="20">
        <v>21</v>
      </c>
      <c r="P110" t="s">
        <v>1672</v>
      </c>
    </row>
    <row r="111" spans="1:18" ht="16.5" thickTop="1">
      <c r="A111" s="241" t="s">
        <v>178</v>
      </c>
      <c r="B111" s="241" t="s">
        <v>164</v>
      </c>
      <c r="C111" s="241" t="s">
        <v>179</v>
      </c>
      <c r="D111" s="241" t="s">
        <v>181</v>
      </c>
      <c r="E111" s="549" t="s">
        <v>180</v>
      </c>
      <c r="F111" s="241">
        <v>1</v>
      </c>
      <c r="G111" s="243" t="s">
        <v>459</v>
      </c>
      <c r="H111" s="246"/>
      <c r="I111" s="241"/>
      <c r="J111" s="245" t="s">
        <v>3084</v>
      </c>
      <c r="K111" s="241"/>
      <c r="M111" s="93" t="s">
        <v>112</v>
      </c>
      <c r="N111" s="94">
        <v>3000</v>
      </c>
      <c r="P111" t="s">
        <v>1671</v>
      </c>
      <c r="Q111" t="s">
        <v>1674</v>
      </c>
      <c r="R111" t="s">
        <v>1673</v>
      </c>
    </row>
    <row r="112" spans="1:18">
      <c r="A112" s="39" t="s">
        <v>3311</v>
      </c>
      <c r="B112" s="39" t="s">
        <v>164</v>
      </c>
      <c r="C112" s="39" t="s">
        <v>3310</v>
      </c>
      <c r="D112" s="39" t="s">
        <v>3312</v>
      </c>
      <c r="E112" s="609" t="s">
        <v>603</v>
      </c>
      <c r="F112" s="39">
        <v>1</v>
      </c>
      <c r="G112" s="597" t="s">
        <v>3313</v>
      </c>
      <c r="H112" s="140">
        <v>44189</v>
      </c>
      <c r="I112" s="39"/>
      <c r="J112" s="156"/>
      <c r="K112" s="39"/>
      <c r="M112" s="93" t="s">
        <v>368</v>
      </c>
      <c r="N112" s="94">
        <v>500</v>
      </c>
    </row>
    <row r="113" spans="1:17" ht="16.5" thickBot="1">
      <c r="A113" s="39" t="s">
        <v>2122</v>
      </c>
      <c r="B113" s="105" t="s">
        <v>164</v>
      </c>
      <c r="C113" s="105" t="s">
        <v>2127</v>
      </c>
      <c r="D113" s="39" t="s">
        <v>2121</v>
      </c>
      <c r="E113" s="40">
        <v>825</v>
      </c>
      <c r="F113" s="39">
        <v>1</v>
      </c>
      <c r="G113" s="456" t="s">
        <v>2129</v>
      </c>
      <c r="H113" s="140">
        <v>43748</v>
      </c>
      <c r="I113" s="39"/>
      <c r="J113" s="156"/>
      <c r="K113" s="39"/>
      <c r="M113" s="111" t="s">
        <v>278</v>
      </c>
      <c r="N113" s="112">
        <f>SUM(N111:N112)</f>
        <v>3500</v>
      </c>
    </row>
    <row r="114" spans="1:17" ht="16.5" thickBot="1">
      <c r="A114" s="105" t="s">
        <v>142</v>
      </c>
      <c r="B114" s="105" t="s">
        <v>169</v>
      </c>
      <c r="C114" s="105" t="s">
        <v>170</v>
      </c>
      <c r="D114" s="105" t="s">
        <v>144</v>
      </c>
      <c r="E114" s="106">
        <v>2480</v>
      </c>
      <c r="F114" s="105">
        <v>1</v>
      </c>
      <c r="G114" s="154" t="s">
        <v>143</v>
      </c>
      <c r="H114" s="45"/>
      <c r="I114" s="39"/>
      <c r="J114" s="156"/>
      <c r="K114" s="39"/>
    </row>
    <row r="115" spans="1:17" ht="16.5" thickBot="1">
      <c r="A115" s="260" t="s">
        <v>504</v>
      </c>
      <c r="B115" s="260" t="s">
        <v>169</v>
      </c>
      <c r="C115" s="260" t="s">
        <v>170</v>
      </c>
      <c r="D115" s="260" t="s">
        <v>1238</v>
      </c>
      <c r="E115" s="265" t="s">
        <v>1226</v>
      </c>
      <c r="F115" s="260">
        <v>1</v>
      </c>
      <c r="G115" s="262" t="s">
        <v>1237</v>
      </c>
      <c r="H115" s="263"/>
      <c r="I115" s="260"/>
      <c r="J115" s="264"/>
      <c r="K115" s="260"/>
      <c r="L115" t="s">
        <v>805</v>
      </c>
      <c r="M115" s="109" t="s">
        <v>940</v>
      </c>
      <c r="N115" s="110"/>
      <c r="O115" s="20">
        <v>22</v>
      </c>
      <c r="P115" t="s">
        <v>717</v>
      </c>
      <c r="Q115" t="s">
        <v>996</v>
      </c>
    </row>
    <row r="116" spans="1:17" ht="16.5" thickTop="1">
      <c r="A116" s="105" t="s">
        <v>119</v>
      </c>
      <c r="B116" s="105" t="s">
        <v>169</v>
      </c>
      <c r="C116" s="105" t="s">
        <v>170</v>
      </c>
      <c r="D116" s="39" t="s">
        <v>2379</v>
      </c>
      <c r="E116" s="40">
        <v>1880</v>
      </c>
      <c r="F116" s="39">
        <v>1</v>
      </c>
      <c r="G116" s="498" t="s">
        <v>2380</v>
      </c>
      <c r="H116" s="140">
        <v>43779</v>
      </c>
      <c r="I116" s="39" t="s">
        <v>2389</v>
      </c>
      <c r="J116" s="156"/>
      <c r="K116" s="39"/>
      <c r="L116" t="s">
        <v>828</v>
      </c>
      <c r="M116" s="93" t="s">
        <v>112</v>
      </c>
      <c r="N116" s="94">
        <v>2500</v>
      </c>
    </row>
    <row r="117" spans="1:17">
      <c r="A117" s="39" t="s">
        <v>119</v>
      </c>
      <c r="B117" s="39" t="s">
        <v>164</v>
      </c>
      <c r="C117" s="39" t="s">
        <v>530</v>
      </c>
      <c r="D117" s="39" t="s">
        <v>531</v>
      </c>
      <c r="E117" s="40">
        <v>3300</v>
      </c>
      <c r="F117" s="39">
        <v>1</v>
      </c>
      <c r="G117" s="199" t="s">
        <v>532</v>
      </c>
      <c r="H117" s="45"/>
      <c r="I117" s="39"/>
      <c r="J117" s="155"/>
      <c r="K117" s="39"/>
      <c r="M117" s="93" t="s">
        <v>368</v>
      </c>
      <c r="N117" s="94">
        <v>500</v>
      </c>
    </row>
    <row r="118" spans="1:17" ht="16.5" thickBot="1">
      <c r="A118" s="39" t="s">
        <v>132</v>
      </c>
      <c r="B118" s="39" t="s">
        <v>164</v>
      </c>
      <c r="C118" s="39" t="s">
        <v>168</v>
      </c>
      <c r="D118" s="39" t="s">
        <v>134</v>
      </c>
      <c r="E118" s="40">
        <v>3258</v>
      </c>
      <c r="F118" s="39">
        <v>1</v>
      </c>
      <c r="G118" s="199" t="s">
        <v>133</v>
      </c>
      <c r="H118" s="45"/>
      <c r="I118" s="155" t="s">
        <v>1700</v>
      </c>
      <c r="J118" s="155"/>
      <c r="K118" s="39"/>
      <c r="M118" s="111" t="s">
        <v>278</v>
      </c>
      <c r="N118" s="112">
        <f>SUM(N116:N117)</f>
        <v>3000</v>
      </c>
    </row>
    <row r="119" spans="1:17" ht="16.5" thickBot="1">
      <c r="A119" s="81" t="s">
        <v>119</v>
      </c>
      <c r="B119" s="81" t="s">
        <v>164</v>
      </c>
      <c r="C119" s="81" t="s">
        <v>165</v>
      </c>
      <c r="D119" s="81" t="s">
        <v>120</v>
      </c>
      <c r="E119" s="82">
        <v>150</v>
      </c>
      <c r="F119" s="81">
        <v>1</v>
      </c>
      <c r="G119" s="84" t="s">
        <v>124</v>
      </c>
      <c r="H119" s="45"/>
      <c r="I119" s="158" t="s">
        <v>661</v>
      </c>
      <c r="J119" s="155"/>
      <c r="K119" s="39"/>
    </row>
    <row r="120" spans="1:17" ht="16.5" thickBot="1">
      <c r="A120" s="406" t="s">
        <v>129</v>
      </c>
      <c r="B120" s="407" t="s">
        <v>164</v>
      </c>
      <c r="C120" s="407" t="s">
        <v>167</v>
      </c>
      <c r="D120" s="407" t="s">
        <v>130</v>
      </c>
      <c r="E120" s="411">
        <v>578</v>
      </c>
      <c r="F120" s="407">
        <v>1</v>
      </c>
      <c r="G120" s="409" t="s">
        <v>124</v>
      </c>
      <c r="H120" s="410"/>
      <c r="I120" s="274" t="s">
        <v>2133</v>
      </c>
      <c r="J120" s="220"/>
      <c r="K120" s="105"/>
      <c r="L120" t="s">
        <v>936</v>
      </c>
      <c r="M120" s="109" t="s">
        <v>941</v>
      </c>
      <c r="N120" s="110"/>
      <c r="O120" s="20">
        <v>23</v>
      </c>
      <c r="P120" t="s">
        <v>731</v>
      </c>
    </row>
    <row r="121" spans="1:17" ht="16.5" thickTop="1">
      <c r="A121" s="406" t="s">
        <v>119</v>
      </c>
      <c r="B121" s="407" t="s">
        <v>164</v>
      </c>
      <c r="C121" s="407" t="s">
        <v>166</v>
      </c>
      <c r="D121" s="407" t="s">
        <v>121</v>
      </c>
      <c r="E121" s="411">
        <v>363</v>
      </c>
      <c r="F121" s="407">
        <v>1</v>
      </c>
      <c r="G121" s="409" t="s">
        <v>124</v>
      </c>
      <c r="H121" s="410"/>
      <c r="I121" s="267" t="s">
        <v>1701</v>
      </c>
      <c r="J121" s="543"/>
      <c r="K121" s="108"/>
      <c r="M121" s="93" t="s">
        <v>112</v>
      </c>
      <c r="N121" s="94">
        <v>3000</v>
      </c>
    </row>
    <row r="122" spans="1:17">
      <c r="A122" s="406" t="s">
        <v>147</v>
      </c>
      <c r="B122" s="407" t="s">
        <v>164</v>
      </c>
      <c r="C122" s="407" t="s">
        <v>171</v>
      </c>
      <c r="D122" s="407" t="s">
        <v>148</v>
      </c>
      <c r="E122" s="411">
        <v>1480</v>
      </c>
      <c r="F122" s="407">
        <v>1</v>
      </c>
      <c r="G122" s="417" t="s">
        <v>122</v>
      </c>
      <c r="H122" s="410"/>
      <c r="I122" s="274" t="s">
        <v>1251</v>
      </c>
      <c r="J122" s="543"/>
      <c r="K122" s="105"/>
      <c r="M122" s="93" t="s">
        <v>368</v>
      </c>
      <c r="N122" s="94">
        <v>500</v>
      </c>
    </row>
    <row r="123" spans="1:17" ht="16.5" thickBot="1">
      <c r="A123" s="406" t="s">
        <v>2565</v>
      </c>
      <c r="B123" s="407" t="s">
        <v>595</v>
      </c>
      <c r="C123" s="407" t="s">
        <v>596</v>
      </c>
      <c r="D123" s="407" t="s">
        <v>2566</v>
      </c>
      <c r="E123" s="411">
        <v>7721</v>
      </c>
      <c r="F123" s="407">
        <v>3</v>
      </c>
      <c r="G123" s="409" t="s">
        <v>1110</v>
      </c>
      <c r="H123" s="413">
        <v>43893</v>
      </c>
      <c r="I123" s="407"/>
      <c r="J123" s="542"/>
      <c r="K123" s="541"/>
      <c r="M123" s="111" t="s">
        <v>278</v>
      </c>
      <c r="N123" s="112">
        <f>SUM(N121:N122)</f>
        <v>3500</v>
      </c>
    </row>
    <row r="124" spans="1:17" ht="16.5" thickBot="1">
      <c r="A124" s="442" t="s">
        <v>1862</v>
      </c>
      <c r="B124" s="443" t="s">
        <v>164</v>
      </c>
      <c r="C124" s="443" t="s">
        <v>1864</v>
      </c>
      <c r="D124" s="443" t="s">
        <v>1863</v>
      </c>
      <c r="E124" s="693" t="s">
        <v>1865</v>
      </c>
      <c r="F124" s="443">
        <v>1</v>
      </c>
      <c r="G124" s="445" t="s">
        <v>1866</v>
      </c>
      <c r="H124" s="446">
        <v>43708</v>
      </c>
      <c r="I124" s="694" t="s">
        <v>1868</v>
      </c>
      <c r="J124" s="542"/>
      <c r="K124" s="541"/>
    </row>
    <row r="125" spans="1:17" ht="16.5" thickBot="1">
      <c r="A125" s="279" t="s">
        <v>1380</v>
      </c>
      <c r="B125" s="279"/>
      <c r="C125" s="279"/>
      <c r="D125" s="39" t="s">
        <v>1262</v>
      </c>
      <c r="E125" s="271">
        <v>-1460</v>
      </c>
      <c r="F125" s="39"/>
      <c r="G125" s="269" t="s">
        <v>1382</v>
      </c>
      <c r="H125" s="45"/>
      <c r="I125" s="39"/>
      <c r="J125" s="157"/>
      <c r="K125" s="39"/>
      <c r="L125" t="s">
        <v>1112</v>
      </c>
      <c r="M125" s="109" t="s">
        <v>1111</v>
      </c>
      <c r="N125" s="110"/>
      <c r="O125" s="20">
        <v>24</v>
      </c>
      <c r="P125" t="s">
        <v>1675</v>
      </c>
    </row>
    <row r="126" spans="1:17" ht="16.5" thickTop="1">
      <c r="A126" s="279" t="s">
        <v>1380</v>
      </c>
      <c r="B126" s="279"/>
      <c r="C126" s="279"/>
      <c r="D126" s="534" t="s">
        <v>3549</v>
      </c>
      <c r="E126" s="40">
        <v>-6075</v>
      </c>
      <c r="F126" s="39">
        <v>3</v>
      </c>
      <c r="G126" s="538" t="s">
        <v>2648</v>
      </c>
      <c r="H126" s="140"/>
      <c r="I126" s="39" t="s">
        <v>3002</v>
      </c>
      <c r="J126" s="156"/>
      <c r="K126" s="39"/>
      <c r="M126" s="93" t="s">
        <v>112</v>
      </c>
      <c r="N126" s="94">
        <v>3000</v>
      </c>
      <c r="P126" t="s">
        <v>1671</v>
      </c>
      <c r="Q126" t="s">
        <v>1674</v>
      </c>
    </row>
    <row r="127" spans="1:17">
      <c r="A127" s="279" t="s">
        <v>1380</v>
      </c>
      <c r="B127" s="279"/>
      <c r="C127" s="279"/>
      <c r="D127" s="39" t="s">
        <v>3376</v>
      </c>
      <c r="E127" s="40">
        <v>-650</v>
      </c>
      <c r="F127" s="39">
        <v>1</v>
      </c>
      <c r="G127" s="620" t="s">
        <v>480</v>
      </c>
      <c r="H127" s="140"/>
      <c r="I127" s="39"/>
      <c r="J127" s="156"/>
      <c r="K127" s="39"/>
      <c r="M127" s="93" t="s">
        <v>368</v>
      </c>
      <c r="N127" s="94">
        <v>600</v>
      </c>
    </row>
    <row r="128" spans="1:17" ht="16.5" thickBot="1">
      <c r="A128" s="279" t="s">
        <v>1380</v>
      </c>
      <c r="B128" s="279"/>
      <c r="C128" s="279"/>
      <c r="D128" s="39" t="s">
        <v>3379</v>
      </c>
      <c r="E128" s="40">
        <v>-1445</v>
      </c>
      <c r="F128" s="39">
        <v>1</v>
      </c>
      <c r="G128" s="623" t="s">
        <v>480</v>
      </c>
      <c r="H128" s="140"/>
      <c r="I128" s="39" t="s">
        <v>3380</v>
      </c>
      <c r="J128" s="156"/>
      <c r="K128" s="39"/>
      <c r="M128" s="111" t="s">
        <v>278</v>
      </c>
      <c r="N128" s="112">
        <f>SUM(N126:N127)</f>
        <v>3600</v>
      </c>
    </row>
    <row r="129" spans="1:17" ht="16.5" thickBot="1">
      <c r="A129" s="279" t="s">
        <v>1380</v>
      </c>
      <c r="B129" s="279"/>
      <c r="C129" s="279"/>
      <c r="D129" s="39" t="s">
        <v>3473</v>
      </c>
      <c r="E129" s="40">
        <v>-995</v>
      </c>
      <c r="F129" s="39">
        <v>1</v>
      </c>
      <c r="G129" s="642" t="s">
        <v>480</v>
      </c>
      <c r="H129" s="140"/>
      <c r="I129" s="39" t="s">
        <v>3380</v>
      </c>
      <c r="J129" s="156"/>
      <c r="K129" s="39"/>
    </row>
    <row r="130" spans="1:17" ht="16.5" thickBot="1">
      <c r="A130" s="279" t="s">
        <v>1380</v>
      </c>
      <c r="B130" s="279"/>
      <c r="C130" s="279"/>
      <c r="D130" s="39" t="s">
        <v>3548</v>
      </c>
      <c r="E130" s="40">
        <v>-2450</v>
      </c>
      <c r="F130" s="39">
        <v>1</v>
      </c>
      <c r="G130" s="654" t="s">
        <v>480</v>
      </c>
      <c r="H130" s="140"/>
      <c r="I130" s="39"/>
      <c r="J130" s="156"/>
      <c r="K130" s="39"/>
      <c r="L130" t="s">
        <v>1160</v>
      </c>
      <c r="M130" s="109" t="s">
        <v>1161</v>
      </c>
      <c r="N130" s="110"/>
      <c r="O130" s="20">
        <v>25</v>
      </c>
      <c r="P130" t="s">
        <v>790</v>
      </c>
    </row>
    <row r="131" spans="1:17" ht="16.5" thickTop="1">
      <c r="A131" s="39"/>
      <c r="B131" s="39"/>
      <c r="C131" s="39"/>
      <c r="D131" s="39"/>
      <c r="E131" s="40"/>
      <c r="F131" s="39"/>
      <c r="G131" s="208"/>
      <c r="H131" s="140"/>
      <c r="I131" s="39"/>
      <c r="J131" s="156"/>
      <c r="K131" s="39"/>
      <c r="M131" s="93" t="s">
        <v>112</v>
      </c>
      <c r="N131" s="94">
        <v>3500</v>
      </c>
      <c r="P131" t="s">
        <v>1671</v>
      </c>
      <c r="Q131" t="s">
        <v>1674</v>
      </c>
    </row>
    <row r="132" spans="1:17">
      <c r="A132" s="655" t="s">
        <v>3209</v>
      </c>
      <c r="B132" s="656"/>
      <c r="C132" s="657"/>
      <c r="D132" s="209"/>
      <c r="E132" s="210"/>
      <c r="F132" s="209"/>
      <c r="G132" s="211"/>
      <c r="H132" s="213" t="s">
        <v>1065</v>
      </c>
      <c r="I132" s="214">
        <f>SUM(E133:E148)</f>
        <v>49386</v>
      </c>
      <c r="J132" s="212"/>
      <c r="K132" s="209"/>
      <c r="M132" s="93" t="s">
        <v>368</v>
      </c>
      <c r="N132" s="94">
        <v>1000</v>
      </c>
    </row>
    <row r="133" spans="1:17">
      <c r="A133" s="39" t="s">
        <v>103</v>
      </c>
      <c r="B133" s="39" t="s">
        <v>161</v>
      </c>
      <c r="C133" s="39" t="s">
        <v>162</v>
      </c>
      <c r="D133" s="39" t="s">
        <v>3207</v>
      </c>
      <c r="E133" s="40">
        <v>21830</v>
      </c>
      <c r="F133" s="39">
        <v>1</v>
      </c>
      <c r="G133" s="574" t="s">
        <v>3208</v>
      </c>
      <c r="H133" s="140">
        <v>44123</v>
      </c>
      <c r="I133" s="39"/>
      <c r="J133" s="156"/>
      <c r="K133" s="608"/>
      <c r="M133" s="93" t="s">
        <v>1162</v>
      </c>
      <c r="N133" s="94">
        <v>500</v>
      </c>
    </row>
    <row r="134" spans="1:17" ht="16.5" thickBot="1">
      <c r="A134" s="39" t="s">
        <v>103</v>
      </c>
      <c r="B134" s="39" t="s">
        <v>161</v>
      </c>
      <c r="C134" s="39" t="s">
        <v>155</v>
      </c>
      <c r="D134" s="39" t="s">
        <v>3297</v>
      </c>
      <c r="E134" s="605" t="s">
        <v>64</v>
      </c>
      <c r="F134" s="39">
        <v>1</v>
      </c>
      <c r="G134" s="605" t="s">
        <v>64</v>
      </c>
      <c r="H134" s="605" t="s">
        <v>64</v>
      </c>
      <c r="I134" s="39"/>
      <c r="J134" s="156"/>
      <c r="K134" s="608"/>
      <c r="M134" s="111" t="s">
        <v>278</v>
      </c>
      <c r="N134" s="112">
        <f>SUM(N131:N133)</f>
        <v>5000</v>
      </c>
    </row>
    <row r="135" spans="1:17" ht="16.5" thickBot="1">
      <c r="A135" s="39" t="s">
        <v>103</v>
      </c>
      <c r="B135" s="39" t="s">
        <v>161</v>
      </c>
      <c r="C135" s="39" t="s">
        <v>155</v>
      </c>
      <c r="D135" s="39" t="s">
        <v>3296</v>
      </c>
      <c r="E135" s="40">
        <v>1800</v>
      </c>
      <c r="F135" s="39">
        <v>3</v>
      </c>
      <c r="G135" s="597" t="s">
        <v>3108</v>
      </c>
      <c r="H135" s="140">
        <v>44172</v>
      </c>
      <c r="I135" s="39"/>
      <c r="J135" s="156"/>
      <c r="K135" s="39"/>
    </row>
    <row r="136" spans="1:17" ht="16.5" thickBot="1">
      <c r="A136" s="39" t="s">
        <v>573</v>
      </c>
      <c r="B136" s="105" t="s">
        <v>1853</v>
      </c>
      <c r="C136" s="39" t="s">
        <v>574</v>
      </c>
      <c r="D136" s="39" t="s">
        <v>575</v>
      </c>
      <c r="E136" s="40">
        <v>300</v>
      </c>
      <c r="F136" s="39">
        <v>1</v>
      </c>
      <c r="G136" s="199" t="s">
        <v>506</v>
      </c>
      <c r="H136" s="45"/>
      <c r="I136" s="39"/>
      <c r="J136" s="156"/>
      <c r="K136" s="39"/>
      <c r="L136" t="s">
        <v>1191</v>
      </c>
      <c r="M136" s="109" t="s">
        <v>1192</v>
      </c>
      <c r="N136" s="110"/>
      <c r="O136" s="20">
        <v>26</v>
      </c>
      <c r="P136" t="s">
        <v>1676</v>
      </c>
    </row>
    <row r="137" spans="1:17" ht="16.5" thickTop="1">
      <c r="A137" s="39" t="s">
        <v>3266</v>
      </c>
      <c r="B137" s="39" t="s">
        <v>1853</v>
      </c>
      <c r="C137" s="39" t="s">
        <v>3267</v>
      </c>
      <c r="D137" s="39" t="s">
        <v>3268</v>
      </c>
      <c r="E137" s="40">
        <v>6800</v>
      </c>
      <c r="F137" s="39">
        <v>1</v>
      </c>
      <c r="G137" s="597" t="s">
        <v>3269</v>
      </c>
      <c r="H137" s="140">
        <v>44150</v>
      </c>
      <c r="I137" s="39"/>
      <c r="J137" s="156"/>
      <c r="K137" s="39"/>
      <c r="M137" s="93" t="s">
        <v>112</v>
      </c>
      <c r="N137" s="94">
        <v>3500</v>
      </c>
      <c r="P137" t="s">
        <v>1678</v>
      </c>
    </row>
    <row r="138" spans="1:17" ht="16.5" thickBot="1">
      <c r="A138" s="105" t="s">
        <v>119</v>
      </c>
      <c r="B138" s="105" t="s">
        <v>1855</v>
      </c>
      <c r="C138" s="105" t="s">
        <v>1859</v>
      </c>
      <c r="D138" s="105" t="s">
        <v>1858</v>
      </c>
      <c r="E138" s="106">
        <v>297</v>
      </c>
      <c r="F138" s="105">
        <v>1</v>
      </c>
      <c r="G138" s="154" t="s">
        <v>1848</v>
      </c>
      <c r="H138" s="218">
        <v>43712</v>
      </c>
      <c r="I138" s="105"/>
      <c r="J138" s="157"/>
      <c r="K138" s="105"/>
      <c r="M138" s="142" t="s">
        <v>368</v>
      </c>
      <c r="N138" s="143">
        <v>800</v>
      </c>
    </row>
    <row r="139" spans="1:17" ht="16.5" thickBot="1">
      <c r="A139" s="39" t="s">
        <v>1082</v>
      </c>
      <c r="B139" s="39" t="s">
        <v>1853</v>
      </c>
      <c r="C139" s="39" t="s">
        <v>1083</v>
      </c>
      <c r="D139" s="39" t="s">
        <v>1084</v>
      </c>
      <c r="E139" s="40">
        <v>2400</v>
      </c>
      <c r="F139" s="39">
        <v>1</v>
      </c>
      <c r="G139" s="215" t="s">
        <v>506</v>
      </c>
      <c r="H139" s="140">
        <v>43506</v>
      </c>
      <c r="I139" s="39"/>
      <c r="J139" s="156"/>
      <c r="K139" s="39"/>
    </row>
    <row r="140" spans="1:17" ht="16.5" thickBot="1">
      <c r="A140" s="39" t="s">
        <v>3279</v>
      </c>
      <c r="B140" s="39" t="s">
        <v>1854</v>
      </c>
      <c r="C140" s="39" t="s">
        <v>1272</v>
      </c>
      <c r="D140" s="39" t="s">
        <v>3280</v>
      </c>
      <c r="E140" s="40">
        <v>7500</v>
      </c>
      <c r="F140" s="39">
        <v>1</v>
      </c>
      <c r="G140" s="601" t="s">
        <v>480</v>
      </c>
      <c r="H140" s="140">
        <v>44162</v>
      </c>
      <c r="I140" s="39"/>
      <c r="J140" s="156"/>
      <c r="K140" s="39"/>
      <c r="M140" s="109" t="s">
        <v>1221</v>
      </c>
      <c r="N140" s="110"/>
      <c r="O140" s="20">
        <v>27</v>
      </c>
      <c r="P140" t="s">
        <v>1679</v>
      </c>
    </row>
    <row r="141" spans="1:17" ht="16.5" thickTop="1">
      <c r="A141" s="39" t="s">
        <v>3284</v>
      </c>
      <c r="B141" s="39" t="s">
        <v>1854</v>
      </c>
      <c r="C141" s="39" t="s">
        <v>986</v>
      </c>
      <c r="D141" s="39" t="s">
        <v>3283</v>
      </c>
      <c r="E141" s="40">
        <v>1004</v>
      </c>
      <c r="F141" s="39">
        <v>1</v>
      </c>
      <c r="G141" s="601" t="s">
        <v>2347</v>
      </c>
      <c r="H141" s="140">
        <v>44162</v>
      </c>
      <c r="I141" s="39"/>
      <c r="J141" s="156"/>
      <c r="K141" s="39"/>
      <c r="M141" s="93" t="s">
        <v>112</v>
      </c>
      <c r="N141" s="94">
        <v>3000</v>
      </c>
      <c r="P141" t="s">
        <v>1678</v>
      </c>
    </row>
    <row r="142" spans="1:17">
      <c r="A142" s="39" t="s">
        <v>1170</v>
      </c>
      <c r="B142" s="39" t="s">
        <v>1854</v>
      </c>
      <c r="C142" s="39" t="s">
        <v>361</v>
      </c>
      <c r="D142" s="39" t="s">
        <v>3202</v>
      </c>
      <c r="E142" s="40">
        <v>750</v>
      </c>
      <c r="F142" s="39">
        <v>1</v>
      </c>
      <c r="G142" s="579" t="s">
        <v>3201</v>
      </c>
      <c r="H142" s="140">
        <v>44124</v>
      </c>
      <c r="I142" s="39" t="s">
        <v>1068</v>
      </c>
      <c r="J142" s="156"/>
      <c r="K142" s="39"/>
      <c r="M142" s="93" t="s">
        <v>368</v>
      </c>
      <c r="N142" s="94">
        <v>700</v>
      </c>
    </row>
    <row r="143" spans="1:17" ht="16.5" thickBot="1">
      <c r="A143" s="39" t="s">
        <v>573</v>
      </c>
      <c r="B143" s="39" t="s">
        <v>1854</v>
      </c>
      <c r="C143" s="39" t="s">
        <v>712</v>
      </c>
      <c r="D143" s="39" t="s">
        <v>3281</v>
      </c>
      <c r="E143" s="40">
        <v>580</v>
      </c>
      <c r="F143" s="39">
        <v>1</v>
      </c>
      <c r="G143" s="601" t="s">
        <v>3108</v>
      </c>
      <c r="H143" s="140">
        <v>44162</v>
      </c>
      <c r="I143" s="39" t="s">
        <v>3282</v>
      </c>
      <c r="J143" s="156"/>
      <c r="K143" s="39"/>
      <c r="M143" s="111" t="s">
        <v>278</v>
      </c>
      <c r="N143" s="112">
        <f>SUM(N140:N142)</f>
        <v>3700</v>
      </c>
    </row>
    <row r="144" spans="1:17" ht="16.5" thickBot="1">
      <c r="A144" s="39" t="s">
        <v>3205</v>
      </c>
      <c r="B144" s="39" t="s">
        <v>1854</v>
      </c>
      <c r="C144" s="39" t="s">
        <v>1643</v>
      </c>
      <c r="D144" s="39" t="s">
        <v>3204</v>
      </c>
      <c r="E144" s="40">
        <v>1080</v>
      </c>
      <c r="F144" s="39">
        <v>1</v>
      </c>
      <c r="G144" s="579" t="s">
        <v>3201</v>
      </c>
      <c r="H144" s="140">
        <v>44124</v>
      </c>
      <c r="I144" s="39"/>
      <c r="J144" s="156"/>
      <c r="K144" s="39"/>
    </row>
    <row r="145" spans="1:18" ht="16.5" thickBot="1">
      <c r="A145" s="39" t="s">
        <v>373</v>
      </c>
      <c r="B145" s="39" t="s">
        <v>1854</v>
      </c>
      <c r="C145" s="39" t="s">
        <v>978</v>
      </c>
      <c r="D145" s="39" t="s">
        <v>3138</v>
      </c>
      <c r="E145" s="40">
        <v>2806</v>
      </c>
      <c r="F145" s="39">
        <v>1</v>
      </c>
      <c r="G145" s="572" t="s">
        <v>1110</v>
      </c>
      <c r="H145" s="140">
        <v>44103</v>
      </c>
      <c r="I145" s="39"/>
      <c r="J145" s="39" t="s">
        <v>3139</v>
      </c>
      <c r="K145" s="39"/>
      <c r="M145" s="109" t="s">
        <v>1246</v>
      </c>
      <c r="N145" s="110"/>
      <c r="O145" s="20">
        <v>28</v>
      </c>
      <c r="P145" t="s">
        <v>1676</v>
      </c>
    </row>
    <row r="146" spans="1:18" ht="16.5" thickTop="1">
      <c r="A146" s="39" t="s">
        <v>2124</v>
      </c>
      <c r="B146" s="39" t="s">
        <v>1854</v>
      </c>
      <c r="C146" s="39" t="s">
        <v>3229</v>
      </c>
      <c r="D146" s="39" t="s">
        <v>3232</v>
      </c>
      <c r="E146" s="40">
        <f>1478/2</f>
        <v>739</v>
      </c>
      <c r="F146" s="39">
        <v>1</v>
      </c>
      <c r="G146" s="579" t="s">
        <v>3230</v>
      </c>
      <c r="H146" s="140">
        <v>44124</v>
      </c>
      <c r="I146" s="39"/>
      <c r="J146" s="156"/>
      <c r="K146" s="39"/>
      <c r="M146" s="93" t="s">
        <v>112</v>
      </c>
      <c r="N146" s="94">
        <v>3000</v>
      </c>
      <c r="P146" t="s">
        <v>1680</v>
      </c>
    </row>
    <row r="147" spans="1:18">
      <c r="A147" s="39" t="s">
        <v>3247</v>
      </c>
      <c r="B147" s="39" t="s">
        <v>1854</v>
      </c>
      <c r="C147" s="39" t="s">
        <v>970</v>
      </c>
      <c r="D147" s="39" t="s">
        <v>3246</v>
      </c>
      <c r="E147" s="40">
        <v>1500</v>
      </c>
      <c r="F147" s="39">
        <v>1</v>
      </c>
      <c r="G147" s="581" t="s">
        <v>3201</v>
      </c>
      <c r="H147" s="140">
        <v>44131</v>
      </c>
      <c r="I147" s="39"/>
      <c r="J147" s="156"/>
      <c r="K147" s="39"/>
      <c r="M147" s="93" t="s">
        <v>368</v>
      </c>
      <c r="N147" s="94">
        <v>500</v>
      </c>
    </row>
    <row r="148" spans="1:18" ht="16.5" thickBot="1">
      <c r="A148" s="39"/>
      <c r="B148" s="39"/>
      <c r="C148" s="39"/>
      <c r="D148" s="39"/>
      <c r="E148" s="40"/>
      <c r="F148" s="39"/>
      <c r="G148" s="579"/>
      <c r="H148" s="140"/>
      <c r="I148" s="39"/>
      <c r="J148" s="156"/>
      <c r="K148" s="39"/>
      <c r="M148" s="111" t="s">
        <v>278</v>
      </c>
      <c r="N148" s="112">
        <f>SUM(N145:N147)</f>
        <v>3500</v>
      </c>
    </row>
    <row r="149" spans="1:18" ht="16.5" thickBot="1">
      <c r="A149" s="655" t="s">
        <v>1070</v>
      </c>
      <c r="B149" s="656"/>
      <c r="C149" s="657"/>
      <c r="D149" s="209"/>
      <c r="E149" s="210"/>
      <c r="F149" s="209"/>
      <c r="G149" s="211"/>
      <c r="H149" s="213" t="s">
        <v>1065</v>
      </c>
      <c r="I149" s="214">
        <f>SUM(E150:E167)</f>
        <v>28993</v>
      </c>
      <c r="J149" s="212"/>
      <c r="K149" s="209"/>
    </row>
    <row r="150" spans="1:18" ht="16.5" thickBot="1">
      <c r="A150" s="145" t="s">
        <v>1208</v>
      </c>
      <c r="B150" s="145" t="s">
        <v>601</v>
      </c>
      <c r="C150" s="145" t="s">
        <v>162</v>
      </c>
      <c r="D150" s="145" t="s">
        <v>605</v>
      </c>
      <c r="E150" s="146">
        <v>5999</v>
      </c>
      <c r="F150" s="145">
        <v>1</v>
      </c>
      <c r="G150" s="147" t="s">
        <v>604</v>
      </c>
      <c r="H150" s="140">
        <v>43374</v>
      </c>
      <c r="I150" s="39"/>
      <c r="J150" s="156"/>
      <c r="K150" s="39"/>
      <c r="L150" t="s">
        <v>1253</v>
      </c>
      <c r="M150" s="109" t="s">
        <v>1252</v>
      </c>
      <c r="N150" s="110"/>
      <c r="O150" s="20">
        <v>29</v>
      </c>
      <c r="P150" t="s">
        <v>1683</v>
      </c>
    </row>
    <row r="151" spans="1:18" ht="16.5" thickTop="1">
      <c r="A151" s="145" t="s">
        <v>1208</v>
      </c>
      <c r="B151" s="145" t="s">
        <v>601</v>
      </c>
      <c r="C151" s="145" t="s">
        <v>602</v>
      </c>
      <c r="D151" s="145" t="s">
        <v>606</v>
      </c>
      <c r="E151" s="148" t="s">
        <v>603</v>
      </c>
      <c r="F151" s="145">
        <v>1</v>
      </c>
      <c r="G151" s="147" t="s">
        <v>604</v>
      </c>
      <c r="H151" s="45"/>
      <c r="I151" s="39"/>
      <c r="J151" s="156"/>
      <c r="K151" s="39"/>
      <c r="M151" s="93" t="s">
        <v>112</v>
      </c>
      <c r="N151" s="94">
        <v>4500</v>
      </c>
      <c r="P151" s="290" t="s">
        <v>1671</v>
      </c>
      <c r="Q151" t="s">
        <v>1682</v>
      </c>
    </row>
    <row r="152" spans="1:18">
      <c r="A152" s="105" t="s">
        <v>1208</v>
      </c>
      <c r="B152" s="105" t="s">
        <v>161</v>
      </c>
      <c r="C152" s="105" t="s">
        <v>494</v>
      </c>
      <c r="D152" s="105" t="s">
        <v>1209</v>
      </c>
      <c r="E152" s="106">
        <v>4860</v>
      </c>
      <c r="F152" s="105">
        <v>3</v>
      </c>
      <c r="G152" s="154" t="s">
        <v>1210</v>
      </c>
      <c r="H152" s="218">
        <v>43556</v>
      </c>
      <c r="I152" s="39"/>
      <c r="J152" s="157"/>
      <c r="K152" s="105"/>
      <c r="M152" s="93" t="s">
        <v>368</v>
      </c>
      <c r="N152" s="94">
        <v>0</v>
      </c>
      <c r="P152" t="s">
        <v>1681</v>
      </c>
      <c r="Q152" s="290" t="s">
        <v>1682</v>
      </c>
      <c r="R152" s="290" t="s">
        <v>1357</v>
      </c>
    </row>
    <row r="153" spans="1:18" ht="16.5" thickBot="1">
      <c r="A153" s="105" t="s">
        <v>119</v>
      </c>
      <c r="B153" s="39" t="s">
        <v>1853</v>
      </c>
      <c r="C153" s="39" t="s">
        <v>578</v>
      </c>
      <c r="D153" s="39" t="s">
        <v>625</v>
      </c>
      <c r="E153" s="40">
        <v>579</v>
      </c>
      <c r="F153" s="39">
        <v>1</v>
      </c>
      <c r="G153" s="11" t="s">
        <v>439</v>
      </c>
      <c r="H153" s="140">
        <v>43376</v>
      </c>
      <c r="I153" s="39"/>
      <c r="J153" s="156" t="s">
        <v>2362</v>
      </c>
      <c r="K153" s="39"/>
      <c r="M153" s="111" t="s">
        <v>278</v>
      </c>
      <c r="N153" s="112">
        <f>SUM(N150:N152)</f>
        <v>4500</v>
      </c>
      <c r="P153" t="s">
        <v>1784</v>
      </c>
      <c r="Q153" s="290" t="s">
        <v>1682</v>
      </c>
    </row>
    <row r="154" spans="1:18" ht="16.5" thickBot="1">
      <c r="A154" s="105" t="s">
        <v>1166</v>
      </c>
      <c r="B154" s="105" t="s">
        <v>1854</v>
      </c>
      <c r="C154" s="105" t="s">
        <v>1167</v>
      </c>
      <c r="D154" s="105" t="s">
        <v>1168</v>
      </c>
      <c r="E154" s="219">
        <v>1520</v>
      </c>
      <c r="F154" s="105">
        <v>1</v>
      </c>
      <c r="G154" s="11" t="s">
        <v>439</v>
      </c>
      <c r="H154" s="218">
        <v>43531</v>
      </c>
      <c r="I154" s="39"/>
      <c r="J154" s="220"/>
      <c r="K154" s="105"/>
    </row>
    <row r="155" spans="1:18" ht="16.5" thickBot="1">
      <c r="A155" s="584" t="s">
        <v>119</v>
      </c>
      <c r="B155" s="585" t="s">
        <v>1854</v>
      </c>
      <c r="C155" s="585" t="s">
        <v>1272</v>
      </c>
      <c r="D155" s="585" t="s">
        <v>3038</v>
      </c>
      <c r="E155" s="586">
        <v>2929</v>
      </c>
      <c r="F155" s="585">
        <v>1</v>
      </c>
      <c r="G155" s="587" t="s">
        <v>1110</v>
      </c>
      <c r="H155" s="588">
        <v>44024</v>
      </c>
      <c r="I155" s="589"/>
      <c r="J155" s="556" t="s">
        <v>1241</v>
      </c>
      <c r="K155" s="589"/>
      <c r="L155" t="s">
        <v>1301</v>
      </c>
      <c r="M155" s="109" t="s">
        <v>1300</v>
      </c>
      <c r="N155" s="110"/>
      <c r="O155" s="20">
        <v>30</v>
      </c>
      <c r="P155" t="s">
        <v>1676</v>
      </c>
    </row>
    <row r="156" spans="1:18" ht="16.5" thickTop="1">
      <c r="A156" s="105" t="s">
        <v>119</v>
      </c>
      <c r="B156" s="39" t="s">
        <v>1854</v>
      </c>
      <c r="C156" s="39" t="s">
        <v>1272</v>
      </c>
      <c r="D156" s="39" t="s">
        <v>3038</v>
      </c>
      <c r="E156" s="40">
        <v>2745</v>
      </c>
      <c r="F156" s="39">
        <v>1</v>
      </c>
      <c r="G156" s="45" t="s">
        <v>1110</v>
      </c>
      <c r="H156" s="548">
        <v>44044</v>
      </c>
      <c r="I156" s="39"/>
      <c r="J156" s="156"/>
      <c r="K156" s="39"/>
      <c r="M156" s="93" t="s">
        <v>112</v>
      </c>
      <c r="N156" s="94">
        <v>3000</v>
      </c>
      <c r="P156" s="290" t="s">
        <v>1684</v>
      </c>
    </row>
    <row r="157" spans="1:18">
      <c r="A157" s="105" t="s">
        <v>119</v>
      </c>
      <c r="B157" s="39" t="s">
        <v>1853</v>
      </c>
      <c r="C157" s="39" t="s">
        <v>1767</v>
      </c>
      <c r="D157" s="39" t="s">
        <v>1755</v>
      </c>
      <c r="E157" s="40">
        <v>1072</v>
      </c>
      <c r="F157" s="39">
        <v>1</v>
      </c>
      <c r="G157" s="394" t="s">
        <v>1754</v>
      </c>
      <c r="H157" s="140">
        <v>43679</v>
      </c>
      <c r="I157" s="39"/>
      <c r="J157" s="39" t="s">
        <v>1760</v>
      </c>
      <c r="K157" s="39"/>
      <c r="M157" s="93" t="s">
        <v>368</v>
      </c>
      <c r="N157" s="94">
        <v>1000</v>
      </c>
    </row>
    <row r="158" spans="1:18" ht="16.5" thickBot="1">
      <c r="A158" s="39" t="s">
        <v>1108</v>
      </c>
      <c r="B158" s="39" t="s">
        <v>1854</v>
      </c>
      <c r="C158" s="39" t="s">
        <v>1109</v>
      </c>
      <c r="D158" s="39" t="s">
        <v>1825</v>
      </c>
      <c r="E158" s="40">
        <v>2697</v>
      </c>
      <c r="F158" s="39">
        <v>1</v>
      </c>
      <c r="G158" s="404" t="s">
        <v>1110</v>
      </c>
      <c r="H158" s="140">
        <v>43705</v>
      </c>
      <c r="I158" s="39"/>
      <c r="J158" s="156"/>
      <c r="K158" s="39"/>
      <c r="M158" s="111" t="s">
        <v>278</v>
      </c>
      <c r="N158" s="112">
        <f>SUM(N155:N157)</f>
        <v>4000</v>
      </c>
    </row>
    <row r="159" spans="1:18" ht="16.5" thickBot="1">
      <c r="A159" s="39" t="s">
        <v>921</v>
      </c>
      <c r="B159" s="39" t="s">
        <v>1854</v>
      </c>
      <c r="C159" s="39" t="s">
        <v>712</v>
      </c>
      <c r="D159" s="39" t="s">
        <v>920</v>
      </c>
      <c r="E159" s="40">
        <v>478</v>
      </c>
      <c r="F159" s="39">
        <v>1</v>
      </c>
      <c r="G159" s="11" t="s">
        <v>935</v>
      </c>
      <c r="H159" s="140">
        <v>43480</v>
      </c>
      <c r="I159" s="39"/>
      <c r="J159" s="156"/>
      <c r="K159" s="39"/>
    </row>
    <row r="160" spans="1:18" ht="16.5" thickBot="1">
      <c r="A160" s="39" t="s">
        <v>1108</v>
      </c>
      <c r="B160" s="39" t="s">
        <v>1854</v>
      </c>
      <c r="C160" s="39" t="s">
        <v>3080</v>
      </c>
      <c r="D160" s="39" t="s">
        <v>3081</v>
      </c>
      <c r="E160" s="40">
        <v>1000</v>
      </c>
      <c r="F160" s="39">
        <v>1</v>
      </c>
      <c r="G160" s="527" t="s">
        <v>1110</v>
      </c>
      <c r="H160" s="140">
        <v>43938</v>
      </c>
      <c r="I160" s="39" t="s">
        <v>2655</v>
      </c>
      <c r="J160" s="156"/>
      <c r="K160" s="39"/>
      <c r="M160" s="109" t="s">
        <v>1304</v>
      </c>
      <c r="N160" s="110"/>
      <c r="O160" s="20">
        <v>31</v>
      </c>
      <c r="P160" t="s">
        <v>1333</v>
      </c>
    </row>
    <row r="161" spans="1:16" ht="16.5" thickTop="1">
      <c r="A161" s="39" t="s">
        <v>1108</v>
      </c>
      <c r="B161" s="39" t="s">
        <v>1854</v>
      </c>
      <c r="C161" s="39" t="s">
        <v>3082</v>
      </c>
      <c r="D161" s="39" t="s">
        <v>3082</v>
      </c>
      <c r="E161" s="40">
        <v>705</v>
      </c>
      <c r="F161" s="39">
        <v>1</v>
      </c>
      <c r="G161" s="547" t="s">
        <v>1110</v>
      </c>
      <c r="H161" s="140">
        <v>43938</v>
      </c>
      <c r="I161" s="39" t="s">
        <v>2654</v>
      </c>
      <c r="J161" s="156"/>
      <c r="K161" s="39"/>
      <c r="M161" s="93" t="s">
        <v>112</v>
      </c>
      <c r="N161" s="94">
        <v>3000</v>
      </c>
      <c r="P161" s="290"/>
    </row>
    <row r="162" spans="1:16">
      <c r="A162" s="39" t="s">
        <v>2384</v>
      </c>
      <c r="B162" s="39" t="s">
        <v>1854</v>
      </c>
      <c r="C162" s="39" t="s">
        <v>2391</v>
      </c>
      <c r="D162" s="39" t="s">
        <v>2383</v>
      </c>
      <c r="E162" s="40">
        <v>200</v>
      </c>
      <c r="F162" s="39">
        <v>2</v>
      </c>
      <c r="G162" s="500" t="s">
        <v>2380</v>
      </c>
      <c r="H162" s="140">
        <v>43779</v>
      </c>
      <c r="I162" s="39"/>
      <c r="J162" s="156"/>
      <c r="K162" s="39"/>
      <c r="M162" s="93" t="s">
        <v>368</v>
      </c>
      <c r="N162" s="94">
        <v>500</v>
      </c>
    </row>
    <row r="163" spans="1:16" ht="16.5" thickBot="1">
      <c r="A163" s="105" t="s">
        <v>1240</v>
      </c>
      <c r="B163" s="39" t="s">
        <v>1853</v>
      </c>
      <c r="C163" s="105" t="s">
        <v>1173</v>
      </c>
      <c r="D163" s="105" t="s">
        <v>2363</v>
      </c>
      <c r="E163" s="219">
        <v>2500</v>
      </c>
      <c r="F163" s="105">
        <v>3</v>
      </c>
      <c r="G163" s="154" t="s">
        <v>1186</v>
      </c>
      <c r="H163" s="218">
        <v>43539</v>
      </c>
      <c r="I163" s="39"/>
      <c r="J163" s="220" t="s">
        <v>1187</v>
      </c>
      <c r="K163" s="105"/>
      <c r="M163" s="111" t="s">
        <v>278</v>
      </c>
      <c r="N163" s="112">
        <f>SUM(N160:N162)</f>
        <v>3500</v>
      </c>
    </row>
    <row r="164" spans="1:16" ht="16.5" thickBot="1">
      <c r="A164" s="105" t="s">
        <v>119</v>
      </c>
      <c r="B164" s="39" t="s">
        <v>1853</v>
      </c>
      <c r="C164" s="39" t="s">
        <v>3223</v>
      </c>
      <c r="D164" s="39" t="s">
        <v>3222</v>
      </c>
      <c r="E164" s="40">
        <v>68</v>
      </c>
      <c r="F164" s="39">
        <v>100</v>
      </c>
      <c r="G164" s="579" t="s">
        <v>1110</v>
      </c>
      <c r="H164" s="140">
        <v>44123</v>
      </c>
      <c r="I164" s="39"/>
      <c r="J164" s="156"/>
      <c r="K164" s="39"/>
    </row>
    <row r="165" spans="1:16" ht="16.5" thickBot="1">
      <c r="A165" s="406" t="s">
        <v>824</v>
      </c>
      <c r="B165" s="407" t="s">
        <v>1854</v>
      </c>
      <c r="C165" s="407" t="s">
        <v>822</v>
      </c>
      <c r="D165" s="407" t="s">
        <v>1014</v>
      </c>
      <c r="E165" s="411">
        <v>3090</v>
      </c>
      <c r="F165" s="407">
        <v>1</v>
      </c>
      <c r="G165" s="409" t="s">
        <v>480</v>
      </c>
      <c r="H165" s="413">
        <v>43537</v>
      </c>
      <c r="I165" s="280" t="s">
        <v>3163</v>
      </c>
      <c r="J165" s="555" t="s">
        <v>1069</v>
      </c>
      <c r="K165" s="551"/>
      <c r="M165" s="109" t="s">
        <v>1337</v>
      </c>
      <c r="N165" s="110"/>
      <c r="O165" s="20">
        <v>32</v>
      </c>
      <c r="P165" t="s">
        <v>1667</v>
      </c>
    </row>
    <row r="166" spans="1:16" ht="16.5" thickTop="1">
      <c r="A166" s="279" t="s">
        <v>1380</v>
      </c>
      <c r="B166" s="279"/>
      <c r="C166" s="279"/>
      <c r="D166" s="39" t="s">
        <v>3162</v>
      </c>
      <c r="E166" s="40">
        <v>-1449</v>
      </c>
      <c r="F166" s="39"/>
      <c r="G166" s="154" t="s">
        <v>1085</v>
      </c>
      <c r="H166" s="140"/>
      <c r="I166" s="39"/>
      <c r="J166" s="156"/>
      <c r="K166" s="39"/>
      <c r="M166" s="93" t="s">
        <v>112</v>
      </c>
      <c r="N166" s="94">
        <v>3000</v>
      </c>
      <c r="P166" t="s">
        <v>1678</v>
      </c>
    </row>
    <row r="167" spans="1:16">
      <c r="A167" s="39"/>
      <c r="B167" s="39"/>
      <c r="C167" s="39"/>
      <c r="D167" s="39"/>
      <c r="E167" s="40"/>
      <c r="F167" s="39"/>
      <c r="G167" s="208"/>
      <c r="H167" s="140"/>
      <c r="I167" s="39"/>
      <c r="J167" s="156"/>
      <c r="K167" s="39"/>
      <c r="M167" s="93" t="s">
        <v>368</v>
      </c>
      <c r="N167" s="94">
        <v>0</v>
      </c>
    </row>
    <row r="168" spans="1:16" ht="16.5" thickBot="1">
      <c r="A168" s="655" t="s">
        <v>1071</v>
      </c>
      <c r="B168" s="656"/>
      <c r="C168" s="657"/>
      <c r="D168" s="209"/>
      <c r="E168" s="210"/>
      <c r="F168" s="209"/>
      <c r="G168" s="211"/>
      <c r="H168" s="213" t="s">
        <v>1065</v>
      </c>
      <c r="I168" s="214">
        <f>SUM(E169:E187)</f>
        <v>44184</v>
      </c>
      <c r="J168" s="212"/>
      <c r="K168" s="209"/>
      <c r="M168" s="111" t="s">
        <v>278</v>
      </c>
      <c r="N168" s="112">
        <f>SUM(N165:N167)</f>
        <v>3000</v>
      </c>
    </row>
    <row r="169" spans="1:16" ht="16.5" thickBot="1">
      <c r="A169" s="150" t="s">
        <v>103</v>
      </c>
      <c r="B169" s="150" t="s">
        <v>161</v>
      </c>
      <c r="C169" s="150" t="s">
        <v>632</v>
      </c>
      <c r="D169" s="150" t="s">
        <v>637</v>
      </c>
      <c r="E169" s="151">
        <v>20000</v>
      </c>
      <c r="F169" s="150">
        <v>1</v>
      </c>
      <c r="G169" s="152" t="s">
        <v>535</v>
      </c>
      <c r="H169" s="140">
        <v>43383</v>
      </c>
      <c r="I169" s="39"/>
      <c r="J169" s="156"/>
      <c r="K169" s="150"/>
    </row>
    <row r="170" spans="1:16" ht="16.5" thickBot="1">
      <c r="A170" s="150" t="s">
        <v>103</v>
      </c>
      <c r="B170" s="150" t="s">
        <v>161</v>
      </c>
      <c r="C170" s="150" t="s">
        <v>633</v>
      </c>
      <c r="D170" s="150" t="s">
        <v>639</v>
      </c>
      <c r="E170" s="153" t="s">
        <v>635</v>
      </c>
      <c r="F170" s="150">
        <v>1</v>
      </c>
      <c r="G170" s="152" t="s">
        <v>535</v>
      </c>
      <c r="H170" s="45"/>
      <c r="I170" s="39"/>
      <c r="J170" s="156" t="s">
        <v>1810</v>
      </c>
      <c r="K170" s="150"/>
      <c r="L170" t="s">
        <v>1375</v>
      </c>
      <c r="M170" s="109" t="s">
        <v>1338</v>
      </c>
      <c r="N170" s="110"/>
      <c r="O170" s="20">
        <v>33</v>
      </c>
      <c r="P170" t="s">
        <v>1340</v>
      </c>
    </row>
    <row r="171" spans="1:16" ht="16.5" thickTop="1">
      <c r="A171" s="150" t="s">
        <v>103</v>
      </c>
      <c r="B171" s="150" t="s">
        <v>161</v>
      </c>
      <c r="C171" s="150" t="s">
        <v>634</v>
      </c>
      <c r="D171" s="150" t="s">
        <v>638</v>
      </c>
      <c r="E171" s="153" t="s">
        <v>636</v>
      </c>
      <c r="F171" s="150">
        <v>2</v>
      </c>
      <c r="G171" s="152" t="s">
        <v>535</v>
      </c>
      <c r="H171" s="45"/>
      <c r="I171" s="39"/>
      <c r="J171" s="156" t="s">
        <v>1810</v>
      </c>
      <c r="K171" s="150"/>
      <c r="M171" s="93" t="s">
        <v>112</v>
      </c>
      <c r="N171" s="94">
        <v>3000</v>
      </c>
    </row>
    <row r="172" spans="1:16">
      <c r="A172" s="39" t="s">
        <v>1082</v>
      </c>
      <c r="B172" s="39" t="s">
        <v>1853</v>
      </c>
      <c r="C172" s="39" t="s">
        <v>1083</v>
      </c>
      <c r="D172" s="39" t="s">
        <v>2081</v>
      </c>
      <c r="E172" s="40">
        <v>2300</v>
      </c>
      <c r="F172" s="39">
        <v>1</v>
      </c>
      <c r="G172" s="440" t="s">
        <v>535</v>
      </c>
      <c r="H172" s="140">
        <v>43743</v>
      </c>
      <c r="I172" s="39"/>
      <c r="J172" s="156"/>
      <c r="K172" s="39"/>
      <c r="M172" s="93" t="s">
        <v>368</v>
      </c>
      <c r="N172" s="94">
        <v>600</v>
      </c>
    </row>
    <row r="173" spans="1:16" ht="16.5" thickBot="1">
      <c r="A173" s="39" t="s">
        <v>701</v>
      </c>
      <c r="B173" s="105" t="s">
        <v>1853</v>
      </c>
      <c r="C173" s="39" t="s">
        <v>687</v>
      </c>
      <c r="D173" s="39" t="s">
        <v>700</v>
      </c>
      <c r="E173" s="40">
        <v>2480</v>
      </c>
      <c r="F173" s="39">
        <v>1</v>
      </c>
      <c r="G173" s="199" t="s">
        <v>124</v>
      </c>
      <c r="H173" s="140">
        <v>43405</v>
      </c>
      <c r="I173" s="39"/>
      <c r="J173" s="156"/>
      <c r="K173" s="39"/>
      <c r="M173" s="111" t="s">
        <v>278</v>
      </c>
      <c r="N173" s="112">
        <f>SUM(N170:N172)</f>
        <v>3600</v>
      </c>
    </row>
    <row r="174" spans="1:16" ht="16.5" thickBot="1">
      <c r="A174" s="39" t="s">
        <v>699</v>
      </c>
      <c r="B174" s="105" t="s">
        <v>1853</v>
      </c>
      <c r="C174" s="39" t="s">
        <v>449</v>
      </c>
      <c r="D174" s="39" t="s">
        <v>698</v>
      </c>
      <c r="E174" s="40">
        <v>5720</v>
      </c>
      <c r="F174" s="39">
        <v>1</v>
      </c>
      <c r="G174" s="11" t="s">
        <v>122</v>
      </c>
      <c r="H174" s="140">
        <v>43405</v>
      </c>
      <c r="I174" s="39"/>
      <c r="J174" s="159"/>
      <c r="K174" s="39"/>
    </row>
    <row r="175" spans="1:16" ht="16.5" thickBot="1">
      <c r="A175" s="39" t="s">
        <v>697</v>
      </c>
      <c r="B175" s="39" t="s">
        <v>1854</v>
      </c>
      <c r="C175" s="39" t="s">
        <v>712</v>
      </c>
      <c r="D175" s="39" t="s">
        <v>696</v>
      </c>
      <c r="E175" s="40">
        <v>1380</v>
      </c>
      <c r="F175" s="39">
        <v>1</v>
      </c>
      <c r="G175" s="172" t="s">
        <v>480</v>
      </c>
      <c r="H175" s="140">
        <v>43405</v>
      </c>
      <c r="I175" s="39"/>
      <c r="J175" s="156"/>
      <c r="K175" s="39"/>
      <c r="L175" t="s">
        <v>1487</v>
      </c>
      <c r="M175" s="109" t="s">
        <v>1339</v>
      </c>
      <c r="N175" s="110"/>
      <c r="O175" s="20">
        <v>34</v>
      </c>
      <c r="P175" t="s">
        <v>1685</v>
      </c>
    </row>
    <row r="176" spans="1:16" ht="16.5" thickTop="1">
      <c r="A176" s="39" t="s">
        <v>626</v>
      </c>
      <c r="B176" s="39" t="s">
        <v>1854</v>
      </c>
      <c r="C176" s="39" t="s">
        <v>628</v>
      </c>
      <c r="D176" s="39" t="s">
        <v>627</v>
      </c>
      <c r="E176" s="40">
        <v>678</v>
      </c>
      <c r="F176" s="39">
        <v>1</v>
      </c>
      <c r="G176" s="11" t="s">
        <v>439</v>
      </c>
      <c r="H176" s="140">
        <v>43381</v>
      </c>
      <c r="I176" s="39"/>
      <c r="J176" s="156"/>
      <c r="K176" s="39"/>
      <c r="M176" s="93" t="s">
        <v>112</v>
      </c>
      <c r="N176" s="94">
        <v>3500</v>
      </c>
      <c r="P176" t="s">
        <v>1686</v>
      </c>
    </row>
    <row r="177" spans="1:16">
      <c r="A177" s="105" t="s">
        <v>119</v>
      </c>
      <c r="B177" s="105" t="s">
        <v>1853</v>
      </c>
      <c r="C177" s="105" t="s">
        <v>175</v>
      </c>
      <c r="D177" s="39" t="s">
        <v>724</v>
      </c>
      <c r="E177" s="40">
        <v>705</v>
      </c>
      <c r="F177" s="39">
        <v>1</v>
      </c>
      <c r="G177" s="11" t="s">
        <v>439</v>
      </c>
      <c r="H177" s="140">
        <v>43416</v>
      </c>
      <c r="I177" s="39"/>
      <c r="J177" s="156"/>
      <c r="K177" s="39"/>
      <c r="M177" s="93" t="s">
        <v>368</v>
      </c>
      <c r="N177" s="94">
        <v>600</v>
      </c>
    </row>
    <row r="178" spans="1:16" ht="16.5" thickBot="1">
      <c r="A178" s="39" t="s">
        <v>1108</v>
      </c>
      <c r="B178" s="39" t="s">
        <v>1854</v>
      </c>
      <c r="C178" s="39" t="s">
        <v>1109</v>
      </c>
      <c r="D178" s="39" t="s">
        <v>2561</v>
      </c>
      <c r="E178" s="40">
        <v>2904</v>
      </c>
      <c r="F178" s="39">
        <v>1</v>
      </c>
      <c r="G178" s="561" t="s">
        <v>1110</v>
      </c>
      <c r="H178" s="140">
        <v>43892</v>
      </c>
      <c r="I178" s="39"/>
      <c r="J178" s="156"/>
      <c r="K178" s="536"/>
      <c r="M178" s="111" t="s">
        <v>278</v>
      </c>
      <c r="N178" s="112">
        <f>SUM(N175:N177)</f>
        <v>4100</v>
      </c>
    </row>
    <row r="179" spans="1:16" ht="16.5" thickBot="1">
      <c r="A179" s="105" t="s">
        <v>119</v>
      </c>
      <c r="B179" s="39" t="s">
        <v>1854</v>
      </c>
      <c r="C179" s="39" t="s">
        <v>1272</v>
      </c>
      <c r="D179" s="39" t="s">
        <v>3075</v>
      </c>
      <c r="E179" s="40">
        <v>2744</v>
      </c>
      <c r="F179" s="39">
        <v>1</v>
      </c>
      <c r="G179" s="45" t="s">
        <v>1110</v>
      </c>
      <c r="H179" s="548">
        <v>44044</v>
      </c>
      <c r="I179" s="39"/>
      <c r="J179" s="156"/>
      <c r="K179" s="39"/>
    </row>
    <row r="180" spans="1:16" ht="16.5" thickBot="1">
      <c r="A180" s="39" t="s">
        <v>1534</v>
      </c>
      <c r="B180" s="39" t="s">
        <v>1854</v>
      </c>
      <c r="C180" s="39" t="s">
        <v>820</v>
      </c>
      <c r="D180" s="39" t="s">
        <v>1539</v>
      </c>
      <c r="E180" s="40">
        <v>500</v>
      </c>
      <c r="F180" s="39">
        <v>1</v>
      </c>
      <c r="G180" s="339" t="s">
        <v>1535</v>
      </c>
      <c r="H180" s="140">
        <v>43633</v>
      </c>
      <c r="I180" s="39"/>
      <c r="J180" s="156"/>
      <c r="K180" s="39"/>
      <c r="L180" t="s">
        <v>1377</v>
      </c>
      <c r="M180" s="109" t="s">
        <v>1376</v>
      </c>
      <c r="N180" s="110"/>
      <c r="O180" s="20">
        <v>35</v>
      </c>
      <c r="P180" t="s">
        <v>1687</v>
      </c>
    </row>
    <row r="181" spans="1:16" ht="16.5" thickTop="1">
      <c r="A181" s="39" t="s">
        <v>1534</v>
      </c>
      <c r="B181" s="39" t="s">
        <v>1854</v>
      </c>
      <c r="C181" s="39" t="s">
        <v>818</v>
      </c>
      <c r="D181" s="39" t="s">
        <v>1540</v>
      </c>
      <c r="E181" s="40">
        <v>500</v>
      </c>
      <c r="F181" s="39">
        <v>1</v>
      </c>
      <c r="G181" s="339" t="s">
        <v>1535</v>
      </c>
      <c r="H181" s="140">
        <v>43633</v>
      </c>
      <c r="I181" s="39"/>
      <c r="J181" s="156"/>
      <c r="K181" s="39"/>
      <c r="M181" s="93" t="s">
        <v>112</v>
      </c>
      <c r="N181" s="94">
        <v>3000</v>
      </c>
      <c r="P181" t="s">
        <v>1686</v>
      </c>
    </row>
    <row r="182" spans="1:16">
      <c r="A182" s="39" t="s">
        <v>465</v>
      </c>
      <c r="B182" s="39" t="s">
        <v>1854</v>
      </c>
      <c r="C182" s="39" t="s">
        <v>3086</v>
      </c>
      <c r="D182" s="39" t="s">
        <v>3087</v>
      </c>
      <c r="E182" s="40">
        <v>896</v>
      </c>
      <c r="F182" s="39">
        <v>1</v>
      </c>
      <c r="G182" s="547" t="s">
        <v>1110</v>
      </c>
      <c r="H182" s="140">
        <v>43996</v>
      </c>
      <c r="I182" s="39"/>
      <c r="J182" s="156"/>
      <c r="K182" s="39"/>
      <c r="M182" s="93" t="s">
        <v>368</v>
      </c>
      <c r="N182" s="94">
        <v>500</v>
      </c>
    </row>
    <row r="183" spans="1:16" ht="16.5" thickBot="1">
      <c r="A183" s="406" t="s">
        <v>824</v>
      </c>
      <c r="B183" s="407" t="s">
        <v>1854</v>
      </c>
      <c r="C183" s="407" t="s">
        <v>822</v>
      </c>
      <c r="D183" s="407" t="s">
        <v>1014</v>
      </c>
      <c r="E183" s="411">
        <v>3190</v>
      </c>
      <c r="F183" s="407">
        <v>1</v>
      </c>
      <c r="G183" s="409" t="s">
        <v>480</v>
      </c>
      <c r="H183" s="413">
        <v>43493</v>
      </c>
      <c r="I183" s="280" t="s">
        <v>3164</v>
      </c>
      <c r="J183" s="576" t="s">
        <v>1069</v>
      </c>
      <c r="K183" s="267"/>
      <c r="M183" s="111" t="s">
        <v>278</v>
      </c>
      <c r="N183" s="112">
        <f>SUM(N180:N182)</f>
        <v>3500</v>
      </c>
    </row>
    <row r="184" spans="1:16" ht="16.5" thickBot="1">
      <c r="A184" s="406" t="s">
        <v>1062</v>
      </c>
      <c r="B184" s="407" t="s">
        <v>1854</v>
      </c>
      <c r="C184" s="407" t="s">
        <v>1319</v>
      </c>
      <c r="D184" s="407" t="s">
        <v>1060</v>
      </c>
      <c r="E184" s="411">
        <v>2808</v>
      </c>
      <c r="F184" s="407">
        <v>1</v>
      </c>
      <c r="G184" s="409" t="s">
        <v>1061</v>
      </c>
      <c r="H184" s="413">
        <v>43497</v>
      </c>
      <c r="I184" s="267" t="s">
        <v>3271</v>
      </c>
      <c r="J184" s="555"/>
      <c r="K184" s="551"/>
    </row>
    <row r="185" spans="1:16" ht="16.5" thickBot="1">
      <c r="A185" s="279" t="s">
        <v>1380</v>
      </c>
      <c r="B185" s="279"/>
      <c r="C185" s="279"/>
      <c r="D185" s="39" t="s">
        <v>3162</v>
      </c>
      <c r="E185" s="40">
        <v>-1355</v>
      </c>
      <c r="F185" s="39"/>
      <c r="G185" s="574" t="s">
        <v>480</v>
      </c>
      <c r="H185" s="140"/>
      <c r="I185" s="39"/>
      <c r="J185" s="156"/>
      <c r="K185" s="39"/>
      <c r="M185" s="109" t="s">
        <v>1476</v>
      </c>
      <c r="N185" s="110"/>
      <c r="O185" s="325">
        <v>36</v>
      </c>
      <c r="P185" t="s">
        <v>790</v>
      </c>
    </row>
    <row r="186" spans="1:16" ht="16.5" thickTop="1">
      <c r="A186" s="279" t="s">
        <v>1380</v>
      </c>
      <c r="B186" s="279"/>
      <c r="C186" s="279"/>
      <c r="D186" s="39" t="s">
        <v>3275</v>
      </c>
      <c r="E186" s="40">
        <v>-1266</v>
      </c>
      <c r="F186" s="39"/>
      <c r="G186" s="601" t="s">
        <v>480</v>
      </c>
      <c r="H186" s="140"/>
      <c r="I186" s="39"/>
      <c r="J186" s="156"/>
      <c r="K186" s="39"/>
      <c r="M186" s="93" t="s">
        <v>112</v>
      </c>
      <c r="N186" s="94">
        <v>4380</v>
      </c>
      <c r="O186" s="325"/>
      <c r="P186" t="s">
        <v>1686</v>
      </c>
    </row>
    <row r="187" spans="1:16">
      <c r="A187" s="39"/>
      <c r="B187" s="39"/>
      <c r="C187" s="39"/>
      <c r="D187" s="39"/>
      <c r="E187" s="40"/>
      <c r="F187" s="39"/>
      <c r="G187" s="208"/>
      <c r="H187" s="140"/>
      <c r="I187" s="39"/>
      <c r="J187" s="156"/>
      <c r="K187" s="39"/>
      <c r="M187" s="100" t="s">
        <v>1562</v>
      </c>
      <c r="N187" s="94">
        <v>1160</v>
      </c>
      <c r="O187" s="256"/>
    </row>
    <row r="188" spans="1:16">
      <c r="A188" s="655" t="s">
        <v>1072</v>
      </c>
      <c r="B188" s="656"/>
      <c r="C188" s="657"/>
      <c r="D188" s="209"/>
      <c r="E188" s="210"/>
      <c r="F188" s="209"/>
      <c r="G188" s="211"/>
      <c r="H188" s="213" t="s">
        <v>1065</v>
      </c>
      <c r="I188" s="214">
        <f>SUM(E189:E203)</f>
        <v>53141</v>
      </c>
      <c r="J188" s="212"/>
      <c r="K188" s="209"/>
      <c r="M188" s="93" t="s">
        <v>368</v>
      </c>
      <c r="N188" s="94">
        <v>700</v>
      </c>
      <c r="O188" s="325"/>
    </row>
    <row r="189" spans="1:16" ht="16.5" thickBot="1">
      <c r="A189" s="180" t="s">
        <v>782</v>
      </c>
      <c r="B189" s="180" t="s">
        <v>161</v>
      </c>
      <c r="C189" s="180" t="s">
        <v>783</v>
      </c>
      <c r="D189" s="204" t="s">
        <v>784</v>
      </c>
      <c r="E189" s="181">
        <v>26000</v>
      </c>
      <c r="F189" s="180">
        <v>1</v>
      </c>
      <c r="G189" s="182" t="s">
        <v>480</v>
      </c>
      <c r="H189" s="140">
        <v>43426</v>
      </c>
      <c r="I189" s="39"/>
      <c r="J189" s="159" t="s">
        <v>1272</v>
      </c>
      <c r="K189" s="39"/>
      <c r="M189" s="111" t="s">
        <v>278</v>
      </c>
      <c r="N189" s="112">
        <f>SUM(N185:N188)</f>
        <v>6240</v>
      </c>
      <c r="O189" s="325"/>
    </row>
    <row r="190" spans="1:16" ht="16.5" thickBot="1">
      <c r="A190" s="180" t="s">
        <v>782</v>
      </c>
      <c r="B190" s="180" t="s">
        <v>161</v>
      </c>
      <c r="C190" s="180" t="s">
        <v>785</v>
      </c>
      <c r="D190" s="180" t="s">
        <v>789</v>
      </c>
      <c r="E190" s="183" t="s">
        <v>786</v>
      </c>
      <c r="F190" s="180">
        <v>1</v>
      </c>
      <c r="G190" s="182" t="s">
        <v>480</v>
      </c>
      <c r="H190" s="140"/>
      <c r="I190" s="39"/>
      <c r="J190" s="156"/>
      <c r="K190" s="39"/>
    </row>
    <row r="191" spans="1:16" ht="16.5" thickBot="1">
      <c r="A191" s="39" t="s">
        <v>810</v>
      </c>
      <c r="B191" s="39" t="s">
        <v>1854</v>
      </c>
      <c r="C191" s="39" t="s">
        <v>820</v>
      </c>
      <c r="D191" s="39" t="s">
        <v>809</v>
      </c>
      <c r="E191" s="40">
        <v>1047</v>
      </c>
      <c r="F191" s="39">
        <v>1</v>
      </c>
      <c r="G191" s="11" t="s">
        <v>122</v>
      </c>
      <c r="H191" s="140">
        <v>43459</v>
      </c>
      <c r="I191" s="39"/>
      <c r="J191" s="156"/>
      <c r="K191" s="39"/>
      <c r="L191" t="s">
        <v>1488</v>
      </c>
      <c r="M191" s="109" t="s">
        <v>1489</v>
      </c>
      <c r="N191" s="110"/>
      <c r="O191" s="338">
        <v>37</v>
      </c>
      <c r="P191" t="s">
        <v>1688</v>
      </c>
    </row>
    <row r="192" spans="1:16" ht="16.5" thickTop="1">
      <c r="A192" s="39" t="s">
        <v>814</v>
      </c>
      <c r="B192" s="39" t="s">
        <v>1854</v>
      </c>
      <c r="C192" s="39" t="s">
        <v>818</v>
      </c>
      <c r="D192" s="39" t="s">
        <v>813</v>
      </c>
      <c r="E192" s="40">
        <v>750</v>
      </c>
      <c r="F192" s="39">
        <v>1</v>
      </c>
      <c r="G192" s="11" t="s">
        <v>122</v>
      </c>
      <c r="H192" s="140">
        <v>43459</v>
      </c>
      <c r="I192" s="39"/>
      <c r="J192" s="156"/>
      <c r="K192" s="39"/>
      <c r="M192" s="93" t="s">
        <v>112</v>
      </c>
      <c r="N192" s="94">
        <v>3000</v>
      </c>
      <c r="O192" s="338"/>
      <c r="P192" t="s">
        <v>1686</v>
      </c>
    </row>
    <row r="193" spans="1:17">
      <c r="A193" s="39" t="s">
        <v>811</v>
      </c>
      <c r="B193" s="39" t="s">
        <v>1854</v>
      </c>
      <c r="C193" s="39" t="s">
        <v>817</v>
      </c>
      <c r="D193" s="39" t="s">
        <v>812</v>
      </c>
      <c r="E193" s="40">
        <v>3402</v>
      </c>
      <c r="F193" s="39">
        <v>1</v>
      </c>
      <c r="G193" s="11" t="s">
        <v>122</v>
      </c>
      <c r="H193" s="140">
        <v>43459</v>
      </c>
      <c r="I193" s="39"/>
      <c r="J193" s="156"/>
      <c r="K193" s="39"/>
      <c r="M193" s="93" t="s">
        <v>368</v>
      </c>
      <c r="N193" s="94">
        <v>500</v>
      </c>
      <c r="O193" s="338"/>
      <c r="P193" t="s">
        <v>1671</v>
      </c>
      <c r="Q193" s="290" t="s">
        <v>1682</v>
      </c>
    </row>
    <row r="194" spans="1:17">
      <c r="A194" s="39" t="s">
        <v>3447</v>
      </c>
      <c r="B194" s="39" t="s">
        <v>1854</v>
      </c>
      <c r="C194" s="39" t="s">
        <v>986</v>
      </c>
      <c r="D194" s="39" t="s">
        <v>3448</v>
      </c>
      <c r="E194" s="40">
        <v>1500</v>
      </c>
      <c r="F194" s="39">
        <v>1</v>
      </c>
      <c r="G194" s="631" t="s">
        <v>1624</v>
      </c>
      <c r="H194" s="140">
        <v>44253</v>
      </c>
      <c r="I194" s="39"/>
      <c r="J194" s="156"/>
      <c r="K194" s="39"/>
      <c r="M194" s="100" t="s">
        <v>1162</v>
      </c>
      <c r="N194" s="94">
        <v>1500</v>
      </c>
      <c r="O194" s="256"/>
    </row>
    <row r="195" spans="1:17" ht="16.5" thickBot="1">
      <c r="A195" s="39" t="s">
        <v>2543</v>
      </c>
      <c r="B195" s="39" t="s">
        <v>1854</v>
      </c>
      <c r="C195" s="39" t="s">
        <v>712</v>
      </c>
      <c r="D195" s="39" t="s">
        <v>3481</v>
      </c>
      <c r="E195" s="40">
        <v>250</v>
      </c>
      <c r="F195" s="39">
        <v>1</v>
      </c>
      <c r="G195" s="643" t="s">
        <v>3201</v>
      </c>
      <c r="H195" s="140">
        <v>44261</v>
      </c>
      <c r="I195" s="39"/>
      <c r="J195" s="156"/>
      <c r="K195" s="39"/>
      <c r="M195" s="111" t="s">
        <v>278</v>
      </c>
      <c r="N195" s="112">
        <f>SUM(N192:N194)</f>
        <v>5000</v>
      </c>
      <c r="O195" s="338"/>
    </row>
    <row r="196" spans="1:17" ht="16.5" thickBot="1">
      <c r="A196" s="39" t="s">
        <v>1108</v>
      </c>
      <c r="B196" s="39" t="s">
        <v>1854</v>
      </c>
      <c r="C196" s="39" t="s">
        <v>1123</v>
      </c>
      <c r="D196" s="39" t="s">
        <v>1124</v>
      </c>
      <c r="E196" s="40">
        <v>210</v>
      </c>
      <c r="F196" s="39">
        <v>1</v>
      </c>
      <c r="G196" s="221" t="s">
        <v>1125</v>
      </c>
      <c r="H196" s="140">
        <v>43527</v>
      </c>
      <c r="I196" s="39"/>
      <c r="J196" s="156"/>
      <c r="K196" s="39"/>
    </row>
    <row r="197" spans="1:17" ht="16.5" thickBot="1">
      <c r="A197" s="39" t="s">
        <v>1267</v>
      </c>
      <c r="B197" s="39" t="s">
        <v>1854</v>
      </c>
      <c r="C197" s="39" t="s">
        <v>1270</v>
      </c>
      <c r="D197" s="39" t="s">
        <v>1268</v>
      </c>
      <c r="E197" s="40">
        <v>9936</v>
      </c>
      <c r="F197" s="39">
        <v>1</v>
      </c>
      <c r="G197" s="273" t="s">
        <v>1269</v>
      </c>
      <c r="H197" s="140">
        <v>43571</v>
      </c>
      <c r="I197" s="39"/>
      <c r="J197" s="159" t="s">
        <v>1271</v>
      </c>
      <c r="K197" s="39"/>
      <c r="L197" t="s">
        <v>674</v>
      </c>
      <c r="M197" s="109" t="s">
        <v>1594</v>
      </c>
      <c r="N197" s="110"/>
      <c r="O197" s="360">
        <v>38</v>
      </c>
      <c r="P197" t="s">
        <v>1689</v>
      </c>
    </row>
    <row r="198" spans="1:17" ht="16.5" thickTop="1">
      <c r="A198" s="105" t="s">
        <v>1058</v>
      </c>
      <c r="B198" s="105" t="s">
        <v>1853</v>
      </c>
      <c r="C198" s="105" t="s">
        <v>980</v>
      </c>
      <c r="D198" s="105" t="s">
        <v>1057</v>
      </c>
      <c r="E198" s="106">
        <v>3960</v>
      </c>
      <c r="F198" s="105">
        <v>1</v>
      </c>
      <c r="G198" s="11" t="s">
        <v>439</v>
      </c>
      <c r="H198" s="218">
        <v>43497</v>
      </c>
      <c r="I198" s="105"/>
      <c r="J198" s="157"/>
      <c r="K198" s="105"/>
      <c r="M198" s="93" t="s">
        <v>112</v>
      </c>
      <c r="N198" s="94">
        <v>4000</v>
      </c>
      <c r="O198" s="360" t="s">
        <v>1612</v>
      </c>
      <c r="P198" t="s">
        <v>1677</v>
      </c>
    </row>
    <row r="199" spans="1:17">
      <c r="A199" s="105" t="s">
        <v>3070</v>
      </c>
      <c r="B199" s="105" t="s">
        <v>1853</v>
      </c>
      <c r="C199" s="105" t="s">
        <v>3071</v>
      </c>
      <c r="D199" s="105" t="s">
        <v>3023</v>
      </c>
      <c r="E199" s="106">
        <v>1067</v>
      </c>
      <c r="F199" s="105">
        <v>1</v>
      </c>
      <c r="G199" s="108" t="s">
        <v>1110</v>
      </c>
      <c r="H199" s="595">
        <v>44044</v>
      </c>
      <c r="I199" s="105"/>
      <c r="J199" s="105" t="s">
        <v>3072</v>
      </c>
      <c r="K199" s="105"/>
      <c r="M199" s="100" t="s">
        <v>1162</v>
      </c>
      <c r="N199" s="94">
        <v>1800</v>
      </c>
      <c r="O199" s="256"/>
      <c r="P199" t="s">
        <v>1665</v>
      </c>
      <c r="Q199" s="290" t="s">
        <v>1682</v>
      </c>
    </row>
    <row r="200" spans="1:17">
      <c r="A200" s="105" t="s">
        <v>3046</v>
      </c>
      <c r="B200" s="39" t="s">
        <v>1853</v>
      </c>
      <c r="C200" s="39" t="s">
        <v>1859</v>
      </c>
      <c r="D200" s="39" t="s">
        <v>3047</v>
      </c>
      <c r="E200" s="40">
        <v>921</v>
      </c>
      <c r="F200" s="39">
        <v>1</v>
      </c>
      <c r="G200" s="540" t="s">
        <v>1110</v>
      </c>
      <c r="H200" s="140">
        <v>44024</v>
      </c>
      <c r="I200" s="39"/>
      <c r="J200" s="156"/>
      <c r="K200" s="39"/>
      <c r="M200" s="93" t="s">
        <v>368</v>
      </c>
      <c r="N200" s="94">
        <v>200</v>
      </c>
      <c r="O200" s="360"/>
    </row>
    <row r="201" spans="1:17" ht="16.5" thickBot="1">
      <c r="A201" s="39" t="s">
        <v>703</v>
      </c>
      <c r="B201" s="105" t="s">
        <v>1853</v>
      </c>
      <c r="C201" s="39" t="s">
        <v>714</v>
      </c>
      <c r="D201" s="39" t="s">
        <v>702</v>
      </c>
      <c r="E201" s="40">
        <v>2873</v>
      </c>
      <c r="F201" s="39">
        <v>1</v>
      </c>
      <c r="G201" s="11" t="s">
        <v>122</v>
      </c>
      <c r="H201" s="140">
        <v>43405</v>
      </c>
      <c r="I201" s="39"/>
      <c r="J201" s="156"/>
      <c r="K201" s="39"/>
      <c r="M201" s="111" t="s">
        <v>278</v>
      </c>
      <c r="N201" s="112">
        <f>SUM(N197:N200)</f>
        <v>6000</v>
      </c>
      <c r="O201" s="360"/>
    </row>
    <row r="202" spans="1:17" ht="16.5" thickBot="1">
      <c r="A202" s="105" t="s">
        <v>119</v>
      </c>
      <c r="B202" s="105" t="s">
        <v>1853</v>
      </c>
      <c r="C202" s="39" t="s">
        <v>3066</v>
      </c>
      <c r="D202" s="39" t="s">
        <v>3067</v>
      </c>
      <c r="E202" s="40">
        <v>1225</v>
      </c>
      <c r="F202" s="39">
        <v>1</v>
      </c>
      <c r="G202" s="45" t="s">
        <v>439</v>
      </c>
      <c r="H202" s="548">
        <v>44044</v>
      </c>
      <c r="I202" s="39"/>
      <c r="J202" s="156"/>
      <c r="K202" s="39"/>
    </row>
    <row r="203" spans="1:17" ht="16.5" thickBot="1">
      <c r="A203" s="39"/>
      <c r="B203" s="39"/>
      <c r="C203" s="39"/>
      <c r="D203" s="39"/>
      <c r="E203" s="40"/>
      <c r="F203" s="39"/>
      <c r="G203" s="208"/>
      <c r="H203" s="140"/>
      <c r="I203" s="39"/>
      <c r="J203" s="156"/>
      <c r="K203" s="39"/>
      <c r="M203" s="109" t="s">
        <v>1652</v>
      </c>
      <c r="N203" s="110"/>
      <c r="O203" s="360">
        <v>39</v>
      </c>
      <c r="P203" t="s">
        <v>1690</v>
      </c>
    </row>
    <row r="204" spans="1:17" ht="16.5" thickTop="1">
      <c r="A204" s="655" t="s">
        <v>3211</v>
      </c>
      <c r="B204" s="656"/>
      <c r="C204" s="657"/>
      <c r="D204" s="209" t="s">
        <v>3210</v>
      </c>
      <c r="E204" s="210"/>
      <c r="F204" s="209"/>
      <c r="G204" s="211"/>
      <c r="H204" s="213" t="s">
        <v>1065</v>
      </c>
      <c r="I204" s="214">
        <f>SUM(E205:E225)</f>
        <v>58105</v>
      </c>
      <c r="J204" s="212"/>
      <c r="K204" s="209"/>
      <c r="M204" s="93" t="s">
        <v>112</v>
      </c>
      <c r="N204" s="94">
        <v>3000</v>
      </c>
      <c r="O204" s="360"/>
      <c r="P204" s="104" t="s">
        <v>1709</v>
      </c>
    </row>
    <row r="205" spans="1:17">
      <c r="A205" s="39" t="s">
        <v>1170</v>
      </c>
      <c r="B205" s="39" t="s">
        <v>1854</v>
      </c>
      <c r="C205" s="39" t="s">
        <v>1016</v>
      </c>
      <c r="D205" s="39" t="s">
        <v>3200</v>
      </c>
      <c r="E205" s="40">
        <v>10800</v>
      </c>
      <c r="F205" s="39">
        <v>1</v>
      </c>
      <c r="G205" s="574" t="s">
        <v>3201</v>
      </c>
      <c r="H205" s="140">
        <v>44124</v>
      </c>
      <c r="I205" s="39"/>
      <c r="J205" s="156"/>
      <c r="K205" s="39"/>
      <c r="M205" s="93" t="s">
        <v>368</v>
      </c>
      <c r="N205" s="94">
        <v>300</v>
      </c>
      <c r="O205" s="360"/>
    </row>
    <row r="206" spans="1:17" ht="16.5" thickBot="1">
      <c r="A206" s="39" t="s">
        <v>3197</v>
      </c>
      <c r="B206" s="39" t="s">
        <v>1854</v>
      </c>
      <c r="C206" s="39" t="s">
        <v>1272</v>
      </c>
      <c r="D206" s="39" t="s">
        <v>3198</v>
      </c>
      <c r="E206" s="40">
        <v>11904</v>
      </c>
      <c r="F206" s="39">
        <v>1</v>
      </c>
      <c r="G206" s="574" t="s">
        <v>1085</v>
      </c>
      <c r="H206" s="140">
        <v>44121</v>
      </c>
      <c r="I206" s="39"/>
      <c r="J206" s="156"/>
      <c r="K206" s="39"/>
      <c r="M206" s="111" t="s">
        <v>278</v>
      </c>
      <c r="N206" s="112">
        <f>SUM(N203:N205)</f>
        <v>3300</v>
      </c>
      <c r="O206" s="360"/>
    </row>
    <row r="207" spans="1:17" ht="16.5" thickBot="1">
      <c r="A207" s="39" t="s">
        <v>3157</v>
      </c>
      <c r="B207" s="39" t="s">
        <v>1854</v>
      </c>
      <c r="C207" s="39" t="s">
        <v>974</v>
      </c>
      <c r="D207" s="39" t="s">
        <v>3203</v>
      </c>
      <c r="E207" s="40">
        <v>420</v>
      </c>
      <c r="F207" s="39">
        <v>1</v>
      </c>
      <c r="G207" s="579" t="s">
        <v>3201</v>
      </c>
      <c r="H207" s="140">
        <v>44124</v>
      </c>
      <c r="I207" s="39"/>
      <c r="J207" s="156"/>
      <c r="K207" s="39"/>
      <c r="O207" s="252"/>
    </row>
    <row r="208" spans="1:17" ht="16.5" thickBot="1">
      <c r="A208" s="39" t="s">
        <v>2543</v>
      </c>
      <c r="B208" s="39" t="s">
        <v>1854</v>
      </c>
      <c r="C208" s="39" t="s">
        <v>712</v>
      </c>
      <c r="D208" s="39" t="s">
        <v>2545</v>
      </c>
      <c r="E208" s="40">
        <v>350</v>
      </c>
      <c r="F208" s="39">
        <v>1</v>
      </c>
      <c r="G208" s="154" t="s">
        <v>122</v>
      </c>
      <c r="H208" s="218">
        <v>43857</v>
      </c>
      <c r="I208" s="39"/>
      <c r="J208" s="156"/>
      <c r="K208" s="39"/>
      <c r="L208" t="s">
        <v>1651</v>
      </c>
      <c r="M208" s="109" t="s">
        <v>1653</v>
      </c>
      <c r="N208" s="110"/>
      <c r="O208" s="377">
        <v>40</v>
      </c>
      <c r="P208" t="s">
        <v>1696</v>
      </c>
    </row>
    <row r="209" spans="1:17" ht="16.5" thickTop="1">
      <c r="A209" s="39" t="s">
        <v>359</v>
      </c>
      <c r="B209" s="39" t="s">
        <v>1854</v>
      </c>
      <c r="C209" s="39" t="s">
        <v>989</v>
      </c>
      <c r="D209" s="39" t="s">
        <v>989</v>
      </c>
      <c r="E209" s="40">
        <v>705</v>
      </c>
      <c r="F209" s="39">
        <v>1</v>
      </c>
      <c r="G209" s="527" t="s">
        <v>439</v>
      </c>
      <c r="H209" s="140">
        <v>43938</v>
      </c>
      <c r="I209" s="39" t="s">
        <v>2654</v>
      </c>
      <c r="J209" s="156"/>
      <c r="K209" s="39"/>
      <c r="M209" s="93" t="s">
        <v>112</v>
      </c>
      <c r="N209" s="94">
        <v>3500</v>
      </c>
      <c r="O209" s="377"/>
      <c r="P209" t="s">
        <v>1662</v>
      </c>
    </row>
    <row r="210" spans="1:17">
      <c r="A210" s="105" t="s">
        <v>119</v>
      </c>
      <c r="B210" s="39" t="s">
        <v>1854</v>
      </c>
      <c r="C210" s="39" t="s">
        <v>970</v>
      </c>
      <c r="D210" s="39" t="s">
        <v>3193</v>
      </c>
      <c r="E210" s="40">
        <v>352</v>
      </c>
      <c r="F210" s="39">
        <v>1</v>
      </c>
      <c r="G210" s="579" t="s">
        <v>1110</v>
      </c>
      <c r="H210" s="140">
        <v>44120</v>
      </c>
      <c r="I210" s="39"/>
      <c r="J210" s="156"/>
      <c r="K210" s="39"/>
      <c r="M210" s="93" t="s">
        <v>368</v>
      </c>
      <c r="N210" s="94">
        <v>500</v>
      </c>
      <c r="O210" s="377"/>
    </row>
    <row r="211" spans="1:17" ht="16.5" thickBot="1">
      <c r="A211" s="39" t="s">
        <v>468</v>
      </c>
      <c r="B211" s="39" t="s">
        <v>1854</v>
      </c>
      <c r="C211" s="39" t="s">
        <v>3159</v>
      </c>
      <c r="D211" s="39" t="s">
        <v>3160</v>
      </c>
      <c r="E211" s="40">
        <v>900</v>
      </c>
      <c r="F211" s="39"/>
      <c r="G211" s="581" t="s">
        <v>3156</v>
      </c>
      <c r="H211" s="140">
        <v>44134</v>
      </c>
      <c r="I211" s="39"/>
      <c r="J211" s="156"/>
      <c r="K211" s="39"/>
      <c r="M211" s="111" t="s">
        <v>278</v>
      </c>
      <c r="N211" s="112">
        <f>SUM(N208:N210)</f>
        <v>4000</v>
      </c>
      <c r="O211" s="377"/>
    </row>
    <row r="212" spans="1:17" ht="16.5" thickBot="1">
      <c r="A212" s="39" t="s">
        <v>1212</v>
      </c>
      <c r="B212" s="39" t="s">
        <v>1854</v>
      </c>
      <c r="C212" s="39" t="s">
        <v>1213</v>
      </c>
      <c r="D212" s="39" t="s">
        <v>1211</v>
      </c>
      <c r="E212" s="40">
        <v>218</v>
      </c>
      <c r="F212" s="39">
        <v>1</v>
      </c>
      <c r="G212" s="250" t="s">
        <v>1210</v>
      </c>
      <c r="H212" s="140">
        <v>43556</v>
      </c>
      <c r="I212" s="39"/>
      <c r="J212" s="156"/>
      <c r="K212" s="39"/>
      <c r="O212" s="282"/>
    </row>
    <row r="213" spans="1:17" ht="16.5" thickBot="1">
      <c r="A213" s="39" t="s">
        <v>1108</v>
      </c>
      <c r="B213" s="39" t="s">
        <v>1854</v>
      </c>
      <c r="C213" s="39" t="s">
        <v>3080</v>
      </c>
      <c r="D213" s="39" t="s">
        <v>3254</v>
      </c>
      <c r="E213" s="40">
        <v>1784</v>
      </c>
      <c r="F213" s="39">
        <v>1</v>
      </c>
      <c r="G213" s="581" t="s">
        <v>1110</v>
      </c>
      <c r="H213" s="140">
        <v>44132</v>
      </c>
      <c r="I213" s="39"/>
      <c r="J213" s="156"/>
      <c r="K213" s="39"/>
      <c r="L213" t="s">
        <v>1773</v>
      </c>
      <c r="M213" s="109" t="s">
        <v>1772</v>
      </c>
      <c r="N213" s="110"/>
      <c r="O213" s="288">
        <v>41</v>
      </c>
      <c r="P213" t="s">
        <v>1662</v>
      </c>
    </row>
    <row r="214" spans="1:17" ht="16.5" thickTop="1">
      <c r="A214" s="105" t="s">
        <v>119</v>
      </c>
      <c r="B214" s="39" t="s">
        <v>1854</v>
      </c>
      <c r="C214" s="39" t="s">
        <v>986</v>
      </c>
      <c r="D214" s="39" t="s">
        <v>3087</v>
      </c>
      <c r="E214" s="40">
        <v>897</v>
      </c>
      <c r="F214" s="39">
        <v>1</v>
      </c>
      <c r="G214" s="529" t="s">
        <v>439</v>
      </c>
      <c r="H214" s="140">
        <v>43996</v>
      </c>
      <c r="I214" s="39"/>
      <c r="J214" s="156"/>
      <c r="K214" s="39"/>
      <c r="M214" s="93" t="s">
        <v>112</v>
      </c>
      <c r="N214" s="94">
        <v>3000</v>
      </c>
      <c r="O214" s="295"/>
      <c r="P214" t="s">
        <v>1784</v>
      </c>
    </row>
    <row r="215" spans="1:17">
      <c r="A215" s="39" t="s">
        <v>2124</v>
      </c>
      <c r="B215" s="39" t="s">
        <v>1854</v>
      </c>
      <c r="C215" s="39" t="s">
        <v>3229</v>
      </c>
      <c r="D215" s="39" t="s">
        <v>3231</v>
      </c>
      <c r="E215" s="40">
        <f>1478/2</f>
        <v>739</v>
      </c>
      <c r="F215" s="39">
        <v>1</v>
      </c>
      <c r="G215" s="579" t="s">
        <v>3230</v>
      </c>
      <c r="H215" s="140">
        <v>44124</v>
      </c>
      <c r="I215" s="39"/>
      <c r="J215" s="156"/>
      <c r="K215" s="39"/>
      <c r="M215" s="100" t="s">
        <v>1162</v>
      </c>
      <c r="N215" s="94">
        <v>1160</v>
      </c>
      <c r="O215" s="298"/>
    </row>
    <row r="216" spans="1:17">
      <c r="A216" s="39" t="s">
        <v>1749</v>
      </c>
      <c r="B216" s="39" t="s">
        <v>1854</v>
      </c>
      <c r="C216" s="39" t="s">
        <v>982</v>
      </c>
      <c r="D216" s="39" t="s">
        <v>3227</v>
      </c>
      <c r="E216" s="40">
        <v>993</v>
      </c>
      <c r="F216" s="39">
        <v>1</v>
      </c>
      <c r="G216" s="579" t="s">
        <v>1110</v>
      </c>
      <c r="H216" s="140">
        <v>44124</v>
      </c>
      <c r="I216" s="39"/>
      <c r="J216" s="156"/>
      <c r="K216" s="39"/>
      <c r="M216" s="93" t="s">
        <v>368</v>
      </c>
      <c r="N216" s="94">
        <v>700</v>
      </c>
      <c r="O216" s="298"/>
    </row>
    <row r="217" spans="1:17" ht="16.5" thickBot="1">
      <c r="A217" s="105" t="s">
        <v>1094</v>
      </c>
      <c r="B217" s="105" t="s">
        <v>1854</v>
      </c>
      <c r="C217" s="105" t="s">
        <v>1095</v>
      </c>
      <c r="D217" s="105" t="s">
        <v>1106</v>
      </c>
      <c r="E217" s="106">
        <v>890</v>
      </c>
      <c r="F217" s="105">
        <v>1</v>
      </c>
      <c r="G217" s="154" t="s">
        <v>1100</v>
      </c>
      <c r="H217" s="218">
        <v>43525</v>
      </c>
      <c r="I217" s="39"/>
      <c r="J217" s="157"/>
      <c r="K217" s="105"/>
      <c r="M217" s="111" t="s">
        <v>278</v>
      </c>
      <c r="N217" s="112">
        <f>SUM(N213:N216)</f>
        <v>4860</v>
      </c>
      <c r="O217" s="298"/>
    </row>
    <row r="218" spans="1:17" ht="16.5" thickBot="1">
      <c r="A218" s="39" t="s">
        <v>810</v>
      </c>
      <c r="B218" s="39" t="s">
        <v>1854</v>
      </c>
      <c r="C218" s="39" t="s">
        <v>820</v>
      </c>
      <c r="D218" s="39" t="s">
        <v>809</v>
      </c>
      <c r="E218" s="40">
        <v>1166</v>
      </c>
      <c r="F218" s="39">
        <v>1</v>
      </c>
      <c r="G218" s="11" t="s">
        <v>122</v>
      </c>
      <c r="H218" s="140">
        <v>43497</v>
      </c>
      <c r="I218" s="39"/>
      <c r="J218" s="156"/>
      <c r="K218" s="39"/>
      <c r="O218" s="369"/>
    </row>
    <row r="219" spans="1:17" ht="16.5" thickBot="1">
      <c r="A219" s="39" t="s">
        <v>1807</v>
      </c>
      <c r="B219" s="39" t="s">
        <v>1854</v>
      </c>
      <c r="C219" s="39" t="s">
        <v>1109</v>
      </c>
      <c r="D219" s="39" t="s">
        <v>1808</v>
      </c>
      <c r="E219" s="40">
        <v>6666</v>
      </c>
      <c r="F219" s="39">
        <v>1</v>
      </c>
      <c r="G219" s="404" t="s">
        <v>1809</v>
      </c>
      <c r="H219" s="140">
        <v>43697</v>
      </c>
      <c r="I219" s="39"/>
      <c r="J219" s="156"/>
      <c r="K219" s="39"/>
      <c r="L219" t="s">
        <v>1790</v>
      </c>
      <c r="M219" s="109" t="s">
        <v>1787</v>
      </c>
      <c r="N219" s="110"/>
      <c r="O219" s="392">
        <v>42</v>
      </c>
      <c r="P219" t="s">
        <v>1718</v>
      </c>
    </row>
    <row r="220" spans="1:17" ht="16.5" thickTop="1">
      <c r="A220" s="39" t="s">
        <v>3157</v>
      </c>
      <c r="B220" s="39" t="s">
        <v>1853</v>
      </c>
      <c r="C220" s="39" t="s">
        <v>371</v>
      </c>
      <c r="D220" s="39" t="s">
        <v>3158</v>
      </c>
      <c r="E220" s="40">
        <v>5230</v>
      </c>
      <c r="F220" s="39"/>
      <c r="G220" s="574" t="s">
        <v>3156</v>
      </c>
      <c r="H220" s="140">
        <v>44110</v>
      </c>
      <c r="I220" s="39"/>
      <c r="J220" s="156"/>
      <c r="K220" s="39"/>
      <c r="M220" s="93" t="s">
        <v>112</v>
      </c>
      <c r="N220" s="94">
        <v>3000</v>
      </c>
      <c r="O220" s="284"/>
      <c r="P220" t="s">
        <v>1717</v>
      </c>
      <c r="Q220" s="290" t="s">
        <v>1682</v>
      </c>
    </row>
    <row r="221" spans="1:17">
      <c r="A221" s="105" t="s">
        <v>119</v>
      </c>
      <c r="B221" s="39" t="s">
        <v>1853</v>
      </c>
      <c r="C221" s="39" t="s">
        <v>2423</v>
      </c>
      <c r="D221" s="39" t="s">
        <v>2415</v>
      </c>
      <c r="E221" s="40">
        <v>5396</v>
      </c>
      <c r="F221" s="39">
        <v>1</v>
      </c>
      <c r="G221" s="500" t="s">
        <v>2420</v>
      </c>
      <c r="H221" s="140">
        <v>43780</v>
      </c>
      <c r="I221" s="39"/>
      <c r="J221" s="156"/>
      <c r="K221" s="39"/>
      <c r="M221" s="100" t="s">
        <v>1162</v>
      </c>
      <c r="N221" s="94">
        <v>1500</v>
      </c>
      <c r="O221" s="311"/>
      <c r="P221" t="s">
        <v>1795</v>
      </c>
      <c r="Q221" s="290" t="s">
        <v>1682</v>
      </c>
    </row>
    <row r="222" spans="1:17">
      <c r="A222" s="105" t="s">
        <v>1097</v>
      </c>
      <c r="B222" s="39" t="s">
        <v>1853</v>
      </c>
      <c r="C222" s="105" t="s">
        <v>1098</v>
      </c>
      <c r="D222" s="105" t="s">
        <v>1107</v>
      </c>
      <c r="E222" s="106">
        <v>5720</v>
      </c>
      <c r="F222" s="105">
        <v>1</v>
      </c>
      <c r="G222" s="154" t="s">
        <v>122</v>
      </c>
      <c r="H222" s="218">
        <v>43521</v>
      </c>
      <c r="I222" s="39"/>
      <c r="J222" s="157"/>
      <c r="K222" s="105"/>
      <c r="M222" s="93" t="s">
        <v>368</v>
      </c>
      <c r="N222" s="94">
        <v>1000</v>
      </c>
      <c r="O222" s="282"/>
      <c r="Q222" s="290"/>
    </row>
    <row r="223" spans="1:17" ht="16.5" thickBot="1">
      <c r="A223" s="39" t="s">
        <v>1126</v>
      </c>
      <c r="B223" s="39" t="s">
        <v>1853</v>
      </c>
      <c r="C223" s="39" t="s">
        <v>1127</v>
      </c>
      <c r="D223" s="39" t="s">
        <v>1128</v>
      </c>
      <c r="E223" s="40">
        <v>200</v>
      </c>
      <c r="F223" s="39">
        <v>2</v>
      </c>
      <c r="G223" s="217" t="s">
        <v>1125</v>
      </c>
      <c r="H223" s="140">
        <v>43527</v>
      </c>
      <c r="I223" s="39"/>
      <c r="J223" s="156"/>
      <c r="K223" s="39"/>
      <c r="M223" s="111" t="s">
        <v>278</v>
      </c>
      <c r="N223" s="112">
        <f>SUM(N219:N222)</f>
        <v>5500</v>
      </c>
      <c r="O223" s="286"/>
    </row>
    <row r="224" spans="1:17" ht="16.5" thickBot="1">
      <c r="A224" s="39" t="s">
        <v>2328</v>
      </c>
      <c r="B224" s="39" t="s">
        <v>2332</v>
      </c>
      <c r="C224" s="39" t="s">
        <v>2334</v>
      </c>
      <c r="D224" s="39" t="s">
        <v>2327</v>
      </c>
      <c r="E224" s="40">
        <v>2775</v>
      </c>
      <c r="F224" s="39">
        <v>1</v>
      </c>
      <c r="G224" s="495" t="s">
        <v>2337</v>
      </c>
      <c r="H224" s="140">
        <v>43770</v>
      </c>
      <c r="I224" s="39"/>
      <c r="J224" s="156"/>
      <c r="K224" s="39"/>
      <c r="O224" s="369"/>
    </row>
    <row r="225" spans="1:17" ht="16.5" thickBot="1">
      <c r="A225" s="39"/>
      <c r="B225" s="39"/>
      <c r="C225" s="39"/>
      <c r="D225" s="39"/>
      <c r="E225" s="40"/>
      <c r="F225" s="39"/>
      <c r="G225" s="208"/>
      <c r="H225" s="140"/>
      <c r="I225" s="39"/>
      <c r="J225" s="156"/>
      <c r="K225" s="39"/>
      <c r="L225" t="s">
        <v>1405</v>
      </c>
      <c r="M225" s="109" t="s">
        <v>1789</v>
      </c>
      <c r="N225" s="110"/>
      <c r="O225" s="20">
        <v>43</v>
      </c>
      <c r="P225" t="s">
        <v>1695</v>
      </c>
      <c r="Q225" t="s">
        <v>1816</v>
      </c>
    </row>
    <row r="226" spans="1:17" ht="16.5" thickTop="1">
      <c r="A226" s="655" t="s">
        <v>1225</v>
      </c>
      <c r="B226" s="656"/>
      <c r="C226" s="657"/>
      <c r="D226" s="209"/>
      <c r="E226" s="210"/>
      <c r="F226" s="209"/>
      <c r="G226" s="211"/>
      <c r="H226" s="213" t="s">
        <v>1065</v>
      </c>
      <c r="I226" s="214">
        <f>SUM(E227:E258)</f>
        <v>32927</v>
      </c>
      <c r="J226" s="212"/>
      <c r="K226" s="209"/>
      <c r="M226" s="93" t="s">
        <v>112</v>
      </c>
      <c r="N226" s="94">
        <v>3000</v>
      </c>
    </row>
    <row r="227" spans="1:17">
      <c r="A227" s="260" t="s">
        <v>1222</v>
      </c>
      <c r="B227" s="260" t="s">
        <v>161</v>
      </c>
      <c r="C227" s="260" t="s">
        <v>1223</v>
      </c>
      <c r="D227" s="260" t="s">
        <v>1224</v>
      </c>
      <c r="E227" s="261">
        <v>7000</v>
      </c>
      <c r="F227" s="260">
        <v>1</v>
      </c>
      <c r="G227" s="262" t="s">
        <v>506</v>
      </c>
      <c r="H227" s="263">
        <v>43553</v>
      </c>
      <c r="I227" s="260"/>
      <c r="J227" s="270" t="s">
        <v>1250</v>
      </c>
      <c r="K227" s="260"/>
      <c r="M227" s="93" t="s">
        <v>368</v>
      </c>
      <c r="N227" s="94">
        <v>1000</v>
      </c>
    </row>
    <row r="228" spans="1:17" ht="16.5" thickBot="1">
      <c r="A228" s="260" t="s">
        <v>1233</v>
      </c>
      <c r="B228" s="260" t="s">
        <v>161</v>
      </c>
      <c r="C228" s="260" t="s">
        <v>1227</v>
      </c>
      <c r="D228" s="260" t="s">
        <v>1234</v>
      </c>
      <c r="E228" s="265" t="s">
        <v>1226</v>
      </c>
      <c r="F228" s="260">
        <v>1</v>
      </c>
      <c r="G228" s="262" t="s">
        <v>480</v>
      </c>
      <c r="H228" s="263"/>
      <c r="I228" s="202" t="s">
        <v>662</v>
      </c>
      <c r="J228" s="264"/>
      <c r="K228" s="260"/>
      <c r="M228" s="111" t="s">
        <v>278</v>
      </c>
      <c r="N228" s="112">
        <f>SUM(N225:N227)</f>
        <v>4000</v>
      </c>
    </row>
    <row r="229" spans="1:17" ht="16.5" thickBot="1">
      <c r="A229" s="551" t="s">
        <v>3132</v>
      </c>
      <c r="B229" s="551" t="s">
        <v>161</v>
      </c>
      <c r="C229" s="551" t="s">
        <v>155</v>
      </c>
      <c r="D229" s="551" t="s">
        <v>3131</v>
      </c>
      <c r="E229" s="552">
        <v>3000</v>
      </c>
      <c r="F229" s="551">
        <v>3</v>
      </c>
      <c r="G229" s="553" t="s">
        <v>3108</v>
      </c>
      <c r="H229" s="554">
        <v>44098</v>
      </c>
      <c r="I229" s="551" t="s">
        <v>3309</v>
      </c>
      <c r="J229" s="564"/>
      <c r="K229" s="551"/>
    </row>
    <row r="230" spans="1:17" ht="16.5" thickBot="1">
      <c r="A230" s="39" t="s">
        <v>1287</v>
      </c>
      <c r="B230" s="39" t="s">
        <v>1288</v>
      </c>
      <c r="C230" s="39" t="s">
        <v>1289</v>
      </c>
      <c r="D230" s="39" t="s">
        <v>1290</v>
      </c>
      <c r="E230" s="40">
        <v>3000</v>
      </c>
      <c r="F230" s="39">
        <v>3</v>
      </c>
      <c r="G230" s="289" t="s">
        <v>1291</v>
      </c>
      <c r="H230" s="140">
        <v>43577</v>
      </c>
      <c r="I230" s="105"/>
      <c r="J230" s="156"/>
      <c r="K230" s="39"/>
      <c r="M230" s="109" t="s">
        <v>1788</v>
      </c>
      <c r="N230" s="110"/>
      <c r="O230" s="20">
        <v>44</v>
      </c>
      <c r="P230" t="s">
        <v>1662</v>
      </c>
    </row>
    <row r="231" spans="1:17" ht="16.5" thickTop="1">
      <c r="A231" s="260" t="s">
        <v>1230</v>
      </c>
      <c r="B231" s="260" t="s">
        <v>1853</v>
      </c>
      <c r="C231" s="260" t="s">
        <v>1229</v>
      </c>
      <c r="D231" s="260" t="s">
        <v>1231</v>
      </c>
      <c r="E231" s="265" t="s">
        <v>1226</v>
      </c>
      <c r="F231" s="260">
        <v>1</v>
      </c>
      <c r="G231" s="262" t="s">
        <v>480</v>
      </c>
      <c r="H231" s="263"/>
      <c r="I231" s="39"/>
      <c r="J231" s="264"/>
      <c r="K231" s="260"/>
      <c r="M231" s="93" t="s">
        <v>112</v>
      </c>
      <c r="N231" s="94">
        <v>4500</v>
      </c>
      <c r="P231" t="s">
        <v>1782</v>
      </c>
    </row>
    <row r="232" spans="1:17">
      <c r="A232" s="551" t="s">
        <v>103</v>
      </c>
      <c r="B232" s="551" t="s">
        <v>1853</v>
      </c>
      <c r="C232" s="551" t="s">
        <v>1244</v>
      </c>
      <c r="D232" s="551" t="s">
        <v>1245</v>
      </c>
      <c r="E232" s="552">
        <v>1961</v>
      </c>
      <c r="F232" s="551">
        <v>1</v>
      </c>
      <c r="G232" s="553" t="s">
        <v>493</v>
      </c>
      <c r="H232" s="554">
        <v>43562</v>
      </c>
      <c r="I232" s="551" t="s">
        <v>3079</v>
      </c>
      <c r="J232" s="156"/>
      <c r="K232" s="39"/>
      <c r="M232" s="100" t="s">
        <v>1162</v>
      </c>
      <c r="N232" s="94">
        <v>1160</v>
      </c>
      <c r="O232" s="305"/>
    </row>
    <row r="233" spans="1:17">
      <c r="A233" s="551" t="s">
        <v>119</v>
      </c>
      <c r="B233" s="551" t="s">
        <v>1853</v>
      </c>
      <c r="C233" s="551" t="s">
        <v>1218</v>
      </c>
      <c r="D233" s="551" t="s">
        <v>1216</v>
      </c>
      <c r="E233" s="552">
        <v>551</v>
      </c>
      <c r="F233" s="551">
        <v>1</v>
      </c>
      <c r="G233" s="553" t="s">
        <v>1220</v>
      </c>
      <c r="H233" s="554">
        <v>43556</v>
      </c>
      <c r="I233" s="551" t="s">
        <v>3079</v>
      </c>
      <c r="J233" s="159" t="s">
        <v>1254</v>
      </c>
      <c r="K233" s="39"/>
      <c r="M233" s="93" t="s">
        <v>368</v>
      </c>
      <c r="N233" s="94">
        <v>850</v>
      </c>
    </row>
    <row r="234" spans="1:17" ht="16.5" thickBot="1">
      <c r="A234" s="105" t="s">
        <v>119</v>
      </c>
      <c r="B234" s="39" t="s">
        <v>1854</v>
      </c>
      <c r="C234" s="39" t="s">
        <v>1272</v>
      </c>
      <c r="D234" s="39" t="s">
        <v>3065</v>
      </c>
      <c r="E234" s="40">
        <v>3141</v>
      </c>
      <c r="F234" s="39">
        <v>1</v>
      </c>
      <c r="G234" s="547" t="s">
        <v>1110</v>
      </c>
      <c r="H234" s="140">
        <v>44076</v>
      </c>
      <c r="I234" s="39"/>
      <c r="J234" s="156"/>
      <c r="K234" s="39"/>
      <c r="M234" s="111" t="s">
        <v>278</v>
      </c>
      <c r="N234" s="112">
        <f>SUM(N230:N233)</f>
        <v>6510</v>
      </c>
    </row>
    <row r="235" spans="1:17" ht="16.5" thickBot="1">
      <c r="A235" s="39" t="s">
        <v>359</v>
      </c>
      <c r="B235" s="39" t="s">
        <v>1854</v>
      </c>
      <c r="C235" s="39" t="s">
        <v>2650</v>
      </c>
      <c r="D235" s="39" t="s">
        <v>2650</v>
      </c>
      <c r="E235" s="40">
        <v>705</v>
      </c>
      <c r="F235" s="39">
        <v>1</v>
      </c>
      <c r="G235" s="521" t="s">
        <v>439</v>
      </c>
      <c r="H235" s="140">
        <v>43938</v>
      </c>
      <c r="I235" s="39" t="s">
        <v>2654</v>
      </c>
      <c r="J235" s="156"/>
      <c r="K235" s="39"/>
    </row>
    <row r="236" spans="1:17" ht="16.5" thickBot="1">
      <c r="A236" s="105" t="s">
        <v>119</v>
      </c>
      <c r="B236" s="39" t="s">
        <v>1854</v>
      </c>
      <c r="C236" s="39" t="s">
        <v>972</v>
      </c>
      <c r="D236" s="39" t="s">
        <v>2974</v>
      </c>
      <c r="E236" s="40">
        <v>405</v>
      </c>
      <c r="F236" s="39">
        <v>1</v>
      </c>
      <c r="G236" s="529" t="s">
        <v>439</v>
      </c>
      <c r="H236" s="140">
        <v>43979</v>
      </c>
      <c r="I236" s="39"/>
      <c r="J236" s="156"/>
      <c r="K236" s="39"/>
      <c r="L236" t="s">
        <v>1651</v>
      </c>
      <c r="M236" s="109" t="s">
        <v>1827</v>
      </c>
      <c r="N236" s="110"/>
      <c r="O236" s="313">
        <v>45</v>
      </c>
      <c r="P236" t="s">
        <v>1829</v>
      </c>
    </row>
    <row r="237" spans="1:17" ht="16.5" thickTop="1">
      <c r="A237" s="105" t="s">
        <v>814</v>
      </c>
      <c r="B237" s="105" t="s">
        <v>1854</v>
      </c>
      <c r="C237" s="105" t="s">
        <v>818</v>
      </c>
      <c r="D237" s="105" t="s">
        <v>1206</v>
      </c>
      <c r="E237" s="106">
        <v>450</v>
      </c>
      <c r="F237" s="105">
        <v>1</v>
      </c>
      <c r="G237" s="11" t="s">
        <v>1205</v>
      </c>
      <c r="H237" s="218">
        <v>43555</v>
      </c>
      <c r="I237" s="105"/>
      <c r="J237" s="598" t="s">
        <v>1207</v>
      </c>
      <c r="K237" s="105"/>
      <c r="M237" s="93" t="s">
        <v>112</v>
      </c>
      <c r="N237" s="94">
        <v>3200</v>
      </c>
      <c r="O237" s="313"/>
      <c r="P237" t="s">
        <v>1824</v>
      </c>
    </row>
    <row r="238" spans="1:17">
      <c r="A238" s="39" t="s">
        <v>1247</v>
      </c>
      <c r="B238" s="39" t="s">
        <v>1854</v>
      </c>
      <c r="C238" s="39" t="s">
        <v>1248</v>
      </c>
      <c r="D238" s="39" t="s">
        <v>1249</v>
      </c>
      <c r="E238" s="40">
        <v>1500</v>
      </c>
      <c r="F238" s="39">
        <v>1</v>
      </c>
      <c r="G238" s="268" t="s">
        <v>535</v>
      </c>
      <c r="H238" s="140">
        <v>43565</v>
      </c>
      <c r="I238" s="105"/>
      <c r="J238" s="156"/>
      <c r="K238" s="39"/>
      <c r="M238" s="93" t="s">
        <v>368</v>
      </c>
      <c r="N238" s="94">
        <v>1000</v>
      </c>
      <c r="O238" s="313"/>
    </row>
    <row r="239" spans="1:17" ht="16.5" thickBot="1">
      <c r="A239" s="39" t="s">
        <v>1749</v>
      </c>
      <c r="B239" s="39" t="s">
        <v>1854</v>
      </c>
      <c r="C239" s="39" t="s">
        <v>1265</v>
      </c>
      <c r="D239" s="39" t="s">
        <v>1324</v>
      </c>
      <c r="E239" s="40">
        <v>2289</v>
      </c>
      <c r="F239" s="39">
        <v>1</v>
      </c>
      <c r="G239" s="273" t="s">
        <v>1266</v>
      </c>
      <c r="H239" s="140">
        <v>43571</v>
      </c>
      <c r="I239" s="105"/>
      <c r="J239" s="156"/>
      <c r="K239" s="39"/>
      <c r="M239" s="111" t="s">
        <v>278</v>
      </c>
      <c r="N239" s="112">
        <f>SUM(N236:N238)</f>
        <v>4200</v>
      </c>
      <c r="O239" s="313"/>
    </row>
    <row r="240" spans="1:17" ht="16.5" thickBot="1">
      <c r="A240" s="39" t="s">
        <v>1896</v>
      </c>
      <c r="B240" s="39" t="s">
        <v>1853</v>
      </c>
      <c r="C240" s="39" t="s">
        <v>1900</v>
      </c>
      <c r="D240" s="39" t="s">
        <v>1895</v>
      </c>
      <c r="E240" s="40">
        <v>2346</v>
      </c>
      <c r="F240" s="39">
        <v>1</v>
      </c>
      <c r="G240" s="434" t="s">
        <v>1897</v>
      </c>
      <c r="H240" s="140">
        <v>43708</v>
      </c>
      <c r="I240" s="105" t="s">
        <v>3378</v>
      </c>
      <c r="J240" s="437" t="s">
        <v>1919</v>
      </c>
      <c r="K240" s="39"/>
      <c r="O240" s="313"/>
    </row>
    <row r="241" spans="1:18" ht="16.5" thickBot="1">
      <c r="A241" s="39" t="s">
        <v>1481</v>
      </c>
      <c r="B241" s="39" t="s">
        <v>1853</v>
      </c>
      <c r="C241" s="39" t="s">
        <v>1421</v>
      </c>
      <c r="D241" s="39" t="s">
        <v>1420</v>
      </c>
      <c r="E241" s="40">
        <v>3816</v>
      </c>
      <c r="F241" s="39">
        <v>1</v>
      </c>
      <c r="G241" s="336" t="s">
        <v>1419</v>
      </c>
      <c r="H241" s="140">
        <v>43622</v>
      </c>
      <c r="I241" s="105"/>
      <c r="J241" s="156"/>
      <c r="K241" s="39"/>
      <c r="L241" t="s">
        <v>1883</v>
      </c>
      <c r="M241" s="109" t="s">
        <v>1882</v>
      </c>
      <c r="N241" s="110"/>
      <c r="O241" s="272">
        <v>46</v>
      </c>
      <c r="P241" t="s">
        <v>1885</v>
      </c>
    </row>
    <row r="242" spans="1:18" ht="16.5" thickTop="1">
      <c r="A242" s="39" t="s">
        <v>1916</v>
      </c>
      <c r="B242" s="39" t="s">
        <v>1853</v>
      </c>
      <c r="C242" s="39" t="s">
        <v>1917</v>
      </c>
      <c r="D242" s="39" t="s">
        <v>1915</v>
      </c>
      <c r="E242" s="40">
        <v>1200</v>
      </c>
      <c r="F242" s="39">
        <v>1</v>
      </c>
      <c r="G242" s="625" t="s">
        <v>1101</v>
      </c>
      <c r="H242" s="140">
        <v>43724</v>
      </c>
      <c r="I242" s="105"/>
      <c r="J242" s="156"/>
      <c r="K242" s="39"/>
      <c r="M242" s="93" t="s">
        <v>112</v>
      </c>
      <c r="N242" s="94">
        <v>3500</v>
      </c>
      <c r="O242" s="295"/>
      <c r="P242" t="s">
        <v>1662</v>
      </c>
    </row>
    <row r="243" spans="1:18">
      <c r="A243" s="105" t="s">
        <v>119</v>
      </c>
      <c r="B243" s="39" t="s">
        <v>1853</v>
      </c>
      <c r="C243" s="39" t="s">
        <v>3341</v>
      </c>
      <c r="D243" s="39" t="s">
        <v>3340</v>
      </c>
      <c r="E243" s="40">
        <v>104</v>
      </c>
      <c r="F243" s="39">
        <v>1</v>
      </c>
      <c r="G243" s="612" t="s">
        <v>1110</v>
      </c>
      <c r="H243" s="140">
        <v>44208</v>
      </c>
      <c r="I243" s="39"/>
      <c r="J243" s="156"/>
      <c r="K243" s="39"/>
      <c r="M243" s="93" t="s">
        <v>368</v>
      </c>
      <c r="N243" s="94">
        <v>500</v>
      </c>
      <c r="O243" s="303"/>
    </row>
    <row r="244" spans="1:18" ht="16.5" thickBot="1">
      <c r="A244" s="105" t="s">
        <v>119</v>
      </c>
      <c r="B244" s="39" t="s">
        <v>1853</v>
      </c>
      <c r="C244" s="39" t="s">
        <v>3016</v>
      </c>
      <c r="D244" s="39" t="s">
        <v>3043</v>
      </c>
      <c r="E244" s="40">
        <v>880</v>
      </c>
      <c r="F244" s="39">
        <v>1</v>
      </c>
      <c r="G244" s="540" t="s">
        <v>1110</v>
      </c>
      <c r="H244" s="140">
        <v>44024</v>
      </c>
      <c r="I244" s="39" t="s">
        <v>3377</v>
      </c>
      <c r="J244" s="156"/>
      <c r="K244" s="39"/>
      <c r="M244" s="111" t="s">
        <v>278</v>
      </c>
      <c r="N244" s="112">
        <f>SUM(N241:N243)</f>
        <v>4000</v>
      </c>
      <c r="O244" s="300"/>
    </row>
    <row r="245" spans="1:18" ht="16.5" thickBot="1">
      <c r="A245" s="105" t="s">
        <v>119</v>
      </c>
      <c r="B245" s="39" t="s">
        <v>1853</v>
      </c>
      <c r="C245" s="39" t="s">
        <v>3042</v>
      </c>
      <c r="D245" s="39" t="s">
        <v>3041</v>
      </c>
      <c r="E245" s="40">
        <v>645</v>
      </c>
      <c r="F245" s="39">
        <v>1</v>
      </c>
      <c r="G245" s="540" t="s">
        <v>1110</v>
      </c>
      <c r="H245" s="140">
        <v>44024</v>
      </c>
      <c r="I245" s="39" t="s">
        <v>3377</v>
      </c>
      <c r="J245" s="156"/>
      <c r="K245" s="39"/>
      <c r="O245" s="298"/>
    </row>
    <row r="246" spans="1:18" ht="16.5" thickBot="1">
      <c r="A246" s="406" t="s">
        <v>103</v>
      </c>
      <c r="B246" s="407" t="s">
        <v>161</v>
      </c>
      <c r="C246" s="407" t="s">
        <v>1484</v>
      </c>
      <c r="D246" s="407" t="s">
        <v>1486</v>
      </c>
      <c r="E246" s="408" t="s">
        <v>1483</v>
      </c>
      <c r="F246" s="416">
        <v>1</v>
      </c>
      <c r="G246" s="409" t="s">
        <v>480</v>
      </c>
      <c r="H246" s="413"/>
      <c r="I246" s="280" t="s">
        <v>1559</v>
      </c>
      <c r="J246" s="264"/>
      <c r="K246" s="260"/>
      <c r="M246" s="109" t="s">
        <v>1923</v>
      </c>
      <c r="N246" s="110"/>
      <c r="O246" s="252">
        <v>47</v>
      </c>
      <c r="P246" s="104" t="s">
        <v>1709</v>
      </c>
      <c r="R246" t="s">
        <v>1928</v>
      </c>
    </row>
    <row r="247" spans="1:18" ht="16.5" thickTop="1">
      <c r="A247" s="406" t="s">
        <v>1232</v>
      </c>
      <c r="B247" s="407" t="s">
        <v>1853</v>
      </c>
      <c r="C247" s="407" t="s">
        <v>1228</v>
      </c>
      <c r="D247" s="407" t="s">
        <v>1485</v>
      </c>
      <c r="E247" s="408" t="s">
        <v>1226</v>
      </c>
      <c r="F247" s="407">
        <v>1</v>
      </c>
      <c r="G247" s="409" t="s">
        <v>480</v>
      </c>
      <c r="H247" s="413"/>
      <c r="I247" s="280" t="s">
        <v>1378</v>
      </c>
      <c r="J247" s="264"/>
      <c r="K247" s="260"/>
      <c r="M247" s="93" t="s">
        <v>112</v>
      </c>
      <c r="N247" s="94">
        <v>3500</v>
      </c>
      <c r="O247" s="252"/>
      <c r="P247" t="s">
        <v>1831</v>
      </c>
    </row>
    <row r="248" spans="1:18">
      <c r="A248" s="406" t="s">
        <v>119</v>
      </c>
      <c r="B248" s="407" t="s">
        <v>1853</v>
      </c>
      <c r="C248" s="407" t="s">
        <v>1219</v>
      </c>
      <c r="D248" s="407" t="s">
        <v>1215</v>
      </c>
      <c r="E248" s="411">
        <v>1075</v>
      </c>
      <c r="F248" s="407">
        <v>1</v>
      </c>
      <c r="G248" s="409" t="s">
        <v>1220</v>
      </c>
      <c r="H248" s="413">
        <v>43556</v>
      </c>
      <c r="I248" s="280" t="s">
        <v>1407</v>
      </c>
      <c r="J248" s="159" t="s">
        <v>1406</v>
      </c>
      <c r="K248" s="39"/>
      <c r="M248" s="93" t="s">
        <v>368</v>
      </c>
      <c r="N248" s="94">
        <v>500</v>
      </c>
      <c r="O248" s="253"/>
      <c r="P248" t="s">
        <v>1927</v>
      </c>
    </row>
    <row r="249" spans="1:18" ht="16.5" thickBot="1">
      <c r="A249" s="406" t="s">
        <v>1214</v>
      </c>
      <c r="B249" s="407" t="s">
        <v>1853</v>
      </c>
      <c r="C249" s="407" t="s">
        <v>1218</v>
      </c>
      <c r="D249" s="407" t="s">
        <v>1217</v>
      </c>
      <c r="E249" s="411">
        <v>1047</v>
      </c>
      <c r="F249" s="407">
        <v>1</v>
      </c>
      <c r="G249" s="409" t="s">
        <v>1220</v>
      </c>
      <c r="H249" s="413">
        <v>43556</v>
      </c>
      <c r="I249" s="280" t="s">
        <v>1259</v>
      </c>
      <c r="J249" s="220" t="s">
        <v>1260</v>
      </c>
      <c r="K249" s="39"/>
      <c r="M249" s="111" t="s">
        <v>278</v>
      </c>
      <c r="N249" s="112">
        <f>SUM(N246:N248)</f>
        <v>4000</v>
      </c>
      <c r="O249" s="253"/>
    </row>
    <row r="250" spans="1:18" ht="16.5" thickBot="1">
      <c r="A250" s="406" t="s">
        <v>824</v>
      </c>
      <c r="B250" s="407" t="s">
        <v>1854</v>
      </c>
      <c r="C250" s="407" t="s">
        <v>1278</v>
      </c>
      <c r="D250" s="407" t="s">
        <v>1014</v>
      </c>
      <c r="E250" s="411">
        <v>3090</v>
      </c>
      <c r="F250" s="407">
        <v>1</v>
      </c>
      <c r="G250" s="409" t="s">
        <v>535</v>
      </c>
      <c r="H250" s="413">
        <v>43573</v>
      </c>
      <c r="I250" s="267" t="s">
        <v>3161</v>
      </c>
      <c r="J250" s="576" t="s">
        <v>1279</v>
      </c>
      <c r="K250" s="551"/>
      <c r="O250" s="328"/>
    </row>
    <row r="251" spans="1:18" ht="16.5" thickBot="1">
      <c r="A251" s="406" t="s">
        <v>1316</v>
      </c>
      <c r="B251" s="407" t="s">
        <v>1854</v>
      </c>
      <c r="C251" s="407" t="s">
        <v>1318</v>
      </c>
      <c r="D251" s="407" t="s">
        <v>3272</v>
      </c>
      <c r="E251" s="411">
        <v>2332</v>
      </c>
      <c r="F251" s="407">
        <v>1</v>
      </c>
      <c r="G251" s="409" t="s">
        <v>122</v>
      </c>
      <c r="H251" s="413">
        <v>43586</v>
      </c>
      <c r="I251" s="267" t="s">
        <v>3271</v>
      </c>
      <c r="J251" s="564"/>
      <c r="K251" s="551"/>
      <c r="L251" t="s">
        <v>1872</v>
      </c>
      <c r="M251" s="109" t="s">
        <v>1830</v>
      </c>
      <c r="N251" s="110"/>
      <c r="O251" s="418">
        <v>48</v>
      </c>
      <c r="P251" t="s">
        <v>1662</v>
      </c>
      <c r="Q251" s="290"/>
      <c r="R251" t="s">
        <v>1842</v>
      </c>
    </row>
    <row r="252" spans="1:18" ht="16.5" thickTop="1">
      <c r="A252" s="279" t="s">
        <v>1380</v>
      </c>
      <c r="B252" s="279"/>
      <c r="C252" s="279"/>
      <c r="D252" s="39" t="s">
        <v>1261</v>
      </c>
      <c r="E252" s="271">
        <v>-650</v>
      </c>
      <c r="F252" s="39"/>
      <c r="G252" s="273" t="s">
        <v>1237</v>
      </c>
      <c r="H252" s="45"/>
      <c r="I252" s="39"/>
      <c r="J252" s="156"/>
      <c r="K252" s="39"/>
      <c r="M252" s="93" t="s">
        <v>112</v>
      </c>
      <c r="N252" s="94">
        <v>4000</v>
      </c>
      <c r="O252" s="418"/>
      <c r="P252" t="s">
        <v>1831</v>
      </c>
      <c r="Q252" s="290" t="s">
        <v>1674</v>
      </c>
      <c r="R252" t="s">
        <v>1877</v>
      </c>
    </row>
    <row r="253" spans="1:18">
      <c r="A253" s="279" t="s">
        <v>1380</v>
      </c>
      <c r="B253" s="279"/>
      <c r="C253" s="279"/>
      <c r="D253" s="39" t="s">
        <v>1379</v>
      </c>
      <c r="E253" s="326">
        <v>-1670</v>
      </c>
      <c r="F253" s="39"/>
      <c r="G253" s="327" t="s">
        <v>1237</v>
      </c>
      <c r="H253" s="45"/>
      <c r="I253" s="39"/>
      <c r="J253" s="156"/>
      <c r="K253" s="39"/>
      <c r="M253" s="100" t="s">
        <v>1162</v>
      </c>
      <c r="N253" s="94">
        <v>1160</v>
      </c>
      <c r="O253" s="272"/>
      <c r="P253" t="s">
        <v>1914</v>
      </c>
      <c r="Q253" s="290" t="s">
        <v>1674</v>
      </c>
      <c r="R253" t="s">
        <v>1933</v>
      </c>
    </row>
    <row r="254" spans="1:18">
      <c r="A254" s="279" t="s">
        <v>1380</v>
      </c>
      <c r="B254" s="279"/>
      <c r="C254" s="279"/>
      <c r="D254" s="39" t="s">
        <v>1415</v>
      </c>
      <c r="E254" s="40">
        <v>-830</v>
      </c>
      <c r="F254" s="39"/>
      <c r="G254" s="329" t="s">
        <v>1237</v>
      </c>
      <c r="H254" s="140"/>
      <c r="I254" s="39"/>
      <c r="J254" s="156"/>
      <c r="K254" s="39"/>
      <c r="M254" s="93" t="s">
        <v>368</v>
      </c>
      <c r="N254" s="94">
        <v>550</v>
      </c>
      <c r="O254" s="418"/>
      <c r="Q254" s="290"/>
    </row>
    <row r="255" spans="1:18" ht="16.5" thickBot="1">
      <c r="A255" s="279" t="s">
        <v>1380</v>
      </c>
      <c r="B255" s="279"/>
      <c r="C255" s="279"/>
      <c r="D255" s="39" t="s">
        <v>1560</v>
      </c>
      <c r="E255" s="40">
        <v>-1706</v>
      </c>
      <c r="F255" s="39"/>
      <c r="G255" s="363" t="s">
        <v>1561</v>
      </c>
      <c r="H255" s="140"/>
      <c r="I255" s="39"/>
      <c r="J255" s="156"/>
      <c r="K255" s="39"/>
      <c r="M255" s="111" t="s">
        <v>278</v>
      </c>
      <c r="N255" s="112">
        <f>SUM(N251:N254)</f>
        <v>5710</v>
      </c>
      <c r="O255" s="418"/>
    </row>
    <row r="256" spans="1:18" ht="16.5" thickBot="1">
      <c r="A256" s="279" t="s">
        <v>1380</v>
      </c>
      <c r="B256" s="279"/>
      <c r="C256" s="279"/>
      <c r="D256" s="39" t="s">
        <v>3162</v>
      </c>
      <c r="E256" s="40">
        <v>-1449</v>
      </c>
      <c r="F256" s="39"/>
      <c r="G256" s="574" t="s">
        <v>125</v>
      </c>
      <c r="H256" s="140"/>
      <c r="I256" s="39"/>
      <c r="J256" s="156"/>
      <c r="K256" s="39"/>
      <c r="O256" s="418"/>
    </row>
    <row r="257" spans="1:17" ht="16.5" thickBot="1">
      <c r="A257" s="279" t="s">
        <v>1380</v>
      </c>
      <c r="B257" s="279"/>
      <c r="C257" s="279"/>
      <c r="D257" s="39" t="s">
        <v>3273</v>
      </c>
      <c r="E257" s="40">
        <v>-1305</v>
      </c>
      <c r="F257" s="39"/>
      <c r="G257" s="601" t="s">
        <v>480</v>
      </c>
      <c r="H257" s="140"/>
      <c r="I257" s="39"/>
      <c r="J257" s="156"/>
      <c r="K257" s="39"/>
      <c r="L257" t="s">
        <v>1832</v>
      </c>
      <c r="M257" s="109" t="s">
        <v>2080</v>
      </c>
      <c r="N257" s="110"/>
      <c r="O257" s="418">
        <v>49</v>
      </c>
      <c r="P257" t="s">
        <v>1671</v>
      </c>
    </row>
    <row r="258" spans="1:17" ht="16.5" thickTop="1">
      <c r="A258" s="39"/>
      <c r="B258" s="39"/>
      <c r="C258" s="39"/>
      <c r="D258" s="39"/>
      <c r="E258" s="40"/>
      <c r="F258" s="39"/>
      <c r="G258" s="254"/>
      <c r="H258" s="140"/>
      <c r="I258" s="39"/>
      <c r="J258" s="156"/>
      <c r="K258" s="39"/>
      <c r="M258" s="93" t="s">
        <v>112</v>
      </c>
      <c r="N258" s="94">
        <v>8000</v>
      </c>
      <c r="O258" s="418" t="s">
        <v>2079</v>
      </c>
      <c r="P258" t="s">
        <v>1225</v>
      </c>
      <c r="Q258" s="290" t="s">
        <v>1674</v>
      </c>
    </row>
    <row r="259" spans="1:17">
      <c r="A259" s="655" t="s">
        <v>3532</v>
      </c>
      <c r="B259" s="656"/>
      <c r="C259" s="657"/>
      <c r="D259" s="209"/>
      <c r="E259" s="210"/>
      <c r="F259" s="209"/>
      <c r="G259" s="211"/>
      <c r="H259" s="213" t="s">
        <v>1065</v>
      </c>
      <c r="I259" s="214">
        <f>SUM(E260:E272)</f>
        <v>47541.5</v>
      </c>
      <c r="J259" s="212"/>
      <c r="K259" s="209"/>
      <c r="M259" s="93" t="s">
        <v>368</v>
      </c>
      <c r="N259" s="94">
        <v>2000</v>
      </c>
      <c r="O259" s="418"/>
    </row>
    <row r="260" spans="1:17" ht="16.5" thickBot="1">
      <c r="A260" s="39" t="s">
        <v>2254</v>
      </c>
      <c r="B260" s="39" t="s">
        <v>161</v>
      </c>
      <c r="C260" s="39" t="s">
        <v>162</v>
      </c>
      <c r="D260" s="39" t="s">
        <v>3504</v>
      </c>
      <c r="E260" s="40">
        <v>10480</v>
      </c>
      <c r="F260" s="39">
        <v>1</v>
      </c>
      <c r="G260" s="646" t="s">
        <v>3108</v>
      </c>
      <c r="H260" s="140">
        <v>44283</v>
      </c>
      <c r="I260" s="39" t="s">
        <v>3505</v>
      </c>
      <c r="J260" s="156"/>
      <c r="K260" s="39"/>
      <c r="M260" s="111" t="s">
        <v>278</v>
      </c>
      <c r="N260" s="112">
        <f>SUM(N257:N259)</f>
        <v>10000</v>
      </c>
      <c r="O260" s="418"/>
    </row>
    <row r="261" spans="1:17" ht="16.5" thickBot="1">
      <c r="A261" s="105" t="s">
        <v>1092</v>
      </c>
      <c r="B261" s="105" t="s">
        <v>1854</v>
      </c>
      <c r="C261" s="105" t="s">
        <v>1175</v>
      </c>
      <c r="D261" s="105" t="s">
        <v>1174</v>
      </c>
      <c r="E261" s="219">
        <v>5480</v>
      </c>
      <c r="F261" s="105">
        <v>1</v>
      </c>
      <c r="G261" s="154" t="s">
        <v>1172</v>
      </c>
      <c r="H261" s="218">
        <v>43539</v>
      </c>
      <c r="I261" s="105" t="s">
        <v>1906</v>
      </c>
      <c r="J261" s="220"/>
      <c r="K261" s="105"/>
      <c r="O261" s="418"/>
    </row>
    <row r="262" spans="1:17" ht="16.5" thickBot="1">
      <c r="A262" s="39" t="s">
        <v>3542</v>
      </c>
      <c r="B262" s="39" t="s">
        <v>1854</v>
      </c>
      <c r="C262" s="39" t="s">
        <v>822</v>
      </c>
      <c r="D262" s="39" t="s">
        <v>3543</v>
      </c>
      <c r="E262" s="40">
        <v>8464.5</v>
      </c>
      <c r="F262" s="39">
        <v>1</v>
      </c>
      <c r="G262" s="650" t="s">
        <v>3201</v>
      </c>
      <c r="H262" s="140">
        <v>44283</v>
      </c>
      <c r="I262" s="39" t="s">
        <v>3545</v>
      </c>
      <c r="J262" s="39" t="s">
        <v>3540</v>
      </c>
      <c r="K262" s="39"/>
      <c r="L262" t="s">
        <v>2249</v>
      </c>
      <c r="M262" s="109" t="s">
        <v>2152</v>
      </c>
      <c r="N262" s="110"/>
      <c r="O262" s="398">
        <v>50</v>
      </c>
      <c r="P262" t="s">
        <v>2153</v>
      </c>
    </row>
    <row r="263" spans="1:17" ht="16.5" thickTop="1">
      <c r="A263" s="39" t="s">
        <v>373</v>
      </c>
      <c r="B263" s="39" t="s">
        <v>1854</v>
      </c>
      <c r="C263" s="39" t="s">
        <v>968</v>
      </c>
      <c r="D263" s="39" t="s">
        <v>3212</v>
      </c>
      <c r="E263" s="40">
        <v>3080</v>
      </c>
      <c r="F263" s="39">
        <v>1</v>
      </c>
      <c r="G263" s="521" t="s">
        <v>2547</v>
      </c>
      <c r="H263" s="140">
        <v>43900</v>
      </c>
      <c r="I263" s="39" t="s">
        <v>2637</v>
      </c>
      <c r="J263" s="156"/>
      <c r="K263" s="39"/>
      <c r="M263" s="93" t="s">
        <v>112</v>
      </c>
      <c r="N263" s="94">
        <v>3300</v>
      </c>
      <c r="O263" s="398"/>
      <c r="P263" t="s">
        <v>2154</v>
      </c>
    </row>
    <row r="264" spans="1:17">
      <c r="A264" s="105" t="s">
        <v>1102</v>
      </c>
      <c r="B264" s="105" t="s">
        <v>1854</v>
      </c>
      <c r="C264" s="105" t="s">
        <v>1103</v>
      </c>
      <c r="D264" s="105" t="s">
        <v>1105</v>
      </c>
      <c r="E264" s="106">
        <v>2901</v>
      </c>
      <c r="F264" s="105">
        <v>1</v>
      </c>
      <c r="G264" s="154" t="s">
        <v>1104</v>
      </c>
      <c r="H264" s="140">
        <v>43515</v>
      </c>
      <c r="I264" s="39"/>
      <c r="J264" s="157"/>
      <c r="K264" s="105"/>
      <c r="M264" s="93" t="s">
        <v>368</v>
      </c>
      <c r="N264" s="94">
        <v>700</v>
      </c>
      <c r="O264" s="398"/>
    </row>
    <row r="265" spans="1:17" ht="16.5" thickBot="1">
      <c r="A265" s="105" t="s">
        <v>119</v>
      </c>
      <c r="B265" s="39" t="s">
        <v>1854</v>
      </c>
      <c r="C265" s="39" t="s">
        <v>1643</v>
      </c>
      <c r="D265" s="39" t="s">
        <v>3262</v>
      </c>
      <c r="E265" s="40">
        <v>502</v>
      </c>
      <c r="F265" s="39">
        <v>1</v>
      </c>
      <c r="G265" s="597" t="s">
        <v>1110</v>
      </c>
      <c r="H265" s="140">
        <v>44135</v>
      </c>
      <c r="I265" s="39"/>
      <c r="J265" s="156"/>
      <c r="K265" s="39"/>
      <c r="M265" s="111" t="s">
        <v>278</v>
      </c>
      <c r="N265" s="112">
        <f>SUM(N262:N264)</f>
        <v>4000</v>
      </c>
      <c r="O265" s="398"/>
    </row>
    <row r="266" spans="1:17" ht="16.5" thickBot="1">
      <c r="A266" s="39" t="s">
        <v>465</v>
      </c>
      <c r="B266" s="39" t="s">
        <v>1854</v>
      </c>
      <c r="C266" s="39" t="s">
        <v>3243</v>
      </c>
      <c r="D266" s="39" t="s">
        <v>3506</v>
      </c>
      <c r="E266" s="40">
        <v>353</v>
      </c>
      <c r="F266" s="39">
        <v>1</v>
      </c>
      <c r="G266" s="648" t="s">
        <v>1110</v>
      </c>
      <c r="H266" s="140">
        <v>44120</v>
      </c>
      <c r="I266" s="39"/>
      <c r="J266" s="156"/>
      <c r="K266" s="39"/>
      <c r="O266" s="309"/>
    </row>
    <row r="267" spans="1:17" ht="16.5" thickBot="1">
      <c r="A267" s="39" t="s">
        <v>1108</v>
      </c>
      <c r="B267" s="39" t="s">
        <v>1854</v>
      </c>
      <c r="C267" s="39" t="s">
        <v>3091</v>
      </c>
      <c r="D267" s="39" t="s">
        <v>3091</v>
      </c>
      <c r="E267" s="40">
        <v>705</v>
      </c>
      <c r="F267" s="39">
        <v>1</v>
      </c>
      <c r="G267" s="547" t="s">
        <v>1110</v>
      </c>
      <c r="H267" s="140">
        <v>43938</v>
      </c>
      <c r="I267" s="39" t="s">
        <v>2654</v>
      </c>
      <c r="J267" s="156"/>
      <c r="K267" s="39"/>
      <c r="L267" t="s">
        <v>2250</v>
      </c>
      <c r="M267" s="109" t="s">
        <v>2251</v>
      </c>
      <c r="N267" s="110"/>
      <c r="O267" s="369">
        <v>51</v>
      </c>
      <c r="P267" t="s">
        <v>1831</v>
      </c>
    </row>
    <row r="268" spans="1:17" ht="16.5" thickTop="1">
      <c r="A268" s="105" t="s">
        <v>119</v>
      </c>
      <c r="B268" s="39" t="s">
        <v>1853</v>
      </c>
      <c r="C268" s="39" t="s">
        <v>3341</v>
      </c>
      <c r="D268" s="39" t="s">
        <v>3342</v>
      </c>
      <c r="E268" s="40">
        <v>1928</v>
      </c>
      <c r="F268" s="39">
        <v>1</v>
      </c>
      <c r="G268" s="612" t="s">
        <v>1110</v>
      </c>
      <c r="H268" s="140">
        <v>44208</v>
      </c>
      <c r="I268" s="39" t="s">
        <v>3377</v>
      </c>
      <c r="J268" s="156"/>
      <c r="K268" s="39"/>
      <c r="M268" s="93" t="s">
        <v>112</v>
      </c>
      <c r="N268" s="94">
        <v>4000</v>
      </c>
      <c r="O268" s="369"/>
      <c r="P268" t="s">
        <v>2099</v>
      </c>
    </row>
    <row r="269" spans="1:17">
      <c r="A269" s="39" t="s">
        <v>3507</v>
      </c>
      <c r="B269" s="39" t="s">
        <v>1853</v>
      </c>
      <c r="C269" s="39" t="s">
        <v>175</v>
      </c>
      <c r="D269" s="39" t="s">
        <v>3508</v>
      </c>
      <c r="E269" s="40">
        <v>2164</v>
      </c>
      <c r="F269" s="39">
        <v>1</v>
      </c>
      <c r="G269" s="648" t="s">
        <v>3509</v>
      </c>
      <c r="H269" s="140">
        <v>44274</v>
      </c>
      <c r="I269" s="39" t="s">
        <v>3377</v>
      </c>
      <c r="J269" s="156"/>
      <c r="K269" s="39"/>
      <c r="M269" s="93" t="s">
        <v>368</v>
      </c>
      <c r="N269" s="94">
        <v>1000</v>
      </c>
      <c r="O269" s="369"/>
    </row>
    <row r="270" spans="1:17" ht="16.5" thickBot="1">
      <c r="A270" s="39" t="s">
        <v>2234</v>
      </c>
      <c r="B270" s="39" t="s">
        <v>1853</v>
      </c>
      <c r="C270" s="39" t="s">
        <v>983</v>
      </c>
      <c r="D270" s="39" t="s">
        <v>3539</v>
      </c>
      <c r="E270" s="40">
        <v>1584</v>
      </c>
      <c r="F270" s="39">
        <v>1</v>
      </c>
      <c r="G270" s="650" t="s">
        <v>3201</v>
      </c>
      <c r="H270" s="140">
        <v>44283</v>
      </c>
      <c r="I270" s="39" t="s">
        <v>3377</v>
      </c>
      <c r="J270" s="39" t="s">
        <v>3540</v>
      </c>
      <c r="K270" s="39"/>
      <c r="M270" s="111" t="s">
        <v>278</v>
      </c>
      <c r="N270" s="112">
        <f>SUM(N267:N269)</f>
        <v>5000</v>
      </c>
      <c r="O270" s="369"/>
    </row>
    <row r="271" spans="1:17" ht="16.5" thickBot="1">
      <c r="A271" s="105" t="s">
        <v>119</v>
      </c>
      <c r="B271" s="39" t="s">
        <v>1853</v>
      </c>
      <c r="C271" s="39" t="s">
        <v>714</v>
      </c>
      <c r="D271" s="39" t="s">
        <v>3541</v>
      </c>
      <c r="E271" s="40">
        <v>9900</v>
      </c>
      <c r="F271" s="39">
        <v>1</v>
      </c>
      <c r="G271" s="650" t="s">
        <v>3201</v>
      </c>
      <c r="H271" s="140">
        <v>44283</v>
      </c>
      <c r="I271" s="39" t="s">
        <v>3377</v>
      </c>
      <c r="J271" s="39" t="s">
        <v>3540</v>
      </c>
      <c r="K271" s="39"/>
      <c r="O271" s="298"/>
    </row>
    <row r="272" spans="1:17" ht="16.5" thickBot="1">
      <c r="A272" s="39"/>
      <c r="B272" s="39"/>
      <c r="C272" s="39"/>
      <c r="D272" s="39"/>
      <c r="E272" s="40"/>
      <c r="F272" s="39"/>
      <c r="G272" s="623"/>
      <c r="H272" s="140"/>
      <c r="I272" s="39"/>
      <c r="J272" s="156"/>
      <c r="K272" s="39"/>
      <c r="L272" t="s">
        <v>1651</v>
      </c>
      <c r="M272" s="109" t="s">
        <v>2261</v>
      </c>
      <c r="N272" s="110"/>
      <c r="O272" s="494">
        <v>52</v>
      </c>
      <c r="P272" t="s">
        <v>2339</v>
      </c>
    </row>
    <row r="273" spans="1:17" ht="16.5" thickTop="1">
      <c r="A273" s="655" t="s">
        <v>2143</v>
      </c>
      <c r="B273" s="656"/>
      <c r="C273" s="657"/>
      <c r="D273" s="209"/>
      <c r="E273" s="210"/>
      <c r="F273" s="209"/>
      <c r="G273" s="211"/>
      <c r="H273" s="213" t="s">
        <v>1065</v>
      </c>
      <c r="I273" s="214">
        <f>SUM(E274:E282)</f>
        <v>19659</v>
      </c>
      <c r="J273" s="212"/>
      <c r="K273" s="209"/>
      <c r="M273" s="93" t="s">
        <v>112</v>
      </c>
      <c r="N273" s="94">
        <v>3500</v>
      </c>
      <c r="O273" s="494"/>
      <c r="P273" t="s">
        <v>2099</v>
      </c>
    </row>
    <row r="274" spans="1:17">
      <c r="A274" s="449" t="s">
        <v>1082</v>
      </c>
      <c r="B274" s="449" t="s">
        <v>2082</v>
      </c>
      <c r="C274" s="449" t="s">
        <v>2083</v>
      </c>
      <c r="D274" s="449" t="s">
        <v>2084</v>
      </c>
      <c r="E274" s="450">
        <v>11400</v>
      </c>
      <c r="F274" s="449">
        <v>1</v>
      </c>
      <c r="G274" s="451" t="s">
        <v>2085</v>
      </c>
      <c r="H274" s="452">
        <v>43743</v>
      </c>
      <c r="I274" s="449"/>
      <c r="J274" s="453"/>
      <c r="K274" s="449"/>
      <c r="M274" s="93" t="s">
        <v>368</v>
      </c>
      <c r="N274" s="94">
        <v>1000</v>
      </c>
      <c r="O274" s="494"/>
      <c r="P274" t="s">
        <v>2340</v>
      </c>
    </row>
    <row r="275" spans="1:17" ht="16.5" thickBot="1">
      <c r="A275" s="449" t="s">
        <v>2088</v>
      </c>
      <c r="B275" s="449" t="s">
        <v>2082</v>
      </c>
      <c r="C275" s="449" t="s">
        <v>2086</v>
      </c>
      <c r="D275" s="449" t="s">
        <v>2089</v>
      </c>
      <c r="E275" s="454" t="s">
        <v>2090</v>
      </c>
      <c r="F275" s="449">
        <v>2</v>
      </c>
      <c r="G275" s="451" t="s">
        <v>2085</v>
      </c>
      <c r="H275" s="452">
        <v>43743</v>
      </c>
      <c r="I275" s="449"/>
      <c r="J275" s="453" t="s">
        <v>1810</v>
      </c>
      <c r="K275" s="449"/>
      <c r="M275" s="111" t="s">
        <v>278</v>
      </c>
      <c r="N275" s="112">
        <f>SUM(N272:N274)</f>
        <v>4500</v>
      </c>
      <c r="O275" s="494"/>
    </row>
    <row r="276" spans="1:17" ht="16.5" thickBot="1">
      <c r="A276" s="449" t="s">
        <v>119</v>
      </c>
      <c r="B276" s="449" t="s">
        <v>2082</v>
      </c>
      <c r="C276" s="449" t="s">
        <v>2086</v>
      </c>
      <c r="D276" s="449" t="s">
        <v>2087</v>
      </c>
      <c r="E276" s="454" t="s">
        <v>2091</v>
      </c>
      <c r="F276" s="449">
        <v>1</v>
      </c>
      <c r="G276" s="451" t="s">
        <v>2105</v>
      </c>
      <c r="H276" s="452">
        <v>43743</v>
      </c>
      <c r="I276" s="449"/>
      <c r="J276" s="453" t="s">
        <v>1810</v>
      </c>
      <c r="K276" s="449"/>
      <c r="O276" s="492"/>
      <c r="P276" s="37"/>
    </row>
    <row r="277" spans="1:17" ht="16.5" thickBot="1">
      <c r="A277" s="584" t="s">
        <v>2108</v>
      </c>
      <c r="B277" s="584" t="s">
        <v>1854</v>
      </c>
      <c r="C277" s="584" t="s">
        <v>1278</v>
      </c>
      <c r="D277" s="584" t="s">
        <v>2107</v>
      </c>
      <c r="E277" s="590">
        <v>2400</v>
      </c>
      <c r="F277" s="584">
        <v>1</v>
      </c>
      <c r="G277" s="591" t="s">
        <v>2106</v>
      </c>
      <c r="H277" s="592">
        <v>43748</v>
      </c>
      <c r="I277" s="593"/>
      <c r="J277" s="557" t="s">
        <v>1241</v>
      </c>
      <c r="K277" s="593"/>
      <c r="M277" s="109" t="s">
        <v>2358</v>
      </c>
      <c r="N277" s="110"/>
      <c r="O277" s="497">
        <v>53</v>
      </c>
      <c r="P277" t="s">
        <v>1695</v>
      </c>
    </row>
    <row r="278" spans="1:17" ht="16.5" thickTop="1">
      <c r="A278" s="105" t="s">
        <v>119</v>
      </c>
      <c r="B278" s="39" t="s">
        <v>1854</v>
      </c>
      <c r="C278" s="39" t="s">
        <v>1272</v>
      </c>
      <c r="D278" s="39" t="s">
        <v>3065</v>
      </c>
      <c r="E278" s="40">
        <v>3141</v>
      </c>
      <c r="F278" s="39">
        <v>1</v>
      </c>
      <c r="G278" s="561" t="s">
        <v>1110</v>
      </c>
      <c r="H278" s="140">
        <v>44076</v>
      </c>
      <c r="I278" s="39"/>
      <c r="J278" s="156"/>
      <c r="K278" s="39"/>
      <c r="M278" s="93" t="s">
        <v>112</v>
      </c>
      <c r="N278" s="94">
        <v>3300</v>
      </c>
      <c r="O278" s="497"/>
      <c r="P278" t="s">
        <v>2340</v>
      </c>
    </row>
    <row r="279" spans="1:17">
      <c r="A279" s="39" t="s">
        <v>1108</v>
      </c>
      <c r="B279" s="39" t="s">
        <v>1854</v>
      </c>
      <c r="C279" s="39" t="s">
        <v>1109</v>
      </c>
      <c r="D279" s="39" t="s">
        <v>2561</v>
      </c>
      <c r="E279" s="40">
        <v>2903</v>
      </c>
      <c r="F279" s="39">
        <v>1</v>
      </c>
      <c r="G279" s="561" t="s">
        <v>1110</v>
      </c>
      <c r="H279" s="140">
        <v>43892</v>
      </c>
      <c r="I279" s="39"/>
      <c r="J279" s="156"/>
      <c r="K279" s="39"/>
      <c r="M279" s="93" t="s">
        <v>368</v>
      </c>
      <c r="N279" s="94">
        <v>1000</v>
      </c>
      <c r="O279" s="497"/>
      <c r="Q279" s="37"/>
    </row>
    <row r="280" spans="1:17" ht="16.5" thickBot="1">
      <c r="A280" s="406" t="s">
        <v>2124</v>
      </c>
      <c r="B280" s="407" t="s">
        <v>1854</v>
      </c>
      <c r="C280" s="407" t="s">
        <v>1318</v>
      </c>
      <c r="D280" s="407" t="s">
        <v>2123</v>
      </c>
      <c r="E280" s="411">
        <v>1120</v>
      </c>
      <c r="F280" s="407">
        <v>1</v>
      </c>
      <c r="G280" s="409" t="s">
        <v>2129</v>
      </c>
      <c r="H280" s="413">
        <v>43748</v>
      </c>
      <c r="I280" s="267" t="s">
        <v>3271</v>
      </c>
      <c r="J280" s="564"/>
      <c r="K280" s="551"/>
      <c r="M280" s="111" t="s">
        <v>278</v>
      </c>
      <c r="N280" s="112">
        <f>SUM(N277:N279)</f>
        <v>4300</v>
      </c>
      <c r="O280" s="497"/>
      <c r="Q280" s="37"/>
    </row>
    <row r="281" spans="1:17" ht="16.5" thickBot="1">
      <c r="A281" s="279" t="s">
        <v>1380</v>
      </c>
      <c r="B281" s="279"/>
      <c r="C281" s="279"/>
      <c r="D281" s="39" t="s">
        <v>3274</v>
      </c>
      <c r="E281" s="40">
        <v>-1305</v>
      </c>
      <c r="F281" s="39"/>
      <c r="G281" s="601" t="s">
        <v>480</v>
      </c>
      <c r="H281" s="140"/>
      <c r="I281" s="39"/>
      <c r="J281" s="156"/>
      <c r="K281" s="39"/>
      <c r="O281" s="490"/>
      <c r="P281" s="37"/>
      <c r="Q281" s="37"/>
    </row>
    <row r="282" spans="1:17" ht="16.5" thickBot="1">
      <c r="A282" s="39"/>
      <c r="B282" s="39"/>
      <c r="C282" s="39"/>
      <c r="D282" s="39"/>
      <c r="E282" s="40"/>
      <c r="F282" s="39"/>
      <c r="G282" s="457"/>
      <c r="H282" s="140"/>
      <c r="I282" s="39"/>
      <c r="J282" s="156"/>
      <c r="K282" s="39"/>
      <c r="L282" t="s">
        <v>2392</v>
      </c>
      <c r="M282" s="109" t="s">
        <v>2370</v>
      </c>
      <c r="N282" s="110"/>
      <c r="O282" s="497">
        <v>54</v>
      </c>
      <c r="P282" t="s">
        <v>2371</v>
      </c>
      <c r="Q282" s="290" t="s">
        <v>1674</v>
      </c>
    </row>
    <row r="283" spans="1:17" ht="16.5" thickTop="1">
      <c r="A283" s="655" t="s">
        <v>1358</v>
      </c>
      <c r="B283" s="656"/>
      <c r="C283" s="657"/>
      <c r="D283" s="209"/>
      <c r="E283" s="210"/>
      <c r="F283" s="209"/>
      <c r="G283" s="211"/>
      <c r="H283" s="213" t="s">
        <v>1065</v>
      </c>
      <c r="I283" s="214">
        <f>SUM(E284:E298)</f>
        <v>21845</v>
      </c>
      <c r="J283" s="212"/>
      <c r="K283" s="209"/>
      <c r="M283" s="93" t="s">
        <v>112</v>
      </c>
      <c r="N283" s="94">
        <v>3500</v>
      </c>
      <c r="O283" s="497"/>
      <c r="P283" t="s">
        <v>2372</v>
      </c>
    </row>
    <row r="284" spans="1:17">
      <c r="A284" s="39" t="s">
        <v>1308</v>
      </c>
      <c r="B284" s="39" t="s">
        <v>1309</v>
      </c>
      <c r="C284" s="39" t="s">
        <v>1310</v>
      </c>
      <c r="D284" s="39" t="s">
        <v>1311</v>
      </c>
      <c r="E284" s="40">
        <v>5000</v>
      </c>
      <c r="F284" s="39">
        <v>1</v>
      </c>
      <c r="G284" s="299" t="s">
        <v>535</v>
      </c>
      <c r="H284" s="140">
        <v>43588</v>
      </c>
      <c r="I284" s="39"/>
      <c r="J284" s="156"/>
      <c r="K284" s="39"/>
      <c r="M284" s="100" t="s">
        <v>1162</v>
      </c>
      <c r="N284" s="94">
        <v>1782</v>
      </c>
      <c r="O284" s="497"/>
      <c r="P284" t="s">
        <v>2378</v>
      </c>
    </row>
    <row r="285" spans="1:17">
      <c r="A285" s="105" t="s">
        <v>824</v>
      </c>
      <c r="B285" s="39" t="s">
        <v>1854</v>
      </c>
      <c r="C285" s="39" t="s">
        <v>1278</v>
      </c>
      <c r="D285" s="39" t="s">
        <v>1014</v>
      </c>
      <c r="E285" s="40">
        <v>3090</v>
      </c>
      <c r="F285" s="39">
        <v>1</v>
      </c>
      <c r="G285" s="307" t="s">
        <v>535</v>
      </c>
      <c r="H285" s="140">
        <v>43598</v>
      </c>
      <c r="I285" s="39"/>
      <c r="J285" s="156" t="s">
        <v>1279</v>
      </c>
      <c r="K285" s="39"/>
      <c r="M285" s="93" t="s">
        <v>368</v>
      </c>
      <c r="N285" s="94">
        <v>1000</v>
      </c>
      <c r="O285" s="497"/>
    </row>
    <row r="286" spans="1:17" ht="16.5" thickBot="1">
      <c r="A286" s="105" t="s">
        <v>1352</v>
      </c>
      <c r="B286" s="39" t="s">
        <v>1353</v>
      </c>
      <c r="C286" s="39" t="s">
        <v>1354</v>
      </c>
      <c r="D286" s="39" t="s">
        <v>1356</v>
      </c>
      <c r="E286" s="40">
        <v>2064</v>
      </c>
      <c r="F286" s="39">
        <v>2</v>
      </c>
      <c r="G286" s="312" t="s">
        <v>1355</v>
      </c>
      <c r="H286" s="140">
        <v>43612</v>
      </c>
      <c r="I286" s="39"/>
      <c r="J286" s="156"/>
      <c r="K286" s="39"/>
      <c r="M286" s="111" t="s">
        <v>278</v>
      </c>
      <c r="N286" s="112">
        <f>SUM(N282:N285)</f>
        <v>6282</v>
      </c>
      <c r="O286" s="490"/>
    </row>
    <row r="287" spans="1:17" ht="16.5" thickBot="1">
      <c r="A287" s="39" t="s">
        <v>1359</v>
      </c>
      <c r="B287" s="39" t="s">
        <v>1854</v>
      </c>
      <c r="C287" s="39" t="s">
        <v>1360</v>
      </c>
      <c r="D287" s="39" t="s">
        <v>1362</v>
      </c>
      <c r="E287" s="40">
        <v>618</v>
      </c>
      <c r="F287" s="39">
        <v>1</v>
      </c>
      <c r="G287" s="314" t="s">
        <v>1361</v>
      </c>
      <c r="H287" s="140">
        <v>43605</v>
      </c>
      <c r="I287" s="39"/>
      <c r="J287" s="156"/>
      <c r="K287" s="39"/>
      <c r="O287" s="490"/>
    </row>
    <row r="288" spans="1:17" ht="16.5" thickBot="1">
      <c r="A288" s="39" t="s">
        <v>1383</v>
      </c>
      <c r="B288" s="39" t="s">
        <v>1855</v>
      </c>
      <c r="C288" s="39" t="s">
        <v>1384</v>
      </c>
      <c r="D288" s="39" t="s">
        <v>1385</v>
      </c>
      <c r="E288" s="662">
        <v>2222</v>
      </c>
      <c r="F288" s="39">
        <v>1</v>
      </c>
      <c r="G288" s="327" t="s">
        <v>1389</v>
      </c>
      <c r="H288" s="140">
        <v>43617</v>
      </c>
      <c r="I288" s="39"/>
      <c r="J288" s="156"/>
      <c r="K288" s="39"/>
      <c r="L288" t="s">
        <v>2522</v>
      </c>
      <c r="M288" s="109" t="s">
        <v>2521</v>
      </c>
      <c r="N288" s="110"/>
      <c r="O288" s="507">
        <v>55</v>
      </c>
      <c r="P288" t="s">
        <v>2523</v>
      </c>
      <c r="Q288" s="290"/>
    </row>
    <row r="289" spans="1:17" ht="16.5" thickTop="1">
      <c r="A289" s="39" t="s">
        <v>1387</v>
      </c>
      <c r="B289" s="39" t="s">
        <v>1855</v>
      </c>
      <c r="C289" s="39" t="s">
        <v>1386</v>
      </c>
      <c r="D289" s="39" t="s">
        <v>1388</v>
      </c>
      <c r="E289" s="662"/>
      <c r="F289" s="39">
        <v>1</v>
      </c>
      <c r="G289" s="327" t="s">
        <v>1389</v>
      </c>
      <c r="H289" s="140">
        <v>43617</v>
      </c>
      <c r="I289" s="39"/>
      <c r="J289" s="156"/>
      <c r="K289" s="39"/>
      <c r="M289" s="93" t="s">
        <v>112</v>
      </c>
      <c r="N289" s="94">
        <v>3600</v>
      </c>
      <c r="O289" s="507"/>
      <c r="P289" t="s">
        <v>2524</v>
      </c>
    </row>
    <row r="290" spans="1:17">
      <c r="A290" s="39" t="s">
        <v>1383</v>
      </c>
      <c r="B290" s="39" t="s">
        <v>1854</v>
      </c>
      <c r="C290" s="39" t="s">
        <v>1416</v>
      </c>
      <c r="D290" s="39" t="s">
        <v>1417</v>
      </c>
      <c r="E290" s="40">
        <v>2950</v>
      </c>
      <c r="F290" s="39">
        <v>1</v>
      </c>
      <c r="G290" s="331" t="s">
        <v>122</v>
      </c>
      <c r="H290" s="140">
        <v>43621</v>
      </c>
      <c r="I290" s="39"/>
      <c r="J290" s="156"/>
      <c r="K290" s="39"/>
      <c r="M290" s="100" t="s">
        <v>1162</v>
      </c>
      <c r="N290" s="94">
        <v>1800</v>
      </c>
      <c r="O290" s="507"/>
    </row>
    <row r="291" spans="1:17">
      <c r="A291" s="39" t="s">
        <v>1573</v>
      </c>
      <c r="B291" s="39" t="s">
        <v>1854</v>
      </c>
      <c r="C291" s="39" t="s">
        <v>1576</v>
      </c>
      <c r="D291" s="39" t="s">
        <v>1572</v>
      </c>
      <c r="E291" s="40">
        <v>860</v>
      </c>
      <c r="F291" s="39">
        <v>1</v>
      </c>
      <c r="G291" s="367" t="s">
        <v>1575</v>
      </c>
      <c r="H291" s="140">
        <v>43648</v>
      </c>
      <c r="I291" s="39"/>
      <c r="J291" s="156"/>
      <c r="K291" s="39"/>
      <c r="M291" s="93" t="s">
        <v>368</v>
      </c>
      <c r="N291" s="94">
        <v>500</v>
      </c>
      <c r="O291" s="507"/>
    </row>
    <row r="292" spans="1:17" ht="16.5" thickBot="1">
      <c r="A292" s="39" t="s">
        <v>1387</v>
      </c>
      <c r="B292" s="39" t="s">
        <v>1854</v>
      </c>
      <c r="C292" s="39" t="s">
        <v>972</v>
      </c>
      <c r="D292" s="39" t="s">
        <v>1630</v>
      </c>
      <c r="E292" s="40">
        <v>1470</v>
      </c>
      <c r="F292" s="39">
        <v>1</v>
      </c>
      <c r="G292" s="378" t="s">
        <v>1625</v>
      </c>
      <c r="H292" s="140">
        <v>43660</v>
      </c>
      <c r="I292" s="39"/>
      <c r="J292" s="156"/>
      <c r="K292" s="39"/>
      <c r="M292" s="111" t="s">
        <v>278</v>
      </c>
      <c r="N292" s="112">
        <f>SUM(N288:N291)</f>
        <v>5900</v>
      </c>
      <c r="O292" s="507"/>
    </row>
    <row r="293" spans="1:17" ht="16.5" thickBot="1">
      <c r="A293" s="39" t="s">
        <v>1713</v>
      </c>
      <c r="B293" s="39" t="s">
        <v>1855</v>
      </c>
      <c r="C293" s="39" t="s">
        <v>1711</v>
      </c>
      <c r="D293" s="39" t="s">
        <v>1712</v>
      </c>
      <c r="E293" s="40">
        <v>1000</v>
      </c>
      <c r="F293" s="39">
        <v>1</v>
      </c>
      <c r="G293" s="384" t="s">
        <v>506</v>
      </c>
      <c r="H293" s="140">
        <v>43671</v>
      </c>
      <c r="I293" s="39"/>
      <c r="J293" s="156"/>
      <c r="K293" s="39"/>
      <c r="O293" s="360"/>
    </row>
    <row r="294" spans="1:17" ht="16.5" thickBot="1">
      <c r="A294" s="105" t="s">
        <v>119</v>
      </c>
      <c r="B294" s="39" t="s">
        <v>485</v>
      </c>
      <c r="C294" s="39" t="s">
        <v>1770</v>
      </c>
      <c r="D294" s="39" t="s">
        <v>1751</v>
      </c>
      <c r="E294" s="40">
        <v>816</v>
      </c>
      <c r="F294" s="39">
        <v>1</v>
      </c>
      <c r="G294" s="380" t="s">
        <v>1754</v>
      </c>
      <c r="H294" s="140">
        <v>43679</v>
      </c>
      <c r="I294" s="39"/>
      <c r="J294" s="156"/>
      <c r="K294" s="39"/>
      <c r="L294" t="s">
        <v>1883</v>
      </c>
      <c r="M294" s="109" t="s">
        <v>2525</v>
      </c>
      <c r="N294" s="110"/>
      <c r="O294" s="509">
        <v>56</v>
      </c>
      <c r="P294" t="s">
        <v>2340</v>
      </c>
      <c r="Q294" s="290"/>
    </row>
    <row r="295" spans="1:17" ht="16.5" thickTop="1">
      <c r="A295" s="39" t="s">
        <v>2516</v>
      </c>
      <c r="B295" s="39" t="s">
        <v>1853</v>
      </c>
      <c r="C295" s="39" t="s">
        <v>2445</v>
      </c>
      <c r="D295" s="39" t="s">
        <v>2517</v>
      </c>
      <c r="E295" s="40">
        <v>2400</v>
      </c>
      <c r="F295" s="39">
        <v>1</v>
      </c>
      <c r="G295" s="504" t="s">
        <v>2515</v>
      </c>
      <c r="H295" s="140">
        <v>43786</v>
      </c>
      <c r="I295" s="39"/>
      <c r="J295" s="156"/>
      <c r="K295" s="39"/>
      <c r="M295" s="93" t="s">
        <v>112</v>
      </c>
      <c r="N295" s="94">
        <v>3000</v>
      </c>
      <c r="O295" s="509"/>
      <c r="P295" t="s">
        <v>1662</v>
      </c>
    </row>
    <row r="296" spans="1:17">
      <c r="A296" s="406" t="s">
        <v>119</v>
      </c>
      <c r="B296" s="407" t="s">
        <v>1852</v>
      </c>
      <c r="C296" s="407" t="s">
        <v>1770</v>
      </c>
      <c r="D296" s="407" t="s">
        <v>1751</v>
      </c>
      <c r="E296" s="411">
        <v>815</v>
      </c>
      <c r="F296" s="407">
        <v>1</v>
      </c>
      <c r="G296" s="409" t="s">
        <v>1754</v>
      </c>
      <c r="H296" s="414">
        <v>43679</v>
      </c>
      <c r="I296" s="267" t="s">
        <v>1811</v>
      </c>
      <c r="J296" s="156"/>
      <c r="K296" s="39"/>
      <c r="M296" s="100" t="s">
        <v>1162</v>
      </c>
      <c r="N296" s="94">
        <v>1782</v>
      </c>
      <c r="O296" s="509"/>
    </row>
    <row r="297" spans="1:17">
      <c r="A297" s="279" t="s">
        <v>1380</v>
      </c>
      <c r="B297" s="279"/>
      <c r="C297" s="279"/>
      <c r="D297" s="39" t="s">
        <v>1812</v>
      </c>
      <c r="E297" s="40">
        <v>-1460</v>
      </c>
      <c r="F297" s="39"/>
      <c r="G297" s="404" t="s">
        <v>823</v>
      </c>
      <c r="H297" s="140"/>
      <c r="I297" s="39"/>
      <c r="J297" s="156"/>
      <c r="K297" s="39"/>
      <c r="M297" s="93" t="s">
        <v>368</v>
      </c>
      <c r="N297" s="94">
        <v>500</v>
      </c>
      <c r="O297" s="509"/>
    </row>
    <row r="298" spans="1:17" ht="16.5" thickBot="1">
      <c r="A298" s="39"/>
      <c r="B298" s="39"/>
      <c r="C298" s="39"/>
      <c r="D298" s="39"/>
      <c r="E298" s="40"/>
      <c r="F298" s="39"/>
      <c r="G298" s="314"/>
      <c r="H298" s="140"/>
      <c r="I298" s="39"/>
      <c r="J298" s="156"/>
      <c r="K298" s="39"/>
      <c r="M298" s="111" t="s">
        <v>278</v>
      </c>
      <c r="N298" s="112">
        <f>SUM(N294:N297)</f>
        <v>5282</v>
      </c>
      <c r="O298" s="509"/>
    </row>
    <row r="299" spans="1:17" ht="16.5" thickBot="1">
      <c r="A299" s="655" t="s">
        <v>2320</v>
      </c>
      <c r="B299" s="656"/>
      <c r="C299" s="657"/>
      <c r="D299" s="209"/>
      <c r="E299" s="210"/>
      <c r="F299" s="209"/>
      <c r="G299" s="211"/>
      <c r="H299" s="213" t="s">
        <v>1065</v>
      </c>
      <c r="I299" s="214">
        <f>SUM(E300:E304)</f>
        <v>11090</v>
      </c>
      <c r="J299" s="212"/>
      <c r="K299" s="209"/>
      <c r="N299" s="492"/>
      <c r="O299" s="366"/>
    </row>
    <row r="300" spans="1:17" ht="16.5" thickBot="1">
      <c r="A300" s="39" t="s">
        <v>2317</v>
      </c>
      <c r="B300" s="39" t="s">
        <v>2255</v>
      </c>
      <c r="C300" s="39" t="s">
        <v>162</v>
      </c>
      <c r="D300" s="39" t="s">
        <v>2319</v>
      </c>
      <c r="E300" s="40">
        <v>1800</v>
      </c>
      <c r="F300" s="39">
        <v>1</v>
      </c>
      <c r="G300" s="495" t="s">
        <v>2318</v>
      </c>
      <c r="H300" s="140">
        <v>43767</v>
      </c>
      <c r="I300" s="39"/>
      <c r="J300" s="156"/>
      <c r="K300" s="39"/>
      <c r="L300" t="s">
        <v>1883</v>
      </c>
      <c r="M300" s="109" t="s">
        <v>3025</v>
      </c>
      <c r="N300" s="110"/>
      <c r="O300" s="509">
        <v>57</v>
      </c>
      <c r="P300" t="s">
        <v>1676</v>
      </c>
    </row>
    <row r="301" spans="1:17" ht="16.5" thickTop="1">
      <c r="A301" s="39" t="s">
        <v>2322</v>
      </c>
      <c r="B301" s="39" t="s">
        <v>2331</v>
      </c>
      <c r="C301" s="39" t="s">
        <v>2333</v>
      </c>
      <c r="D301" s="39" t="s">
        <v>2321</v>
      </c>
      <c r="E301" s="40">
        <v>4715</v>
      </c>
      <c r="F301" s="39">
        <v>1</v>
      </c>
      <c r="G301" s="495" t="s">
        <v>2337</v>
      </c>
      <c r="H301" s="140">
        <v>43770</v>
      </c>
      <c r="I301" s="39"/>
      <c r="J301" s="156"/>
      <c r="K301" s="39"/>
      <c r="L301" t="s">
        <v>2538</v>
      </c>
      <c r="M301" s="93" t="s">
        <v>112</v>
      </c>
      <c r="N301" s="94">
        <v>750</v>
      </c>
      <c r="O301" s="509"/>
      <c r="Q301" t="s">
        <v>2526</v>
      </c>
    </row>
    <row r="302" spans="1:17">
      <c r="A302" s="39" t="s">
        <v>2324</v>
      </c>
      <c r="B302" s="39" t="s">
        <v>2332</v>
      </c>
      <c r="C302" s="39" t="s">
        <v>2335</v>
      </c>
      <c r="D302" s="39" t="s">
        <v>2323</v>
      </c>
      <c r="E302" s="40">
        <v>3465</v>
      </c>
      <c r="F302" s="39">
        <v>1</v>
      </c>
      <c r="G302" s="495" t="s">
        <v>2337</v>
      </c>
      <c r="H302" s="140">
        <v>43770</v>
      </c>
      <c r="I302" s="39"/>
      <c r="J302" s="156"/>
      <c r="K302" s="39"/>
      <c r="M302" s="100" t="s">
        <v>1162</v>
      </c>
      <c r="N302" s="94">
        <v>210</v>
      </c>
      <c r="O302" s="509"/>
      <c r="Q302" t="s">
        <v>2527</v>
      </c>
    </row>
    <row r="303" spans="1:17" ht="16.5" thickBot="1">
      <c r="A303" s="105" t="s">
        <v>119</v>
      </c>
      <c r="B303" s="39" t="s">
        <v>2421</v>
      </c>
      <c r="C303" s="39" t="s">
        <v>2422</v>
      </c>
      <c r="D303" s="39" t="s">
        <v>2416</v>
      </c>
      <c r="E303" s="40">
        <v>1110</v>
      </c>
      <c r="F303" s="39">
        <v>1</v>
      </c>
      <c r="G303" s="504" t="s">
        <v>2420</v>
      </c>
      <c r="H303" s="140">
        <v>43780</v>
      </c>
      <c r="I303" s="39"/>
      <c r="J303" s="156"/>
      <c r="K303" s="39"/>
      <c r="M303" s="111" t="s">
        <v>278</v>
      </c>
      <c r="N303" s="112">
        <f>SUM(N301:N302)</f>
        <v>960</v>
      </c>
      <c r="O303" s="509"/>
    </row>
    <row r="304" spans="1:17" ht="16.5" thickBot="1">
      <c r="A304" s="39"/>
      <c r="B304" s="39"/>
      <c r="C304" s="39"/>
      <c r="D304" s="39"/>
      <c r="E304" s="40"/>
      <c r="F304" s="39"/>
      <c r="G304" s="495"/>
      <c r="H304" s="140"/>
      <c r="I304" s="39"/>
      <c r="J304" s="156"/>
      <c r="K304" s="39"/>
      <c r="O304" s="369"/>
    </row>
    <row r="305" spans="1:18" ht="16.5" thickBot="1">
      <c r="A305" s="655" t="s">
        <v>3216</v>
      </c>
      <c r="B305" s="656"/>
      <c r="C305" s="657"/>
      <c r="D305" s="209" t="s">
        <v>3218</v>
      </c>
      <c r="E305" s="209" t="s">
        <v>3217</v>
      </c>
      <c r="F305" s="209"/>
      <c r="G305" s="211"/>
      <c r="H305" s="213" t="s">
        <v>1065</v>
      </c>
      <c r="I305" s="214">
        <f>SUM(E306:E323)</f>
        <v>38840</v>
      </c>
      <c r="J305" s="212"/>
      <c r="K305" s="209"/>
      <c r="L305" t="s">
        <v>1883</v>
      </c>
      <c r="M305" s="109" t="s">
        <v>3026</v>
      </c>
      <c r="N305" s="110"/>
      <c r="O305" s="509">
        <v>58</v>
      </c>
      <c r="P305" t="s">
        <v>2340</v>
      </c>
    </row>
    <row r="306" spans="1:18" ht="16.5" thickTop="1">
      <c r="A306" s="105" t="s">
        <v>1015</v>
      </c>
      <c r="B306" s="105" t="s">
        <v>1854</v>
      </c>
      <c r="C306" s="105" t="s">
        <v>1016</v>
      </c>
      <c r="D306" s="105" t="s">
        <v>1017</v>
      </c>
      <c r="E306" s="106">
        <v>13000</v>
      </c>
      <c r="F306" s="105">
        <v>1</v>
      </c>
      <c r="G306" s="154" t="s">
        <v>1018</v>
      </c>
      <c r="H306" s="218">
        <v>43492</v>
      </c>
      <c r="I306" s="105"/>
      <c r="J306" s="156"/>
      <c r="K306" s="39"/>
      <c r="M306" s="93" t="s">
        <v>112</v>
      </c>
      <c r="N306" s="94">
        <v>750</v>
      </c>
      <c r="O306" s="509"/>
      <c r="P306" t="s">
        <v>1662</v>
      </c>
    </row>
    <row r="307" spans="1:18">
      <c r="A307" s="584" t="s">
        <v>119</v>
      </c>
      <c r="B307" s="585" t="s">
        <v>1854</v>
      </c>
      <c r="C307" s="585" t="s">
        <v>1272</v>
      </c>
      <c r="D307" s="585" t="s">
        <v>2564</v>
      </c>
      <c r="E307" s="586">
        <v>6277</v>
      </c>
      <c r="F307" s="585">
        <v>2</v>
      </c>
      <c r="G307" s="587" t="s">
        <v>1110</v>
      </c>
      <c r="H307" s="588">
        <v>43893</v>
      </c>
      <c r="I307" s="589"/>
      <c r="J307" s="556" t="s">
        <v>3140</v>
      </c>
      <c r="K307" s="39"/>
      <c r="M307" s="100" t="s">
        <v>1162</v>
      </c>
      <c r="N307" s="94">
        <v>210</v>
      </c>
      <c r="O307" s="509"/>
    </row>
    <row r="308" spans="1:18" ht="16.5" thickBot="1">
      <c r="A308" s="39" t="s">
        <v>1749</v>
      </c>
      <c r="B308" s="39" t="s">
        <v>1854</v>
      </c>
      <c r="C308" s="39" t="s">
        <v>982</v>
      </c>
      <c r="D308" s="39" t="s">
        <v>3303</v>
      </c>
      <c r="E308" s="40">
        <v>982</v>
      </c>
      <c r="F308" s="39">
        <v>1</v>
      </c>
      <c r="G308" s="607" t="s">
        <v>1110</v>
      </c>
      <c r="H308" s="140">
        <v>44179</v>
      </c>
      <c r="I308" s="39"/>
      <c r="J308" s="156"/>
      <c r="K308" s="39"/>
      <c r="M308" s="111" t="s">
        <v>278</v>
      </c>
      <c r="N308" s="112">
        <f>SUM(N306:N307)</f>
        <v>960</v>
      </c>
      <c r="O308" s="509"/>
    </row>
    <row r="309" spans="1:18" ht="16.5" thickBot="1">
      <c r="A309" s="105" t="s">
        <v>119</v>
      </c>
      <c r="B309" s="39" t="s">
        <v>1854</v>
      </c>
      <c r="C309" s="39" t="s">
        <v>817</v>
      </c>
      <c r="D309" s="39" t="s">
        <v>3099</v>
      </c>
      <c r="E309" s="40">
        <v>703</v>
      </c>
      <c r="F309" s="39">
        <v>1</v>
      </c>
      <c r="G309" s="527" t="s">
        <v>439</v>
      </c>
      <c r="H309" s="140">
        <v>43938</v>
      </c>
      <c r="I309" s="39" t="s">
        <v>2653</v>
      </c>
      <c r="J309" s="156"/>
      <c r="K309" s="39"/>
      <c r="O309" s="374"/>
    </row>
    <row r="310" spans="1:18" ht="16.5" thickBot="1">
      <c r="A310" s="39" t="s">
        <v>359</v>
      </c>
      <c r="B310" s="39" t="s">
        <v>1854</v>
      </c>
      <c r="C310" s="39" t="s">
        <v>968</v>
      </c>
      <c r="D310" s="530" t="s">
        <v>2652</v>
      </c>
      <c r="E310" s="40">
        <v>1000</v>
      </c>
      <c r="F310" s="39">
        <v>1</v>
      </c>
      <c r="G310" s="527" t="s">
        <v>439</v>
      </c>
      <c r="H310" s="140">
        <v>43938</v>
      </c>
      <c r="I310" s="39" t="s">
        <v>2655</v>
      </c>
      <c r="J310" s="156"/>
      <c r="K310" s="39"/>
      <c r="L310" t="s">
        <v>2531</v>
      </c>
      <c r="M310" s="109" t="s">
        <v>3027</v>
      </c>
      <c r="N310" s="110"/>
      <c r="O310" s="509">
        <v>59</v>
      </c>
      <c r="P310" t="s">
        <v>1676</v>
      </c>
      <c r="Q310" t="s">
        <v>2530</v>
      </c>
    </row>
    <row r="311" spans="1:18" ht="16.5" thickTop="1">
      <c r="A311" s="39" t="s">
        <v>359</v>
      </c>
      <c r="B311" s="39" t="s">
        <v>1854</v>
      </c>
      <c r="C311" s="39" t="s">
        <v>3228</v>
      </c>
      <c r="D311" s="39" t="s">
        <v>3346</v>
      </c>
      <c r="E311" s="40">
        <v>1348</v>
      </c>
      <c r="F311" s="39">
        <v>1</v>
      </c>
      <c r="G311" s="579" t="s">
        <v>1110</v>
      </c>
      <c r="H311" s="140">
        <v>44124</v>
      </c>
      <c r="I311" s="39"/>
      <c r="J311" s="156"/>
      <c r="K311" s="39"/>
      <c r="M311" s="93" t="s">
        <v>112</v>
      </c>
      <c r="N311" s="94">
        <v>750</v>
      </c>
      <c r="O311" s="509"/>
    </row>
    <row r="312" spans="1:18">
      <c r="A312" s="39" t="s">
        <v>3236</v>
      </c>
      <c r="B312" s="39" t="s">
        <v>1854</v>
      </c>
      <c r="C312" s="39" t="s">
        <v>3237</v>
      </c>
      <c r="D312" s="39" t="s">
        <v>3235</v>
      </c>
      <c r="E312" s="40">
        <v>412</v>
      </c>
      <c r="F312" s="39">
        <v>2</v>
      </c>
      <c r="G312" s="579" t="s">
        <v>123</v>
      </c>
      <c r="H312" s="140">
        <v>44126</v>
      </c>
      <c r="I312" s="39"/>
      <c r="J312" s="156"/>
      <c r="K312" s="39"/>
      <c r="M312" s="100" t="s">
        <v>2528</v>
      </c>
      <c r="N312" s="94">
        <v>1200</v>
      </c>
      <c r="O312" s="509"/>
      <c r="Q312" t="s">
        <v>2529</v>
      </c>
    </row>
    <row r="313" spans="1:18" ht="16.5" thickBot="1">
      <c r="A313" s="39" t="s">
        <v>468</v>
      </c>
      <c r="B313" s="39" t="s">
        <v>1854</v>
      </c>
      <c r="C313" s="39" t="s">
        <v>3159</v>
      </c>
      <c r="D313" s="39" t="s">
        <v>3160</v>
      </c>
      <c r="E313" s="40">
        <v>900</v>
      </c>
      <c r="F313" s="39"/>
      <c r="G313" s="574" t="s">
        <v>3156</v>
      </c>
      <c r="H313" s="140">
        <v>44110</v>
      </c>
      <c r="I313" s="39"/>
      <c r="J313" s="156"/>
      <c r="K313" s="39"/>
      <c r="M313" s="111" t="s">
        <v>278</v>
      </c>
      <c r="N313" s="112">
        <f>SUM(N311:N312)</f>
        <v>1950</v>
      </c>
      <c r="O313" s="509"/>
    </row>
    <row r="314" spans="1:18" ht="16.5" thickBot="1">
      <c r="A314" s="105" t="s">
        <v>119</v>
      </c>
      <c r="B314" s="39" t="s">
        <v>1854</v>
      </c>
      <c r="C314" s="39" t="s">
        <v>970</v>
      </c>
      <c r="D314" s="39" t="s">
        <v>3193</v>
      </c>
      <c r="E314" s="40">
        <v>353</v>
      </c>
      <c r="F314" s="39">
        <v>1</v>
      </c>
      <c r="G314" s="581" t="s">
        <v>1110</v>
      </c>
      <c r="H314" s="140">
        <v>44120</v>
      </c>
      <c r="I314" s="39"/>
      <c r="J314" s="156"/>
      <c r="K314" s="39"/>
      <c r="O314" s="377"/>
    </row>
    <row r="315" spans="1:18" ht="16.5" thickBot="1">
      <c r="A315" s="429" t="s">
        <v>119</v>
      </c>
      <c r="B315" s="114" t="s">
        <v>1854</v>
      </c>
      <c r="C315" s="114" t="s">
        <v>989</v>
      </c>
      <c r="D315" s="114" t="s">
        <v>989</v>
      </c>
      <c r="E315" s="115">
        <v>899</v>
      </c>
      <c r="F315" s="114">
        <v>1</v>
      </c>
      <c r="G315" s="116" t="s">
        <v>2553</v>
      </c>
      <c r="H315" s="599">
        <v>43865</v>
      </c>
      <c r="I315" s="589"/>
      <c r="J315" s="594"/>
      <c r="K315" s="589" t="s">
        <v>2554</v>
      </c>
      <c r="L315" t="s">
        <v>2535</v>
      </c>
      <c r="M315" s="109" t="s">
        <v>3028</v>
      </c>
      <c r="N315" s="110"/>
      <c r="O315" s="511">
        <v>60</v>
      </c>
      <c r="P315" t="s">
        <v>2536</v>
      </c>
    </row>
    <row r="316" spans="1:18" ht="16.5" thickTop="1">
      <c r="A316" s="39" t="s">
        <v>2543</v>
      </c>
      <c r="B316" s="39" t="s">
        <v>1854</v>
      </c>
      <c r="C316" s="39" t="s">
        <v>712</v>
      </c>
      <c r="D316" s="39" t="s">
        <v>2546</v>
      </c>
      <c r="E316" s="40">
        <v>400</v>
      </c>
      <c r="F316" s="39">
        <v>1</v>
      </c>
      <c r="G316" s="154" t="s">
        <v>122</v>
      </c>
      <c r="H316" s="218">
        <v>43857</v>
      </c>
      <c r="I316" s="39"/>
      <c r="J316" s="156"/>
      <c r="K316" s="39"/>
      <c r="M316" s="93" t="s">
        <v>112</v>
      </c>
      <c r="N316" s="94">
        <v>750</v>
      </c>
      <c r="O316" s="511"/>
      <c r="P316" t="s">
        <v>1662</v>
      </c>
    </row>
    <row r="317" spans="1:18">
      <c r="A317" s="39" t="s">
        <v>373</v>
      </c>
      <c r="B317" s="39" t="s">
        <v>1854</v>
      </c>
      <c r="C317" s="39" t="s">
        <v>978</v>
      </c>
      <c r="D317" s="39" t="s">
        <v>3138</v>
      </c>
      <c r="E317" s="40">
        <v>2807</v>
      </c>
      <c r="F317" s="39">
        <v>1</v>
      </c>
      <c r="G317" s="572" t="s">
        <v>1110</v>
      </c>
      <c r="H317" s="140">
        <v>44103</v>
      </c>
      <c r="I317" s="39" t="s">
        <v>3139</v>
      </c>
      <c r="J317" s="156"/>
      <c r="K317" s="39"/>
      <c r="M317" s="100" t="s">
        <v>1162</v>
      </c>
      <c r="N317" s="94">
        <v>210</v>
      </c>
      <c r="O317" s="511"/>
    </row>
    <row r="318" spans="1:18" ht="16.5" thickBot="1">
      <c r="A318" s="39" t="s">
        <v>3165</v>
      </c>
      <c r="B318" s="39" t="s">
        <v>1853</v>
      </c>
      <c r="C318" s="39" t="s">
        <v>2562</v>
      </c>
      <c r="D318" s="39" t="s">
        <v>2563</v>
      </c>
      <c r="E318" s="40">
        <v>2360</v>
      </c>
      <c r="F318" s="39">
        <v>1</v>
      </c>
      <c r="G318" s="515" t="s">
        <v>1110</v>
      </c>
      <c r="H318" s="140">
        <v>43892</v>
      </c>
      <c r="I318" s="39"/>
      <c r="J318" s="156"/>
      <c r="K318" s="39"/>
      <c r="M318" s="111" t="s">
        <v>278</v>
      </c>
      <c r="N318" s="112">
        <f>SUM(N316:N317)</f>
        <v>960</v>
      </c>
      <c r="O318" s="511"/>
    </row>
    <row r="319" spans="1:18" ht="16.5" thickBot="1">
      <c r="A319" s="39" t="s">
        <v>3046</v>
      </c>
      <c r="B319" s="39" t="s">
        <v>1853</v>
      </c>
      <c r="C319" s="39" t="s">
        <v>1859</v>
      </c>
      <c r="D319" s="39" t="s">
        <v>3048</v>
      </c>
      <c r="E319" s="40">
        <v>826</v>
      </c>
      <c r="F319" s="39">
        <v>1</v>
      </c>
      <c r="G319" s="540" t="s">
        <v>1110</v>
      </c>
      <c r="H319" s="140">
        <v>44024</v>
      </c>
      <c r="I319" s="39"/>
      <c r="J319" s="156"/>
      <c r="K319" s="39"/>
      <c r="O319" s="377"/>
    </row>
    <row r="320" spans="1:18" ht="16.5" thickBot="1">
      <c r="A320" s="105" t="s">
        <v>119</v>
      </c>
      <c r="B320" s="105" t="s">
        <v>1853</v>
      </c>
      <c r="C320" s="105" t="s">
        <v>175</v>
      </c>
      <c r="D320" s="105" t="s">
        <v>2638</v>
      </c>
      <c r="E320" s="106">
        <v>1400</v>
      </c>
      <c r="F320" s="105">
        <v>2</v>
      </c>
      <c r="G320" s="154" t="s">
        <v>2547</v>
      </c>
      <c r="H320" s="218">
        <v>43900</v>
      </c>
      <c r="I320" s="105"/>
      <c r="J320" s="556" t="s">
        <v>2639</v>
      </c>
      <c r="K320" s="39" t="s">
        <v>3089</v>
      </c>
      <c r="L320" t="s">
        <v>1883</v>
      </c>
      <c r="M320" s="109" t="s">
        <v>3029</v>
      </c>
      <c r="N320" s="110"/>
      <c r="O320" s="511">
        <v>61</v>
      </c>
      <c r="P320" t="s">
        <v>1676</v>
      </c>
      <c r="Q320" t="s">
        <v>2530</v>
      </c>
      <c r="R320" t="s">
        <v>2537</v>
      </c>
    </row>
    <row r="321" spans="1:16" ht="16.5" thickTop="1">
      <c r="A321" s="105" t="s">
        <v>119</v>
      </c>
      <c r="B321" s="39" t="s">
        <v>1853</v>
      </c>
      <c r="C321" s="39" t="s">
        <v>714</v>
      </c>
      <c r="D321" s="39" t="s">
        <v>3109</v>
      </c>
      <c r="E321" s="40">
        <v>2193</v>
      </c>
      <c r="F321" s="39">
        <v>1</v>
      </c>
      <c r="G321" s="45" t="s">
        <v>1110</v>
      </c>
      <c r="H321" s="140">
        <v>44083</v>
      </c>
      <c r="I321" s="39"/>
      <c r="J321" s="156"/>
      <c r="K321" s="39"/>
      <c r="M321" s="93" t="s">
        <v>112</v>
      </c>
      <c r="N321" s="94">
        <v>750</v>
      </c>
      <c r="O321" s="511"/>
      <c r="P321" t="s">
        <v>1662</v>
      </c>
    </row>
    <row r="322" spans="1:16">
      <c r="A322" s="39" t="s">
        <v>1901</v>
      </c>
      <c r="B322" s="39" t="s">
        <v>1853</v>
      </c>
      <c r="C322" s="39" t="s">
        <v>1902</v>
      </c>
      <c r="D322" s="39" t="s">
        <v>1903</v>
      </c>
      <c r="E322" s="40">
        <v>2980</v>
      </c>
      <c r="F322" s="39">
        <v>1</v>
      </c>
      <c r="G322" s="434" t="s">
        <v>650</v>
      </c>
      <c r="H322" s="140">
        <v>43721</v>
      </c>
      <c r="I322" s="105"/>
      <c r="J322" s="156"/>
      <c r="K322" s="39"/>
      <c r="M322" s="100" t="s">
        <v>1162</v>
      </c>
      <c r="N322" s="94">
        <v>210</v>
      </c>
      <c r="O322" s="511"/>
    </row>
    <row r="323" spans="1:16" ht="16.5" thickBot="1">
      <c r="A323" s="39"/>
      <c r="B323" s="39"/>
      <c r="C323" s="39"/>
      <c r="D323" s="39"/>
      <c r="E323" s="40"/>
      <c r="F323" s="39"/>
      <c r="G323" s="154"/>
      <c r="H323" s="218"/>
      <c r="I323" s="39"/>
      <c r="J323" s="159"/>
      <c r="K323" s="39"/>
      <c r="M323" s="111" t="s">
        <v>278</v>
      </c>
      <c r="N323" s="112">
        <f>SUM(N321:N322)</f>
        <v>960</v>
      </c>
      <c r="O323" s="511"/>
    </row>
    <row r="324" spans="1:16" ht="16.5" thickBot="1">
      <c r="A324" s="655" t="s">
        <v>3014</v>
      </c>
      <c r="B324" s="656"/>
      <c r="C324" s="657"/>
      <c r="D324" s="209"/>
      <c r="E324" s="210"/>
      <c r="F324" s="209"/>
      <c r="G324" s="211"/>
      <c r="H324" s="213" t="s">
        <v>1065</v>
      </c>
      <c r="I324" s="214">
        <f>SUM(E325:E336)</f>
        <v>33695</v>
      </c>
      <c r="J324" s="212"/>
      <c r="K324" s="209"/>
      <c r="O324" s="381"/>
    </row>
    <row r="325" spans="1:16" ht="16.5" thickBot="1">
      <c r="A325" s="39" t="s">
        <v>2660</v>
      </c>
      <c r="B325" s="39" t="s">
        <v>161</v>
      </c>
      <c r="C325" s="39" t="s">
        <v>162</v>
      </c>
      <c r="D325" s="39" t="s">
        <v>2661</v>
      </c>
      <c r="E325" s="40">
        <v>9800</v>
      </c>
      <c r="F325" s="39">
        <v>1</v>
      </c>
      <c r="G325" s="527" t="s">
        <v>2662</v>
      </c>
      <c r="H325" s="140">
        <v>43926</v>
      </c>
      <c r="I325" s="39" t="s">
        <v>2663</v>
      </c>
      <c r="J325" s="156"/>
      <c r="K325" s="39"/>
      <c r="L325" t="s">
        <v>1883</v>
      </c>
      <c r="M325" s="109" t="s">
        <v>3030</v>
      </c>
      <c r="N325" s="110"/>
      <c r="O325" s="511">
        <v>62</v>
      </c>
      <c r="P325" t="s">
        <v>1676</v>
      </c>
    </row>
    <row r="326" spans="1:16" ht="16.5" thickTop="1">
      <c r="A326" s="39" t="s">
        <v>2656</v>
      </c>
      <c r="B326" s="39" t="s">
        <v>1854</v>
      </c>
      <c r="C326" s="39" t="s">
        <v>2657</v>
      </c>
      <c r="D326" s="39" t="s">
        <v>2658</v>
      </c>
      <c r="E326" s="40">
        <v>2910</v>
      </c>
      <c r="F326" s="39">
        <v>1</v>
      </c>
      <c r="G326" s="538" t="s">
        <v>439</v>
      </c>
      <c r="H326" s="140">
        <v>43944</v>
      </c>
      <c r="I326" s="39" t="s">
        <v>3015</v>
      </c>
      <c r="J326" s="156"/>
      <c r="K326" s="39"/>
      <c r="M326" s="93" t="s">
        <v>112</v>
      </c>
      <c r="N326" s="94">
        <v>750</v>
      </c>
      <c r="O326" s="511"/>
    </row>
    <row r="327" spans="1:16">
      <c r="A327" s="39" t="s">
        <v>1062</v>
      </c>
      <c r="B327" s="39" t="s">
        <v>1854</v>
      </c>
      <c r="C327" s="39" t="s">
        <v>1317</v>
      </c>
      <c r="D327" s="39" t="s">
        <v>1060</v>
      </c>
      <c r="E327" s="40">
        <v>2400</v>
      </c>
      <c r="F327" s="39">
        <v>1</v>
      </c>
      <c r="G327" s="538" t="s">
        <v>124</v>
      </c>
      <c r="H327" s="218">
        <v>43844</v>
      </c>
      <c r="I327" s="39"/>
      <c r="J327" s="159"/>
      <c r="K327" s="39"/>
      <c r="M327" s="100" t="s">
        <v>1162</v>
      </c>
      <c r="N327" s="94">
        <v>210</v>
      </c>
      <c r="O327" s="511"/>
    </row>
    <row r="328" spans="1:16" ht="16.5" thickBot="1">
      <c r="A328" s="39" t="s">
        <v>2986</v>
      </c>
      <c r="B328" s="39" t="s">
        <v>1853</v>
      </c>
      <c r="C328" s="105" t="s">
        <v>714</v>
      </c>
      <c r="D328" s="39" t="s">
        <v>3007</v>
      </c>
      <c r="E328" s="40">
        <v>6250</v>
      </c>
      <c r="F328" s="39">
        <v>1</v>
      </c>
      <c r="G328" s="456" t="s">
        <v>3008</v>
      </c>
      <c r="H328" s="140">
        <v>44008</v>
      </c>
      <c r="I328" s="39" t="s">
        <v>3009</v>
      </c>
      <c r="J328" s="156"/>
      <c r="K328" s="39"/>
      <c r="M328" s="111" t="s">
        <v>278</v>
      </c>
      <c r="N328" s="112">
        <f>SUM(N326:N327)</f>
        <v>960</v>
      </c>
      <c r="O328" s="511"/>
    </row>
    <row r="329" spans="1:16" ht="16.5" thickBot="1">
      <c r="A329" s="105" t="s">
        <v>119</v>
      </c>
      <c r="B329" s="39" t="s">
        <v>1853</v>
      </c>
      <c r="C329" s="39" t="s">
        <v>1764</v>
      </c>
      <c r="D329" s="39" t="s">
        <v>1757</v>
      </c>
      <c r="E329" s="40">
        <v>73</v>
      </c>
      <c r="F329" s="39">
        <v>1</v>
      </c>
      <c r="G329" s="394" t="s">
        <v>1754</v>
      </c>
      <c r="H329" s="140">
        <v>43679</v>
      </c>
      <c r="I329" s="105"/>
      <c r="J329" s="386" t="s">
        <v>1761</v>
      </c>
      <c r="K329" s="39"/>
      <c r="O329" s="393"/>
    </row>
    <row r="330" spans="1:16" ht="16.5" thickBot="1">
      <c r="A330" s="105" t="s">
        <v>119</v>
      </c>
      <c r="B330" s="39" t="s">
        <v>1853</v>
      </c>
      <c r="C330" s="39" t="s">
        <v>371</v>
      </c>
      <c r="D330" s="39" t="s">
        <v>3496</v>
      </c>
      <c r="E330" s="40">
        <v>1969</v>
      </c>
      <c r="F330" s="39">
        <v>1</v>
      </c>
      <c r="G330" s="648" t="s">
        <v>439</v>
      </c>
      <c r="H330" s="140">
        <v>44280</v>
      </c>
      <c r="I330" s="39"/>
      <c r="J330" s="156"/>
      <c r="K330" s="39"/>
      <c r="L330" t="s">
        <v>2535</v>
      </c>
      <c r="M330" s="109" t="s">
        <v>3031</v>
      </c>
      <c r="N330" s="110"/>
      <c r="O330" s="511">
        <v>63</v>
      </c>
      <c r="P330" t="s">
        <v>2536</v>
      </c>
    </row>
    <row r="331" spans="1:16" ht="16.5" thickTop="1">
      <c r="A331" s="105" t="s">
        <v>119</v>
      </c>
      <c r="B331" s="39" t="s">
        <v>1853</v>
      </c>
      <c r="C331" s="39" t="s">
        <v>2423</v>
      </c>
      <c r="D331" s="39" t="s">
        <v>3019</v>
      </c>
      <c r="E331" s="40">
        <v>2832</v>
      </c>
      <c r="F331" s="39">
        <v>1</v>
      </c>
      <c r="G331" s="538" t="s">
        <v>439</v>
      </c>
      <c r="H331" s="140">
        <v>44014</v>
      </c>
      <c r="I331" s="39"/>
      <c r="J331" s="156"/>
      <c r="K331" s="39"/>
      <c r="M331" s="93" t="s">
        <v>112</v>
      </c>
      <c r="N331" s="94">
        <v>750</v>
      </c>
      <c r="O331" s="511"/>
      <c r="P331" t="s">
        <v>1662</v>
      </c>
    </row>
    <row r="332" spans="1:16">
      <c r="A332" s="39" t="s">
        <v>1538</v>
      </c>
      <c r="B332" s="39" t="s">
        <v>1854</v>
      </c>
      <c r="C332" s="39" t="s">
        <v>1537</v>
      </c>
      <c r="D332" s="39" t="s">
        <v>1536</v>
      </c>
      <c r="E332" s="40">
        <v>200</v>
      </c>
      <c r="F332" s="39">
        <v>1</v>
      </c>
      <c r="G332" s="339" t="s">
        <v>1535</v>
      </c>
      <c r="H332" s="140">
        <v>43633</v>
      </c>
      <c r="I332" s="39"/>
      <c r="J332" s="156"/>
      <c r="K332" s="39"/>
      <c r="M332" s="100" t="s">
        <v>1162</v>
      </c>
      <c r="N332" s="94">
        <v>210</v>
      </c>
      <c r="O332" s="511"/>
    </row>
    <row r="333" spans="1:16" ht="16.5" thickBot="1">
      <c r="A333" s="105" t="s">
        <v>1092</v>
      </c>
      <c r="B333" s="39" t="s">
        <v>1853</v>
      </c>
      <c r="C333" s="105" t="s">
        <v>981</v>
      </c>
      <c r="D333" s="105" t="s">
        <v>1113</v>
      </c>
      <c r="E333" s="106">
        <v>2980</v>
      </c>
      <c r="F333" s="105">
        <v>1</v>
      </c>
      <c r="G333" s="154" t="s">
        <v>2534</v>
      </c>
      <c r="H333" s="218">
        <v>43844</v>
      </c>
      <c r="I333" s="39"/>
      <c r="J333" s="157"/>
      <c r="K333" s="105"/>
      <c r="M333" s="111" t="s">
        <v>278</v>
      </c>
      <c r="N333" s="112">
        <f>SUM(N331:N332)</f>
        <v>960</v>
      </c>
      <c r="O333" s="511"/>
    </row>
    <row r="334" spans="1:16" ht="16.5" thickBot="1">
      <c r="A334" s="39" t="s">
        <v>2325</v>
      </c>
      <c r="B334" s="39" t="s">
        <v>2331</v>
      </c>
      <c r="C334" s="39" t="s">
        <v>2333</v>
      </c>
      <c r="D334" s="39" t="s">
        <v>2326</v>
      </c>
      <c r="E334" s="40">
        <v>1273</v>
      </c>
      <c r="F334" s="39">
        <v>1</v>
      </c>
      <c r="G334" s="495" t="s">
        <v>2337</v>
      </c>
      <c r="H334" s="140">
        <v>43770</v>
      </c>
      <c r="I334" s="39"/>
      <c r="J334" s="156"/>
      <c r="K334" s="39"/>
      <c r="O334" s="393"/>
    </row>
    <row r="335" spans="1:16" ht="16.5" thickBot="1">
      <c r="A335" s="39" t="s">
        <v>1108</v>
      </c>
      <c r="B335" s="39" t="s">
        <v>1854</v>
      </c>
      <c r="C335" s="39" t="s">
        <v>1109</v>
      </c>
      <c r="D335" s="39" t="s">
        <v>2559</v>
      </c>
      <c r="E335" s="40">
        <v>3008</v>
      </c>
      <c r="F335" s="39">
        <v>1</v>
      </c>
      <c r="G335" s="514" t="s">
        <v>1110</v>
      </c>
      <c r="H335" s="140">
        <v>43876</v>
      </c>
      <c r="I335" s="39"/>
      <c r="J335" s="156"/>
      <c r="K335" s="39"/>
      <c r="L335" t="s">
        <v>1883</v>
      </c>
      <c r="M335" s="109" t="s">
        <v>3032</v>
      </c>
      <c r="N335" s="110"/>
      <c r="O335" s="511">
        <v>64</v>
      </c>
      <c r="P335" t="s">
        <v>2340</v>
      </c>
    </row>
    <row r="336" spans="1:16" ht="16.5" thickTop="1">
      <c r="A336" s="39"/>
      <c r="B336" s="39"/>
      <c r="C336" s="39"/>
      <c r="D336" s="39"/>
      <c r="E336" s="40"/>
      <c r="F336" s="39"/>
      <c r="G336" s="512"/>
      <c r="H336" s="140"/>
      <c r="I336" s="39"/>
      <c r="J336" s="156"/>
      <c r="K336" s="39"/>
      <c r="M336" s="93" t="s">
        <v>112</v>
      </c>
      <c r="N336" s="94">
        <v>750</v>
      </c>
      <c r="O336" s="511"/>
      <c r="P336" t="s">
        <v>1662</v>
      </c>
    </row>
    <row r="337" spans="1:16">
      <c r="A337" s="655" t="s">
        <v>3407</v>
      </c>
      <c r="B337" s="656"/>
      <c r="C337" s="657"/>
      <c r="D337" s="209"/>
      <c r="E337" s="210"/>
      <c r="F337" s="209"/>
      <c r="G337" s="211"/>
      <c r="H337" s="213" t="s">
        <v>1065</v>
      </c>
      <c r="I337" s="214">
        <f>SUM(E338:E344)</f>
        <v>8393</v>
      </c>
      <c r="J337" s="212"/>
      <c r="K337" s="209"/>
      <c r="M337" s="100" t="s">
        <v>1162</v>
      </c>
      <c r="N337" s="94">
        <v>210</v>
      </c>
      <c r="O337" s="511"/>
    </row>
    <row r="338" spans="1:16" ht="16.5" thickBot="1">
      <c r="A338" s="39" t="s">
        <v>3401</v>
      </c>
      <c r="B338" s="39" t="s">
        <v>3010</v>
      </c>
      <c r="C338" s="39" t="s">
        <v>162</v>
      </c>
      <c r="D338" s="39" t="s">
        <v>3402</v>
      </c>
      <c r="E338" s="40">
        <v>3700</v>
      </c>
      <c r="F338" s="39">
        <v>1</v>
      </c>
      <c r="G338" s="625" t="s">
        <v>480</v>
      </c>
      <c r="H338" s="140">
        <v>44231</v>
      </c>
      <c r="I338" s="39"/>
      <c r="J338" s="156"/>
      <c r="K338" s="39"/>
      <c r="M338" s="111" t="s">
        <v>278</v>
      </c>
      <c r="N338" s="112">
        <f>SUM(N336:N337)</f>
        <v>960</v>
      </c>
      <c r="O338" s="511"/>
    </row>
    <row r="339" spans="1:16" ht="16.5" thickBot="1">
      <c r="A339" s="39" t="s">
        <v>814</v>
      </c>
      <c r="B339" s="39" t="s">
        <v>1854</v>
      </c>
      <c r="C339" s="39" t="s">
        <v>982</v>
      </c>
      <c r="D339" s="39" t="s">
        <v>3427</v>
      </c>
      <c r="E339" s="40">
        <v>933</v>
      </c>
      <c r="F339" s="39">
        <v>1</v>
      </c>
      <c r="G339" s="627" t="s">
        <v>3409</v>
      </c>
      <c r="H339" s="140">
        <v>44239</v>
      </c>
      <c r="I339" s="39" t="s">
        <v>3423</v>
      </c>
      <c r="J339" s="156"/>
      <c r="K339" s="39"/>
      <c r="O339" s="397"/>
    </row>
    <row r="340" spans="1:16" ht="16.5" thickBot="1">
      <c r="A340" s="39" t="s">
        <v>2351</v>
      </c>
      <c r="B340" s="39" t="s">
        <v>1854</v>
      </c>
      <c r="C340" s="39" t="s">
        <v>2354</v>
      </c>
      <c r="D340" s="39" t="s">
        <v>2353</v>
      </c>
      <c r="E340" s="40">
        <v>800</v>
      </c>
      <c r="F340" s="39">
        <v>1</v>
      </c>
      <c r="G340" s="498" t="s">
        <v>1650</v>
      </c>
      <c r="H340" s="140">
        <v>43774</v>
      </c>
      <c r="I340" s="39"/>
      <c r="J340" s="156"/>
      <c r="K340" s="39"/>
      <c r="L340" t="s">
        <v>2531</v>
      </c>
      <c r="M340" s="109" t="s">
        <v>3033</v>
      </c>
      <c r="N340" s="110"/>
      <c r="O340" s="513">
        <v>65</v>
      </c>
      <c r="P340" t="s">
        <v>1676</v>
      </c>
    </row>
    <row r="341" spans="1:16" ht="16.5" thickTop="1">
      <c r="A341" s="39" t="s">
        <v>3477</v>
      </c>
      <c r="B341" s="39" t="s">
        <v>1854</v>
      </c>
      <c r="C341" s="39" t="s">
        <v>3396</v>
      </c>
      <c r="D341" s="39" t="s">
        <v>3476</v>
      </c>
      <c r="E341" s="40">
        <v>1680</v>
      </c>
      <c r="F341" s="39">
        <v>1</v>
      </c>
      <c r="G341" s="642" t="s">
        <v>3201</v>
      </c>
      <c r="H341" s="140">
        <v>44261</v>
      </c>
      <c r="I341" s="39"/>
      <c r="J341" s="156"/>
      <c r="K341" s="39"/>
      <c r="M341" s="93" t="s">
        <v>112</v>
      </c>
      <c r="N341" s="94">
        <v>750</v>
      </c>
      <c r="O341" s="513"/>
    </row>
    <row r="342" spans="1:16">
      <c r="A342" s="39" t="s">
        <v>2388</v>
      </c>
      <c r="B342" s="39" t="s">
        <v>1853</v>
      </c>
      <c r="C342" s="39" t="s">
        <v>449</v>
      </c>
      <c r="D342" s="39" t="s">
        <v>2387</v>
      </c>
      <c r="E342" s="40">
        <v>780</v>
      </c>
      <c r="F342" s="39">
        <v>1</v>
      </c>
      <c r="G342" s="500" t="s">
        <v>2380</v>
      </c>
      <c r="H342" s="140">
        <v>43779</v>
      </c>
      <c r="I342" s="39"/>
      <c r="J342" s="156"/>
      <c r="K342" s="39"/>
      <c r="M342" s="100" t="s">
        <v>1162</v>
      </c>
      <c r="N342" s="94">
        <v>210</v>
      </c>
      <c r="O342" s="513"/>
    </row>
    <row r="343" spans="1:16" ht="16.5" thickBot="1">
      <c r="A343" s="39" t="s">
        <v>927</v>
      </c>
      <c r="B343" s="105" t="s">
        <v>1853</v>
      </c>
      <c r="C343" s="39" t="s">
        <v>574</v>
      </c>
      <c r="D343" s="39" t="s">
        <v>928</v>
      </c>
      <c r="E343" s="40">
        <v>500</v>
      </c>
      <c r="F343" s="39">
        <v>1</v>
      </c>
      <c r="G343" s="199" t="s">
        <v>506</v>
      </c>
      <c r="H343" s="140">
        <v>43481</v>
      </c>
      <c r="I343" s="39"/>
      <c r="J343" s="156"/>
      <c r="K343" s="39"/>
      <c r="M343" s="111" t="s">
        <v>278</v>
      </c>
      <c r="N343" s="112">
        <f>SUM(N341:N342)</f>
        <v>960</v>
      </c>
      <c r="O343" s="513"/>
    </row>
    <row r="344" spans="1:16" ht="16.5" thickBot="1">
      <c r="A344" s="39"/>
      <c r="B344" s="39"/>
      <c r="C344" s="39"/>
      <c r="D344" s="39"/>
      <c r="E344" s="40"/>
      <c r="F344" s="39"/>
      <c r="G344" s="627"/>
      <c r="H344" s="140"/>
      <c r="I344" s="39"/>
      <c r="J344" s="156"/>
      <c r="K344" s="39"/>
      <c r="O344" s="401"/>
    </row>
    <row r="345" spans="1:16" ht="16.5" thickBot="1">
      <c r="A345" s="655" t="s">
        <v>3372</v>
      </c>
      <c r="B345" s="656"/>
      <c r="C345" s="657"/>
      <c r="D345" s="209"/>
      <c r="E345" s="210"/>
      <c r="F345" s="209"/>
      <c r="G345" s="211"/>
      <c r="H345" s="213" t="s">
        <v>1065</v>
      </c>
      <c r="I345" s="214">
        <f>SUM(E345:E355)</f>
        <v>26235</v>
      </c>
      <c r="J345" s="212"/>
      <c r="K345" s="209"/>
      <c r="L345" t="s">
        <v>2531</v>
      </c>
      <c r="M345" s="109" t="s">
        <v>3034</v>
      </c>
      <c r="N345" s="110"/>
      <c r="O345" s="519">
        <v>66</v>
      </c>
      <c r="P345" t="s">
        <v>1676</v>
      </c>
    </row>
    <row r="346" spans="1:16" ht="16.5" thickTop="1">
      <c r="A346" s="39" t="s">
        <v>103</v>
      </c>
      <c r="B346" s="39" t="s">
        <v>1582</v>
      </c>
      <c r="C346" s="39" t="s">
        <v>162</v>
      </c>
      <c r="D346" s="39" t="s">
        <v>3374</v>
      </c>
      <c r="E346" s="40">
        <v>9910</v>
      </c>
      <c r="F346" s="39">
        <v>1</v>
      </c>
      <c r="G346" s="620" t="s">
        <v>493</v>
      </c>
      <c r="H346" s="140">
        <v>44219</v>
      </c>
      <c r="I346" s="39" t="s">
        <v>3375</v>
      </c>
      <c r="J346" s="156"/>
      <c r="K346" s="39"/>
      <c r="M346" s="93" t="s">
        <v>112</v>
      </c>
      <c r="N346" s="94">
        <v>750</v>
      </c>
      <c r="O346" s="519"/>
    </row>
    <row r="347" spans="1:16">
      <c r="A347" s="39" t="s">
        <v>3326</v>
      </c>
      <c r="B347" s="39" t="s">
        <v>1853</v>
      </c>
      <c r="C347" s="39" t="s">
        <v>3442</v>
      </c>
      <c r="D347" s="39" t="s">
        <v>3327</v>
      </c>
      <c r="E347" s="40">
        <v>7715</v>
      </c>
      <c r="F347" s="39">
        <v>1</v>
      </c>
      <c r="G347" s="597" t="s">
        <v>1897</v>
      </c>
      <c r="H347" s="140">
        <v>44208</v>
      </c>
      <c r="I347" s="39" t="s">
        <v>3328</v>
      </c>
      <c r="J347" s="156"/>
      <c r="K347" s="39"/>
      <c r="M347" s="100" t="s">
        <v>1162</v>
      </c>
      <c r="N347" s="94">
        <v>210</v>
      </c>
      <c r="O347" s="519"/>
    </row>
    <row r="348" spans="1:16" ht="16.5" thickBot="1">
      <c r="A348" s="105" t="s">
        <v>2979</v>
      </c>
      <c r="B348" s="105" t="s">
        <v>1857</v>
      </c>
      <c r="C348" s="105" t="s">
        <v>442</v>
      </c>
      <c r="D348" s="105" t="s">
        <v>2978</v>
      </c>
      <c r="E348" s="106">
        <v>2904</v>
      </c>
      <c r="F348" s="105">
        <v>1</v>
      </c>
      <c r="G348" s="154" t="s">
        <v>439</v>
      </c>
      <c r="H348" s="218">
        <v>43979</v>
      </c>
      <c r="I348" s="105"/>
      <c r="J348" s="157"/>
      <c r="K348" s="105"/>
      <c r="M348" s="111" t="s">
        <v>278</v>
      </c>
      <c r="N348" s="112">
        <f>SUM(N346:N347)</f>
        <v>960</v>
      </c>
      <c r="O348" s="519"/>
    </row>
    <row r="349" spans="1:16" ht="16.5" thickBot="1">
      <c r="A349" s="39" t="s">
        <v>3390</v>
      </c>
      <c r="B349" s="39" t="s">
        <v>1853</v>
      </c>
      <c r="C349" s="39" t="s">
        <v>2424</v>
      </c>
      <c r="D349" s="39" t="s">
        <v>3389</v>
      </c>
      <c r="E349" s="40">
        <v>580</v>
      </c>
      <c r="F349" s="39">
        <v>1</v>
      </c>
      <c r="G349" s="623" t="s">
        <v>1205</v>
      </c>
      <c r="H349" s="140">
        <v>44227</v>
      </c>
      <c r="I349" s="39"/>
      <c r="J349" s="156"/>
      <c r="K349" s="39"/>
      <c r="O349" s="399"/>
    </row>
    <row r="350" spans="1:16" ht="16.5" thickBot="1">
      <c r="A350" s="39" t="s">
        <v>577</v>
      </c>
      <c r="B350" s="39" t="s">
        <v>1853</v>
      </c>
      <c r="C350" s="39" t="s">
        <v>578</v>
      </c>
      <c r="D350" s="39" t="s">
        <v>579</v>
      </c>
      <c r="E350" s="40">
        <v>307</v>
      </c>
      <c r="F350" s="39">
        <v>1</v>
      </c>
      <c r="G350" s="11" t="s">
        <v>439</v>
      </c>
      <c r="H350" s="45"/>
      <c r="I350" s="39"/>
      <c r="J350" s="156"/>
      <c r="K350" s="39"/>
      <c r="L350" t="s">
        <v>2630</v>
      </c>
      <c r="M350" s="109" t="s">
        <v>3035</v>
      </c>
      <c r="N350" s="110"/>
      <c r="O350" s="519">
        <v>67</v>
      </c>
      <c r="P350" t="s">
        <v>1676</v>
      </c>
    </row>
    <row r="351" spans="1:16" ht="16.5" thickTop="1">
      <c r="A351" s="39" t="s">
        <v>3021</v>
      </c>
      <c r="B351" s="39" t="s">
        <v>1853</v>
      </c>
      <c r="C351" s="39" t="s">
        <v>1859</v>
      </c>
      <c r="D351" s="39" t="s">
        <v>3441</v>
      </c>
      <c r="E351" s="40">
        <v>1019</v>
      </c>
      <c r="F351" s="39">
        <v>1</v>
      </c>
      <c r="G351" s="637" t="s">
        <v>1110</v>
      </c>
      <c r="H351" s="140">
        <v>44244</v>
      </c>
      <c r="I351" s="39"/>
      <c r="J351" s="156"/>
      <c r="K351" s="39"/>
      <c r="M351" s="93" t="s">
        <v>112</v>
      </c>
      <c r="N351" s="94">
        <v>750</v>
      </c>
      <c r="O351" s="519"/>
      <c r="P351" t="s">
        <v>1662</v>
      </c>
    </row>
    <row r="352" spans="1:16">
      <c r="A352" s="39" t="s">
        <v>504</v>
      </c>
      <c r="B352" s="39" t="s">
        <v>1853</v>
      </c>
      <c r="C352" s="39" t="s">
        <v>981</v>
      </c>
      <c r="D352" s="39" t="s">
        <v>3486</v>
      </c>
      <c r="E352" s="40">
        <v>3800</v>
      </c>
      <c r="F352" s="39">
        <v>1</v>
      </c>
      <c r="G352" s="631" t="s">
        <v>480</v>
      </c>
      <c r="H352" s="140">
        <v>44269</v>
      </c>
      <c r="I352" s="594" t="s">
        <v>3490</v>
      </c>
      <c r="J352" s="156"/>
      <c r="K352" s="428"/>
      <c r="M352" s="100" t="s">
        <v>2631</v>
      </c>
      <c r="N352" s="94">
        <v>300</v>
      </c>
      <c r="O352" s="519"/>
    </row>
    <row r="353" spans="1:16" ht="16.5" thickBot="1">
      <c r="A353" s="39" t="s">
        <v>3487</v>
      </c>
      <c r="B353" s="39" t="s">
        <v>1854</v>
      </c>
      <c r="C353" s="39" t="s">
        <v>982</v>
      </c>
      <c r="D353" s="39" t="s">
        <v>3488</v>
      </c>
      <c r="E353" s="644" t="s">
        <v>64</v>
      </c>
      <c r="F353" s="39">
        <v>1</v>
      </c>
      <c r="G353" s="646" t="s">
        <v>480</v>
      </c>
      <c r="H353" s="140">
        <v>44269</v>
      </c>
      <c r="I353" s="39"/>
      <c r="J353" s="156"/>
      <c r="K353" s="428"/>
      <c r="M353" s="111" t="s">
        <v>278</v>
      </c>
      <c r="N353" s="112">
        <f>SUM(N351:N352)</f>
        <v>1050</v>
      </c>
      <c r="O353" s="519"/>
    </row>
    <row r="354" spans="1:16" ht="16.5" thickBot="1">
      <c r="A354" s="39" t="s">
        <v>3487</v>
      </c>
      <c r="B354" s="39" t="s">
        <v>1854</v>
      </c>
      <c r="C354" s="39" t="s">
        <v>818</v>
      </c>
      <c r="D354" s="39" t="s">
        <v>3489</v>
      </c>
      <c r="E354" s="644" t="s">
        <v>64</v>
      </c>
      <c r="F354" s="39">
        <v>1</v>
      </c>
      <c r="G354" s="646" t="s">
        <v>480</v>
      </c>
      <c r="H354" s="140">
        <v>44269</v>
      </c>
      <c r="I354" s="39"/>
      <c r="J354" s="156"/>
      <c r="K354" s="428"/>
      <c r="O354" s="403"/>
    </row>
    <row r="355" spans="1:16" ht="16.5" thickBot="1">
      <c r="A355" s="39"/>
      <c r="B355" s="39"/>
      <c r="C355" s="39"/>
      <c r="D355" s="39"/>
      <c r="E355" s="40"/>
      <c r="F355" s="39"/>
      <c r="G355" s="615"/>
      <c r="H355" s="140"/>
      <c r="I355" s="39"/>
      <c r="J355" s="156"/>
      <c r="K355" s="39"/>
      <c r="L355" t="s">
        <v>2632</v>
      </c>
      <c r="M355" s="109" t="s">
        <v>3036</v>
      </c>
      <c r="N355" s="110"/>
      <c r="O355" s="520">
        <v>68</v>
      </c>
      <c r="P355" t="s">
        <v>1662</v>
      </c>
    </row>
    <row r="356" spans="1:16" ht="16.5" thickTop="1">
      <c r="A356" s="655" t="s">
        <v>3373</v>
      </c>
      <c r="B356" s="656"/>
      <c r="C356" s="657"/>
      <c r="D356" s="209"/>
      <c r="E356" s="210"/>
      <c r="F356" s="209"/>
      <c r="G356" s="211"/>
      <c r="H356" s="213" t="s">
        <v>1065</v>
      </c>
      <c r="I356" s="214">
        <f>SUM(E357:E368)</f>
        <v>4101</v>
      </c>
      <c r="J356" s="212"/>
      <c r="K356" s="209"/>
      <c r="M356" s="93" t="s">
        <v>112</v>
      </c>
      <c r="N356" s="94">
        <v>750</v>
      </c>
      <c r="O356" s="520"/>
    </row>
    <row r="357" spans="1:16">
      <c r="A357" s="39" t="s">
        <v>1894</v>
      </c>
      <c r="B357" s="39" t="s">
        <v>1911</v>
      </c>
      <c r="C357" s="39" t="s">
        <v>162</v>
      </c>
      <c r="D357" s="39" t="s">
        <v>1904</v>
      </c>
      <c r="E357" s="40">
        <v>7209</v>
      </c>
      <c r="F357" s="39">
        <v>1</v>
      </c>
      <c r="G357" s="434" t="s">
        <v>1897</v>
      </c>
      <c r="H357" s="140">
        <v>43708</v>
      </c>
      <c r="I357" s="39" t="s">
        <v>1922</v>
      </c>
      <c r="J357" s="156" t="s">
        <v>1898</v>
      </c>
      <c r="K357" s="39" t="s">
        <v>2356</v>
      </c>
      <c r="M357" s="100" t="s">
        <v>1162</v>
      </c>
      <c r="N357" s="94">
        <v>210</v>
      </c>
      <c r="O357" s="520"/>
    </row>
    <row r="358" spans="1:16" ht="16.5" thickBot="1">
      <c r="A358" s="406" t="s">
        <v>1894</v>
      </c>
      <c r="B358" s="407" t="s">
        <v>1581</v>
      </c>
      <c r="C358" s="407" t="s">
        <v>162</v>
      </c>
      <c r="D358" s="407" t="s">
        <v>2231</v>
      </c>
      <c r="E358" s="411">
        <v>7209</v>
      </c>
      <c r="F358" s="407">
        <v>1</v>
      </c>
      <c r="G358" s="409" t="s">
        <v>1897</v>
      </c>
      <c r="H358" s="415">
        <v>43708</v>
      </c>
      <c r="I358" s="267" t="s">
        <v>1905</v>
      </c>
      <c r="J358" s="156" t="s">
        <v>1898</v>
      </c>
      <c r="K358" s="39"/>
      <c r="M358" s="111" t="s">
        <v>278</v>
      </c>
      <c r="N358" s="112">
        <f>SUM(N356:N357)</f>
        <v>960</v>
      </c>
      <c r="O358" s="520"/>
    </row>
    <row r="359" spans="1:16" ht="16.5" thickBot="1">
      <c r="A359" s="406" t="s">
        <v>2232</v>
      </c>
      <c r="B359" s="407" t="s">
        <v>1581</v>
      </c>
      <c r="C359" s="407" t="s">
        <v>162</v>
      </c>
      <c r="D359" s="407" t="s">
        <v>2233</v>
      </c>
      <c r="E359" s="411">
        <v>8762</v>
      </c>
      <c r="F359" s="407">
        <v>1</v>
      </c>
      <c r="G359" s="409" t="s">
        <v>2230</v>
      </c>
      <c r="H359" s="413">
        <v>43763</v>
      </c>
      <c r="I359" s="267" t="s">
        <v>2367</v>
      </c>
      <c r="J359" s="39" t="s">
        <v>2314</v>
      </c>
      <c r="K359" s="39"/>
      <c r="O359" s="420"/>
    </row>
    <row r="360" spans="1:16" ht="16.5" thickBot="1">
      <c r="A360" s="406" t="s">
        <v>2236</v>
      </c>
      <c r="B360" s="407" t="s">
        <v>1581</v>
      </c>
      <c r="C360" s="407" t="s">
        <v>162</v>
      </c>
      <c r="D360" s="407" t="s">
        <v>2344</v>
      </c>
      <c r="E360" s="411">
        <v>10643</v>
      </c>
      <c r="F360" s="407">
        <v>1</v>
      </c>
      <c r="G360" s="409" t="s">
        <v>2230</v>
      </c>
      <c r="H360" s="413">
        <v>43763</v>
      </c>
      <c r="I360" s="501" t="s">
        <v>2343</v>
      </c>
      <c r="J360" s="39" t="s">
        <v>2315</v>
      </c>
      <c r="K360" s="39"/>
      <c r="L360" t="s">
        <v>2633</v>
      </c>
      <c r="M360" s="109" t="s">
        <v>3037</v>
      </c>
      <c r="N360" s="110"/>
      <c r="O360" s="520">
        <v>69</v>
      </c>
      <c r="P360" t="s">
        <v>2340</v>
      </c>
    </row>
    <row r="361" spans="1:16" ht="16.5" thickTop="1">
      <c r="A361" s="39" t="s">
        <v>2507</v>
      </c>
      <c r="B361" s="39" t="s">
        <v>1854</v>
      </c>
      <c r="C361" s="39" t="s">
        <v>818</v>
      </c>
      <c r="D361" s="39" t="s">
        <v>2506</v>
      </c>
      <c r="E361" s="40">
        <v>1200</v>
      </c>
      <c r="F361" s="39">
        <v>2</v>
      </c>
      <c r="G361" s="504" t="s">
        <v>2508</v>
      </c>
      <c r="H361" s="140">
        <v>43788</v>
      </c>
      <c r="I361" s="39"/>
      <c r="J361" s="156"/>
      <c r="K361" s="39"/>
      <c r="M361" s="93" t="s">
        <v>112</v>
      </c>
      <c r="N361" s="94">
        <v>750</v>
      </c>
      <c r="O361" s="520"/>
    </row>
    <row r="362" spans="1:16">
      <c r="A362" s="39" t="s">
        <v>2382</v>
      </c>
      <c r="B362" s="39" t="s">
        <v>1854</v>
      </c>
      <c r="C362" s="39" t="s">
        <v>2390</v>
      </c>
      <c r="D362" s="39" t="s">
        <v>2381</v>
      </c>
      <c r="E362" s="40">
        <v>2280</v>
      </c>
      <c r="F362" s="39">
        <v>1</v>
      </c>
      <c r="G362" s="500" t="s">
        <v>2380</v>
      </c>
      <c r="H362" s="140">
        <v>43779</v>
      </c>
      <c r="I362" s="39" t="s">
        <v>2999</v>
      </c>
      <c r="J362" s="156"/>
      <c r="K362" s="39"/>
      <c r="M362" s="100" t="s">
        <v>1162</v>
      </c>
      <c r="N362" s="94">
        <v>210</v>
      </c>
      <c r="O362" s="520"/>
    </row>
    <row r="363" spans="1:16" ht="16.5" thickBot="1">
      <c r="A363" s="39" t="s">
        <v>102</v>
      </c>
      <c r="B363" s="39" t="s">
        <v>1581</v>
      </c>
      <c r="C363" s="39" t="s">
        <v>494</v>
      </c>
      <c r="D363" s="39" t="s">
        <v>3076</v>
      </c>
      <c r="E363" s="40">
        <v>5212</v>
      </c>
      <c r="F363" s="39">
        <v>2</v>
      </c>
      <c r="G363" s="45" t="s">
        <v>122</v>
      </c>
      <c r="H363" s="548">
        <v>44044</v>
      </c>
      <c r="I363" s="39"/>
      <c r="J363" s="156"/>
      <c r="K363" s="39"/>
      <c r="M363" s="111" t="s">
        <v>278</v>
      </c>
      <c r="N363" s="112">
        <f>SUM(N361:N362)</f>
        <v>960</v>
      </c>
      <c r="O363" s="520"/>
    </row>
    <row r="364" spans="1:16" ht="16.5" thickBot="1">
      <c r="A364" s="39" t="s">
        <v>103</v>
      </c>
      <c r="B364" s="39" t="s">
        <v>1854</v>
      </c>
      <c r="C364" s="39" t="s">
        <v>3110</v>
      </c>
      <c r="D364" s="39" t="s">
        <v>3111</v>
      </c>
      <c r="E364" s="40">
        <v>330</v>
      </c>
      <c r="F364" s="39">
        <v>1</v>
      </c>
      <c r="G364" s="527" t="s">
        <v>3112</v>
      </c>
      <c r="H364" s="140">
        <v>44080</v>
      </c>
      <c r="I364" s="39" t="s">
        <v>3113</v>
      </c>
      <c r="J364" s="156"/>
      <c r="K364" s="39"/>
      <c r="O364" s="433"/>
    </row>
    <row r="365" spans="1:16" ht="16.5" thickBot="1">
      <c r="A365" s="279" t="s">
        <v>1380</v>
      </c>
      <c r="B365" s="279"/>
      <c r="C365" s="279"/>
      <c r="D365" s="39" t="s">
        <v>2368</v>
      </c>
      <c r="E365" s="40">
        <v>-12490</v>
      </c>
      <c r="F365" s="39"/>
      <c r="G365" s="436" t="s">
        <v>1381</v>
      </c>
      <c r="H365" s="140"/>
      <c r="I365" s="39"/>
      <c r="J365" s="156"/>
      <c r="K365" s="39"/>
      <c r="L365" t="s">
        <v>3060</v>
      </c>
      <c r="M365" s="109" t="s">
        <v>3061</v>
      </c>
      <c r="N365" s="110"/>
      <c r="O365" s="545">
        <v>70</v>
      </c>
      <c r="P365" t="s">
        <v>790</v>
      </c>
    </row>
    <row r="366" spans="1:16" ht="16.5" thickTop="1">
      <c r="A366" s="279" t="s">
        <v>1380</v>
      </c>
      <c r="B366" s="279"/>
      <c r="C366" s="279"/>
      <c r="D366" s="39" t="s">
        <v>2345</v>
      </c>
      <c r="E366" s="40">
        <v>-12150</v>
      </c>
      <c r="F366" s="39"/>
      <c r="G366" s="495" t="s">
        <v>2346</v>
      </c>
      <c r="H366" s="140"/>
      <c r="I366" s="39"/>
      <c r="J366" s="156"/>
      <c r="K366" s="39"/>
      <c r="M366" s="93" t="s">
        <v>112</v>
      </c>
      <c r="N366" s="94">
        <v>4000</v>
      </c>
      <c r="O366" s="545"/>
    </row>
    <row r="367" spans="1:16">
      <c r="A367" s="279" t="s">
        <v>1380</v>
      </c>
      <c r="B367" s="279"/>
      <c r="C367" s="279"/>
      <c r="D367" s="39" t="s">
        <v>2369</v>
      </c>
      <c r="E367" s="40">
        <v>-14104</v>
      </c>
      <c r="F367" s="39"/>
      <c r="G367" s="498" t="s">
        <v>1381</v>
      </c>
      <c r="H367" s="140"/>
      <c r="I367" s="39"/>
      <c r="J367" s="156"/>
      <c r="K367" s="39"/>
      <c r="M367" s="93" t="s">
        <v>368</v>
      </c>
      <c r="N367" s="94">
        <v>600</v>
      </c>
      <c r="O367" s="545"/>
    </row>
    <row r="368" spans="1:16">
      <c r="A368" s="39"/>
      <c r="B368" s="39"/>
      <c r="C368" s="39"/>
      <c r="D368" s="39"/>
      <c r="E368" s="40"/>
      <c r="F368" s="39"/>
      <c r="G368" s="436"/>
      <c r="H368" s="140"/>
      <c r="I368" s="39"/>
      <c r="J368" s="156"/>
      <c r="K368" s="39"/>
      <c r="M368" s="100" t="s">
        <v>1162</v>
      </c>
      <c r="N368" s="94">
        <v>1656</v>
      </c>
      <c r="O368" s="435"/>
    </row>
    <row r="369" spans="1:16" ht="16.5" thickBot="1">
      <c r="A369" s="655" t="s">
        <v>3356</v>
      </c>
      <c r="B369" s="656"/>
      <c r="C369" s="657"/>
      <c r="D369" s="209"/>
      <c r="E369" s="210"/>
      <c r="F369" s="209"/>
      <c r="G369" s="211"/>
      <c r="H369" s="213" t="s">
        <v>1065</v>
      </c>
      <c r="I369" s="214">
        <f>SUM(E370:E391)</f>
        <v>26932</v>
      </c>
      <c r="J369" s="212"/>
      <c r="K369" s="209"/>
      <c r="M369" s="111" t="s">
        <v>278</v>
      </c>
      <c r="N369" s="112">
        <f>SUM(N366:N368)</f>
        <v>6256</v>
      </c>
      <c r="O369" s="545"/>
    </row>
    <row r="370" spans="1:16" ht="16.5" thickBot="1">
      <c r="A370" s="39" t="s">
        <v>2984</v>
      </c>
      <c r="B370" s="39" t="s">
        <v>162</v>
      </c>
      <c r="C370" s="39" t="s">
        <v>753</v>
      </c>
      <c r="D370" s="39" t="s">
        <v>2985</v>
      </c>
      <c r="E370" s="40">
        <v>11005</v>
      </c>
      <c r="F370" s="39">
        <v>1</v>
      </c>
      <c r="G370" s="529" t="s">
        <v>2553</v>
      </c>
      <c r="H370" s="140">
        <v>43982</v>
      </c>
      <c r="I370" s="39" t="s">
        <v>2993</v>
      </c>
      <c r="J370" s="156"/>
      <c r="K370" s="39"/>
      <c r="O370" s="435"/>
    </row>
    <row r="371" spans="1:16" ht="16.5" thickBot="1">
      <c r="A371" s="105" t="s">
        <v>119</v>
      </c>
      <c r="B371" s="39" t="s">
        <v>1853</v>
      </c>
      <c r="C371" s="39" t="s">
        <v>1597</v>
      </c>
      <c r="D371" s="39" t="s">
        <v>2983</v>
      </c>
      <c r="E371" s="40">
        <v>3630</v>
      </c>
      <c r="F371" s="39">
        <v>1</v>
      </c>
      <c r="G371" s="529" t="s">
        <v>439</v>
      </c>
      <c r="H371" s="140">
        <v>43979</v>
      </c>
      <c r="I371" s="39" t="s">
        <v>2994</v>
      </c>
      <c r="J371" s="156"/>
      <c r="K371" s="39"/>
      <c r="M371" s="109" t="s">
        <v>3062</v>
      </c>
      <c r="N371" s="110"/>
      <c r="O371" s="545">
        <v>71</v>
      </c>
      <c r="P371" t="s">
        <v>3083</v>
      </c>
    </row>
    <row r="372" spans="1:16" ht="16.5" thickTop="1">
      <c r="A372" s="105" t="s">
        <v>119</v>
      </c>
      <c r="B372" s="39" t="s">
        <v>1853</v>
      </c>
      <c r="C372" s="39" t="s">
        <v>3412</v>
      </c>
      <c r="D372" s="39" t="s">
        <v>3411</v>
      </c>
      <c r="E372" s="40">
        <v>537</v>
      </c>
      <c r="F372" s="39">
        <v>1</v>
      </c>
      <c r="G372" s="627" t="s">
        <v>3409</v>
      </c>
      <c r="H372" s="140">
        <v>44239</v>
      </c>
      <c r="I372" s="39" t="s">
        <v>3420</v>
      </c>
      <c r="J372" s="156"/>
      <c r="K372" s="39"/>
      <c r="M372" s="93" t="s">
        <v>112</v>
      </c>
      <c r="N372" s="94">
        <v>3300</v>
      </c>
      <c r="O372" s="545"/>
    </row>
    <row r="373" spans="1:16">
      <c r="A373" s="39" t="s">
        <v>2351</v>
      </c>
      <c r="B373" s="39" t="s">
        <v>1854</v>
      </c>
      <c r="C373" s="39" t="s">
        <v>2355</v>
      </c>
      <c r="D373" s="39" t="s">
        <v>2352</v>
      </c>
      <c r="E373" s="40">
        <v>2100</v>
      </c>
      <c r="F373" s="39">
        <v>1</v>
      </c>
      <c r="G373" s="498" t="s">
        <v>1650</v>
      </c>
      <c r="H373" s="140">
        <v>43774</v>
      </c>
      <c r="I373" s="39"/>
      <c r="J373" s="156"/>
      <c r="K373" s="39"/>
      <c r="M373" s="93" t="s">
        <v>368</v>
      </c>
      <c r="N373" s="94">
        <v>800</v>
      </c>
      <c r="O373" s="545"/>
    </row>
    <row r="374" spans="1:16">
      <c r="A374" s="39" t="s">
        <v>3479</v>
      </c>
      <c r="B374" s="39" t="s">
        <v>1854</v>
      </c>
      <c r="C374" s="39" t="s">
        <v>3480</v>
      </c>
      <c r="D374" s="39" t="s">
        <v>3478</v>
      </c>
      <c r="E374" s="40">
        <v>880</v>
      </c>
      <c r="F374" s="39">
        <v>1</v>
      </c>
      <c r="G374" s="642" t="s">
        <v>3201</v>
      </c>
      <c r="H374" s="140">
        <v>44261</v>
      </c>
      <c r="I374" s="39" t="s">
        <v>3482</v>
      </c>
      <c r="J374" s="156"/>
      <c r="K374" s="39"/>
      <c r="M374" s="100" t="s">
        <v>3063</v>
      </c>
      <c r="N374" s="94">
        <v>500</v>
      </c>
      <c r="O374" s="545"/>
    </row>
    <row r="375" spans="1:16" ht="16.5" thickBot="1">
      <c r="A375" s="105" t="s">
        <v>119</v>
      </c>
      <c r="B375" s="39" t="s">
        <v>164</v>
      </c>
      <c r="C375" s="39" t="s">
        <v>428</v>
      </c>
      <c r="D375" s="39" t="s">
        <v>2560</v>
      </c>
      <c r="E375" s="40">
        <v>1098</v>
      </c>
      <c r="F375" s="39">
        <v>1</v>
      </c>
      <c r="G375" s="514" t="s">
        <v>1110</v>
      </c>
      <c r="H375" s="140">
        <v>43876</v>
      </c>
      <c r="I375" s="39"/>
      <c r="J375" s="156"/>
      <c r="K375" s="39"/>
      <c r="M375" s="111" t="s">
        <v>278</v>
      </c>
      <c r="N375" s="112">
        <f>SUM(N372:N374)</f>
        <v>4600</v>
      </c>
      <c r="O375" s="545"/>
    </row>
    <row r="376" spans="1:16" ht="16.5" thickBot="1">
      <c r="A376" s="105" t="s">
        <v>119</v>
      </c>
      <c r="B376" s="39" t="s">
        <v>164</v>
      </c>
      <c r="C376" s="39" t="s">
        <v>2313</v>
      </c>
      <c r="D376" s="39" t="s">
        <v>2311</v>
      </c>
      <c r="E376" s="40">
        <v>360</v>
      </c>
      <c r="F376" s="39">
        <v>1</v>
      </c>
      <c r="G376" s="510" t="s">
        <v>124</v>
      </c>
      <c r="H376" s="218">
        <v>43844</v>
      </c>
      <c r="I376" s="39"/>
      <c r="J376" s="156"/>
      <c r="K376" s="39"/>
      <c r="O376" s="435"/>
    </row>
    <row r="377" spans="1:16" ht="16.5" thickBot="1">
      <c r="A377" s="39" t="s">
        <v>3331</v>
      </c>
      <c r="B377" s="39" t="s">
        <v>1854</v>
      </c>
      <c r="C377" s="39" t="s">
        <v>3135</v>
      </c>
      <c r="D377" s="39" t="s">
        <v>3395</v>
      </c>
      <c r="E377" s="40">
        <v>484</v>
      </c>
      <c r="F377" s="39">
        <v>4</v>
      </c>
      <c r="G377" s="612" t="s">
        <v>3332</v>
      </c>
      <c r="H377" s="140">
        <v>44561</v>
      </c>
      <c r="I377" s="39" t="s">
        <v>3333</v>
      </c>
      <c r="J377" s="156"/>
      <c r="K377" s="39"/>
      <c r="L377" t="s">
        <v>3152</v>
      </c>
      <c r="M377" s="109" t="s">
        <v>3064</v>
      </c>
      <c r="N377" s="110"/>
      <c r="O377" s="435">
        <v>72</v>
      </c>
      <c r="P377" t="s">
        <v>3093</v>
      </c>
    </row>
    <row r="378" spans="1:16" ht="16.5" thickTop="1">
      <c r="A378" s="39" t="s">
        <v>3331</v>
      </c>
      <c r="B378" s="39" t="s">
        <v>1854</v>
      </c>
      <c r="C378" s="39" t="s">
        <v>3135</v>
      </c>
      <c r="D378" s="39" t="s">
        <v>3393</v>
      </c>
      <c r="E378" s="40">
        <v>444</v>
      </c>
      <c r="F378" s="39">
        <v>4</v>
      </c>
      <c r="G378" s="625" t="s">
        <v>3332</v>
      </c>
      <c r="H378" s="140">
        <v>44232</v>
      </c>
      <c r="I378" s="39" t="s">
        <v>3394</v>
      </c>
      <c r="J378" s="156" t="s">
        <v>3483</v>
      </c>
      <c r="K378" s="39"/>
      <c r="M378" s="93" t="s">
        <v>112</v>
      </c>
      <c r="N378" s="94">
        <v>3300</v>
      </c>
      <c r="O378" s="435"/>
      <c r="P378" t="s">
        <v>3083</v>
      </c>
    </row>
    <row r="379" spans="1:16">
      <c r="A379" s="39" t="s">
        <v>3397</v>
      </c>
      <c r="B379" s="39" t="s">
        <v>1854</v>
      </c>
      <c r="C379" s="39" t="s">
        <v>3396</v>
      </c>
      <c r="D379" s="39" t="s">
        <v>3398</v>
      </c>
      <c r="E379" s="40">
        <v>2520</v>
      </c>
      <c r="F379" s="39">
        <v>1</v>
      </c>
      <c r="G379" s="625" t="s">
        <v>3108</v>
      </c>
      <c r="H379" s="140">
        <v>44231</v>
      </c>
      <c r="I379" s="39" t="s">
        <v>3399</v>
      </c>
      <c r="J379" s="156"/>
      <c r="K379" s="39"/>
      <c r="M379" s="93" t="s">
        <v>368</v>
      </c>
      <c r="N379" s="94">
        <f>500+390</f>
        <v>890</v>
      </c>
      <c r="O379" s="439"/>
    </row>
    <row r="380" spans="1:16" ht="16.5" thickBot="1">
      <c r="A380" s="39" t="s">
        <v>3329</v>
      </c>
      <c r="B380" s="39" t="s">
        <v>3010</v>
      </c>
      <c r="C380" s="39" t="s">
        <v>155</v>
      </c>
      <c r="D380" s="39" t="s">
        <v>3330</v>
      </c>
      <c r="E380" s="40">
        <v>10378</v>
      </c>
      <c r="F380" s="39">
        <v>3</v>
      </c>
      <c r="G380" s="612" t="s">
        <v>1897</v>
      </c>
      <c r="H380" s="140">
        <v>44208</v>
      </c>
      <c r="I380" s="39" t="s">
        <v>3335</v>
      </c>
      <c r="J380" s="156" t="s">
        <v>3364</v>
      </c>
      <c r="K380" s="39"/>
      <c r="M380" s="111" t="s">
        <v>278</v>
      </c>
      <c r="N380" s="112">
        <f>SUM(N377:N379)</f>
        <v>4190</v>
      </c>
      <c r="O380" s="439"/>
    </row>
    <row r="381" spans="1:16" ht="16.5" thickBot="1">
      <c r="A381" s="406" t="s">
        <v>1908</v>
      </c>
      <c r="B381" s="407" t="s">
        <v>1911</v>
      </c>
      <c r="C381" s="407" t="s">
        <v>1909</v>
      </c>
      <c r="D381" s="407" t="s">
        <v>1907</v>
      </c>
      <c r="E381" s="411">
        <v>5574</v>
      </c>
      <c r="F381" s="407">
        <v>2</v>
      </c>
      <c r="G381" s="409" t="s">
        <v>1910</v>
      </c>
      <c r="H381" s="413">
        <v>43724</v>
      </c>
      <c r="I381" s="407"/>
      <c r="J381" s="535" t="s">
        <v>1912</v>
      </c>
      <c r="K381" s="407"/>
      <c r="O381" s="439"/>
    </row>
    <row r="382" spans="1:16" ht="16.5" thickBot="1">
      <c r="A382" s="406" t="s">
        <v>3329</v>
      </c>
      <c r="B382" s="407" t="s">
        <v>3010</v>
      </c>
      <c r="C382" s="407" t="s">
        <v>155</v>
      </c>
      <c r="D382" s="407" t="s">
        <v>3338</v>
      </c>
      <c r="E382" s="411">
        <v>3460</v>
      </c>
      <c r="F382" s="407">
        <v>1</v>
      </c>
      <c r="G382" s="409" t="s">
        <v>1897</v>
      </c>
      <c r="H382" s="413">
        <v>44208</v>
      </c>
      <c r="I382" s="267" t="s">
        <v>3336</v>
      </c>
      <c r="J382" s="616"/>
      <c r="K382" s="267"/>
      <c r="L382" t="s">
        <v>1651</v>
      </c>
      <c r="M382" s="109" t="s">
        <v>3092</v>
      </c>
      <c r="N382" s="110"/>
      <c r="O382" s="439">
        <v>73</v>
      </c>
      <c r="P382" t="s">
        <v>717</v>
      </c>
    </row>
    <row r="383" spans="1:16" ht="16.5" thickTop="1">
      <c r="A383" s="406" t="s">
        <v>3329</v>
      </c>
      <c r="B383" s="407" t="s">
        <v>3010</v>
      </c>
      <c r="C383" s="407" t="s">
        <v>155</v>
      </c>
      <c r="D383" s="407" t="s">
        <v>3345</v>
      </c>
      <c r="E383" s="411">
        <v>3459</v>
      </c>
      <c r="F383" s="407">
        <v>1</v>
      </c>
      <c r="G383" s="409" t="s">
        <v>1897</v>
      </c>
      <c r="H383" s="413">
        <v>44208</v>
      </c>
      <c r="I383" s="267" t="s">
        <v>3344</v>
      </c>
      <c r="J383" s="616"/>
      <c r="K383" s="267"/>
      <c r="M383" s="93" t="s">
        <v>112</v>
      </c>
      <c r="N383" s="94">
        <v>3500</v>
      </c>
      <c r="O383" s="439"/>
      <c r="P383" t="s">
        <v>3083</v>
      </c>
    </row>
    <row r="384" spans="1:16">
      <c r="A384" s="406" t="s">
        <v>3329</v>
      </c>
      <c r="B384" s="407" t="s">
        <v>3010</v>
      </c>
      <c r="C384" s="407" t="s">
        <v>155</v>
      </c>
      <c r="D384" s="407" t="s">
        <v>3353</v>
      </c>
      <c r="E384" s="411">
        <v>3459</v>
      </c>
      <c r="F384" s="407">
        <v>1</v>
      </c>
      <c r="G384" s="409" t="s">
        <v>1897</v>
      </c>
      <c r="H384" s="413">
        <v>44208</v>
      </c>
      <c r="I384" s="267" t="s">
        <v>3354</v>
      </c>
      <c r="J384" s="39" t="s">
        <v>3334</v>
      </c>
      <c r="K384" s="39"/>
      <c r="M384" s="93" t="s">
        <v>368</v>
      </c>
      <c r="N384" s="94">
        <f>600+120+140</f>
        <v>860</v>
      </c>
      <c r="O384" s="439"/>
    </row>
    <row r="385" spans="1:16" ht="16.5" thickBot="1">
      <c r="A385" s="406" t="s">
        <v>3329</v>
      </c>
      <c r="B385" s="407" t="s">
        <v>3010</v>
      </c>
      <c r="C385" s="407" t="s">
        <v>155</v>
      </c>
      <c r="D385" s="407" t="s">
        <v>3362</v>
      </c>
      <c r="E385" s="411">
        <v>3459</v>
      </c>
      <c r="F385" s="407">
        <v>1</v>
      </c>
      <c r="G385" s="409" t="s">
        <v>1897</v>
      </c>
      <c r="H385" s="413">
        <v>44208</v>
      </c>
      <c r="I385" s="267" t="s">
        <v>3361</v>
      </c>
      <c r="J385" s="39"/>
      <c r="K385" s="39"/>
      <c r="M385" s="111" t="s">
        <v>278</v>
      </c>
      <c r="N385" s="112">
        <f>SUM(N382:N384)</f>
        <v>4360</v>
      </c>
      <c r="O385" s="441"/>
    </row>
    <row r="386" spans="1:16" ht="16.5" thickBot="1">
      <c r="A386" s="279" t="s">
        <v>1380</v>
      </c>
      <c r="B386" s="279"/>
      <c r="C386" s="279"/>
      <c r="D386" s="39" t="s">
        <v>2996</v>
      </c>
      <c r="E386" s="40">
        <v>-7020</v>
      </c>
      <c r="F386" s="39">
        <v>2</v>
      </c>
      <c r="G386" s="533" t="s">
        <v>2648</v>
      </c>
      <c r="H386" s="140"/>
      <c r="I386" s="39" t="s">
        <v>2998</v>
      </c>
      <c r="J386" s="156"/>
      <c r="K386" s="39"/>
      <c r="O386" s="441"/>
    </row>
    <row r="387" spans="1:16" ht="16.5" thickBot="1">
      <c r="A387" s="279" t="s">
        <v>1380</v>
      </c>
      <c r="B387" s="279"/>
      <c r="C387" s="279"/>
      <c r="D387" s="39" t="s">
        <v>3337</v>
      </c>
      <c r="E387" s="40">
        <f>-4950+380</f>
        <v>-4570</v>
      </c>
      <c r="F387" s="39">
        <v>1</v>
      </c>
      <c r="G387" s="612" t="s">
        <v>480</v>
      </c>
      <c r="H387" s="140"/>
      <c r="I387" s="39"/>
      <c r="J387" s="156"/>
      <c r="K387" s="39"/>
      <c r="L387" t="s">
        <v>3152</v>
      </c>
      <c r="M387" s="109" t="s">
        <v>3121</v>
      </c>
      <c r="N387" s="110"/>
      <c r="O387" s="550">
        <v>74</v>
      </c>
      <c r="P387" t="s">
        <v>2143</v>
      </c>
    </row>
    <row r="388" spans="1:16" ht="16.5" thickTop="1">
      <c r="A388" s="279" t="s">
        <v>1380</v>
      </c>
      <c r="B388" s="279"/>
      <c r="C388" s="279"/>
      <c r="D388" s="39" t="s">
        <v>3343</v>
      </c>
      <c r="E388" s="40">
        <v>-4775</v>
      </c>
      <c r="F388" s="39">
        <v>1</v>
      </c>
      <c r="G388" s="615" t="s">
        <v>480</v>
      </c>
      <c r="H388" s="140"/>
      <c r="I388" s="39"/>
      <c r="J388" s="156"/>
      <c r="K388" s="39"/>
      <c r="M388" s="93" t="s">
        <v>112</v>
      </c>
      <c r="N388" s="94">
        <v>3300</v>
      </c>
      <c r="O388" s="550"/>
      <c r="P388" t="s">
        <v>3083</v>
      </c>
    </row>
    <row r="389" spans="1:16">
      <c r="A389" s="279" t="s">
        <v>1380</v>
      </c>
      <c r="B389" s="279"/>
      <c r="C389" s="279"/>
      <c r="D389" s="39" t="s">
        <v>3355</v>
      </c>
      <c r="E389" s="40">
        <v>-4775</v>
      </c>
      <c r="F389" s="39">
        <v>1</v>
      </c>
      <c r="G389" s="618" t="s">
        <v>480</v>
      </c>
      <c r="H389" s="140"/>
      <c r="I389" s="39"/>
      <c r="J389" s="156"/>
      <c r="K389" s="39"/>
      <c r="M389" s="93" t="s">
        <v>368</v>
      </c>
      <c r="N389" s="94" t="s">
        <v>3123</v>
      </c>
      <c r="O389" s="550"/>
    </row>
    <row r="390" spans="1:16" ht="16.5" thickBot="1">
      <c r="A390" s="279" t="s">
        <v>1380</v>
      </c>
      <c r="B390" s="279"/>
      <c r="C390" s="279"/>
      <c r="D390" s="39" t="s">
        <v>3363</v>
      </c>
      <c r="E390" s="40">
        <v>-4775</v>
      </c>
      <c r="F390" s="39">
        <v>1</v>
      </c>
      <c r="G390" s="620" t="s">
        <v>480</v>
      </c>
      <c r="H390" s="140"/>
      <c r="I390" s="39"/>
      <c r="J390" s="156"/>
      <c r="K390" s="39"/>
      <c r="M390" s="111" t="s">
        <v>278</v>
      </c>
      <c r="N390" s="112">
        <v>0</v>
      </c>
      <c r="O390" s="550"/>
    </row>
    <row r="391" spans="1:16" ht="16.5" thickBot="1">
      <c r="A391" s="39"/>
      <c r="B391" s="39"/>
      <c r="C391" s="39"/>
      <c r="D391" s="39"/>
      <c r="E391" s="40"/>
      <c r="F391" s="39"/>
      <c r="G391" s="533"/>
      <c r="H391" s="140"/>
      <c r="I391" s="39"/>
      <c r="J391" s="156"/>
      <c r="K391" s="39"/>
      <c r="O391" s="455"/>
    </row>
    <row r="392" spans="1:16" ht="16.5" thickBot="1">
      <c r="A392" s="655" t="s">
        <v>1578</v>
      </c>
      <c r="B392" s="656"/>
      <c r="C392" s="657"/>
      <c r="D392" s="209"/>
      <c r="E392" s="210"/>
      <c r="F392" s="209"/>
      <c r="G392" s="211"/>
      <c r="H392" s="213" t="s">
        <v>1065</v>
      </c>
      <c r="I392" s="214">
        <f>SUM(E393:E414)</f>
        <v>25797</v>
      </c>
      <c r="J392" s="212"/>
      <c r="K392" s="209"/>
      <c r="L392" t="s">
        <v>3151</v>
      </c>
      <c r="M392" s="109" t="s">
        <v>3127</v>
      </c>
      <c r="N392" s="110"/>
      <c r="O392" s="558">
        <v>75</v>
      </c>
      <c r="P392" t="s">
        <v>1676</v>
      </c>
    </row>
    <row r="393" spans="1:16" ht="16.5" thickTop="1">
      <c r="A393" s="39" t="s">
        <v>1549</v>
      </c>
      <c r="B393" s="39" t="s">
        <v>1580</v>
      </c>
      <c r="C393" s="39" t="s">
        <v>1548</v>
      </c>
      <c r="D393" s="39" t="s">
        <v>1556</v>
      </c>
      <c r="E393" s="40">
        <v>3600</v>
      </c>
      <c r="F393" s="39">
        <v>1</v>
      </c>
      <c r="G393" s="361" t="s">
        <v>1535</v>
      </c>
      <c r="H393" s="140">
        <v>43638</v>
      </c>
      <c r="I393" s="39"/>
      <c r="J393" s="156"/>
      <c r="K393" s="39"/>
      <c r="M393" s="93" t="s">
        <v>112</v>
      </c>
      <c r="N393" s="94">
        <v>3000</v>
      </c>
      <c r="O393" s="558"/>
      <c r="P393" t="s">
        <v>1662</v>
      </c>
    </row>
    <row r="394" spans="1:16">
      <c r="A394" s="406" t="s">
        <v>103</v>
      </c>
      <c r="B394" s="407" t="s">
        <v>1580</v>
      </c>
      <c r="C394" s="407" t="s">
        <v>1595</v>
      </c>
      <c r="D394" s="407" t="s">
        <v>1600</v>
      </c>
      <c r="E394" s="411">
        <v>1540</v>
      </c>
      <c r="F394" s="407">
        <v>1</v>
      </c>
      <c r="G394" s="409" t="s">
        <v>125</v>
      </c>
      <c r="H394" s="413">
        <v>43651</v>
      </c>
      <c r="I394" s="407"/>
      <c r="J394" s="535"/>
      <c r="K394" s="407"/>
      <c r="M394" s="93" t="s">
        <v>368</v>
      </c>
      <c r="N394" s="94">
        <v>500</v>
      </c>
      <c r="O394" s="558"/>
    </row>
    <row r="395" spans="1:16" ht="16.5" thickBot="1">
      <c r="A395" s="39" t="s">
        <v>103</v>
      </c>
      <c r="B395" s="39" t="s">
        <v>1580</v>
      </c>
      <c r="C395" s="39" t="s">
        <v>494</v>
      </c>
      <c r="D395" s="39" t="s">
        <v>1649</v>
      </c>
      <c r="E395" s="40">
        <v>3000</v>
      </c>
      <c r="F395" s="39">
        <v>2</v>
      </c>
      <c r="G395" s="378" t="s">
        <v>1650</v>
      </c>
      <c r="H395" s="140">
        <v>43661</v>
      </c>
      <c r="I395" s="39"/>
      <c r="J395" s="156"/>
      <c r="K395" s="39"/>
      <c r="M395" s="111" t="s">
        <v>278</v>
      </c>
      <c r="N395" s="112">
        <f>SUM(N392:N394)</f>
        <v>3500</v>
      </c>
      <c r="O395" s="558"/>
    </row>
    <row r="396" spans="1:16" ht="16.5" thickBot="1">
      <c r="A396" s="39" t="s">
        <v>1557</v>
      </c>
      <c r="B396" s="39" t="s">
        <v>1854</v>
      </c>
      <c r="C396" s="39" t="s">
        <v>1278</v>
      </c>
      <c r="D396" s="39" t="s">
        <v>1558</v>
      </c>
      <c r="E396" s="40">
        <v>2750</v>
      </c>
      <c r="F396" s="39">
        <v>1</v>
      </c>
      <c r="G396" s="362" t="s">
        <v>125</v>
      </c>
      <c r="H396" s="140">
        <v>43641</v>
      </c>
      <c r="I396" s="39"/>
      <c r="J396" s="156" t="s">
        <v>1279</v>
      </c>
      <c r="K396" s="39"/>
      <c r="O396" s="455"/>
    </row>
    <row r="397" spans="1:16" ht="16.5" thickBot="1">
      <c r="A397" s="39" t="s">
        <v>1573</v>
      </c>
      <c r="B397" s="39" t="s">
        <v>1854</v>
      </c>
      <c r="C397" s="39" t="s">
        <v>1576</v>
      </c>
      <c r="D397" s="39" t="s">
        <v>1628</v>
      </c>
      <c r="E397" s="40">
        <v>860</v>
      </c>
      <c r="F397" s="39">
        <v>1</v>
      </c>
      <c r="G397" s="367" t="s">
        <v>1575</v>
      </c>
      <c r="H397" s="140">
        <v>43648</v>
      </c>
      <c r="I397" s="39"/>
      <c r="J397" s="156"/>
      <c r="K397" s="39"/>
      <c r="L397" t="s">
        <v>3133</v>
      </c>
      <c r="M397" s="109" t="s">
        <v>3124</v>
      </c>
      <c r="N397" s="110"/>
      <c r="O397" s="558">
        <v>76</v>
      </c>
      <c r="P397" t="s">
        <v>1678</v>
      </c>
    </row>
    <row r="398" spans="1:16" ht="16.5" thickTop="1">
      <c r="A398" s="39" t="s">
        <v>1574</v>
      </c>
      <c r="B398" s="39" t="s">
        <v>1854</v>
      </c>
      <c r="C398" s="39" t="s">
        <v>1577</v>
      </c>
      <c r="D398" s="39" t="s">
        <v>1627</v>
      </c>
      <c r="E398" s="40">
        <v>1350</v>
      </c>
      <c r="F398" s="39">
        <v>1</v>
      </c>
      <c r="G398" s="367" t="s">
        <v>1602</v>
      </c>
      <c r="H398" s="140">
        <v>43648</v>
      </c>
      <c r="I398" s="39"/>
      <c r="J398" s="156"/>
      <c r="K398" s="39"/>
      <c r="M398" s="93" t="s">
        <v>112</v>
      </c>
      <c r="N398" s="94">
        <v>3500</v>
      </c>
      <c r="O398" s="558"/>
      <c r="P398" t="s">
        <v>1831</v>
      </c>
    </row>
    <row r="399" spans="1:16">
      <c r="A399" s="39" t="s">
        <v>1387</v>
      </c>
      <c r="B399" s="39" t="s">
        <v>1854</v>
      </c>
      <c r="C399" s="39" t="s">
        <v>1629</v>
      </c>
      <c r="D399" s="39" t="s">
        <v>1626</v>
      </c>
      <c r="E399" s="40">
        <v>1571</v>
      </c>
      <c r="F399" s="39">
        <v>1</v>
      </c>
      <c r="G399" s="378" t="s">
        <v>1625</v>
      </c>
      <c r="H399" s="140">
        <v>43660</v>
      </c>
      <c r="I399" s="39"/>
      <c r="J399" s="156"/>
      <c r="K399" s="39"/>
      <c r="M399" s="93" t="s">
        <v>368</v>
      </c>
      <c r="N399" s="94">
        <v>600</v>
      </c>
      <c r="O399" s="558"/>
    </row>
    <row r="400" spans="1:16" ht="16.5" thickBot="1">
      <c r="A400" s="39" t="s">
        <v>1632</v>
      </c>
      <c r="B400" s="39" t="s">
        <v>1854</v>
      </c>
      <c r="C400" s="39" t="s">
        <v>1633</v>
      </c>
      <c r="D400" s="39" t="s">
        <v>1631</v>
      </c>
      <c r="E400" s="40">
        <v>1610</v>
      </c>
      <c r="F400" s="39">
        <v>1</v>
      </c>
      <c r="G400" s="378" t="s">
        <v>1625</v>
      </c>
      <c r="H400" s="140">
        <v>43660</v>
      </c>
      <c r="I400" s="39"/>
      <c r="J400" s="156"/>
      <c r="K400" s="39"/>
      <c r="M400" s="111" t="s">
        <v>278</v>
      </c>
      <c r="N400" s="112">
        <f>SUM(N397:N399)</f>
        <v>4100</v>
      </c>
      <c r="O400" s="558"/>
    </row>
    <row r="401" spans="1:17" ht="16.5" thickBot="1">
      <c r="A401" s="39" t="s">
        <v>1632</v>
      </c>
      <c r="B401" s="39" t="s">
        <v>1854</v>
      </c>
      <c r="C401" s="39" t="s">
        <v>1635</v>
      </c>
      <c r="D401" s="39" t="s">
        <v>1634</v>
      </c>
      <c r="E401" s="40">
        <v>620</v>
      </c>
      <c r="F401" s="39">
        <v>1</v>
      </c>
      <c r="G401" s="378" t="s">
        <v>1625</v>
      </c>
      <c r="H401" s="140">
        <v>43660</v>
      </c>
      <c r="I401" s="39"/>
      <c r="J401" s="156"/>
      <c r="K401" s="39"/>
      <c r="O401" s="455"/>
    </row>
    <row r="402" spans="1:17" ht="16.5" thickBot="1">
      <c r="A402" s="39" t="s">
        <v>1632</v>
      </c>
      <c r="B402" s="39" t="s">
        <v>1854</v>
      </c>
      <c r="C402" s="39" t="s">
        <v>1637</v>
      </c>
      <c r="D402" s="39" t="s">
        <v>1636</v>
      </c>
      <c r="E402" s="40">
        <v>2490</v>
      </c>
      <c r="F402" s="39">
        <v>1</v>
      </c>
      <c r="G402" s="378" t="s">
        <v>1625</v>
      </c>
      <c r="H402" s="140">
        <v>43660</v>
      </c>
      <c r="I402" s="39"/>
      <c r="J402" s="156"/>
      <c r="K402" s="39"/>
      <c r="L402" t="s">
        <v>3150</v>
      </c>
      <c r="M402" s="109" t="s">
        <v>3122</v>
      </c>
      <c r="N402" s="110"/>
      <c r="O402" s="569">
        <v>77</v>
      </c>
      <c r="P402" t="s">
        <v>1690</v>
      </c>
    </row>
    <row r="403" spans="1:17" ht="16.5" thickTop="1">
      <c r="A403" s="39" t="s">
        <v>1639</v>
      </c>
      <c r="B403" s="39" t="s">
        <v>1854</v>
      </c>
      <c r="C403" s="39" t="s">
        <v>1640</v>
      </c>
      <c r="D403" s="39" t="s">
        <v>1638</v>
      </c>
      <c r="E403" s="40">
        <v>544</v>
      </c>
      <c r="F403" s="39">
        <v>4</v>
      </c>
      <c r="G403" s="375" t="s">
        <v>1641</v>
      </c>
      <c r="H403" s="140">
        <v>43660</v>
      </c>
      <c r="I403" s="39"/>
      <c r="J403" s="156"/>
      <c r="K403" s="39"/>
      <c r="M403" s="93" t="s">
        <v>112</v>
      </c>
      <c r="N403" s="94">
        <v>2500</v>
      </c>
      <c r="O403" s="569"/>
      <c r="P403" t="s">
        <v>2340</v>
      </c>
    </row>
    <row r="404" spans="1:17">
      <c r="A404" s="39" t="s">
        <v>1644</v>
      </c>
      <c r="B404" s="39" t="s">
        <v>1854</v>
      </c>
      <c r="C404" s="39" t="s">
        <v>1643</v>
      </c>
      <c r="D404" s="39" t="s">
        <v>1642</v>
      </c>
      <c r="E404" s="40">
        <v>1260</v>
      </c>
      <c r="F404" s="39">
        <v>10</v>
      </c>
      <c r="G404" s="378" t="s">
        <v>648</v>
      </c>
      <c r="H404" s="140">
        <v>43660</v>
      </c>
      <c r="I404" s="39"/>
      <c r="J404" s="156"/>
      <c r="K404" s="39"/>
      <c r="M404" s="93" t="s">
        <v>368</v>
      </c>
      <c r="N404" s="94" t="s">
        <v>3134</v>
      </c>
      <c r="O404" s="569"/>
    </row>
    <row r="405" spans="1:17" ht="16.5" thickBot="1">
      <c r="A405" s="39" t="s">
        <v>1657</v>
      </c>
      <c r="B405" s="39" t="s">
        <v>1854</v>
      </c>
      <c r="C405" s="39" t="s">
        <v>1659</v>
      </c>
      <c r="D405" s="39" t="s">
        <v>1658</v>
      </c>
      <c r="E405" s="40">
        <v>379</v>
      </c>
      <c r="F405" s="39">
        <v>1</v>
      </c>
      <c r="G405" s="382" t="s">
        <v>2992</v>
      </c>
      <c r="H405" s="140">
        <v>43667</v>
      </c>
      <c r="I405" s="39"/>
      <c r="J405" s="156"/>
      <c r="K405" s="39"/>
      <c r="M405" s="111" t="s">
        <v>278</v>
      </c>
      <c r="N405" s="112">
        <f>SUM(N402:N404)</f>
        <v>2500</v>
      </c>
      <c r="O405" s="569"/>
    </row>
    <row r="406" spans="1:17" ht="16.5" thickBot="1">
      <c r="A406" s="39" t="s">
        <v>2350</v>
      </c>
      <c r="B406" s="39" t="s">
        <v>1853</v>
      </c>
      <c r="C406" s="39" t="s">
        <v>2349</v>
      </c>
      <c r="D406" s="39" t="s">
        <v>2348</v>
      </c>
      <c r="E406" s="40">
        <v>790</v>
      </c>
      <c r="F406" s="39">
        <v>1</v>
      </c>
      <c r="G406" s="495" t="s">
        <v>2347</v>
      </c>
      <c r="H406" s="140">
        <v>43769</v>
      </c>
      <c r="I406" s="39"/>
      <c r="J406" s="156"/>
      <c r="K406" s="39"/>
      <c r="O406" s="460"/>
    </row>
    <row r="407" spans="1:17" ht="16.5" thickBot="1">
      <c r="A407" s="39" t="s">
        <v>2234</v>
      </c>
      <c r="B407" s="39" t="s">
        <v>1853</v>
      </c>
      <c r="C407" s="39" t="s">
        <v>2235</v>
      </c>
      <c r="D407" s="39" t="s">
        <v>2237</v>
      </c>
      <c r="E407" s="40">
        <v>2839</v>
      </c>
      <c r="F407" s="39">
        <v>1</v>
      </c>
      <c r="G407" s="491" t="s">
        <v>2230</v>
      </c>
      <c r="H407" s="140">
        <v>43763</v>
      </c>
      <c r="I407" s="39"/>
      <c r="J407" s="39" t="s">
        <v>2316</v>
      </c>
      <c r="K407" s="39"/>
      <c r="L407" t="s">
        <v>3151</v>
      </c>
      <c r="M407" s="109" t="s">
        <v>3255</v>
      </c>
      <c r="N407" s="110"/>
      <c r="O407" s="578">
        <v>78</v>
      </c>
    </row>
    <row r="408" spans="1:17" ht="16.5" thickTop="1">
      <c r="A408" s="551" t="s">
        <v>1596</v>
      </c>
      <c r="B408" s="551" t="s">
        <v>1853</v>
      </c>
      <c r="C408" s="551" t="s">
        <v>1598</v>
      </c>
      <c r="D408" s="551" t="s">
        <v>1599</v>
      </c>
      <c r="E408" s="552">
        <v>1800</v>
      </c>
      <c r="F408" s="551">
        <v>1</v>
      </c>
      <c r="G408" s="553" t="s">
        <v>1601</v>
      </c>
      <c r="H408" s="554">
        <v>43652</v>
      </c>
      <c r="I408" s="551" t="s">
        <v>3339</v>
      </c>
      <c r="J408" s="564"/>
      <c r="K408" s="551"/>
      <c r="M408" s="93" t="s">
        <v>112</v>
      </c>
      <c r="N408" s="94">
        <v>3000</v>
      </c>
      <c r="O408" s="578"/>
      <c r="P408" t="s">
        <v>717</v>
      </c>
    </row>
    <row r="409" spans="1:17">
      <c r="A409" s="105" t="s">
        <v>119</v>
      </c>
      <c r="B409" s="39" t="s">
        <v>1853</v>
      </c>
      <c r="C409" s="39" t="s">
        <v>1312</v>
      </c>
      <c r="D409" s="39" t="s">
        <v>1312</v>
      </c>
      <c r="E409" s="40">
        <v>498</v>
      </c>
      <c r="F409" s="39">
        <v>1</v>
      </c>
      <c r="G409" s="299" t="s">
        <v>1313</v>
      </c>
      <c r="H409" s="140">
        <v>43589</v>
      </c>
      <c r="I409" s="39" t="s">
        <v>3120</v>
      </c>
      <c r="J409" s="156"/>
      <c r="K409" s="39"/>
      <c r="M409" s="93" t="s">
        <v>368</v>
      </c>
      <c r="N409" s="94" t="s">
        <v>64</v>
      </c>
      <c r="O409" s="578"/>
    </row>
    <row r="410" spans="1:17" ht="16.5" thickBot="1">
      <c r="A410" s="39" t="s">
        <v>2330</v>
      </c>
      <c r="B410" s="39" t="s">
        <v>2332</v>
      </c>
      <c r="C410" s="39" t="s">
        <v>2336</v>
      </c>
      <c r="D410" s="39" t="s">
        <v>2329</v>
      </c>
      <c r="E410" s="40">
        <v>906</v>
      </c>
      <c r="F410" s="39">
        <v>1</v>
      </c>
      <c r="G410" s="495" t="s">
        <v>2337</v>
      </c>
      <c r="H410" s="140">
        <v>43770</v>
      </c>
      <c r="I410" s="39" t="s">
        <v>3119</v>
      </c>
      <c r="J410" s="156"/>
      <c r="K410" s="39"/>
      <c r="M410" s="111" t="s">
        <v>278</v>
      </c>
      <c r="N410" s="112">
        <f>SUM(N407:N409)</f>
        <v>3000</v>
      </c>
      <c r="O410" s="578"/>
    </row>
    <row r="411" spans="1:17" ht="16.5" thickBot="1">
      <c r="A411" s="406" t="s">
        <v>1596</v>
      </c>
      <c r="B411" s="407" t="s">
        <v>1853</v>
      </c>
      <c r="C411" s="407" t="s">
        <v>1597</v>
      </c>
      <c r="D411" s="407" t="s">
        <v>1614</v>
      </c>
      <c r="E411" s="411">
        <v>1600</v>
      </c>
      <c r="F411" s="407">
        <v>1</v>
      </c>
      <c r="G411" s="409" t="s">
        <v>1601</v>
      </c>
      <c r="H411" s="415">
        <v>43652</v>
      </c>
      <c r="I411" s="379" t="s">
        <v>1613</v>
      </c>
      <c r="J411" s="156"/>
      <c r="K411" s="39"/>
      <c r="O411" s="490"/>
    </row>
    <row r="412" spans="1:17" ht="16.5" thickBot="1">
      <c r="A412" s="279" t="s">
        <v>1380</v>
      </c>
      <c r="B412" s="279"/>
      <c r="C412" s="279"/>
      <c r="D412" s="39" t="s">
        <v>1615</v>
      </c>
      <c r="E412" s="40">
        <v>-1510</v>
      </c>
      <c r="F412" s="39"/>
      <c r="G412" s="376" t="s">
        <v>648</v>
      </c>
      <c r="H412" s="140"/>
      <c r="I412" s="39"/>
      <c r="J412" s="156"/>
      <c r="K412" s="39"/>
      <c r="L412" t="s">
        <v>1790</v>
      </c>
      <c r="M412" s="109" t="s">
        <v>3128</v>
      </c>
      <c r="N412" s="110"/>
      <c r="O412" s="578">
        <v>79</v>
      </c>
    </row>
    <row r="413" spans="1:17" ht="16.5" thickTop="1">
      <c r="A413" s="279" t="s">
        <v>1380</v>
      </c>
      <c r="B413" s="279"/>
      <c r="C413" s="279"/>
      <c r="D413" s="39" t="s">
        <v>3000</v>
      </c>
      <c r="E413" s="40">
        <v>-2700</v>
      </c>
      <c r="F413" s="39"/>
      <c r="G413" s="533" t="s">
        <v>2648</v>
      </c>
      <c r="H413" s="140"/>
      <c r="I413" s="39" t="s">
        <v>3001</v>
      </c>
      <c r="J413" s="156"/>
      <c r="K413" s="39"/>
      <c r="M413" s="93" t="s">
        <v>112</v>
      </c>
      <c r="N413" s="94">
        <v>4800</v>
      </c>
      <c r="O413" s="578"/>
      <c r="P413" t="s">
        <v>3093</v>
      </c>
    </row>
    <row r="414" spans="1:17">
      <c r="A414" s="39"/>
      <c r="B414" s="39"/>
      <c r="C414" s="39"/>
      <c r="D414" s="39"/>
      <c r="E414" s="40"/>
      <c r="F414" s="39"/>
      <c r="G414" s="370"/>
      <c r="H414" s="140"/>
      <c r="I414" s="39"/>
      <c r="J414" s="156"/>
      <c r="K414" s="39"/>
      <c r="M414" s="93" t="s">
        <v>368</v>
      </c>
      <c r="N414" s="94">
        <v>400</v>
      </c>
      <c r="O414" s="578"/>
      <c r="P414" t="s">
        <v>2143</v>
      </c>
      <c r="Q414" t="s">
        <v>3155</v>
      </c>
    </row>
    <row r="415" spans="1:17">
      <c r="A415" s="655" t="s">
        <v>3154</v>
      </c>
      <c r="B415" s="656"/>
      <c r="C415" s="657"/>
      <c r="D415" s="209"/>
      <c r="E415" s="210"/>
      <c r="F415" s="209"/>
      <c r="G415" s="211"/>
      <c r="H415" s="213" t="s">
        <v>1065</v>
      </c>
      <c r="I415" s="214">
        <f>SUM(E416:E422)</f>
        <v>8844</v>
      </c>
      <c r="J415" s="212"/>
      <c r="K415" s="209"/>
      <c r="M415" s="100" t="s">
        <v>1162</v>
      </c>
      <c r="N415" s="94">
        <v>1478</v>
      </c>
      <c r="O415" s="578"/>
    </row>
    <row r="416" spans="1:17" ht="16.5" thickBot="1">
      <c r="A416" s="39" t="s">
        <v>103</v>
      </c>
      <c r="B416" s="39" t="s">
        <v>162</v>
      </c>
      <c r="C416" s="39" t="s">
        <v>753</v>
      </c>
      <c r="D416" s="39" t="s">
        <v>3141</v>
      </c>
      <c r="E416" s="40">
        <v>2653</v>
      </c>
      <c r="F416" s="39">
        <v>1</v>
      </c>
      <c r="G416" s="572" t="s">
        <v>447</v>
      </c>
      <c r="H416" s="140">
        <v>44104</v>
      </c>
      <c r="I416" s="39"/>
      <c r="J416" s="156"/>
      <c r="K416" s="39"/>
      <c r="M416" s="111" t="s">
        <v>278</v>
      </c>
      <c r="N416" s="112">
        <f>SUM(N413:N415)</f>
        <v>6678</v>
      </c>
      <c r="O416" s="578"/>
    </row>
    <row r="417" spans="1:16" ht="16.5" thickBot="1">
      <c r="A417" s="39" t="s">
        <v>3142</v>
      </c>
      <c r="B417" s="39" t="s">
        <v>1854</v>
      </c>
      <c r="C417" s="39" t="s">
        <v>712</v>
      </c>
      <c r="D417" s="39" t="s">
        <v>3143</v>
      </c>
      <c r="E417" s="40">
        <v>1180</v>
      </c>
      <c r="F417" s="39">
        <v>1</v>
      </c>
      <c r="G417" s="563" t="s">
        <v>3112</v>
      </c>
      <c r="H417" s="140">
        <v>44104</v>
      </c>
      <c r="I417" s="39"/>
      <c r="J417" s="156"/>
      <c r="K417" s="39"/>
      <c r="O417" s="494"/>
    </row>
    <row r="418" spans="1:16" ht="16.5" thickBot="1">
      <c r="A418" s="39" t="s">
        <v>103</v>
      </c>
      <c r="B418" s="39" t="s">
        <v>3144</v>
      </c>
      <c r="C418" s="39" t="s">
        <v>155</v>
      </c>
      <c r="D418" s="39" t="s">
        <v>3145</v>
      </c>
      <c r="E418" s="40">
        <v>1408</v>
      </c>
      <c r="F418" s="39">
        <v>2</v>
      </c>
      <c r="G418" s="572" t="s">
        <v>1361</v>
      </c>
      <c r="H418" s="140">
        <v>44104</v>
      </c>
      <c r="I418" s="39"/>
      <c r="J418" s="156"/>
      <c r="K418" s="39"/>
      <c r="L418" t="s">
        <v>3150</v>
      </c>
      <c r="M418" s="109" t="s">
        <v>3248</v>
      </c>
      <c r="N418" s="110"/>
      <c r="O418" s="578">
        <v>80</v>
      </c>
    </row>
    <row r="419" spans="1:16" ht="16.5" thickTop="1">
      <c r="A419" s="39" t="s">
        <v>3137</v>
      </c>
      <c r="B419" s="39" t="s">
        <v>1853</v>
      </c>
      <c r="C419" s="39" t="s">
        <v>3135</v>
      </c>
      <c r="D419" s="39" t="s">
        <v>3136</v>
      </c>
      <c r="E419" s="40">
        <v>2900</v>
      </c>
      <c r="F419" s="39">
        <v>1</v>
      </c>
      <c r="G419" s="572" t="s">
        <v>480</v>
      </c>
      <c r="H419" s="140">
        <v>44103</v>
      </c>
      <c r="I419" s="39"/>
      <c r="J419" s="156"/>
      <c r="K419" s="39"/>
      <c r="M419" s="93" t="s">
        <v>112</v>
      </c>
      <c r="N419" s="94">
        <v>3000</v>
      </c>
      <c r="O419" s="578"/>
      <c r="P419" t="s">
        <v>3249</v>
      </c>
    </row>
    <row r="420" spans="1:16">
      <c r="A420" s="105" t="s">
        <v>119</v>
      </c>
      <c r="B420" s="39" t="s">
        <v>1853</v>
      </c>
      <c r="C420" s="39" t="s">
        <v>175</v>
      </c>
      <c r="D420" s="39" t="s">
        <v>3224</v>
      </c>
      <c r="E420" s="40">
        <v>528</v>
      </c>
      <c r="F420" s="39">
        <v>1</v>
      </c>
      <c r="G420" s="579" t="s">
        <v>1110</v>
      </c>
      <c r="H420" s="140">
        <v>44123</v>
      </c>
      <c r="I420" s="39"/>
      <c r="J420" s="156"/>
      <c r="K420" s="39"/>
      <c r="M420" s="93" t="s">
        <v>368</v>
      </c>
      <c r="N420" s="94">
        <v>100</v>
      </c>
      <c r="O420" s="578"/>
      <c r="P420" t="s">
        <v>1662</v>
      </c>
    </row>
    <row r="421" spans="1:16" ht="16.5" thickBot="1">
      <c r="A421" s="105" t="s">
        <v>119</v>
      </c>
      <c r="B421" s="39" t="s">
        <v>1853</v>
      </c>
      <c r="C421" s="39" t="s">
        <v>3264</v>
      </c>
      <c r="D421" s="39" t="s">
        <v>3263</v>
      </c>
      <c r="E421" s="40">
        <v>175</v>
      </c>
      <c r="F421" s="39">
        <v>4</v>
      </c>
      <c r="G421" s="597" t="s">
        <v>1110</v>
      </c>
      <c r="H421" s="140">
        <v>44135</v>
      </c>
      <c r="I421" s="39"/>
      <c r="J421" s="156"/>
      <c r="K421" s="39"/>
      <c r="M421" s="111" t="s">
        <v>278</v>
      </c>
      <c r="N421" s="112">
        <f>SUM(N418:N420)</f>
        <v>3100</v>
      </c>
      <c r="O421" s="578"/>
      <c r="P421" t="s">
        <v>3250</v>
      </c>
    </row>
    <row r="422" spans="1:16" ht="16.5" thickBot="1">
      <c r="A422" s="39"/>
      <c r="B422" s="39"/>
      <c r="C422" s="39"/>
      <c r="D422" s="39"/>
      <c r="E422" s="40"/>
      <c r="F422" s="39"/>
      <c r="G422" s="574"/>
      <c r="H422" s="140"/>
      <c r="I422" s="39"/>
      <c r="J422" s="156"/>
      <c r="K422" s="39"/>
      <c r="O422" s="578"/>
    </row>
    <row r="423" spans="1:16" ht="16.5" thickBot="1">
      <c r="A423" s="655" t="s">
        <v>1860</v>
      </c>
      <c r="B423" s="656"/>
      <c r="C423" s="657"/>
      <c r="D423" s="209"/>
      <c r="E423" s="210"/>
      <c r="F423" s="209"/>
      <c r="G423" s="211"/>
      <c r="H423" s="213" t="s">
        <v>1065</v>
      </c>
      <c r="I423" s="214">
        <f>SUM(E424:E456)</f>
        <v>25021</v>
      </c>
      <c r="J423" s="212"/>
      <c r="K423" s="209"/>
      <c r="L423" t="s">
        <v>1651</v>
      </c>
      <c r="M423" s="109" t="s">
        <v>3257</v>
      </c>
      <c r="N423" s="110"/>
      <c r="O423" s="580">
        <v>81</v>
      </c>
      <c r="P423" t="s">
        <v>1676</v>
      </c>
    </row>
    <row r="424" spans="1:16" ht="16.5" thickTop="1">
      <c r="A424" s="39" t="s">
        <v>504</v>
      </c>
      <c r="B424" s="39" t="s">
        <v>485</v>
      </c>
      <c r="C424" s="39" t="s">
        <v>489</v>
      </c>
      <c r="D424" s="39" t="s">
        <v>505</v>
      </c>
      <c r="E424" s="40">
        <v>2000</v>
      </c>
      <c r="F424" s="39">
        <v>1</v>
      </c>
      <c r="G424" s="199" t="s">
        <v>506</v>
      </c>
      <c r="H424" s="45"/>
      <c r="I424" s="39" t="s">
        <v>3288</v>
      </c>
      <c r="J424" s="156"/>
      <c r="K424" s="39"/>
      <c r="M424" s="93" t="s">
        <v>112</v>
      </c>
      <c r="N424" s="94">
        <v>3500</v>
      </c>
      <c r="O424" s="580"/>
      <c r="P424" t="s">
        <v>1662</v>
      </c>
    </row>
    <row r="425" spans="1:16">
      <c r="A425" s="39" t="s">
        <v>473</v>
      </c>
      <c r="B425" s="39" t="s">
        <v>485</v>
      </c>
      <c r="C425" s="39" t="s">
        <v>489</v>
      </c>
      <c r="D425" s="39" t="s">
        <v>474</v>
      </c>
      <c r="E425" s="40">
        <v>1750</v>
      </c>
      <c r="F425" s="39">
        <v>2</v>
      </c>
      <c r="G425" s="199" t="s">
        <v>475</v>
      </c>
      <c r="H425" s="45"/>
      <c r="I425" s="39"/>
      <c r="J425" s="156" t="s">
        <v>1861</v>
      </c>
      <c r="K425" s="39"/>
      <c r="M425" s="93" t="s">
        <v>368</v>
      </c>
      <c r="N425" s="94">
        <v>500</v>
      </c>
      <c r="O425" s="580"/>
    </row>
    <row r="426" spans="1:16" ht="16.5" thickBot="1">
      <c r="A426" s="39" t="s">
        <v>1345</v>
      </c>
      <c r="B426" s="39" t="s">
        <v>156</v>
      </c>
      <c r="C426" s="39" t="s">
        <v>489</v>
      </c>
      <c r="D426" s="39" t="s">
        <v>1344</v>
      </c>
      <c r="E426" s="40">
        <v>1348</v>
      </c>
      <c r="F426" s="39">
        <v>1</v>
      </c>
      <c r="G426" s="310" t="s">
        <v>1346</v>
      </c>
      <c r="H426" s="140">
        <v>43609</v>
      </c>
      <c r="I426" s="39" t="s">
        <v>3287</v>
      </c>
      <c r="J426" s="156"/>
      <c r="K426" s="39"/>
      <c r="M426" s="111" t="s">
        <v>278</v>
      </c>
      <c r="N426" s="112">
        <f>SUM(N423:N425)</f>
        <v>4000</v>
      </c>
      <c r="O426" s="580"/>
    </row>
    <row r="427" spans="1:16" ht="16.5" thickBot="1">
      <c r="A427" s="39" t="s">
        <v>1778</v>
      </c>
      <c r="B427" s="39" t="s">
        <v>485</v>
      </c>
      <c r="C427" s="39" t="s">
        <v>489</v>
      </c>
      <c r="D427" s="39" t="s">
        <v>1777</v>
      </c>
      <c r="E427" s="40">
        <v>2109</v>
      </c>
      <c r="F427" s="39">
        <v>1</v>
      </c>
      <c r="G427" s="396" t="s">
        <v>1313</v>
      </c>
      <c r="H427" s="140">
        <v>43681</v>
      </c>
      <c r="I427" s="39" t="s">
        <v>3290</v>
      </c>
      <c r="J427" s="156"/>
      <c r="K427" s="39"/>
      <c r="O427" s="499"/>
    </row>
    <row r="428" spans="1:16" ht="16.5" thickBot="1">
      <c r="A428" s="39" t="s">
        <v>465</v>
      </c>
      <c r="B428" s="39" t="s">
        <v>156</v>
      </c>
      <c r="C428" s="39" t="s">
        <v>489</v>
      </c>
      <c r="D428" s="39" t="s">
        <v>3286</v>
      </c>
      <c r="E428" s="40">
        <v>2080</v>
      </c>
      <c r="F428" s="39">
        <v>2</v>
      </c>
      <c r="G428" s="604" t="s">
        <v>439</v>
      </c>
      <c r="H428" s="140">
        <v>44160</v>
      </c>
      <c r="I428" s="39" t="s">
        <v>3289</v>
      </c>
      <c r="J428" s="156"/>
      <c r="K428" s="39"/>
      <c r="L428" t="s">
        <v>3258</v>
      </c>
      <c r="M428" s="109" t="s">
        <v>3256</v>
      </c>
      <c r="N428" s="110"/>
      <c r="O428" s="580">
        <v>82</v>
      </c>
      <c r="P428" t="s">
        <v>3276</v>
      </c>
    </row>
    <row r="429" spans="1:16" ht="16.5" thickTop="1">
      <c r="A429" s="39" t="s">
        <v>465</v>
      </c>
      <c r="B429" s="39" t="s">
        <v>485</v>
      </c>
      <c r="C429" s="39" t="s">
        <v>1349</v>
      </c>
      <c r="D429" s="39" t="s">
        <v>2098</v>
      </c>
      <c r="E429" s="40">
        <v>453</v>
      </c>
      <c r="F429" s="39">
        <v>1</v>
      </c>
      <c r="G429" s="199" t="s">
        <v>476</v>
      </c>
      <c r="H429" s="45"/>
      <c r="I429" s="39"/>
      <c r="J429" s="156"/>
      <c r="K429" s="39"/>
      <c r="M429" s="93" t="s">
        <v>112</v>
      </c>
      <c r="N429" s="94">
        <v>6050</v>
      </c>
      <c r="O429" s="580"/>
      <c r="P429" t="s">
        <v>1662</v>
      </c>
    </row>
    <row r="430" spans="1:16">
      <c r="A430" s="105" t="s">
        <v>119</v>
      </c>
      <c r="B430" s="39" t="s">
        <v>485</v>
      </c>
      <c r="C430" s="39" t="s">
        <v>1347</v>
      </c>
      <c r="D430" s="39" t="s">
        <v>488</v>
      </c>
      <c r="E430" s="40">
        <v>360</v>
      </c>
      <c r="F430" s="39">
        <v>1</v>
      </c>
      <c r="G430" s="199" t="s">
        <v>483</v>
      </c>
      <c r="H430" s="45"/>
      <c r="I430" s="39"/>
      <c r="J430" s="156"/>
      <c r="K430" s="39"/>
      <c r="M430" s="100" t="s">
        <v>1162</v>
      </c>
      <c r="N430" s="94">
        <v>2000</v>
      </c>
      <c r="O430" s="603"/>
    </row>
    <row r="431" spans="1:16">
      <c r="A431" s="39" t="s">
        <v>465</v>
      </c>
      <c r="B431" s="39" t="s">
        <v>1852</v>
      </c>
      <c r="C431" s="39" t="s">
        <v>2513</v>
      </c>
      <c r="D431" s="39" t="s">
        <v>2512</v>
      </c>
      <c r="E431" s="40">
        <v>343</v>
      </c>
      <c r="F431" s="39">
        <v>1</v>
      </c>
      <c r="G431" s="506" t="s">
        <v>2511</v>
      </c>
      <c r="H431" s="140">
        <v>43788</v>
      </c>
      <c r="I431" s="39"/>
      <c r="J431" s="156"/>
      <c r="K431" s="39"/>
      <c r="M431" s="93" t="s">
        <v>368</v>
      </c>
      <c r="N431" s="94">
        <v>500</v>
      </c>
      <c r="O431" s="580"/>
    </row>
    <row r="432" spans="1:16" ht="16.5" thickBot="1">
      <c r="A432" s="39" t="s">
        <v>484</v>
      </c>
      <c r="B432" s="39" t="s">
        <v>485</v>
      </c>
      <c r="C432" s="39" t="s">
        <v>492</v>
      </c>
      <c r="D432" s="39" t="s">
        <v>486</v>
      </c>
      <c r="E432" s="40">
        <v>2600</v>
      </c>
      <c r="F432" s="39">
        <v>1</v>
      </c>
      <c r="G432" s="199" t="s">
        <v>483</v>
      </c>
      <c r="H432" s="45"/>
      <c r="I432" s="39"/>
      <c r="J432" s="156"/>
      <c r="K432" s="39"/>
      <c r="M432" s="111" t="s">
        <v>278</v>
      </c>
      <c r="N432" s="112">
        <f>SUM(N428:N431)</f>
        <v>8550</v>
      </c>
      <c r="O432" s="580"/>
    </row>
    <row r="433" spans="1:16" ht="16.5" thickBot="1">
      <c r="A433" s="105" t="s">
        <v>119</v>
      </c>
      <c r="B433" s="39" t="s">
        <v>156</v>
      </c>
      <c r="C433" s="39" t="s">
        <v>157</v>
      </c>
      <c r="D433" s="39" t="s">
        <v>1564</v>
      </c>
      <c r="E433" s="40">
        <v>532</v>
      </c>
      <c r="F433" s="39">
        <v>1</v>
      </c>
      <c r="G433" s="365" t="s">
        <v>1565</v>
      </c>
      <c r="H433" s="140">
        <v>43648</v>
      </c>
      <c r="I433" s="39"/>
      <c r="J433" s="156"/>
      <c r="K433" s="39"/>
      <c r="O433" s="503"/>
    </row>
    <row r="434" spans="1:16" ht="16.5" thickBot="1">
      <c r="A434" s="423" t="s">
        <v>119</v>
      </c>
      <c r="B434" s="424" t="s">
        <v>485</v>
      </c>
      <c r="C434" s="424" t="s">
        <v>492</v>
      </c>
      <c r="D434" s="424" t="s">
        <v>487</v>
      </c>
      <c r="E434" s="425">
        <v>599</v>
      </c>
      <c r="F434" s="424">
        <v>1</v>
      </c>
      <c r="G434" s="426" t="s">
        <v>483</v>
      </c>
      <c r="H434" s="246"/>
      <c r="I434" s="427" t="s">
        <v>1566</v>
      </c>
      <c r="J434" s="371"/>
      <c r="K434" s="241"/>
      <c r="L434" t="s">
        <v>2522</v>
      </c>
      <c r="M434" s="109" t="s">
        <v>3298</v>
      </c>
      <c r="N434" s="110"/>
      <c r="O434" s="580">
        <v>83</v>
      </c>
      <c r="P434" t="s">
        <v>3276</v>
      </c>
    </row>
    <row r="435" spans="1:16" ht="16.5" thickTop="1">
      <c r="A435" s="449" t="s">
        <v>2092</v>
      </c>
      <c r="B435" s="449" t="s">
        <v>485</v>
      </c>
      <c r="C435" s="449" t="s">
        <v>157</v>
      </c>
      <c r="D435" s="449" t="s">
        <v>2093</v>
      </c>
      <c r="E435" s="454" t="s">
        <v>2094</v>
      </c>
      <c r="F435" s="449">
        <v>1</v>
      </c>
      <c r="G435" s="451" t="s">
        <v>2085</v>
      </c>
      <c r="H435" s="452">
        <v>43743</v>
      </c>
      <c r="I435" s="449"/>
      <c r="J435" s="453"/>
      <c r="K435" s="449"/>
      <c r="M435" s="93" t="s">
        <v>112</v>
      </c>
      <c r="N435" s="94">
        <v>3500</v>
      </c>
      <c r="O435" s="580"/>
    </row>
    <row r="436" spans="1:16">
      <c r="A436" s="241" t="s">
        <v>103</v>
      </c>
      <c r="B436" s="241" t="s">
        <v>1856</v>
      </c>
      <c r="C436" s="241" t="s">
        <v>173</v>
      </c>
      <c r="D436" s="241" t="s">
        <v>145</v>
      </c>
      <c r="E436" s="242">
        <v>1080</v>
      </c>
      <c r="F436" s="241">
        <v>1</v>
      </c>
      <c r="G436" s="243" t="s">
        <v>122</v>
      </c>
      <c r="H436" s="246"/>
      <c r="I436" s="241" t="s">
        <v>1178</v>
      </c>
      <c r="J436" s="245"/>
      <c r="K436" s="241"/>
      <c r="M436" s="93" t="s">
        <v>368</v>
      </c>
      <c r="N436" s="94">
        <v>0</v>
      </c>
      <c r="O436" s="580"/>
    </row>
    <row r="437" spans="1:16" ht="16.5" thickBot="1">
      <c r="A437" s="241" t="s">
        <v>103</v>
      </c>
      <c r="B437" s="241" t="s">
        <v>1856</v>
      </c>
      <c r="C437" s="241" t="s">
        <v>1833</v>
      </c>
      <c r="D437" s="241" t="s">
        <v>145</v>
      </c>
      <c r="E437" s="242">
        <v>1223</v>
      </c>
      <c r="F437" s="241">
        <v>1</v>
      </c>
      <c r="G437" s="243" t="s">
        <v>122</v>
      </c>
      <c r="H437" s="244">
        <v>43710</v>
      </c>
      <c r="I437" s="241" t="s">
        <v>1178</v>
      </c>
      <c r="J437" s="245"/>
      <c r="K437" s="241"/>
      <c r="M437" s="111" t="s">
        <v>278</v>
      </c>
      <c r="N437" s="112">
        <f>SUM(N434:N436)</f>
        <v>3500</v>
      </c>
      <c r="O437" s="580"/>
    </row>
    <row r="438" spans="1:16" ht="16.5" thickBot="1">
      <c r="A438" s="241" t="s">
        <v>1931</v>
      </c>
      <c r="B438" s="241" t="s">
        <v>169</v>
      </c>
      <c r="C438" s="241" t="s">
        <v>1833</v>
      </c>
      <c r="D438" s="241" t="s">
        <v>1932</v>
      </c>
      <c r="E438" s="549" t="s">
        <v>1930</v>
      </c>
      <c r="F438" s="241">
        <v>1</v>
      </c>
      <c r="G438" s="243" t="s">
        <v>1929</v>
      </c>
      <c r="H438" s="244">
        <v>43730</v>
      </c>
      <c r="I438" s="241" t="s">
        <v>1178</v>
      </c>
      <c r="J438" s="245"/>
      <c r="K438" s="241"/>
      <c r="O438" s="494"/>
    </row>
    <row r="439" spans="1:16" ht="16.5" thickBot="1">
      <c r="A439" s="39" t="s">
        <v>2110</v>
      </c>
      <c r="B439" s="39" t="s">
        <v>169</v>
      </c>
      <c r="C439" s="39" t="s">
        <v>2126</v>
      </c>
      <c r="D439" s="39" t="s">
        <v>2109</v>
      </c>
      <c r="E439" s="40">
        <v>1303</v>
      </c>
      <c r="F439" s="39">
        <v>2</v>
      </c>
      <c r="G439" s="456" t="s">
        <v>2129</v>
      </c>
      <c r="H439" s="140">
        <v>43748</v>
      </c>
      <c r="I439" s="39" t="s">
        <v>665</v>
      </c>
      <c r="J439" s="156"/>
      <c r="K439" s="39"/>
      <c r="L439" t="s">
        <v>3133</v>
      </c>
      <c r="M439" s="109" t="s">
        <v>3285</v>
      </c>
      <c r="N439" s="110"/>
      <c r="O439" s="580">
        <v>84</v>
      </c>
      <c r="P439" t="s">
        <v>1225</v>
      </c>
    </row>
    <row r="440" spans="1:16" ht="16.5" thickTop="1">
      <c r="A440" s="241" t="s">
        <v>2054</v>
      </c>
      <c r="B440" s="241" t="s">
        <v>169</v>
      </c>
      <c r="C440" s="241" t="s">
        <v>2049</v>
      </c>
      <c r="D440" s="241" t="s">
        <v>2048</v>
      </c>
      <c r="E440" s="242">
        <v>3000</v>
      </c>
      <c r="F440" s="241">
        <v>44</v>
      </c>
      <c r="G440" s="243" t="s">
        <v>2045</v>
      </c>
      <c r="H440" s="244">
        <v>43738</v>
      </c>
      <c r="I440" s="241" t="s">
        <v>1178</v>
      </c>
      <c r="J440" s="245"/>
      <c r="K440" s="241"/>
      <c r="M440" s="93" t="s">
        <v>112</v>
      </c>
      <c r="N440" s="94">
        <v>3500</v>
      </c>
      <c r="O440" s="580"/>
    </row>
    <row r="441" spans="1:16">
      <c r="A441" s="241" t="s">
        <v>2118</v>
      </c>
      <c r="B441" s="241" t="s">
        <v>169</v>
      </c>
      <c r="C441" s="241" t="s">
        <v>2049</v>
      </c>
      <c r="D441" s="241" t="s">
        <v>2117</v>
      </c>
      <c r="E441" s="242">
        <v>1477</v>
      </c>
      <c r="F441" s="241">
        <v>30</v>
      </c>
      <c r="G441" s="243" t="s">
        <v>2129</v>
      </c>
      <c r="H441" s="244">
        <v>43748</v>
      </c>
      <c r="I441" s="241" t="s">
        <v>1178</v>
      </c>
      <c r="J441" s="245"/>
      <c r="K441" s="241"/>
      <c r="M441" s="93" t="s">
        <v>368</v>
      </c>
      <c r="N441" s="94">
        <v>220</v>
      </c>
      <c r="O441" s="580"/>
    </row>
    <row r="442" spans="1:16" ht="16.5" thickBot="1">
      <c r="A442" s="39" t="s">
        <v>2118</v>
      </c>
      <c r="B442" s="39" t="s">
        <v>169</v>
      </c>
      <c r="C442" s="39" t="s">
        <v>2049</v>
      </c>
      <c r="D442" s="39" t="s">
        <v>2117</v>
      </c>
      <c r="E442" s="40">
        <v>3058</v>
      </c>
      <c r="F442" s="39">
        <v>30</v>
      </c>
      <c r="G442" s="642" t="s">
        <v>3201</v>
      </c>
      <c r="H442" s="140">
        <v>44261</v>
      </c>
      <c r="I442" s="39" t="s">
        <v>3497</v>
      </c>
      <c r="J442" s="156"/>
      <c r="K442" s="39"/>
      <c r="M442" s="111" t="s">
        <v>278</v>
      </c>
      <c r="N442" s="112">
        <f>SUM(N439:N441)</f>
        <v>3720</v>
      </c>
      <c r="O442" s="580"/>
    </row>
    <row r="443" spans="1:16" ht="16.5" thickBot="1">
      <c r="A443" s="81" t="s">
        <v>588</v>
      </c>
      <c r="B443" s="81" t="s">
        <v>485</v>
      </c>
      <c r="C443" s="81" t="s">
        <v>157</v>
      </c>
      <c r="D443" s="81" t="s">
        <v>587</v>
      </c>
      <c r="E443" s="82">
        <v>410</v>
      </c>
      <c r="F443" s="81">
        <v>1</v>
      </c>
      <c r="G443" s="83" t="s">
        <v>483</v>
      </c>
      <c r="H443" s="140">
        <v>43357</v>
      </c>
      <c r="I443" s="158" t="s">
        <v>661</v>
      </c>
      <c r="J443" s="157"/>
      <c r="K443" s="39"/>
      <c r="O443" s="497"/>
    </row>
    <row r="444" spans="1:16" ht="16.5" thickBot="1">
      <c r="A444" s="81" t="s">
        <v>591</v>
      </c>
      <c r="B444" s="81" t="s">
        <v>169</v>
      </c>
      <c r="C444" s="81" t="s">
        <v>590</v>
      </c>
      <c r="D444" s="81" t="s">
        <v>589</v>
      </c>
      <c r="E444" s="82">
        <v>297</v>
      </c>
      <c r="F444" s="81">
        <v>1</v>
      </c>
      <c r="G444" s="84" t="s">
        <v>123</v>
      </c>
      <c r="H444" s="45"/>
      <c r="I444" s="158" t="s">
        <v>661</v>
      </c>
      <c r="J444" s="157"/>
      <c r="K444" s="39"/>
      <c r="L444" t="s">
        <v>3152</v>
      </c>
      <c r="M444" s="109" t="s">
        <v>3302</v>
      </c>
      <c r="N444" s="110"/>
      <c r="O444" s="603">
        <v>85</v>
      </c>
      <c r="P444" t="s">
        <v>1676</v>
      </c>
    </row>
    <row r="445" spans="1:16" ht="16.5" thickTop="1">
      <c r="A445" s="406" t="s">
        <v>721</v>
      </c>
      <c r="B445" s="407" t="s">
        <v>485</v>
      </c>
      <c r="C445" s="407" t="s">
        <v>490</v>
      </c>
      <c r="D445" s="407" t="s">
        <v>456</v>
      </c>
      <c r="E445" s="408" t="s">
        <v>64</v>
      </c>
      <c r="F445" s="407">
        <v>1</v>
      </c>
      <c r="G445" s="409"/>
      <c r="H445" s="410"/>
      <c r="I445" s="267" t="s">
        <v>1428</v>
      </c>
      <c r="J445" s="188"/>
      <c r="K445" s="39"/>
      <c r="M445" s="93" t="s">
        <v>112</v>
      </c>
      <c r="N445" s="94">
        <v>2300</v>
      </c>
      <c r="O445" s="603"/>
    </row>
    <row r="446" spans="1:16">
      <c r="A446" s="406" t="s">
        <v>103</v>
      </c>
      <c r="B446" s="407" t="s">
        <v>485</v>
      </c>
      <c r="C446" s="407" t="s">
        <v>644</v>
      </c>
      <c r="D446" s="407" t="s">
        <v>643</v>
      </c>
      <c r="E446" s="408" t="s">
        <v>603</v>
      </c>
      <c r="F446" s="407">
        <v>1</v>
      </c>
      <c r="G446" s="409" t="s">
        <v>535</v>
      </c>
      <c r="H446" s="410"/>
      <c r="I446" s="267" t="s">
        <v>1428</v>
      </c>
      <c r="J446" s="334"/>
      <c r="K446" s="39"/>
      <c r="M446" s="93" t="s">
        <v>368</v>
      </c>
      <c r="N446" s="95" t="s">
        <v>64</v>
      </c>
      <c r="O446" s="603"/>
    </row>
    <row r="447" spans="1:16" ht="16.5" thickBot="1">
      <c r="A447" s="407" t="s">
        <v>646</v>
      </c>
      <c r="B447" s="407" t="s">
        <v>485</v>
      </c>
      <c r="C447" s="407" t="s">
        <v>644</v>
      </c>
      <c r="D447" s="407" t="s">
        <v>645</v>
      </c>
      <c r="E447" s="408" t="s">
        <v>603</v>
      </c>
      <c r="F447" s="407">
        <v>1</v>
      </c>
      <c r="G447" s="409" t="s">
        <v>535</v>
      </c>
      <c r="H447" s="410"/>
      <c r="I447" s="267" t="s">
        <v>1428</v>
      </c>
      <c r="J447" s="334"/>
      <c r="K447" s="39"/>
      <c r="M447" s="111" t="s">
        <v>278</v>
      </c>
      <c r="N447" s="112">
        <f>SUM(N444:N446)</f>
        <v>2300</v>
      </c>
      <c r="O447" s="603"/>
    </row>
    <row r="448" spans="1:16" ht="16.5" thickBot="1">
      <c r="A448" s="406" t="s">
        <v>103</v>
      </c>
      <c r="B448" s="407" t="s">
        <v>156</v>
      </c>
      <c r="C448" s="407" t="s">
        <v>157</v>
      </c>
      <c r="D448" s="407" t="s">
        <v>153</v>
      </c>
      <c r="E448" s="411">
        <v>1940</v>
      </c>
      <c r="F448" s="407">
        <v>1</v>
      </c>
      <c r="G448" s="412" t="s">
        <v>122</v>
      </c>
      <c r="H448" s="410"/>
      <c r="I448" s="267" t="s">
        <v>1428</v>
      </c>
      <c r="J448" s="281"/>
      <c r="K448" s="39"/>
      <c r="O448" s="509"/>
    </row>
    <row r="449" spans="1:16" ht="16.5" thickBot="1">
      <c r="A449" s="406" t="s">
        <v>102</v>
      </c>
      <c r="B449" s="407" t="s">
        <v>491</v>
      </c>
      <c r="C449" s="407" t="s">
        <v>490</v>
      </c>
      <c r="D449" s="407" t="s">
        <v>152</v>
      </c>
      <c r="E449" s="408" t="s">
        <v>642</v>
      </c>
      <c r="F449" s="407">
        <v>2</v>
      </c>
      <c r="G449" s="409"/>
      <c r="H449" s="410"/>
      <c r="I449" s="267" t="s">
        <v>663</v>
      </c>
      <c r="J449" s="126"/>
      <c r="K449" s="105"/>
      <c r="L449" t="s">
        <v>3319</v>
      </c>
      <c r="M449" s="109" t="s">
        <v>3320</v>
      </c>
      <c r="N449" s="110"/>
      <c r="O449" s="603">
        <v>86</v>
      </c>
      <c r="P449" t="s">
        <v>717</v>
      </c>
    </row>
    <row r="450" spans="1:16" ht="16.5" thickTop="1">
      <c r="A450" s="406" t="s">
        <v>102</v>
      </c>
      <c r="B450" s="407" t="s">
        <v>485</v>
      </c>
      <c r="C450" s="407" t="s">
        <v>157</v>
      </c>
      <c r="D450" s="407" t="s">
        <v>108</v>
      </c>
      <c r="E450" s="411">
        <v>900</v>
      </c>
      <c r="F450" s="407">
        <v>1</v>
      </c>
      <c r="G450" s="409" t="s">
        <v>124</v>
      </c>
      <c r="H450" s="410"/>
      <c r="I450" s="267" t="s">
        <v>663</v>
      </c>
      <c r="J450" s="125"/>
      <c r="K450" s="39"/>
      <c r="M450" s="93" t="s">
        <v>112</v>
      </c>
      <c r="N450" s="94">
        <v>3300</v>
      </c>
      <c r="O450" s="603"/>
      <c r="P450" t="s">
        <v>1662</v>
      </c>
    </row>
    <row r="451" spans="1:16">
      <c r="A451" s="406" t="s">
        <v>2988</v>
      </c>
      <c r="B451" s="407" t="s">
        <v>169</v>
      </c>
      <c r="C451" s="407" t="s">
        <v>173</v>
      </c>
      <c r="D451" s="407" t="s">
        <v>2989</v>
      </c>
      <c r="E451" s="411">
        <v>1164</v>
      </c>
      <c r="F451" s="407">
        <v>1</v>
      </c>
      <c r="G451" s="409" t="s">
        <v>2553</v>
      </c>
      <c r="H451" s="413">
        <v>43982</v>
      </c>
      <c r="I451" s="407"/>
      <c r="J451" s="542"/>
      <c r="K451" s="541"/>
      <c r="M451" s="93" t="s">
        <v>368</v>
      </c>
      <c r="N451" s="95" t="s">
        <v>64</v>
      </c>
      <c r="O451" s="603"/>
    </row>
    <row r="452" spans="1:16" ht="16.5" thickBot="1">
      <c r="A452" s="279" t="s">
        <v>1380</v>
      </c>
      <c r="B452" s="279"/>
      <c r="C452" s="279"/>
      <c r="D452" s="39" t="s">
        <v>525</v>
      </c>
      <c r="E452" s="662">
        <v>-1895</v>
      </c>
      <c r="F452" s="39"/>
      <c r="G452" s="124"/>
      <c r="H452" s="45"/>
      <c r="I452" s="39"/>
      <c r="J452" s="156"/>
      <c r="K452" s="39"/>
      <c r="M452" s="111" t="s">
        <v>278</v>
      </c>
      <c r="N452" s="112">
        <f>SUM(N449:N451)</f>
        <v>3300</v>
      </c>
      <c r="O452" s="603"/>
    </row>
    <row r="453" spans="1:16" ht="16.5" thickBot="1">
      <c r="A453" s="279" t="s">
        <v>1380</v>
      </c>
      <c r="B453" s="279"/>
      <c r="C453" s="279"/>
      <c r="D453" s="39" t="s">
        <v>526</v>
      </c>
      <c r="E453" s="662"/>
      <c r="F453" s="39"/>
      <c r="H453" s="45"/>
      <c r="I453" s="39"/>
      <c r="J453" s="156"/>
      <c r="K453" s="39"/>
      <c r="O453" s="511"/>
    </row>
    <row r="454" spans="1:16" ht="16.5" thickBot="1">
      <c r="A454" s="279" t="s">
        <v>1380</v>
      </c>
      <c r="B454" s="279"/>
      <c r="C454" s="279"/>
      <c r="D454" s="39" t="s">
        <v>1427</v>
      </c>
      <c r="E454" s="40">
        <v>-2300</v>
      </c>
      <c r="F454" s="39"/>
      <c r="G454" s="332"/>
      <c r="H454" s="140"/>
      <c r="I454" s="39"/>
      <c r="J454" s="156"/>
      <c r="K454" s="39"/>
      <c r="L454" t="s">
        <v>3150</v>
      </c>
      <c r="M454" s="109" t="s">
        <v>3322</v>
      </c>
      <c r="N454" s="110"/>
      <c r="O454" s="610">
        <v>87</v>
      </c>
      <c r="P454" t="s">
        <v>1676</v>
      </c>
    </row>
    <row r="455" spans="1:16" ht="16.5" thickTop="1">
      <c r="A455" s="279" t="s">
        <v>1380</v>
      </c>
      <c r="B455" s="279"/>
      <c r="C455" s="279"/>
      <c r="D455" s="534" t="s">
        <v>2995</v>
      </c>
      <c r="E455" s="40">
        <v>-810</v>
      </c>
      <c r="F455" s="39">
        <v>1</v>
      </c>
      <c r="G455" s="533" t="s">
        <v>2648</v>
      </c>
      <c r="H455" s="140"/>
      <c r="I455" s="39" t="s">
        <v>2997</v>
      </c>
      <c r="J455" s="156"/>
      <c r="K455" s="39"/>
      <c r="M455" s="93" t="s">
        <v>112</v>
      </c>
      <c r="N455" s="94">
        <v>3000</v>
      </c>
      <c r="O455" s="610"/>
    </row>
    <row r="456" spans="1:16">
      <c r="A456" s="39"/>
      <c r="B456" s="39"/>
      <c r="C456" s="39"/>
      <c r="D456" s="39"/>
      <c r="E456" s="40"/>
      <c r="F456" s="39"/>
      <c r="G456" s="208"/>
      <c r="H456" s="140"/>
      <c r="I456" s="39"/>
      <c r="J456" s="156"/>
      <c r="K456" s="39"/>
      <c r="M456" s="93" t="s">
        <v>368</v>
      </c>
      <c r="N456" s="94">
        <v>500</v>
      </c>
      <c r="O456" s="610"/>
    </row>
    <row r="457" spans="1:16" ht="16.5" thickBot="1">
      <c r="A457" s="655" t="s">
        <v>1871</v>
      </c>
      <c r="B457" s="656"/>
      <c r="C457" s="657"/>
      <c r="D457" s="209"/>
      <c r="E457" s="210"/>
      <c r="F457" s="209"/>
      <c r="G457" s="211"/>
      <c r="H457" s="213" t="s">
        <v>1065</v>
      </c>
      <c r="I457" s="214">
        <f>SUM(E458:E494)</f>
        <v>7332</v>
      </c>
      <c r="J457" s="212"/>
      <c r="K457" s="209"/>
      <c r="M457" s="111" t="s">
        <v>278</v>
      </c>
      <c r="N457" s="112">
        <f>SUM(N454:N456)</f>
        <v>3500</v>
      </c>
      <c r="O457" s="610"/>
    </row>
    <row r="458" spans="1:16" ht="16.5" thickBot="1">
      <c r="A458" s="105" t="s">
        <v>444</v>
      </c>
      <c r="B458" s="105" t="s">
        <v>1857</v>
      </c>
      <c r="C458" s="105" t="s">
        <v>442</v>
      </c>
      <c r="D458" s="105" t="s">
        <v>443</v>
      </c>
      <c r="E458" s="106">
        <v>1880</v>
      </c>
      <c r="F458" s="105">
        <v>1</v>
      </c>
      <c r="G458" s="154" t="s">
        <v>124</v>
      </c>
      <c r="H458" s="45"/>
      <c r="I458" s="39"/>
      <c r="J458" s="156"/>
      <c r="K458" s="39"/>
      <c r="O458" s="610"/>
    </row>
    <row r="459" spans="1:16" ht="16.5" thickBot="1">
      <c r="A459" s="105" t="s">
        <v>119</v>
      </c>
      <c r="B459" s="39" t="s">
        <v>1857</v>
      </c>
      <c r="C459" s="39" t="s">
        <v>499</v>
      </c>
      <c r="D459" s="39" t="s">
        <v>500</v>
      </c>
      <c r="E459" s="40">
        <v>2182</v>
      </c>
      <c r="F459" s="105">
        <v>1</v>
      </c>
      <c r="G459" s="11" t="s">
        <v>439</v>
      </c>
      <c r="H459" s="45"/>
      <c r="I459" s="158" t="s">
        <v>661</v>
      </c>
      <c r="J459" s="156"/>
      <c r="K459" s="39"/>
      <c r="L459" t="s">
        <v>3325</v>
      </c>
      <c r="M459" s="109" t="s">
        <v>3324</v>
      </c>
      <c r="N459" s="110"/>
      <c r="O459" s="611">
        <v>88</v>
      </c>
      <c r="P459" t="s">
        <v>1678</v>
      </c>
    </row>
    <row r="460" spans="1:16" ht="16.5" thickTop="1">
      <c r="A460" s="39" t="s">
        <v>725</v>
      </c>
      <c r="B460" s="39" t="s">
        <v>1857</v>
      </c>
      <c r="C460" s="39" t="s">
        <v>499</v>
      </c>
      <c r="D460" s="39" t="s">
        <v>726</v>
      </c>
      <c r="E460" s="40">
        <v>2882</v>
      </c>
      <c r="F460" s="39">
        <v>1</v>
      </c>
      <c r="G460" s="11" t="s">
        <v>439</v>
      </c>
      <c r="H460" s="140">
        <v>43416</v>
      </c>
      <c r="I460" s="39"/>
      <c r="J460" s="159" t="s">
        <v>1334</v>
      </c>
      <c r="K460" s="39"/>
      <c r="M460" s="93" t="s">
        <v>112</v>
      </c>
      <c r="N460" s="94">
        <v>3000</v>
      </c>
      <c r="O460" s="611"/>
    </row>
    <row r="461" spans="1:16">
      <c r="A461" s="39" t="s">
        <v>2418</v>
      </c>
      <c r="B461" s="39" t="s">
        <v>1857</v>
      </c>
      <c r="C461" s="39" t="s">
        <v>499</v>
      </c>
      <c r="D461" s="39" t="s">
        <v>2419</v>
      </c>
      <c r="E461" s="40">
        <v>5388</v>
      </c>
      <c r="F461" s="39">
        <v>1</v>
      </c>
      <c r="G461" s="504" t="s">
        <v>2420</v>
      </c>
      <c r="H461" s="140">
        <v>43780</v>
      </c>
      <c r="I461" s="39"/>
      <c r="J461" s="156"/>
      <c r="K461" s="39"/>
      <c r="M461" s="93" t="s">
        <v>368</v>
      </c>
      <c r="N461" s="94">
        <v>500</v>
      </c>
      <c r="O461" s="611"/>
    </row>
    <row r="462" spans="1:16" ht="16.5" thickBot="1">
      <c r="A462" s="585" t="s">
        <v>2418</v>
      </c>
      <c r="B462" s="585" t="s">
        <v>1853</v>
      </c>
      <c r="C462" s="585" t="s">
        <v>2424</v>
      </c>
      <c r="D462" s="585" t="s">
        <v>2417</v>
      </c>
      <c r="E462" s="586">
        <v>368</v>
      </c>
      <c r="F462" s="585">
        <v>1</v>
      </c>
      <c r="G462" s="587" t="s">
        <v>2420</v>
      </c>
      <c r="H462" s="588">
        <v>43780</v>
      </c>
      <c r="I462" s="621" t="s">
        <v>3359</v>
      </c>
      <c r="J462" s="556" t="s">
        <v>3360</v>
      </c>
      <c r="K462" s="39"/>
      <c r="M462" s="111" t="s">
        <v>278</v>
      </c>
      <c r="N462" s="112">
        <f>SUM(N459:N461)</f>
        <v>3500</v>
      </c>
      <c r="O462" s="611"/>
    </row>
    <row r="463" spans="1:16" ht="16.5" thickBot="1">
      <c r="A463" s="39" t="s">
        <v>2418</v>
      </c>
      <c r="B463" s="39" t="s">
        <v>1853</v>
      </c>
      <c r="C463" s="39" t="s">
        <v>2424</v>
      </c>
      <c r="D463" s="39" t="s">
        <v>2417</v>
      </c>
      <c r="E463" s="40">
        <v>647</v>
      </c>
      <c r="F463" s="39">
        <v>1</v>
      </c>
      <c r="G463" s="547" t="s">
        <v>439</v>
      </c>
      <c r="H463" s="140">
        <v>44070</v>
      </c>
      <c r="I463" s="39" t="s">
        <v>3359</v>
      </c>
      <c r="J463" s="156"/>
      <c r="K463" s="39"/>
      <c r="O463" s="611"/>
    </row>
    <row r="464" spans="1:16" ht="16.5" thickBot="1">
      <c r="A464" s="39" t="s">
        <v>3292</v>
      </c>
      <c r="B464" s="39" t="s">
        <v>1853</v>
      </c>
      <c r="C464" s="39" t="s">
        <v>578</v>
      </c>
      <c r="D464" s="39" t="s">
        <v>3291</v>
      </c>
      <c r="E464" s="40">
        <v>1243</v>
      </c>
      <c r="F464" s="39">
        <v>1</v>
      </c>
      <c r="G464" s="604" t="s">
        <v>439</v>
      </c>
      <c r="H464" s="140">
        <v>44169</v>
      </c>
      <c r="I464" s="39" t="s">
        <v>3359</v>
      </c>
      <c r="J464" s="156"/>
      <c r="K464" s="39"/>
      <c r="L464" t="s">
        <v>3408</v>
      </c>
      <c r="M464" s="109" t="s">
        <v>3392</v>
      </c>
      <c r="N464" s="110"/>
      <c r="O464" s="611">
        <v>89</v>
      </c>
      <c r="P464" t="s">
        <v>3276</v>
      </c>
    </row>
    <row r="465" spans="1:16" ht="16.5" thickTop="1">
      <c r="A465" s="105" t="s">
        <v>139</v>
      </c>
      <c r="B465" s="105" t="s">
        <v>1857</v>
      </c>
      <c r="C465" s="105" t="s">
        <v>176</v>
      </c>
      <c r="D465" s="105" t="s">
        <v>140</v>
      </c>
      <c r="E465" s="106">
        <v>1500</v>
      </c>
      <c r="F465" s="105">
        <v>1</v>
      </c>
      <c r="G465" s="11" t="s">
        <v>126</v>
      </c>
      <c r="H465" s="45"/>
      <c r="I465" s="422"/>
      <c r="J465" s="156"/>
      <c r="K465" s="39"/>
      <c r="M465" s="93" t="s">
        <v>112</v>
      </c>
      <c r="N465" s="94">
        <v>3500</v>
      </c>
      <c r="O465" s="611"/>
      <c r="P465" t="s">
        <v>3083</v>
      </c>
    </row>
    <row r="466" spans="1:16">
      <c r="A466" s="105" t="s">
        <v>437</v>
      </c>
      <c r="B466" s="105" t="s">
        <v>1853</v>
      </c>
      <c r="C466" s="105" t="s">
        <v>438</v>
      </c>
      <c r="D466" s="105" t="s">
        <v>436</v>
      </c>
      <c r="E466" s="106">
        <v>1386</v>
      </c>
      <c r="F466" s="105">
        <v>1</v>
      </c>
      <c r="G466" s="11" t="s">
        <v>439</v>
      </c>
      <c r="H466" s="45"/>
      <c r="I466" s="429" t="s">
        <v>3383</v>
      </c>
      <c r="J466" s="156"/>
      <c r="K466" s="39"/>
      <c r="M466" s="93" t="s">
        <v>368</v>
      </c>
      <c r="N466" s="94">
        <v>100</v>
      </c>
      <c r="O466" s="611"/>
    </row>
    <row r="467" spans="1:16" ht="16.5" thickBot="1">
      <c r="A467" s="406" t="s">
        <v>1843</v>
      </c>
      <c r="B467" s="407" t="s">
        <v>1857</v>
      </c>
      <c r="C467" s="407" t="s">
        <v>1844</v>
      </c>
      <c r="D467" s="407" t="s">
        <v>1845</v>
      </c>
      <c r="E467" s="411">
        <v>2205</v>
      </c>
      <c r="F467" s="407">
        <v>2</v>
      </c>
      <c r="G467" s="409" t="s">
        <v>1846</v>
      </c>
      <c r="H467" s="413">
        <v>43712</v>
      </c>
      <c r="I467" s="665" t="s">
        <v>2497</v>
      </c>
      <c r="J467" s="422" t="s">
        <v>1851</v>
      </c>
      <c r="K467" s="39"/>
      <c r="M467" s="111" t="s">
        <v>278</v>
      </c>
      <c r="N467" s="112">
        <f>SUM(N464:N466)</f>
        <v>3600</v>
      </c>
      <c r="O467" s="611"/>
    </row>
    <row r="468" spans="1:16" ht="16.5" thickBot="1">
      <c r="A468" s="407" t="s">
        <v>119</v>
      </c>
      <c r="B468" s="407" t="s">
        <v>1855</v>
      </c>
      <c r="C468" s="407" t="s">
        <v>2100</v>
      </c>
      <c r="D468" s="407" t="s">
        <v>1849</v>
      </c>
      <c r="E468" s="411">
        <v>230</v>
      </c>
      <c r="F468" s="407">
        <v>1</v>
      </c>
      <c r="G468" s="409" t="s">
        <v>1848</v>
      </c>
      <c r="H468" s="413">
        <v>43712</v>
      </c>
      <c r="I468" s="665"/>
      <c r="J468" s="429" t="s">
        <v>1870</v>
      </c>
      <c r="K468" s="39"/>
      <c r="O468" s="611"/>
    </row>
    <row r="469" spans="1:16" ht="16.5" thickBot="1">
      <c r="A469" s="406" t="s">
        <v>725</v>
      </c>
      <c r="B469" s="407" t="s">
        <v>1857</v>
      </c>
      <c r="C469" s="407" t="s">
        <v>499</v>
      </c>
      <c r="D469" s="407" t="s">
        <v>1284</v>
      </c>
      <c r="E469" s="411">
        <v>1923</v>
      </c>
      <c r="F469" s="407">
        <v>1</v>
      </c>
      <c r="G469" s="412" t="s">
        <v>439</v>
      </c>
      <c r="H469" s="413">
        <v>43553</v>
      </c>
      <c r="I469" s="267" t="s">
        <v>1283</v>
      </c>
      <c r="J469" s="156"/>
      <c r="K469" s="39"/>
      <c r="L469" t="s">
        <v>3434</v>
      </c>
      <c r="M469" s="109" t="s">
        <v>3433</v>
      </c>
      <c r="N469" s="110"/>
      <c r="O469" s="611">
        <v>90</v>
      </c>
      <c r="P469" t="s">
        <v>3083</v>
      </c>
    </row>
    <row r="470" spans="1:16" ht="16.5" thickTop="1">
      <c r="A470" s="406" t="s">
        <v>1295</v>
      </c>
      <c r="B470" s="407" t="s">
        <v>1857</v>
      </c>
      <c r="C470" s="407" t="s">
        <v>499</v>
      </c>
      <c r="D470" s="407" t="s">
        <v>1305</v>
      </c>
      <c r="E470" s="411">
        <v>1923</v>
      </c>
      <c r="F470" s="407">
        <v>1</v>
      </c>
      <c r="G470" s="409" t="s">
        <v>1110</v>
      </c>
      <c r="H470" s="413">
        <v>43553</v>
      </c>
      <c r="I470" s="267" t="s">
        <v>1306</v>
      </c>
      <c r="J470" s="156"/>
      <c r="K470" s="39"/>
      <c r="M470" s="93" t="s">
        <v>112</v>
      </c>
      <c r="N470" s="94">
        <v>2000</v>
      </c>
      <c r="O470" s="611"/>
      <c r="P470" t="s">
        <v>3435</v>
      </c>
    </row>
    <row r="471" spans="1:16">
      <c r="A471" s="406" t="s">
        <v>1295</v>
      </c>
      <c r="B471" s="407" t="s">
        <v>1857</v>
      </c>
      <c r="C471" s="407" t="s">
        <v>499</v>
      </c>
      <c r="D471" s="407" t="s">
        <v>1341</v>
      </c>
      <c r="E471" s="411">
        <v>1923</v>
      </c>
      <c r="F471" s="407">
        <v>1</v>
      </c>
      <c r="G471" s="409" t="s">
        <v>1110</v>
      </c>
      <c r="H471" s="413">
        <v>43553</v>
      </c>
      <c r="I471" s="267" t="s">
        <v>1342</v>
      </c>
      <c r="J471" s="156"/>
      <c r="K471" s="39"/>
      <c r="M471" s="93" t="s">
        <v>368</v>
      </c>
      <c r="N471" s="94">
        <v>300</v>
      </c>
      <c r="O471" s="611"/>
    </row>
    <row r="472" spans="1:16" ht="16.5" thickBot="1">
      <c r="A472" s="406" t="s">
        <v>725</v>
      </c>
      <c r="B472" s="407" t="s">
        <v>1857</v>
      </c>
      <c r="C472" s="407" t="s">
        <v>499</v>
      </c>
      <c r="D472" s="407" t="s">
        <v>1367</v>
      </c>
      <c r="E472" s="411">
        <v>1923</v>
      </c>
      <c r="F472" s="407">
        <v>1</v>
      </c>
      <c r="G472" s="412" t="s">
        <v>439</v>
      </c>
      <c r="H472" s="413">
        <v>43553</v>
      </c>
      <c r="I472" s="267" t="s">
        <v>1369</v>
      </c>
      <c r="J472" s="156" t="s">
        <v>1368</v>
      </c>
      <c r="K472" s="39"/>
      <c r="M472" s="111" t="s">
        <v>278</v>
      </c>
      <c r="N472" s="112">
        <f>SUM(N469:N471)</f>
        <v>2300</v>
      </c>
      <c r="O472" s="611"/>
    </row>
    <row r="473" spans="1:16" ht="16.5" thickBot="1">
      <c r="A473" s="406" t="s">
        <v>725</v>
      </c>
      <c r="B473" s="407" t="s">
        <v>1857</v>
      </c>
      <c r="C473" s="407" t="s">
        <v>499</v>
      </c>
      <c r="D473" s="407" t="s">
        <v>1264</v>
      </c>
      <c r="E473" s="411">
        <v>1285</v>
      </c>
      <c r="F473" s="407">
        <v>1</v>
      </c>
      <c r="G473" s="412" t="s">
        <v>439</v>
      </c>
      <c r="H473" s="413">
        <v>43553</v>
      </c>
      <c r="I473" s="267" t="s">
        <v>1263</v>
      </c>
      <c r="J473" s="156"/>
      <c r="K473" s="39"/>
      <c r="O473" s="611"/>
    </row>
    <row r="474" spans="1:16" ht="16.5" thickBot="1">
      <c r="A474" s="406" t="s">
        <v>1295</v>
      </c>
      <c r="B474" s="407" t="s">
        <v>1857</v>
      </c>
      <c r="C474" s="407" t="s">
        <v>499</v>
      </c>
      <c r="D474" s="407" t="s">
        <v>1296</v>
      </c>
      <c r="E474" s="411">
        <v>1285</v>
      </c>
      <c r="F474" s="407">
        <v>1</v>
      </c>
      <c r="G474" s="409" t="s">
        <v>1110</v>
      </c>
      <c r="H474" s="413">
        <v>43553</v>
      </c>
      <c r="I474" s="267" t="s">
        <v>1297</v>
      </c>
      <c r="J474" s="156"/>
      <c r="K474" s="39"/>
      <c r="L474" t="s">
        <v>3408</v>
      </c>
      <c r="M474" s="109" t="s">
        <v>3443</v>
      </c>
      <c r="N474" s="110"/>
      <c r="O474" s="617">
        <v>91</v>
      </c>
      <c r="P474" t="s">
        <v>3249</v>
      </c>
    </row>
    <row r="475" spans="1:16" ht="16.5" thickTop="1">
      <c r="A475" s="406" t="s">
        <v>1295</v>
      </c>
      <c r="B475" s="407" t="s">
        <v>1857</v>
      </c>
      <c r="C475" s="407" t="s">
        <v>499</v>
      </c>
      <c r="D475" s="407" t="s">
        <v>1302</v>
      </c>
      <c r="E475" s="411">
        <v>1285</v>
      </c>
      <c r="F475" s="407">
        <v>1</v>
      </c>
      <c r="G475" s="409" t="s">
        <v>1110</v>
      </c>
      <c r="H475" s="413">
        <v>43553</v>
      </c>
      <c r="I475" s="267" t="s">
        <v>1303</v>
      </c>
      <c r="J475" s="156"/>
      <c r="K475" s="39"/>
      <c r="M475" s="93" t="s">
        <v>112</v>
      </c>
      <c r="N475" s="94">
        <v>3500</v>
      </c>
      <c r="O475" s="617"/>
      <c r="P475" t="s">
        <v>3435</v>
      </c>
    </row>
    <row r="476" spans="1:16">
      <c r="A476" s="406" t="s">
        <v>725</v>
      </c>
      <c r="B476" s="407" t="s">
        <v>1857</v>
      </c>
      <c r="C476" s="407" t="s">
        <v>499</v>
      </c>
      <c r="D476" s="407" t="s">
        <v>1322</v>
      </c>
      <c r="E476" s="411">
        <v>1285</v>
      </c>
      <c r="F476" s="407">
        <v>1</v>
      </c>
      <c r="G476" s="412" t="s">
        <v>439</v>
      </c>
      <c r="H476" s="413">
        <v>43553</v>
      </c>
      <c r="I476" s="267" t="s">
        <v>1321</v>
      </c>
      <c r="J476" s="156" t="s">
        <v>1320</v>
      </c>
      <c r="K476" s="39"/>
      <c r="M476" s="93" t="s">
        <v>368</v>
      </c>
      <c r="N476" s="94">
        <v>400</v>
      </c>
      <c r="O476" s="617"/>
    </row>
    <row r="477" spans="1:16" ht="16.5" thickBot="1">
      <c r="A477" s="406" t="s">
        <v>463</v>
      </c>
      <c r="B477" s="407" t="s">
        <v>1857</v>
      </c>
      <c r="C477" s="407" t="s">
        <v>442</v>
      </c>
      <c r="D477" s="407" t="s">
        <v>464</v>
      </c>
      <c r="E477" s="411">
        <v>1791</v>
      </c>
      <c r="F477" s="407">
        <v>1</v>
      </c>
      <c r="G477" s="412" t="s">
        <v>439</v>
      </c>
      <c r="H477" s="417"/>
      <c r="I477" s="267" t="s">
        <v>3440</v>
      </c>
      <c r="J477" s="156"/>
      <c r="K477" s="39"/>
      <c r="M477" s="111" t="s">
        <v>278</v>
      </c>
      <c r="N477" s="112">
        <f>SUM(N474:N476)</f>
        <v>3900</v>
      </c>
      <c r="O477" s="617"/>
    </row>
    <row r="478" spans="1:16" ht="16.5" thickBot="1">
      <c r="A478" s="406" t="s">
        <v>3367</v>
      </c>
      <c r="B478" s="407" t="s">
        <v>1857</v>
      </c>
      <c r="C478" s="407" t="s">
        <v>3370</v>
      </c>
      <c r="D478" s="407" t="s">
        <v>3371</v>
      </c>
      <c r="E478" s="411">
        <v>12000</v>
      </c>
      <c r="F478" s="407">
        <v>1</v>
      </c>
      <c r="G478" s="409" t="s">
        <v>3369</v>
      </c>
      <c r="H478" s="413">
        <v>44197</v>
      </c>
      <c r="I478" s="280" t="s">
        <v>3470</v>
      </c>
      <c r="J478" s="39" t="s">
        <v>3472</v>
      </c>
      <c r="K478" s="39" t="s">
        <v>3368</v>
      </c>
      <c r="O478" s="617"/>
    </row>
    <row r="479" spans="1:16" ht="16.5" thickBot="1">
      <c r="A479" s="442" t="s">
        <v>119</v>
      </c>
      <c r="B479" s="443" t="s">
        <v>1857</v>
      </c>
      <c r="C479" s="443" t="s">
        <v>3365</v>
      </c>
      <c r="D479" s="443" t="s">
        <v>3366</v>
      </c>
      <c r="E479" s="444">
        <v>6343</v>
      </c>
      <c r="F479" s="443">
        <v>1</v>
      </c>
      <c r="G479" s="445" t="s">
        <v>439</v>
      </c>
      <c r="H479" s="446">
        <v>44214</v>
      </c>
      <c r="I479" s="379" t="s">
        <v>3502</v>
      </c>
      <c r="J479" s="156"/>
      <c r="K479" s="39"/>
      <c r="L479" t="s">
        <v>3475</v>
      </c>
      <c r="M479" s="109" t="s">
        <v>3474</v>
      </c>
      <c r="N479" s="110"/>
      <c r="O479" s="630">
        <v>92</v>
      </c>
      <c r="P479" t="s">
        <v>3276</v>
      </c>
    </row>
    <row r="480" spans="1:16" ht="16.5" thickTop="1">
      <c r="A480" s="442" t="s">
        <v>3381</v>
      </c>
      <c r="B480" s="443" t="s">
        <v>1857</v>
      </c>
      <c r="C480" s="443" t="s">
        <v>2424</v>
      </c>
      <c r="D480" s="443" t="s">
        <v>3382</v>
      </c>
      <c r="E480" s="444">
        <v>258</v>
      </c>
      <c r="F480" s="443">
        <v>1</v>
      </c>
      <c r="G480" s="445" t="s">
        <v>1110</v>
      </c>
      <c r="H480" s="446">
        <v>44221</v>
      </c>
      <c r="I480" s="379" t="s">
        <v>3530</v>
      </c>
      <c r="J480" s="156"/>
      <c r="K480" s="39"/>
      <c r="M480" s="93" t="s">
        <v>112</v>
      </c>
      <c r="N480" s="94">
        <v>3000</v>
      </c>
      <c r="O480" s="630"/>
    </row>
    <row r="481" spans="1:16">
      <c r="A481" s="279" t="s">
        <v>1380</v>
      </c>
      <c r="B481" s="279"/>
      <c r="C481" s="279"/>
      <c r="D481" s="39" t="s">
        <v>1285</v>
      </c>
      <c r="E481" s="297">
        <v>-3260</v>
      </c>
      <c r="F481" s="39"/>
      <c r="G481" s="299" t="s">
        <v>535</v>
      </c>
      <c r="H481" s="45"/>
      <c r="I481" s="39"/>
      <c r="J481" s="156"/>
      <c r="K481" s="39"/>
      <c r="M481" s="93" t="s">
        <v>368</v>
      </c>
      <c r="N481" s="94">
        <v>500</v>
      </c>
      <c r="O481" s="630"/>
    </row>
    <row r="482" spans="1:16" ht="16.5" thickBot="1">
      <c r="A482" s="279" t="s">
        <v>1380</v>
      </c>
      <c r="B482" s="279"/>
      <c r="C482" s="279"/>
      <c r="D482" s="39" t="s">
        <v>1307</v>
      </c>
      <c r="E482" s="285">
        <v>-3260</v>
      </c>
      <c r="F482" s="39"/>
      <c r="G482" s="287" t="s">
        <v>535</v>
      </c>
      <c r="H482" s="45"/>
      <c r="I482" s="39"/>
      <c r="J482" s="156"/>
      <c r="K482" s="39"/>
      <c r="M482" s="111" t="s">
        <v>278</v>
      </c>
      <c r="N482" s="112">
        <f>SUM(N479:N481)</f>
        <v>3500</v>
      </c>
      <c r="O482" s="630"/>
    </row>
    <row r="483" spans="1:16" ht="16.5" thickBot="1">
      <c r="A483" s="279" t="s">
        <v>1380</v>
      </c>
      <c r="B483" s="279"/>
      <c r="C483" s="279"/>
      <c r="D483" s="39" t="s">
        <v>1343</v>
      </c>
      <c r="E483" s="308">
        <v>-3242</v>
      </c>
      <c r="F483" s="39"/>
      <c r="G483" s="310" t="s">
        <v>535</v>
      </c>
      <c r="H483" s="45"/>
      <c r="I483" s="39"/>
      <c r="J483" s="156"/>
      <c r="K483" s="39"/>
      <c r="O483" s="520"/>
    </row>
    <row r="484" spans="1:16" ht="16.5" thickBot="1">
      <c r="A484" s="279" t="s">
        <v>1380</v>
      </c>
      <c r="B484" s="279"/>
      <c r="C484" s="279"/>
      <c r="D484" s="39" t="s">
        <v>1370</v>
      </c>
      <c r="E484" s="315">
        <v>-3260</v>
      </c>
      <c r="F484" s="39"/>
      <c r="G484" s="317" t="s">
        <v>535</v>
      </c>
      <c r="H484" s="45"/>
      <c r="I484" s="39"/>
      <c r="J484" s="156"/>
      <c r="K484" s="39"/>
      <c r="L484" t="s">
        <v>2522</v>
      </c>
      <c r="M484" s="109" t="s">
        <v>3498</v>
      </c>
      <c r="N484" s="110"/>
      <c r="O484" s="630">
        <v>93</v>
      </c>
      <c r="P484" t="s">
        <v>790</v>
      </c>
    </row>
    <row r="485" spans="1:16" ht="16.5" thickTop="1">
      <c r="A485" s="279" t="s">
        <v>1380</v>
      </c>
      <c r="B485" s="279"/>
      <c r="C485" s="279"/>
      <c r="D485" s="39" t="s">
        <v>1286</v>
      </c>
      <c r="E485" s="271">
        <v>-2740</v>
      </c>
      <c r="F485" s="39"/>
      <c r="G485" s="273" t="s">
        <v>535</v>
      </c>
      <c r="H485" s="45"/>
      <c r="I485" s="39"/>
      <c r="J485" s="156"/>
      <c r="K485" s="39"/>
      <c r="M485" s="93" t="s">
        <v>112</v>
      </c>
      <c r="N485" s="94">
        <v>3500</v>
      </c>
      <c r="O485" s="630"/>
      <c r="P485" t="s">
        <v>3546</v>
      </c>
    </row>
    <row r="486" spans="1:16">
      <c r="A486" s="279" t="s">
        <v>1380</v>
      </c>
      <c r="B486" s="279"/>
      <c r="C486" s="279"/>
      <c r="D486" s="39" t="s">
        <v>1298</v>
      </c>
      <c r="E486" s="294">
        <v>-2920</v>
      </c>
      <c r="F486" s="39"/>
      <c r="G486" s="296" t="s">
        <v>535</v>
      </c>
      <c r="H486" s="45"/>
      <c r="I486" s="39"/>
      <c r="J486" s="156"/>
      <c r="K486" s="39"/>
      <c r="M486" s="93" t="s">
        <v>368</v>
      </c>
      <c r="N486" s="94">
        <v>1000</v>
      </c>
      <c r="O486" s="630"/>
      <c r="P486" t="s">
        <v>3547</v>
      </c>
    </row>
    <row r="487" spans="1:16" ht="16.5" thickBot="1">
      <c r="A487" s="279" t="s">
        <v>1380</v>
      </c>
      <c r="B487" s="279"/>
      <c r="C487" s="279"/>
      <c r="D487" s="39" t="s">
        <v>1299</v>
      </c>
      <c r="E487" s="302">
        <v>-2920</v>
      </c>
      <c r="F487" s="39"/>
      <c r="G487" s="304" t="s">
        <v>535</v>
      </c>
      <c r="H487" s="45"/>
      <c r="I487" s="39"/>
      <c r="J487" s="156"/>
      <c r="K487" s="39"/>
      <c r="M487" s="111" t="s">
        <v>278</v>
      </c>
      <c r="N487" s="112">
        <f>SUM(N484:N486)</f>
        <v>4500</v>
      </c>
      <c r="O487" s="630"/>
    </row>
    <row r="488" spans="1:16" ht="16.5" thickBot="1">
      <c r="A488" s="279" t="s">
        <v>1380</v>
      </c>
      <c r="B488" s="279"/>
      <c r="C488" s="279"/>
      <c r="D488" s="39" t="s">
        <v>1323</v>
      </c>
      <c r="E488" s="297">
        <v>-2920</v>
      </c>
      <c r="F488" s="39"/>
      <c r="G488" s="299" t="s">
        <v>535</v>
      </c>
      <c r="H488" s="45"/>
      <c r="I488" s="39"/>
      <c r="J488" s="156"/>
      <c r="K488" s="39"/>
      <c r="O488" s="526"/>
    </row>
    <row r="489" spans="1:16" ht="16.5" thickBot="1">
      <c r="A489" s="279" t="s">
        <v>1380</v>
      </c>
      <c r="B489" s="279"/>
      <c r="C489" s="279"/>
      <c r="D489" s="39" t="s">
        <v>2498</v>
      </c>
      <c r="E489" s="40">
        <v>-2490</v>
      </c>
      <c r="F489" s="39"/>
      <c r="G489" s="506" t="s">
        <v>535</v>
      </c>
      <c r="H489" s="140"/>
      <c r="I489" s="39"/>
      <c r="J489" s="156"/>
      <c r="K489" s="39"/>
      <c r="L489" t="s">
        <v>3152</v>
      </c>
      <c r="M489" s="109" t="s">
        <v>3550</v>
      </c>
      <c r="N489" s="110"/>
      <c r="O489" s="641"/>
    </row>
    <row r="490" spans="1:16" ht="16.5" thickTop="1">
      <c r="A490" s="279" t="s">
        <v>1380</v>
      </c>
      <c r="B490" s="279"/>
      <c r="C490" s="279"/>
      <c r="D490" s="39" t="s">
        <v>3439</v>
      </c>
      <c r="E490" s="40">
        <v>-1630</v>
      </c>
      <c r="F490" s="39"/>
      <c r="G490" s="637" t="s">
        <v>535</v>
      </c>
      <c r="H490" s="140"/>
      <c r="I490" s="39"/>
      <c r="J490" s="156"/>
      <c r="K490" s="39"/>
      <c r="M490" s="93" t="s">
        <v>112</v>
      </c>
      <c r="N490" s="94"/>
      <c r="O490" s="641"/>
    </row>
    <row r="491" spans="1:16">
      <c r="A491" s="279" t="s">
        <v>1380</v>
      </c>
      <c r="B491" s="279"/>
      <c r="C491" s="279"/>
      <c r="D491" s="39" t="s">
        <v>3471</v>
      </c>
      <c r="E491" s="40">
        <v>-8800</v>
      </c>
      <c r="F491" s="39"/>
      <c r="G491" s="631" t="s">
        <v>3108</v>
      </c>
      <c r="H491" s="140"/>
      <c r="I491" s="39"/>
      <c r="J491" s="156"/>
      <c r="K491" s="39"/>
      <c r="M491" s="93" t="s">
        <v>368</v>
      </c>
      <c r="N491" s="94"/>
      <c r="O491" s="641"/>
    </row>
    <row r="492" spans="1:16" ht="16.5" thickBot="1">
      <c r="A492" s="279" t="s">
        <v>1380</v>
      </c>
      <c r="B492" s="279"/>
      <c r="C492" s="279"/>
      <c r="D492" s="39" t="s">
        <v>3503</v>
      </c>
      <c r="E492" s="40">
        <v>-7851</v>
      </c>
      <c r="F492" s="39"/>
      <c r="G492" s="648" t="s">
        <v>3108</v>
      </c>
      <c r="H492" s="140"/>
      <c r="I492" s="39"/>
      <c r="J492" s="156"/>
      <c r="K492" s="39"/>
      <c r="M492" s="111" t="s">
        <v>278</v>
      </c>
      <c r="N492" s="112">
        <f>SUM(N489:N491)</f>
        <v>0</v>
      </c>
      <c r="O492" s="641"/>
    </row>
    <row r="493" spans="1:16" ht="16.5" thickBot="1">
      <c r="A493" s="279" t="s">
        <v>1380</v>
      </c>
      <c r="B493" s="279"/>
      <c r="C493" s="279"/>
      <c r="D493" s="39" t="s">
        <v>3531</v>
      </c>
      <c r="E493" s="40">
        <v>-510</v>
      </c>
      <c r="F493" s="39"/>
      <c r="G493" s="648" t="s">
        <v>535</v>
      </c>
      <c r="H493" s="140"/>
      <c r="I493" s="39"/>
      <c r="J493" s="156"/>
      <c r="K493" s="39"/>
      <c r="O493" s="641"/>
    </row>
    <row r="494" spans="1:16" ht="16.5" thickBot="1">
      <c r="A494" s="39"/>
      <c r="B494" s="39"/>
      <c r="C494" s="39"/>
      <c r="D494" s="39"/>
      <c r="E494" s="40"/>
      <c r="F494" s="39"/>
      <c r="G494" s="208"/>
      <c r="H494" s="140"/>
      <c r="I494" s="39"/>
      <c r="J494" s="156"/>
      <c r="K494" s="39"/>
      <c r="M494" s="109" t="s">
        <v>3321</v>
      </c>
      <c r="N494" s="110"/>
      <c r="O494" s="647"/>
    </row>
    <row r="495" spans="1:16" ht="16.5" thickTop="1">
      <c r="A495" s="655" t="s">
        <v>1074</v>
      </c>
      <c r="B495" s="656"/>
      <c r="C495" s="657"/>
      <c r="D495" s="209"/>
      <c r="E495" s="210"/>
      <c r="F495" s="209"/>
      <c r="G495" s="211"/>
      <c r="H495" s="213" t="s">
        <v>1065</v>
      </c>
      <c r="I495" s="214">
        <f>SUM(E496:E613)</f>
        <v>39262</v>
      </c>
      <c r="J495" s="212"/>
      <c r="K495" s="209"/>
      <c r="M495" s="93" t="s">
        <v>112</v>
      </c>
      <c r="N495" s="94"/>
      <c r="O495" s="647"/>
    </row>
    <row r="496" spans="1:16">
      <c r="A496" s="39" t="s">
        <v>103</v>
      </c>
      <c r="B496" s="39" t="s">
        <v>1853</v>
      </c>
      <c r="C496" s="39" t="s">
        <v>449</v>
      </c>
      <c r="D496" s="39" t="s">
        <v>448</v>
      </c>
      <c r="E496" s="40">
        <v>2138</v>
      </c>
      <c r="F496" s="39">
        <v>1</v>
      </c>
      <c r="G496" s="199" t="s">
        <v>447</v>
      </c>
      <c r="H496" s="45"/>
      <c r="I496" s="45"/>
      <c r="J496" s="159" t="s">
        <v>1363</v>
      </c>
      <c r="K496" s="39"/>
      <c r="M496" s="93" t="s">
        <v>368</v>
      </c>
      <c r="N496" s="94"/>
      <c r="O496" s="647"/>
    </row>
    <row r="497" spans="1:15" ht="16.5" thickBot="1">
      <c r="A497" s="39" t="s">
        <v>465</v>
      </c>
      <c r="B497" s="39" t="s">
        <v>1853</v>
      </c>
      <c r="C497" s="39" t="s">
        <v>2643</v>
      </c>
      <c r="D497" s="39" t="s">
        <v>1756</v>
      </c>
      <c r="E497" s="40">
        <v>3638</v>
      </c>
      <c r="F497" s="39">
        <v>1</v>
      </c>
      <c r="G497" s="45" t="s">
        <v>1110</v>
      </c>
      <c r="H497" s="548">
        <v>44044</v>
      </c>
      <c r="I497" s="39"/>
      <c r="J497" s="159" t="s">
        <v>1870</v>
      </c>
      <c r="K497" s="39"/>
      <c r="M497" s="111" t="s">
        <v>278</v>
      </c>
      <c r="N497" s="112">
        <f>SUM(N494:N496)</f>
        <v>0</v>
      </c>
      <c r="O497" s="647"/>
    </row>
    <row r="498" spans="1:15" ht="16.5" thickBot="1">
      <c r="A498" s="39" t="s">
        <v>1088</v>
      </c>
      <c r="B498" s="39" t="s">
        <v>64</v>
      </c>
      <c r="C498" s="39" t="s">
        <v>1091</v>
      </c>
      <c r="D498" s="114" t="s">
        <v>3214</v>
      </c>
      <c r="E498" s="40">
        <v>4200</v>
      </c>
      <c r="F498" s="39">
        <v>1</v>
      </c>
      <c r="G498" s="215" t="s">
        <v>1085</v>
      </c>
      <c r="H498" s="140">
        <v>43505</v>
      </c>
      <c r="I498" s="39"/>
      <c r="J498" s="156"/>
      <c r="K498" s="39"/>
      <c r="O498" s="647"/>
    </row>
    <row r="499" spans="1:15" ht="16.5" thickBot="1">
      <c r="A499" s="105" t="s">
        <v>2549</v>
      </c>
      <c r="B499" s="105" t="s">
        <v>64</v>
      </c>
      <c r="C499" s="105" t="s">
        <v>1091</v>
      </c>
      <c r="D499" s="105" t="s">
        <v>3215</v>
      </c>
      <c r="E499" s="106">
        <v>5600</v>
      </c>
      <c r="F499" s="105">
        <v>1</v>
      </c>
      <c r="G499" s="154" t="s">
        <v>2539</v>
      </c>
      <c r="H499" s="218">
        <v>43899</v>
      </c>
      <c r="I499" s="105"/>
      <c r="J499" s="157"/>
      <c r="K499" s="105" t="s">
        <v>3090</v>
      </c>
      <c r="M499" s="109" t="s">
        <v>3321</v>
      </c>
      <c r="N499" s="110"/>
      <c r="O499" s="647"/>
    </row>
    <row r="500" spans="1:15" ht="16.5" thickTop="1">
      <c r="A500" s="39" t="s">
        <v>1088</v>
      </c>
      <c r="B500" s="39" t="s">
        <v>1853</v>
      </c>
      <c r="C500" s="39" t="s">
        <v>1089</v>
      </c>
      <c r="D500" s="39" t="s">
        <v>1090</v>
      </c>
      <c r="E500" s="40">
        <v>1185</v>
      </c>
      <c r="F500" s="39">
        <v>1</v>
      </c>
      <c r="G500" s="216" t="s">
        <v>493</v>
      </c>
      <c r="H500" s="140">
        <v>43512</v>
      </c>
      <c r="I500" s="39"/>
      <c r="J500" s="156"/>
      <c r="K500" s="39"/>
      <c r="M500" s="93" t="s">
        <v>112</v>
      </c>
      <c r="N500" s="94"/>
      <c r="O500" s="647"/>
    </row>
    <row r="501" spans="1:15">
      <c r="A501" s="39" t="s">
        <v>3107</v>
      </c>
      <c r="B501" s="39" t="s">
        <v>1854</v>
      </c>
      <c r="C501" s="39" t="s">
        <v>982</v>
      </c>
      <c r="D501" s="39" t="s">
        <v>3403</v>
      </c>
      <c r="E501" s="40">
        <v>1000</v>
      </c>
      <c r="F501" s="39">
        <v>1</v>
      </c>
      <c r="G501" s="563" t="s">
        <v>3108</v>
      </c>
      <c r="H501" s="140">
        <v>44084</v>
      </c>
      <c r="I501" s="39"/>
      <c r="J501" s="156"/>
      <c r="K501" s="39"/>
      <c r="M501" s="93" t="s">
        <v>368</v>
      </c>
      <c r="N501" s="94"/>
      <c r="O501" s="647"/>
    </row>
    <row r="502" spans="1:15" ht="16.5" thickBot="1">
      <c r="A502" s="39" t="s">
        <v>1749</v>
      </c>
      <c r="B502" s="39" t="s">
        <v>1854</v>
      </c>
      <c r="C502" s="39" t="s">
        <v>982</v>
      </c>
      <c r="D502" s="39" t="s">
        <v>3404</v>
      </c>
      <c r="E502" s="40">
        <v>1610</v>
      </c>
      <c r="F502" s="39">
        <v>1</v>
      </c>
      <c r="G502" s="607" t="s">
        <v>1110</v>
      </c>
      <c r="H502" s="140">
        <v>44179</v>
      </c>
      <c r="I502" s="39"/>
      <c r="J502" s="156"/>
      <c r="K502" s="39"/>
      <c r="M502" s="111" t="s">
        <v>278</v>
      </c>
      <c r="N502" s="112">
        <f>SUM(N499:N501)</f>
        <v>0</v>
      </c>
      <c r="O502" s="647"/>
    </row>
    <row r="503" spans="1:15">
      <c r="A503" s="105" t="s">
        <v>1129</v>
      </c>
      <c r="B503" s="105" t="s">
        <v>1854</v>
      </c>
      <c r="C503" s="105" t="s">
        <v>1096</v>
      </c>
      <c r="D503" s="105" t="s">
        <v>1130</v>
      </c>
      <c r="E503" s="106">
        <v>2869</v>
      </c>
      <c r="F503" s="105">
        <v>1</v>
      </c>
      <c r="G503" s="154" t="s">
        <v>1101</v>
      </c>
      <c r="H503" s="218">
        <v>43528</v>
      </c>
      <c r="I503" s="105"/>
      <c r="J503" s="157"/>
      <c r="K503" s="105"/>
      <c r="O503" s="647"/>
    </row>
    <row r="504" spans="1:15">
      <c r="A504" s="105" t="s">
        <v>1092</v>
      </c>
      <c r="B504" s="105" t="s">
        <v>1853</v>
      </c>
      <c r="C504" s="105" t="s">
        <v>1093</v>
      </c>
      <c r="D504" s="105" t="s">
        <v>1113</v>
      </c>
      <c r="E504" s="106">
        <v>3480</v>
      </c>
      <c r="F504" s="105">
        <v>1</v>
      </c>
      <c r="G504" s="154" t="s">
        <v>1099</v>
      </c>
      <c r="H504" s="218">
        <v>43525</v>
      </c>
      <c r="I504" s="105"/>
      <c r="J504" s="157"/>
      <c r="K504" s="105"/>
      <c r="O504" s="532"/>
    </row>
    <row r="505" spans="1:15">
      <c r="A505" s="39" t="s">
        <v>816</v>
      </c>
      <c r="B505" s="105" t="s">
        <v>1854</v>
      </c>
      <c r="C505" s="39" t="s">
        <v>819</v>
      </c>
      <c r="D505" s="39" t="s">
        <v>815</v>
      </c>
      <c r="E505" s="40">
        <v>690</v>
      </c>
      <c r="F505" s="39">
        <v>1</v>
      </c>
      <c r="G505" s="11" t="s">
        <v>124</v>
      </c>
      <c r="H505" s="140">
        <v>43463</v>
      </c>
      <c r="I505" s="39"/>
      <c r="J505" s="159"/>
      <c r="K505" s="39"/>
      <c r="O505" s="532"/>
    </row>
    <row r="506" spans="1:15">
      <c r="A506" s="39" t="s">
        <v>2543</v>
      </c>
      <c r="B506" s="39" t="s">
        <v>1854</v>
      </c>
      <c r="C506" s="39" t="s">
        <v>712</v>
      </c>
      <c r="D506" s="39" t="s">
        <v>2544</v>
      </c>
      <c r="E506" s="40">
        <v>380</v>
      </c>
      <c r="F506" s="39">
        <v>1</v>
      </c>
      <c r="G506" s="154" t="s">
        <v>122</v>
      </c>
      <c r="H506" s="218">
        <v>43857</v>
      </c>
      <c r="I506" s="39"/>
      <c r="J506" s="156"/>
      <c r="K506" s="39"/>
      <c r="O506" s="532"/>
    </row>
    <row r="507" spans="1:15">
      <c r="A507" s="39" t="s">
        <v>2543</v>
      </c>
      <c r="B507" s="39" t="s">
        <v>1854</v>
      </c>
      <c r="C507" s="39" t="s">
        <v>712</v>
      </c>
      <c r="D507" s="39" t="s">
        <v>3481</v>
      </c>
      <c r="E507" s="40">
        <v>250</v>
      </c>
      <c r="F507" s="39">
        <v>1</v>
      </c>
      <c r="G507" s="642" t="s">
        <v>3201</v>
      </c>
      <c r="H507" s="140">
        <v>44261</v>
      </c>
      <c r="I507" s="39"/>
      <c r="J507" s="156"/>
      <c r="K507" s="39"/>
      <c r="O507" s="532"/>
    </row>
    <row r="508" spans="1:15">
      <c r="A508" s="39" t="s">
        <v>921</v>
      </c>
      <c r="B508" s="39" t="s">
        <v>1854</v>
      </c>
      <c r="C508" s="39" t="s">
        <v>712</v>
      </c>
      <c r="D508" s="39" t="s">
        <v>1038</v>
      </c>
      <c r="E508" s="40">
        <v>485</v>
      </c>
      <c r="F508" s="39">
        <v>1</v>
      </c>
      <c r="G508" s="11" t="s">
        <v>493</v>
      </c>
      <c r="H508" s="140">
        <v>43494</v>
      </c>
      <c r="I508" s="39"/>
      <c r="J508" s="156"/>
      <c r="K508" s="39"/>
      <c r="O508" s="532"/>
    </row>
    <row r="509" spans="1:15">
      <c r="A509" s="39" t="s">
        <v>814</v>
      </c>
      <c r="B509" s="39" t="s">
        <v>1854</v>
      </c>
      <c r="C509" s="39" t="s">
        <v>818</v>
      </c>
      <c r="D509" s="39" t="s">
        <v>813</v>
      </c>
      <c r="E509" s="40">
        <v>698</v>
      </c>
      <c r="F509" s="39">
        <v>1</v>
      </c>
      <c r="G509" s="11" t="s">
        <v>122</v>
      </c>
      <c r="H509" s="140">
        <v>43497</v>
      </c>
      <c r="I509" s="39"/>
      <c r="J509" s="156"/>
      <c r="K509" s="39"/>
      <c r="O509" s="532"/>
    </row>
    <row r="510" spans="1:15">
      <c r="A510" s="39" t="s">
        <v>2116</v>
      </c>
      <c r="B510" s="39" t="s">
        <v>1854</v>
      </c>
      <c r="C510" s="39" t="s">
        <v>2128</v>
      </c>
      <c r="D510" s="39" t="s">
        <v>2115</v>
      </c>
      <c r="E510" s="40">
        <v>693</v>
      </c>
      <c r="F510" s="39">
        <v>1</v>
      </c>
      <c r="G510" s="456" t="s">
        <v>2129</v>
      </c>
      <c r="H510" s="140">
        <v>43748</v>
      </c>
      <c r="I510" s="202" t="s">
        <v>662</v>
      </c>
      <c r="J510" s="156"/>
      <c r="K510" s="39"/>
      <c r="O510" s="532"/>
    </row>
    <row r="511" spans="1:15">
      <c r="A511" s="105" t="s">
        <v>119</v>
      </c>
      <c r="B511" s="39" t="s">
        <v>1854</v>
      </c>
      <c r="C511" s="39" t="s">
        <v>3069</v>
      </c>
      <c r="D511" s="39" t="s">
        <v>3068</v>
      </c>
      <c r="E511" s="40">
        <v>1158</v>
      </c>
      <c r="F511" s="39">
        <v>1</v>
      </c>
      <c r="G511" s="45" t="s">
        <v>439</v>
      </c>
      <c r="H511" s="548">
        <v>44044</v>
      </c>
      <c r="I511" s="39"/>
      <c r="J511" s="156"/>
      <c r="K511" s="39"/>
      <c r="O511" s="532"/>
    </row>
    <row r="512" spans="1:15">
      <c r="A512" s="39" t="s">
        <v>2981</v>
      </c>
      <c r="B512" s="39" t="s">
        <v>1854</v>
      </c>
      <c r="C512" s="39" t="s">
        <v>2982</v>
      </c>
      <c r="D512" s="39" t="s">
        <v>2980</v>
      </c>
      <c r="E512" s="40">
        <v>1259</v>
      </c>
      <c r="F512" s="39">
        <v>1</v>
      </c>
      <c r="G512" s="529" t="s">
        <v>439</v>
      </c>
      <c r="H512" s="140">
        <v>43979</v>
      </c>
      <c r="I512" s="202" t="s">
        <v>662</v>
      </c>
      <c r="J512" s="156"/>
      <c r="K512" s="39"/>
      <c r="O512" s="532"/>
    </row>
    <row r="513" spans="1:15">
      <c r="A513" s="105" t="s">
        <v>119</v>
      </c>
      <c r="B513" s="39" t="s">
        <v>1854</v>
      </c>
      <c r="C513" s="39" t="s">
        <v>972</v>
      </c>
      <c r="D513" s="39" t="s">
        <v>2973</v>
      </c>
      <c r="E513" s="40">
        <v>405</v>
      </c>
      <c r="F513" s="39">
        <v>1</v>
      </c>
      <c r="G513" s="529" t="s">
        <v>439</v>
      </c>
      <c r="H513" s="140">
        <v>43979</v>
      </c>
      <c r="I513" s="39"/>
      <c r="J513" s="156"/>
      <c r="K513" s="39"/>
      <c r="O513" s="532"/>
    </row>
    <row r="514" spans="1:15">
      <c r="A514" s="105" t="s">
        <v>119</v>
      </c>
      <c r="B514" s="39" t="s">
        <v>1854</v>
      </c>
      <c r="C514" s="39" t="s">
        <v>1059</v>
      </c>
      <c r="D514" s="39" t="s">
        <v>3088</v>
      </c>
      <c r="E514" s="40">
        <v>440</v>
      </c>
      <c r="F514" s="39">
        <v>1</v>
      </c>
      <c r="G514" s="11" t="s">
        <v>439</v>
      </c>
      <c r="H514" s="140">
        <v>43499</v>
      </c>
      <c r="I514" s="39"/>
      <c r="J514" s="159"/>
      <c r="K514" s="39"/>
      <c r="O514" s="532"/>
    </row>
    <row r="515" spans="1:15">
      <c r="A515" s="105" t="s">
        <v>119</v>
      </c>
      <c r="B515" s="39" t="s">
        <v>1853</v>
      </c>
      <c r="C515" s="39" t="s">
        <v>1765</v>
      </c>
      <c r="D515" s="39" t="s">
        <v>1759</v>
      </c>
      <c r="E515" s="40">
        <v>1267</v>
      </c>
      <c r="F515" s="39">
        <v>1</v>
      </c>
      <c r="G515" s="394" t="s">
        <v>1754</v>
      </c>
      <c r="H515" s="140">
        <v>43679</v>
      </c>
      <c r="I515" s="39" t="s">
        <v>1763</v>
      </c>
      <c r="J515" s="156"/>
      <c r="K515" s="39"/>
      <c r="O515" s="532"/>
    </row>
    <row r="516" spans="1:15">
      <c r="A516" s="39" t="s">
        <v>1411</v>
      </c>
      <c r="B516" s="105" t="s">
        <v>1853</v>
      </c>
      <c r="C516" s="39" t="s">
        <v>1412</v>
      </c>
      <c r="D516" s="39" t="s">
        <v>1410</v>
      </c>
      <c r="E516" s="40">
        <v>4394</v>
      </c>
      <c r="F516" s="39">
        <v>1</v>
      </c>
      <c r="G516" s="329" t="s">
        <v>1409</v>
      </c>
      <c r="H516" s="140">
        <v>43620</v>
      </c>
      <c r="I516" s="39"/>
      <c r="J516" s="156"/>
      <c r="K516" s="39"/>
      <c r="O516" s="532"/>
    </row>
    <row r="517" spans="1:15">
      <c r="A517" s="105" t="s">
        <v>119</v>
      </c>
      <c r="B517" s="39" t="s">
        <v>1853</v>
      </c>
      <c r="C517" s="39" t="s">
        <v>371</v>
      </c>
      <c r="D517" s="39" t="s">
        <v>3020</v>
      </c>
      <c r="E517" s="40">
        <v>1431</v>
      </c>
      <c r="F517" s="39">
        <v>1</v>
      </c>
      <c r="G517" s="538" t="s">
        <v>439</v>
      </c>
      <c r="H517" s="140">
        <v>44016</v>
      </c>
      <c r="I517" s="39"/>
      <c r="J517" s="159"/>
      <c r="K517" s="39"/>
      <c r="O517" s="537"/>
    </row>
    <row r="518" spans="1:15">
      <c r="A518" s="105" t="s">
        <v>119</v>
      </c>
      <c r="B518" s="39" t="s">
        <v>1853</v>
      </c>
      <c r="C518" s="39" t="s">
        <v>714</v>
      </c>
      <c r="D518" s="39" t="s">
        <v>2990</v>
      </c>
      <c r="E518" s="40">
        <v>1411</v>
      </c>
      <c r="F518" s="39">
        <v>1</v>
      </c>
      <c r="G518" s="533" t="s">
        <v>439</v>
      </c>
      <c r="H518" s="140">
        <v>43996</v>
      </c>
      <c r="I518" s="39"/>
      <c r="J518" s="156"/>
      <c r="K518" s="39"/>
      <c r="O518" s="537"/>
    </row>
    <row r="519" spans="1:15">
      <c r="A519" s="105" t="s">
        <v>119</v>
      </c>
      <c r="B519" s="39" t="s">
        <v>1853</v>
      </c>
      <c r="C519" s="39" t="s">
        <v>1768</v>
      </c>
      <c r="D519" s="39" t="s">
        <v>1753</v>
      </c>
      <c r="E519" s="40">
        <v>1706</v>
      </c>
      <c r="F519" s="39">
        <v>1</v>
      </c>
      <c r="G519" s="394" t="s">
        <v>1754</v>
      </c>
      <c r="H519" s="140">
        <v>43679</v>
      </c>
      <c r="I519" s="39"/>
      <c r="J519" s="156"/>
      <c r="K519" s="39"/>
      <c r="O519" s="537"/>
    </row>
    <row r="520" spans="1:15">
      <c r="A520" s="39" t="s">
        <v>2338</v>
      </c>
      <c r="B520" s="39" t="s">
        <v>1853</v>
      </c>
      <c r="C520" s="39" t="s">
        <v>687</v>
      </c>
      <c r="D520" s="39" t="s">
        <v>686</v>
      </c>
      <c r="E520" s="40">
        <v>1292</v>
      </c>
      <c r="F520" s="39">
        <v>1</v>
      </c>
      <c r="G520" s="199" t="s">
        <v>685</v>
      </c>
      <c r="H520" s="140">
        <v>43398</v>
      </c>
      <c r="I520" s="39"/>
      <c r="J520" s="156"/>
      <c r="K520" s="39"/>
      <c r="O520" s="537"/>
    </row>
    <row r="521" spans="1:15">
      <c r="A521" s="39" t="s">
        <v>119</v>
      </c>
      <c r="B521" s="39" t="s">
        <v>1853</v>
      </c>
      <c r="C521" s="39" t="s">
        <v>687</v>
      </c>
      <c r="D521" s="39" t="s">
        <v>686</v>
      </c>
      <c r="E521" s="40">
        <v>2299</v>
      </c>
      <c r="F521" s="39">
        <v>1</v>
      </c>
      <c r="G521" s="154" t="s">
        <v>2534</v>
      </c>
      <c r="H521" s="218">
        <v>43844</v>
      </c>
      <c r="I521" s="39"/>
      <c r="J521" s="156"/>
      <c r="K521" s="39"/>
      <c r="O521" s="537"/>
    </row>
    <row r="522" spans="1:15">
      <c r="A522" s="105" t="s">
        <v>1097</v>
      </c>
      <c r="B522" s="39" t="s">
        <v>1853</v>
      </c>
      <c r="C522" s="105" t="s">
        <v>1098</v>
      </c>
      <c r="D522" s="105" t="s">
        <v>698</v>
      </c>
      <c r="E522" s="106">
        <v>5744</v>
      </c>
      <c r="F522" s="105">
        <v>1</v>
      </c>
      <c r="G522" s="154" t="s">
        <v>122</v>
      </c>
      <c r="H522" s="218">
        <v>43847</v>
      </c>
      <c r="I522" s="202" t="s">
        <v>662</v>
      </c>
      <c r="J522" s="157"/>
      <c r="K522" s="105"/>
      <c r="O522" s="532"/>
    </row>
    <row r="523" spans="1:15">
      <c r="A523" s="39" t="s">
        <v>1062</v>
      </c>
      <c r="B523" s="39" t="s">
        <v>1854</v>
      </c>
      <c r="C523" s="39" t="s">
        <v>1317</v>
      </c>
      <c r="D523" s="39" t="s">
        <v>1060</v>
      </c>
      <c r="E523" s="40">
        <v>2400</v>
      </c>
      <c r="F523" s="39">
        <v>1</v>
      </c>
      <c r="G523" s="510" t="s">
        <v>124</v>
      </c>
      <c r="H523" s="218">
        <v>43844</v>
      </c>
      <c r="I523" s="202" t="s">
        <v>662</v>
      </c>
      <c r="J523" s="159"/>
      <c r="K523" s="39"/>
      <c r="O523" s="528"/>
    </row>
    <row r="524" spans="1:15">
      <c r="A524" s="105" t="s">
        <v>119</v>
      </c>
      <c r="B524" s="39" t="s">
        <v>1853</v>
      </c>
      <c r="C524" s="39" t="s">
        <v>3016</v>
      </c>
      <c r="D524" s="39" t="s">
        <v>1758</v>
      </c>
      <c r="E524" s="40">
        <v>479</v>
      </c>
      <c r="F524" s="39">
        <v>1</v>
      </c>
      <c r="G524" s="394" t="s">
        <v>1754</v>
      </c>
      <c r="H524" s="140">
        <v>43679</v>
      </c>
      <c r="I524" s="39"/>
      <c r="J524" s="39" t="s">
        <v>1762</v>
      </c>
      <c r="K524" s="39"/>
      <c r="O524" s="537"/>
    </row>
    <row r="525" spans="1:15">
      <c r="A525" s="105" t="s">
        <v>119</v>
      </c>
      <c r="B525" s="39" t="s">
        <v>1853</v>
      </c>
      <c r="C525" s="105" t="s">
        <v>3016</v>
      </c>
      <c r="D525" s="105" t="s">
        <v>1884</v>
      </c>
      <c r="E525" s="106">
        <v>1280</v>
      </c>
      <c r="F525" s="105">
        <v>1</v>
      </c>
      <c r="G525" s="11" t="s">
        <v>122</v>
      </c>
      <c r="H525" s="45"/>
      <c r="I525" s="39"/>
      <c r="J525" s="156"/>
      <c r="K525" s="39"/>
      <c r="O525" s="537"/>
    </row>
    <row r="526" spans="1:15">
      <c r="A526" s="117" t="s">
        <v>119</v>
      </c>
      <c r="B526" s="117" t="s">
        <v>1853</v>
      </c>
      <c r="C526" s="117" t="s">
        <v>3016</v>
      </c>
      <c r="D526" s="117" t="s">
        <v>462</v>
      </c>
      <c r="E526" s="118" t="s">
        <v>461</v>
      </c>
      <c r="F526" s="117">
        <v>1</v>
      </c>
      <c r="G526" s="119"/>
      <c r="H526" s="45"/>
      <c r="I526" s="202" t="s">
        <v>662</v>
      </c>
      <c r="J526" s="119"/>
      <c r="K526" s="39"/>
      <c r="O526" s="537"/>
    </row>
    <row r="527" spans="1:15">
      <c r="A527" s="39" t="s">
        <v>465</v>
      </c>
      <c r="B527" s="39" t="s">
        <v>1853</v>
      </c>
      <c r="C527" s="39" t="s">
        <v>1414</v>
      </c>
      <c r="D527" s="39" t="s">
        <v>1413</v>
      </c>
      <c r="E527" s="40">
        <v>1560</v>
      </c>
      <c r="F527" s="39">
        <v>1</v>
      </c>
      <c r="G527" s="329" t="s">
        <v>1409</v>
      </c>
      <c r="H527" s="140">
        <v>43620</v>
      </c>
      <c r="I527" s="202" t="s">
        <v>662</v>
      </c>
      <c r="J527" s="156"/>
      <c r="K527" s="39"/>
      <c r="O527" s="537"/>
    </row>
    <row r="528" spans="1:15">
      <c r="A528" s="105" t="s">
        <v>465</v>
      </c>
      <c r="B528" s="105" t="s">
        <v>1853</v>
      </c>
      <c r="C528" s="105" t="s">
        <v>983</v>
      </c>
      <c r="D528" s="105" t="s">
        <v>1792</v>
      </c>
      <c r="E528" s="106">
        <v>816</v>
      </c>
      <c r="F528" s="105">
        <v>1</v>
      </c>
      <c r="G528" s="154" t="s">
        <v>466</v>
      </c>
      <c r="H528" s="218">
        <v>43636</v>
      </c>
      <c r="I528" s="105"/>
      <c r="J528" s="157"/>
      <c r="K528" s="105"/>
      <c r="O528" s="537"/>
    </row>
    <row r="529" spans="1:15">
      <c r="A529" s="39" t="s">
        <v>1780</v>
      </c>
      <c r="B529" s="39" t="s">
        <v>1853</v>
      </c>
      <c r="C529" s="39" t="s">
        <v>1781</v>
      </c>
      <c r="D529" s="39" t="s">
        <v>1779</v>
      </c>
      <c r="E529" s="40">
        <v>1075</v>
      </c>
      <c r="F529" s="39">
        <v>1</v>
      </c>
      <c r="G529" s="396" t="s">
        <v>1313</v>
      </c>
      <c r="H529" s="140">
        <v>43680</v>
      </c>
      <c r="I529" s="39"/>
      <c r="J529" s="156"/>
      <c r="K529" s="39"/>
      <c r="O529" s="537"/>
    </row>
    <row r="530" spans="1:15">
      <c r="A530" s="105" t="s">
        <v>119</v>
      </c>
      <c r="B530" s="39" t="s">
        <v>1853</v>
      </c>
      <c r="C530" s="39" t="s">
        <v>1282</v>
      </c>
      <c r="D530" s="39" t="s">
        <v>1280</v>
      </c>
      <c r="E530" s="40">
        <v>1190</v>
      </c>
      <c r="F530" s="39">
        <v>1</v>
      </c>
      <c r="G530" s="283" t="s">
        <v>1281</v>
      </c>
      <c r="H530" s="140">
        <v>43573</v>
      </c>
      <c r="I530" s="202" t="s">
        <v>662</v>
      </c>
      <c r="J530" s="156"/>
      <c r="K530" s="39"/>
      <c r="O530" s="537"/>
    </row>
    <row r="531" spans="1:15">
      <c r="A531" s="150" t="s">
        <v>103</v>
      </c>
      <c r="B531" s="150" t="s">
        <v>1854</v>
      </c>
      <c r="C531" s="150" t="s">
        <v>978</v>
      </c>
      <c r="D531" s="150" t="s">
        <v>3102</v>
      </c>
      <c r="E531" s="153" t="s">
        <v>64</v>
      </c>
      <c r="F531" s="150">
        <v>1</v>
      </c>
      <c r="G531" s="152" t="s">
        <v>535</v>
      </c>
      <c r="H531" s="566"/>
      <c r="I531" s="150" t="s">
        <v>3323</v>
      </c>
      <c r="J531" s="565"/>
      <c r="K531" s="150"/>
      <c r="O531" s="537"/>
    </row>
    <row r="532" spans="1:15">
      <c r="A532" s="449" t="s">
        <v>3100</v>
      </c>
      <c r="B532" s="449" t="s">
        <v>1854</v>
      </c>
      <c r="C532" s="449" t="s">
        <v>978</v>
      </c>
      <c r="D532" s="449" t="s">
        <v>3101</v>
      </c>
      <c r="E532" s="450" t="s">
        <v>64</v>
      </c>
      <c r="F532" s="449">
        <v>1</v>
      </c>
      <c r="G532" s="451" t="s">
        <v>1085</v>
      </c>
      <c r="H532" s="452">
        <v>43743</v>
      </c>
      <c r="I532" s="449" t="s">
        <v>3358</v>
      </c>
      <c r="J532" s="453"/>
      <c r="K532" s="449"/>
      <c r="O532" s="539"/>
    </row>
    <row r="533" spans="1:15">
      <c r="A533" s="39" t="s">
        <v>1170</v>
      </c>
      <c r="B533" s="105" t="s">
        <v>1854</v>
      </c>
      <c r="C533" s="39" t="s">
        <v>1171</v>
      </c>
      <c r="D533" s="39" t="s">
        <v>1169</v>
      </c>
      <c r="E533" s="40">
        <v>1728</v>
      </c>
      <c r="F533" s="105">
        <v>1</v>
      </c>
      <c r="G533" s="231" t="s">
        <v>1727</v>
      </c>
      <c r="H533" s="140">
        <v>43535</v>
      </c>
      <c r="I533" s="39"/>
      <c r="J533" s="156"/>
      <c r="K533" s="39"/>
      <c r="O533" s="539"/>
    </row>
    <row r="534" spans="1:15">
      <c r="A534" s="81" t="s">
        <v>1315</v>
      </c>
      <c r="B534" s="81" t="s">
        <v>1854</v>
      </c>
      <c r="C534" s="81" t="s">
        <v>1317</v>
      </c>
      <c r="D534" s="81" t="s">
        <v>1314</v>
      </c>
      <c r="E534" s="82">
        <v>480</v>
      </c>
      <c r="F534" s="81">
        <v>1</v>
      </c>
      <c r="G534" s="83" t="s">
        <v>122</v>
      </c>
      <c r="H534" s="218">
        <v>43586</v>
      </c>
      <c r="I534" s="306" t="s">
        <v>1328</v>
      </c>
      <c r="J534" s="159" t="s">
        <v>1329</v>
      </c>
      <c r="K534" s="39"/>
      <c r="O534" s="539"/>
    </row>
    <row r="535" spans="1:15">
      <c r="A535" s="81" t="s">
        <v>722</v>
      </c>
      <c r="B535" s="81" t="s">
        <v>1853</v>
      </c>
      <c r="C535" s="81" t="s">
        <v>723</v>
      </c>
      <c r="D535" s="81" t="s">
        <v>720</v>
      </c>
      <c r="E535" s="82">
        <v>388</v>
      </c>
      <c r="F535" s="81">
        <v>1</v>
      </c>
      <c r="G535" s="83" t="s">
        <v>685</v>
      </c>
      <c r="H535" s="140">
        <v>43416</v>
      </c>
      <c r="I535" s="158" t="s">
        <v>661</v>
      </c>
      <c r="J535" s="156"/>
      <c r="K535" s="39"/>
      <c r="O535" s="546"/>
    </row>
    <row r="536" spans="1:15">
      <c r="A536" s="81" t="s">
        <v>113</v>
      </c>
      <c r="B536" s="81" t="s">
        <v>1853</v>
      </c>
      <c r="C536" s="81" t="s">
        <v>158</v>
      </c>
      <c r="D536" s="81" t="s">
        <v>127</v>
      </c>
      <c r="E536" s="82">
        <v>420</v>
      </c>
      <c r="F536" s="81">
        <v>1</v>
      </c>
      <c r="G536" s="83" t="s">
        <v>124</v>
      </c>
      <c r="H536" s="45"/>
      <c r="I536" s="158" t="s">
        <v>661</v>
      </c>
      <c r="J536" s="249"/>
      <c r="K536" s="39"/>
      <c r="O536" s="546"/>
    </row>
    <row r="537" spans="1:15">
      <c r="A537" s="81" t="s">
        <v>136</v>
      </c>
      <c r="B537" s="81" t="s">
        <v>1853</v>
      </c>
      <c r="C537" s="81" t="s">
        <v>158</v>
      </c>
      <c r="D537" s="81" t="s">
        <v>137</v>
      </c>
      <c r="E537" s="82">
        <v>929</v>
      </c>
      <c r="F537" s="81">
        <v>1</v>
      </c>
      <c r="G537" s="83" t="s">
        <v>124</v>
      </c>
      <c r="H537" s="45"/>
      <c r="I537" s="158" t="s">
        <v>661</v>
      </c>
      <c r="J537" s="156"/>
      <c r="K537" s="39"/>
      <c r="O537" s="546"/>
    </row>
    <row r="538" spans="1:15">
      <c r="A538" s="150" t="s">
        <v>465</v>
      </c>
      <c r="B538" s="150" t="s">
        <v>1853</v>
      </c>
      <c r="C538" s="150" t="s">
        <v>641</v>
      </c>
      <c r="D538" s="150" t="s">
        <v>127</v>
      </c>
      <c r="E538" s="153" t="s">
        <v>640</v>
      </c>
      <c r="F538" s="150">
        <v>1</v>
      </c>
      <c r="G538" s="152" t="s">
        <v>535</v>
      </c>
      <c r="H538" s="45"/>
      <c r="I538" s="158" t="s">
        <v>661</v>
      </c>
      <c r="J538" s="156"/>
      <c r="K538" s="39"/>
      <c r="O538" s="546"/>
    </row>
    <row r="539" spans="1:15">
      <c r="A539" s="81" t="s">
        <v>119</v>
      </c>
      <c r="B539" s="81" t="s">
        <v>1853</v>
      </c>
      <c r="C539" s="81" t="s">
        <v>1945</v>
      </c>
      <c r="D539" s="81" t="s">
        <v>131</v>
      </c>
      <c r="E539" s="82">
        <v>430</v>
      </c>
      <c r="F539" s="81">
        <v>1</v>
      </c>
      <c r="G539" s="83" t="s">
        <v>124</v>
      </c>
      <c r="H539" s="45"/>
      <c r="I539" s="158" t="s">
        <v>661</v>
      </c>
      <c r="J539" s="156"/>
      <c r="K539" s="39"/>
      <c r="O539" s="539"/>
    </row>
    <row r="540" spans="1:15">
      <c r="A540" s="81" t="s">
        <v>119</v>
      </c>
      <c r="B540" s="81" t="s">
        <v>169</v>
      </c>
      <c r="C540" s="81" t="s">
        <v>169</v>
      </c>
      <c r="D540" s="81" t="s">
        <v>288</v>
      </c>
      <c r="E540" s="82">
        <v>270</v>
      </c>
      <c r="F540" s="81">
        <v>6</v>
      </c>
      <c r="G540" s="83" t="s">
        <v>124</v>
      </c>
      <c r="H540" s="45"/>
      <c r="I540" s="158" t="s">
        <v>661</v>
      </c>
      <c r="J540" s="156"/>
      <c r="K540" s="39"/>
      <c r="O540" s="546"/>
    </row>
    <row r="541" spans="1:15">
      <c r="A541" s="442" t="s">
        <v>1918</v>
      </c>
      <c r="B541" s="443" t="s">
        <v>1853</v>
      </c>
      <c r="C541" s="443" t="s">
        <v>1899</v>
      </c>
      <c r="D541" s="443" t="s">
        <v>2041</v>
      </c>
      <c r="E541" s="444">
        <v>8451</v>
      </c>
      <c r="F541" s="443">
        <v>1</v>
      </c>
      <c r="G541" s="445" t="s">
        <v>1897</v>
      </c>
      <c r="H541" s="446">
        <v>43708</v>
      </c>
      <c r="I541" s="267" t="s">
        <v>2040</v>
      </c>
      <c r="J541" s="437" t="s">
        <v>1921</v>
      </c>
      <c r="K541" s="39"/>
      <c r="O541" s="546"/>
    </row>
    <row r="542" spans="1:15">
      <c r="A542" s="406" t="s">
        <v>1896</v>
      </c>
      <c r="B542" s="407" t="s">
        <v>1853</v>
      </c>
      <c r="C542" s="407" t="s">
        <v>1900</v>
      </c>
      <c r="D542" s="407" t="s">
        <v>2134</v>
      </c>
      <c r="E542" s="411">
        <v>2348</v>
      </c>
      <c r="F542" s="407">
        <v>1</v>
      </c>
      <c r="G542" s="409" t="s">
        <v>1897</v>
      </c>
      <c r="H542" s="413">
        <v>43708</v>
      </c>
      <c r="I542" s="267" t="s">
        <v>2136</v>
      </c>
      <c r="J542" s="159" t="s">
        <v>1920</v>
      </c>
      <c r="K542" s="39"/>
      <c r="O542" s="546"/>
    </row>
    <row r="543" spans="1:15">
      <c r="A543" s="406" t="s">
        <v>1896</v>
      </c>
      <c r="B543" s="407" t="s">
        <v>1853</v>
      </c>
      <c r="C543" s="407" t="s">
        <v>1900</v>
      </c>
      <c r="D543" s="407" t="s">
        <v>2135</v>
      </c>
      <c r="E543" s="411">
        <v>2348</v>
      </c>
      <c r="F543" s="407">
        <v>1</v>
      </c>
      <c r="G543" s="409" t="s">
        <v>1897</v>
      </c>
      <c r="H543" s="413">
        <v>43708</v>
      </c>
      <c r="I543" s="267" t="s">
        <v>2253</v>
      </c>
      <c r="J543" s="159" t="s">
        <v>1920</v>
      </c>
      <c r="K543" s="39"/>
      <c r="O543" s="546"/>
    </row>
    <row r="544" spans="1:15">
      <c r="A544" s="406" t="s">
        <v>103</v>
      </c>
      <c r="B544" s="407" t="s">
        <v>1853</v>
      </c>
      <c r="C544" s="407" t="s">
        <v>647</v>
      </c>
      <c r="D544" s="407" t="s">
        <v>2156</v>
      </c>
      <c r="E544" s="408" t="s">
        <v>635</v>
      </c>
      <c r="F544" s="407">
        <v>1</v>
      </c>
      <c r="G544" s="412" t="s">
        <v>648</v>
      </c>
      <c r="H544" s="417"/>
      <c r="I544" s="267" t="s">
        <v>2155</v>
      </c>
      <c r="J544" s="203"/>
      <c r="K544" s="39"/>
      <c r="O544" s="537"/>
    </row>
    <row r="545" spans="1:15">
      <c r="A545" s="406" t="s">
        <v>1482</v>
      </c>
      <c r="B545" s="407" t="s">
        <v>1853</v>
      </c>
      <c r="C545" s="407" t="s">
        <v>1421</v>
      </c>
      <c r="D545" s="407" t="s">
        <v>1654</v>
      </c>
      <c r="E545" s="411">
        <v>3818</v>
      </c>
      <c r="F545" s="407">
        <v>1</v>
      </c>
      <c r="G545" s="409" t="s">
        <v>1419</v>
      </c>
      <c r="H545" s="413">
        <v>43622</v>
      </c>
      <c r="I545" s="267" t="s">
        <v>1655</v>
      </c>
      <c r="J545" s="156" t="s">
        <v>1828</v>
      </c>
      <c r="K545" s="39"/>
      <c r="O545" s="546"/>
    </row>
    <row r="546" spans="1:15">
      <c r="A546" s="406" t="s">
        <v>1481</v>
      </c>
      <c r="B546" s="407" t="s">
        <v>1853</v>
      </c>
      <c r="C546" s="407" t="s">
        <v>371</v>
      </c>
      <c r="D546" s="407" t="s">
        <v>1774</v>
      </c>
      <c r="E546" s="411">
        <v>3818</v>
      </c>
      <c r="F546" s="407">
        <v>1</v>
      </c>
      <c r="G546" s="409" t="s">
        <v>1419</v>
      </c>
      <c r="H546" s="413">
        <v>43622</v>
      </c>
      <c r="I546" s="267" t="s">
        <v>1775</v>
      </c>
      <c r="J546" s="156"/>
      <c r="K546" s="39"/>
      <c r="O546" s="546"/>
    </row>
    <row r="547" spans="1:15">
      <c r="A547" s="406" t="s">
        <v>1481</v>
      </c>
      <c r="B547" s="407" t="s">
        <v>1853</v>
      </c>
      <c r="C547" s="407" t="s">
        <v>371</v>
      </c>
      <c r="D547" s="407" t="s">
        <v>1797</v>
      </c>
      <c r="E547" s="411">
        <v>3818</v>
      </c>
      <c r="F547" s="407">
        <v>1</v>
      </c>
      <c r="G547" s="409" t="s">
        <v>1419</v>
      </c>
      <c r="H547" s="413">
        <v>43622</v>
      </c>
      <c r="I547" s="267" t="s">
        <v>1796</v>
      </c>
      <c r="J547" s="156"/>
      <c r="K547" s="39"/>
      <c r="O547" s="546"/>
    </row>
    <row r="548" spans="1:15">
      <c r="A548" s="406" t="s">
        <v>465</v>
      </c>
      <c r="B548" s="407" t="s">
        <v>1853</v>
      </c>
      <c r="C548" s="407" t="s">
        <v>983</v>
      </c>
      <c r="D548" s="407" t="s">
        <v>1583</v>
      </c>
      <c r="E548" s="411">
        <v>769</v>
      </c>
      <c r="F548" s="407">
        <v>1</v>
      </c>
      <c r="G548" s="409" t="s">
        <v>439</v>
      </c>
      <c r="H548" s="414">
        <v>43636</v>
      </c>
      <c r="I548" s="267" t="s">
        <v>1563</v>
      </c>
      <c r="J548" s="156"/>
      <c r="K548" s="39"/>
      <c r="O548" s="526"/>
    </row>
    <row r="549" spans="1:15">
      <c r="A549" s="406" t="s">
        <v>465</v>
      </c>
      <c r="B549" s="407" t="s">
        <v>1853</v>
      </c>
      <c r="C549" s="407" t="s">
        <v>983</v>
      </c>
      <c r="D549" s="407" t="s">
        <v>1584</v>
      </c>
      <c r="E549" s="411">
        <v>769</v>
      </c>
      <c r="F549" s="407">
        <v>1</v>
      </c>
      <c r="G549" s="409" t="s">
        <v>439</v>
      </c>
      <c r="H549" s="414">
        <v>43636</v>
      </c>
      <c r="I549" s="267" t="s">
        <v>1579</v>
      </c>
      <c r="J549" s="156"/>
      <c r="K549" s="39"/>
      <c r="O549" s="546"/>
    </row>
    <row r="550" spans="1:15">
      <c r="A550" s="406" t="s">
        <v>465</v>
      </c>
      <c r="B550" s="407" t="s">
        <v>1853</v>
      </c>
      <c r="C550" s="407" t="s">
        <v>983</v>
      </c>
      <c r="D550" s="407" t="s">
        <v>1588</v>
      </c>
      <c r="E550" s="411">
        <v>769</v>
      </c>
      <c r="F550" s="407">
        <v>1</v>
      </c>
      <c r="G550" s="409" t="s">
        <v>439</v>
      </c>
      <c r="H550" s="414">
        <v>43636</v>
      </c>
      <c r="I550" s="267" t="s">
        <v>1590</v>
      </c>
      <c r="J550" s="156"/>
      <c r="K550" s="39"/>
      <c r="O550" s="546"/>
    </row>
    <row r="551" spans="1:15">
      <c r="A551" s="406" t="s">
        <v>1589</v>
      </c>
      <c r="B551" s="407" t="s">
        <v>1853</v>
      </c>
      <c r="C551" s="407" t="s">
        <v>983</v>
      </c>
      <c r="D551" s="407" t="s">
        <v>1591</v>
      </c>
      <c r="E551" s="411">
        <v>766</v>
      </c>
      <c r="F551" s="407">
        <v>1</v>
      </c>
      <c r="G551" s="409" t="s">
        <v>1409</v>
      </c>
      <c r="H551" s="414">
        <v>43636</v>
      </c>
      <c r="I551" s="267" t="s">
        <v>1587</v>
      </c>
      <c r="J551" s="156" t="s">
        <v>1551</v>
      </c>
      <c r="K551" s="39"/>
      <c r="O551" s="546"/>
    </row>
    <row r="552" spans="1:15">
      <c r="A552" s="406" t="s">
        <v>465</v>
      </c>
      <c r="B552" s="407" t="s">
        <v>1853</v>
      </c>
      <c r="C552" s="407" t="s">
        <v>983</v>
      </c>
      <c r="D552" s="407" t="s">
        <v>1715</v>
      </c>
      <c r="E552" s="411">
        <v>815</v>
      </c>
      <c r="F552" s="407">
        <v>1</v>
      </c>
      <c r="G552" s="409" t="s">
        <v>1409</v>
      </c>
      <c r="H552" s="414">
        <v>43636</v>
      </c>
      <c r="I552" s="267" t="s">
        <v>1714</v>
      </c>
      <c r="J552" s="156" t="s">
        <v>1550</v>
      </c>
      <c r="K552" s="39"/>
      <c r="O552" s="546"/>
    </row>
    <row r="553" spans="1:15">
      <c r="A553" s="406" t="s">
        <v>465</v>
      </c>
      <c r="B553" s="407" t="s">
        <v>1853</v>
      </c>
      <c r="C553" s="407" t="s">
        <v>983</v>
      </c>
      <c r="D553" s="407" t="s">
        <v>1791</v>
      </c>
      <c r="E553" s="411">
        <v>815</v>
      </c>
      <c r="F553" s="407">
        <v>1</v>
      </c>
      <c r="G553" s="409" t="s">
        <v>1409</v>
      </c>
      <c r="H553" s="413">
        <v>43636</v>
      </c>
      <c r="I553" s="267" t="s">
        <v>1793</v>
      </c>
      <c r="J553" s="156" t="s">
        <v>1552</v>
      </c>
      <c r="K553" s="39"/>
      <c r="O553" s="546"/>
    </row>
    <row r="554" spans="1:15">
      <c r="A554" s="406" t="s">
        <v>1108</v>
      </c>
      <c r="B554" s="407" t="s">
        <v>1854</v>
      </c>
      <c r="C554" s="407" t="s">
        <v>1109</v>
      </c>
      <c r="D554" s="407" t="s">
        <v>1255</v>
      </c>
      <c r="E554" s="411">
        <v>2900</v>
      </c>
      <c r="F554" s="407">
        <v>1</v>
      </c>
      <c r="G554" s="409" t="s">
        <v>1110</v>
      </c>
      <c r="H554" s="414">
        <v>43515</v>
      </c>
      <c r="I554" s="267" t="s">
        <v>1131</v>
      </c>
      <c r="J554" s="156"/>
      <c r="K554" s="39"/>
      <c r="O554" s="560"/>
    </row>
    <row r="555" spans="1:15">
      <c r="A555" s="406" t="s">
        <v>1108</v>
      </c>
      <c r="B555" s="407" t="s">
        <v>1854</v>
      </c>
      <c r="C555" s="407" t="s">
        <v>1109</v>
      </c>
      <c r="D555" s="407" t="s">
        <v>1256</v>
      </c>
      <c r="E555" s="411">
        <v>2900</v>
      </c>
      <c r="F555" s="407">
        <v>1</v>
      </c>
      <c r="G555" s="409" t="s">
        <v>1110</v>
      </c>
      <c r="H555" s="414">
        <v>43515</v>
      </c>
      <c r="I555" s="267" t="s">
        <v>1163</v>
      </c>
      <c r="J555" s="156"/>
      <c r="K555" s="39"/>
      <c r="O555" s="560"/>
    </row>
    <row r="556" spans="1:15">
      <c r="A556" s="406" t="s">
        <v>1108</v>
      </c>
      <c r="B556" s="407" t="s">
        <v>1854</v>
      </c>
      <c r="C556" s="407" t="s">
        <v>1109</v>
      </c>
      <c r="D556" s="407" t="s">
        <v>1257</v>
      </c>
      <c r="E556" s="411">
        <v>2900</v>
      </c>
      <c r="F556" s="407">
        <v>1</v>
      </c>
      <c r="G556" s="409" t="s">
        <v>1110</v>
      </c>
      <c r="H556" s="414">
        <v>43515</v>
      </c>
      <c r="I556" s="379" t="s">
        <v>1235</v>
      </c>
      <c r="J556" s="220"/>
      <c r="K556" s="39"/>
      <c r="O556" s="560"/>
    </row>
    <row r="557" spans="1:15">
      <c r="A557" s="406" t="s">
        <v>1108</v>
      </c>
      <c r="B557" s="407" t="s">
        <v>1854</v>
      </c>
      <c r="C557" s="407" t="s">
        <v>1109</v>
      </c>
      <c r="D557" s="407" t="s">
        <v>1826</v>
      </c>
      <c r="E557" s="411">
        <v>2700</v>
      </c>
      <c r="F557" s="407">
        <v>1</v>
      </c>
      <c r="G557" s="409" t="s">
        <v>1110</v>
      </c>
      <c r="H557" s="413">
        <v>43705</v>
      </c>
      <c r="I557" s="267" t="s">
        <v>1880</v>
      </c>
      <c r="J557" s="156"/>
      <c r="K557" s="39"/>
      <c r="O557" s="546"/>
    </row>
    <row r="558" spans="1:15">
      <c r="A558" s="406" t="s">
        <v>465</v>
      </c>
      <c r="B558" s="407" t="s">
        <v>1853</v>
      </c>
      <c r="C558" s="407" t="s">
        <v>2643</v>
      </c>
      <c r="D558" s="407" t="s">
        <v>2644</v>
      </c>
      <c r="E558" s="411">
        <v>4176</v>
      </c>
      <c r="F558" s="407">
        <v>1</v>
      </c>
      <c r="G558" s="409" t="s">
        <v>1110</v>
      </c>
      <c r="H558" s="413">
        <v>43892</v>
      </c>
      <c r="I558" s="267" t="s">
        <v>2645</v>
      </c>
      <c r="J558" s="156"/>
      <c r="K558" s="39"/>
      <c r="O558" s="562"/>
    </row>
    <row r="559" spans="1:15">
      <c r="A559" s="406" t="s">
        <v>119</v>
      </c>
      <c r="B559" s="407" t="s">
        <v>1853</v>
      </c>
      <c r="C559" s="407" t="s">
        <v>647</v>
      </c>
      <c r="D559" s="407" t="s">
        <v>1756</v>
      </c>
      <c r="E559" s="411">
        <v>8352</v>
      </c>
      <c r="F559" s="407">
        <v>2</v>
      </c>
      <c r="G559" s="409" t="s">
        <v>439</v>
      </c>
      <c r="H559" s="413">
        <v>43892</v>
      </c>
      <c r="I559" s="407" t="s">
        <v>2646</v>
      </c>
      <c r="J559" s="159"/>
      <c r="K559" s="39"/>
      <c r="O559" s="562"/>
    </row>
    <row r="560" spans="1:15">
      <c r="A560" s="406" t="s">
        <v>1908</v>
      </c>
      <c r="B560" s="407" t="s">
        <v>1853</v>
      </c>
      <c r="C560" s="407" t="s">
        <v>449</v>
      </c>
      <c r="D560" s="407" t="s">
        <v>2635</v>
      </c>
      <c r="E560" s="411">
        <v>1633</v>
      </c>
      <c r="F560" s="407">
        <v>1</v>
      </c>
      <c r="G560" s="409" t="s">
        <v>122</v>
      </c>
      <c r="H560" s="413">
        <v>43906</v>
      </c>
      <c r="I560" s="280" t="s">
        <v>3054</v>
      </c>
      <c r="J560" s="156"/>
      <c r="K560" s="39"/>
      <c r="O560" s="526"/>
    </row>
    <row r="561" spans="1:15">
      <c r="A561" s="406" t="s">
        <v>119</v>
      </c>
      <c r="B561" s="407" t="s">
        <v>1853</v>
      </c>
      <c r="C561" s="407" t="s">
        <v>1766</v>
      </c>
      <c r="D561" s="407" t="s">
        <v>1756</v>
      </c>
      <c r="E561" s="411">
        <v>3765</v>
      </c>
      <c r="F561" s="407">
        <v>1</v>
      </c>
      <c r="G561" s="409" t="s">
        <v>1754</v>
      </c>
      <c r="H561" s="413">
        <v>43679</v>
      </c>
      <c r="I561" s="407" t="s">
        <v>3058</v>
      </c>
      <c r="J561" s="159" t="s">
        <v>1363</v>
      </c>
      <c r="K561" s="39"/>
      <c r="O561" s="562"/>
    </row>
    <row r="562" spans="1:15">
      <c r="A562" s="442" t="s">
        <v>1108</v>
      </c>
      <c r="B562" s="443" t="s">
        <v>1854</v>
      </c>
      <c r="C562" s="443" t="s">
        <v>1109</v>
      </c>
      <c r="D562" s="443" t="s">
        <v>3105</v>
      </c>
      <c r="E562" s="444">
        <v>2904</v>
      </c>
      <c r="F562" s="443">
        <v>1</v>
      </c>
      <c r="G562" s="445" t="s">
        <v>1110</v>
      </c>
      <c r="H562" s="446">
        <v>43892</v>
      </c>
      <c r="I562" s="568" t="s">
        <v>3106</v>
      </c>
      <c r="J562" s="156"/>
      <c r="K562" s="536"/>
      <c r="O562" s="562"/>
    </row>
    <row r="563" spans="1:15">
      <c r="A563" s="406" t="s">
        <v>2656</v>
      </c>
      <c r="B563" s="407" t="s">
        <v>1854</v>
      </c>
      <c r="C563" s="407" t="s">
        <v>2657</v>
      </c>
      <c r="D563" s="407" t="s">
        <v>3114</v>
      </c>
      <c r="E563" s="411">
        <v>2910</v>
      </c>
      <c r="F563" s="407">
        <v>1</v>
      </c>
      <c r="G563" s="409" t="s">
        <v>439</v>
      </c>
      <c r="H563" s="413">
        <v>43944</v>
      </c>
      <c r="I563" s="267" t="s">
        <v>3116</v>
      </c>
      <c r="J563" s="39" t="s">
        <v>2659</v>
      </c>
      <c r="K563" s="39"/>
      <c r="O563" s="562"/>
    </row>
    <row r="564" spans="1:15">
      <c r="A564" s="406" t="s">
        <v>119</v>
      </c>
      <c r="B564" s="407" t="s">
        <v>1854</v>
      </c>
      <c r="C564" s="407" t="s">
        <v>1272</v>
      </c>
      <c r="D564" s="407" t="s">
        <v>3075</v>
      </c>
      <c r="E564" s="411">
        <v>2745</v>
      </c>
      <c r="F564" s="407">
        <v>1</v>
      </c>
      <c r="G564" s="417" t="s">
        <v>1110</v>
      </c>
      <c r="H564" s="570">
        <v>44044</v>
      </c>
      <c r="I564" s="267" t="s">
        <v>3126</v>
      </c>
      <c r="J564" s="156"/>
      <c r="K564" s="39"/>
      <c r="O564" s="562"/>
    </row>
    <row r="565" spans="1:15">
      <c r="A565" s="406" t="s">
        <v>2656</v>
      </c>
      <c r="B565" s="407" t="s">
        <v>1854</v>
      </c>
      <c r="C565" s="407" t="s">
        <v>2657</v>
      </c>
      <c r="D565" s="407" t="s">
        <v>3117</v>
      </c>
      <c r="E565" s="411">
        <v>2911</v>
      </c>
      <c r="F565" s="407">
        <v>1</v>
      </c>
      <c r="G565" s="409" t="s">
        <v>439</v>
      </c>
      <c r="H565" s="413">
        <v>43944</v>
      </c>
      <c r="I565" s="267" t="s">
        <v>3130</v>
      </c>
      <c r="J565" s="39" t="s">
        <v>2659</v>
      </c>
      <c r="K565" s="39"/>
      <c r="O565" s="562"/>
    </row>
    <row r="566" spans="1:15">
      <c r="A566" s="406" t="s">
        <v>373</v>
      </c>
      <c r="B566" s="407" t="s">
        <v>1854</v>
      </c>
      <c r="C566" s="407" t="s">
        <v>978</v>
      </c>
      <c r="D566" s="407" t="s">
        <v>3146</v>
      </c>
      <c r="E566" s="411">
        <v>2807</v>
      </c>
      <c r="F566" s="407">
        <v>1</v>
      </c>
      <c r="G566" s="409" t="s">
        <v>1110</v>
      </c>
      <c r="H566" s="413">
        <v>44103</v>
      </c>
      <c r="I566" s="267" t="s">
        <v>3148</v>
      </c>
      <c r="J566" s="156" t="s">
        <v>3147</v>
      </c>
      <c r="K566" s="39"/>
      <c r="O566" s="562"/>
    </row>
    <row r="567" spans="1:15">
      <c r="A567" s="406" t="s">
        <v>373</v>
      </c>
      <c r="B567" s="407" t="s">
        <v>1854</v>
      </c>
      <c r="C567" s="407" t="s">
        <v>978</v>
      </c>
      <c r="D567" s="407" t="s">
        <v>3192</v>
      </c>
      <c r="E567" s="411">
        <v>2807</v>
      </c>
      <c r="F567" s="407">
        <v>1</v>
      </c>
      <c r="G567" s="409" t="s">
        <v>1110</v>
      </c>
      <c r="H567" s="413">
        <v>44103</v>
      </c>
      <c r="I567" s="267" t="s">
        <v>3191</v>
      </c>
      <c r="J567" s="156" t="s">
        <v>3147</v>
      </c>
      <c r="K567" s="39"/>
      <c r="O567" s="571"/>
    </row>
    <row r="568" spans="1:15">
      <c r="A568" s="406" t="s">
        <v>465</v>
      </c>
      <c r="B568" s="407" t="s">
        <v>1854</v>
      </c>
      <c r="C568" s="407" t="s">
        <v>1272</v>
      </c>
      <c r="D568" s="407" t="s">
        <v>3238</v>
      </c>
      <c r="E568" s="411">
        <v>2969</v>
      </c>
      <c r="F568" s="407">
        <v>1</v>
      </c>
      <c r="G568" s="409" t="s">
        <v>1110</v>
      </c>
      <c r="H568" s="413">
        <v>44124</v>
      </c>
      <c r="I568" s="267" t="s">
        <v>3239</v>
      </c>
      <c r="J568" s="39" t="s">
        <v>3225</v>
      </c>
      <c r="K568" s="39"/>
      <c r="O568" s="571"/>
    </row>
    <row r="569" spans="1:15">
      <c r="A569" s="406" t="s">
        <v>465</v>
      </c>
      <c r="B569" s="407" t="s">
        <v>1854</v>
      </c>
      <c r="C569" s="407" t="s">
        <v>1272</v>
      </c>
      <c r="D569" s="407" t="s">
        <v>3242</v>
      </c>
      <c r="E569" s="411">
        <f>2969*2</f>
        <v>5938</v>
      </c>
      <c r="F569" s="407">
        <v>2</v>
      </c>
      <c r="G569" s="409" t="s">
        <v>1110</v>
      </c>
      <c r="H569" s="413">
        <v>44124</v>
      </c>
      <c r="I569" s="267" t="s">
        <v>3239</v>
      </c>
      <c r="J569" s="39" t="s">
        <v>3225</v>
      </c>
      <c r="K569" s="39"/>
      <c r="O569" s="571"/>
    </row>
    <row r="570" spans="1:15">
      <c r="A570" s="406" t="s">
        <v>1108</v>
      </c>
      <c r="B570" s="407" t="s">
        <v>1854</v>
      </c>
      <c r="C570" s="407" t="s">
        <v>3243</v>
      </c>
      <c r="D570" s="407" t="s">
        <v>2651</v>
      </c>
      <c r="E570" s="411">
        <v>705</v>
      </c>
      <c r="F570" s="407">
        <v>1</v>
      </c>
      <c r="G570" s="409" t="s">
        <v>1110</v>
      </c>
      <c r="H570" s="413">
        <v>43938</v>
      </c>
      <c r="I570" s="267" t="s">
        <v>3244</v>
      </c>
      <c r="J570" s="156" t="s">
        <v>2654</v>
      </c>
      <c r="K570" s="39"/>
      <c r="O570" s="571"/>
    </row>
    <row r="571" spans="1:15">
      <c r="A571" s="406" t="s">
        <v>119</v>
      </c>
      <c r="B571" s="407" t="s">
        <v>1854</v>
      </c>
      <c r="C571" s="407" t="s">
        <v>970</v>
      </c>
      <c r="D571" s="407" t="s">
        <v>3251</v>
      </c>
      <c r="E571" s="411">
        <v>353</v>
      </c>
      <c r="F571" s="407">
        <v>1</v>
      </c>
      <c r="G571" s="409" t="s">
        <v>1110</v>
      </c>
      <c r="H571" s="413">
        <v>44120</v>
      </c>
      <c r="I571" s="267" t="s">
        <v>3252</v>
      </c>
      <c r="J571" s="156"/>
      <c r="K571" s="39"/>
      <c r="O571" s="562"/>
    </row>
    <row r="572" spans="1:15">
      <c r="A572" s="406" t="s">
        <v>119</v>
      </c>
      <c r="B572" s="407" t="s">
        <v>1854</v>
      </c>
      <c r="C572" s="407" t="s">
        <v>970</v>
      </c>
      <c r="D572" s="407" t="s">
        <v>3260</v>
      </c>
      <c r="E572" s="411">
        <v>352</v>
      </c>
      <c r="F572" s="407">
        <v>1</v>
      </c>
      <c r="G572" s="409" t="s">
        <v>1110</v>
      </c>
      <c r="H572" s="413">
        <v>44120</v>
      </c>
      <c r="I572" s="267" t="s">
        <v>3259</v>
      </c>
      <c r="J572" s="156" t="s">
        <v>3194</v>
      </c>
      <c r="K572" s="39"/>
      <c r="O572" s="571"/>
    </row>
    <row r="573" spans="1:15">
      <c r="A573" s="406" t="s">
        <v>359</v>
      </c>
      <c r="B573" s="407" t="s">
        <v>1854</v>
      </c>
      <c r="C573" s="407" t="s">
        <v>970</v>
      </c>
      <c r="D573" s="407" t="s">
        <v>2651</v>
      </c>
      <c r="E573" s="411">
        <v>705</v>
      </c>
      <c r="F573" s="407">
        <v>1</v>
      </c>
      <c r="G573" s="409" t="s">
        <v>439</v>
      </c>
      <c r="H573" s="413">
        <v>43938</v>
      </c>
      <c r="I573" s="267" t="s">
        <v>3259</v>
      </c>
      <c r="J573" s="39" t="s">
        <v>2654</v>
      </c>
      <c r="K573" s="39"/>
      <c r="O573" s="571"/>
    </row>
    <row r="574" spans="1:15">
      <c r="A574" s="406" t="s">
        <v>465</v>
      </c>
      <c r="B574" s="407" t="s">
        <v>1854</v>
      </c>
      <c r="C574" s="407" t="s">
        <v>1272</v>
      </c>
      <c r="D574" s="407" t="s">
        <v>3226</v>
      </c>
      <c r="E574" s="411">
        <f>11876-2969-5938</f>
        <v>2969</v>
      </c>
      <c r="F574" s="407">
        <v>1</v>
      </c>
      <c r="G574" s="409" t="s">
        <v>1110</v>
      </c>
      <c r="H574" s="413">
        <v>44124</v>
      </c>
      <c r="I574" s="267" t="s">
        <v>3350</v>
      </c>
      <c r="J574" s="39" t="s">
        <v>3225</v>
      </c>
      <c r="K574" s="39"/>
      <c r="O574" s="571"/>
    </row>
    <row r="575" spans="1:15">
      <c r="A575" s="406" t="s">
        <v>119</v>
      </c>
      <c r="B575" s="407" t="s">
        <v>1853</v>
      </c>
      <c r="C575" s="407" t="s">
        <v>3016</v>
      </c>
      <c r="D575" s="407" t="s">
        <v>3219</v>
      </c>
      <c r="E575" s="411">
        <v>1131</v>
      </c>
      <c r="F575" s="407">
        <v>1</v>
      </c>
      <c r="G575" s="409" t="s">
        <v>1110</v>
      </c>
      <c r="H575" s="413">
        <v>44024</v>
      </c>
      <c r="I575" s="267" t="s">
        <v>3350</v>
      </c>
      <c r="J575" s="156"/>
      <c r="K575" s="39"/>
      <c r="O575" s="571"/>
    </row>
    <row r="576" spans="1:15">
      <c r="A576" s="406" t="s">
        <v>119</v>
      </c>
      <c r="B576" s="407" t="s">
        <v>1853</v>
      </c>
      <c r="C576" s="407" t="s">
        <v>3195</v>
      </c>
      <c r="D576" s="407" t="s">
        <v>3196</v>
      </c>
      <c r="E576" s="411">
        <v>315</v>
      </c>
      <c r="F576" s="407">
        <v>1</v>
      </c>
      <c r="G576" s="409" t="s">
        <v>1110</v>
      </c>
      <c r="H576" s="413">
        <v>44120</v>
      </c>
      <c r="I576" s="407" t="s">
        <v>3495</v>
      </c>
      <c r="J576" s="156"/>
      <c r="K576" s="39"/>
      <c r="O576" s="573"/>
    </row>
    <row r="577" spans="1:15">
      <c r="A577" s="279" t="s">
        <v>1380</v>
      </c>
      <c r="B577" s="279"/>
      <c r="C577" s="279"/>
      <c r="D577" s="39" t="s">
        <v>1165</v>
      </c>
      <c r="E577" s="222">
        <v>-3335</v>
      </c>
      <c r="F577" s="39"/>
      <c r="G577" s="223" t="s">
        <v>1237</v>
      </c>
      <c r="H577" s="45"/>
      <c r="I577" s="39"/>
      <c r="J577" s="156"/>
      <c r="K577" s="39"/>
      <c r="O577" s="573"/>
    </row>
    <row r="578" spans="1:15">
      <c r="A578" s="279" t="s">
        <v>1380</v>
      </c>
      <c r="B578" s="279"/>
      <c r="C578" s="279"/>
      <c r="D578" s="39" t="s">
        <v>1164</v>
      </c>
      <c r="E578" s="230">
        <v>-3335</v>
      </c>
      <c r="F578" s="39"/>
      <c r="G578" s="327" t="s">
        <v>1237</v>
      </c>
      <c r="H578" s="45"/>
      <c r="I578" s="39"/>
      <c r="J578" s="156"/>
      <c r="K578" s="39"/>
      <c r="O578" s="573"/>
    </row>
    <row r="579" spans="1:15">
      <c r="A579" s="279" t="s">
        <v>1380</v>
      </c>
      <c r="B579" s="279"/>
      <c r="C579" s="279"/>
      <c r="D579" s="39" t="s">
        <v>1236</v>
      </c>
      <c r="E579" s="255">
        <v>-3440</v>
      </c>
      <c r="F579" s="39"/>
      <c r="G579" s="327" t="s">
        <v>1237</v>
      </c>
      <c r="H579" s="45"/>
      <c r="I579" s="39"/>
      <c r="J579" s="156"/>
      <c r="K579" s="39"/>
      <c r="O579" s="573"/>
    </row>
    <row r="580" spans="1:15">
      <c r="A580" s="279" t="s">
        <v>1380</v>
      </c>
      <c r="B580" s="279"/>
      <c r="C580" s="279"/>
      <c r="D580" s="39" t="s">
        <v>1585</v>
      </c>
      <c r="E580" s="364">
        <v>-1680</v>
      </c>
      <c r="F580" s="39"/>
      <c r="G580" s="365" t="s">
        <v>480</v>
      </c>
      <c r="H580" s="140"/>
      <c r="I580" s="39"/>
      <c r="J580" s="156"/>
      <c r="K580" s="39"/>
      <c r="O580" s="573"/>
    </row>
    <row r="581" spans="1:15">
      <c r="A581" s="279" t="s">
        <v>1380</v>
      </c>
      <c r="B581" s="279"/>
      <c r="C581" s="279"/>
      <c r="D581" s="39" t="s">
        <v>1586</v>
      </c>
      <c r="E581" s="368">
        <v>-1680</v>
      </c>
      <c r="F581" s="39"/>
      <c r="G581" s="370" t="s">
        <v>480</v>
      </c>
      <c r="H581" s="140"/>
      <c r="I581" s="39"/>
      <c r="J581" s="156"/>
      <c r="K581" s="39"/>
      <c r="O581" s="573"/>
    </row>
    <row r="582" spans="1:15">
      <c r="A582" s="279" t="s">
        <v>1380</v>
      </c>
      <c r="B582" s="279"/>
      <c r="C582" s="279"/>
      <c r="D582" s="39" t="s">
        <v>1592</v>
      </c>
      <c r="E582" s="372">
        <v>-1680</v>
      </c>
      <c r="F582" s="39"/>
      <c r="G582" s="373" t="s">
        <v>480</v>
      </c>
      <c r="H582" s="140"/>
      <c r="I582" s="39"/>
      <c r="J582" s="156"/>
      <c r="K582" s="39"/>
      <c r="O582" s="573"/>
    </row>
    <row r="583" spans="1:15">
      <c r="A583" s="279" t="s">
        <v>1380</v>
      </c>
      <c r="B583" s="279"/>
      <c r="C583" s="279"/>
      <c r="D583" s="39" t="s">
        <v>1593</v>
      </c>
      <c r="E583" s="372">
        <v>-1680</v>
      </c>
      <c r="F583" s="39"/>
      <c r="G583" s="373" t="s">
        <v>480</v>
      </c>
      <c r="H583" s="140"/>
      <c r="I583" s="39"/>
      <c r="J583" s="156"/>
      <c r="K583" s="39"/>
      <c r="O583" s="573"/>
    </row>
    <row r="584" spans="1:15">
      <c r="A584" s="279" t="s">
        <v>1380</v>
      </c>
      <c r="B584" s="279"/>
      <c r="C584" s="279"/>
      <c r="D584" s="39" t="s">
        <v>1656</v>
      </c>
      <c r="E584" s="40">
        <v>-4160</v>
      </c>
      <c r="F584" s="39"/>
      <c r="G584" s="380" t="s">
        <v>480</v>
      </c>
      <c r="H584" s="140"/>
      <c r="I584" s="39"/>
      <c r="J584" s="156"/>
      <c r="K584" s="39"/>
      <c r="O584" s="573"/>
    </row>
    <row r="585" spans="1:15">
      <c r="A585" s="279" t="s">
        <v>1380</v>
      </c>
      <c r="B585" s="279"/>
      <c r="C585" s="279"/>
      <c r="D585" s="39" t="s">
        <v>1716</v>
      </c>
      <c r="E585" s="40">
        <v>-1680</v>
      </c>
      <c r="F585" s="39"/>
      <c r="G585" s="391" t="s">
        <v>480</v>
      </c>
      <c r="H585" s="140"/>
      <c r="I585" s="39"/>
      <c r="J585" s="156"/>
      <c r="K585" s="39"/>
      <c r="O585" s="573"/>
    </row>
    <row r="586" spans="1:15">
      <c r="A586" s="279" t="s">
        <v>1380</v>
      </c>
      <c r="B586" s="279"/>
      <c r="C586" s="279"/>
      <c r="D586" s="39" t="s">
        <v>1776</v>
      </c>
      <c r="E586" s="40">
        <v>-4160</v>
      </c>
      <c r="F586" s="39"/>
      <c r="G586" s="395" t="s">
        <v>480</v>
      </c>
      <c r="H586" s="140"/>
      <c r="I586" s="39"/>
      <c r="J586" s="156"/>
      <c r="K586" s="39"/>
      <c r="O586" s="573"/>
    </row>
    <row r="587" spans="1:15">
      <c r="A587" s="279" t="s">
        <v>1380</v>
      </c>
      <c r="B587" s="279"/>
      <c r="C587" s="279"/>
      <c r="D587" s="39" t="s">
        <v>1794</v>
      </c>
      <c r="E587" s="40">
        <v>-1680</v>
      </c>
      <c r="F587" s="39"/>
      <c r="G587" s="400" t="s">
        <v>480</v>
      </c>
      <c r="H587" s="140"/>
      <c r="I587" s="39"/>
      <c r="J587" s="156"/>
      <c r="K587" s="39"/>
      <c r="O587" s="573"/>
    </row>
    <row r="588" spans="1:15">
      <c r="A588" s="279" t="s">
        <v>1380</v>
      </c>
      <c r="B588" s="279"/>
      <c r="C588" s="279"/>
      <c r="D588" s="39" t="s">
        <v>1798</v>
      </c>
      <c r="E588" s="40">
        <v>-4000</v>
      </c>
      <c r="F588" s="39"/>
      <c r="G588" s="402" t="s">
        <v>480</v>
      </c>
      <c r="H588" s="140"/>
      <c r="I588" s="39"/>
      <c r="J588" s="156"/>
      <c r="K588" s="39"/>
      <c r="O588" s="573"/>
    </row>
    <row r="589" spans="1:15">
      <c r="A589" s="279" t="s">
        <v>1380</v>
      </c>
      <c r="B589" s="279"/>
      <c r="C589" s="279"/>
      <c r="D589" s="39" t="s">
        <v>1881</v>
      </c>
      <c r="E589" s="40">
        <v>-3660</v>
      </c>
      <c r="F589" s="39"/>
      <c r="G589" s="432" t="s">
        <v>480</v>
      </c>
      <c r="H589" s="140"/>
      <c r="I589" s="39"/>
      <c r="J589" s="156"/>
      <c r="K589" s="39"/>
      <c r="O589" s="573"/>
    </row>
    <row r="590" spans="1:15">
      <c r="A590" s="279" t="s">
        <v>1380</v>
      </c>
      <c r="B590" s="279"/>
      <c r="C590" s="279"/>
      <c r="D590" s="39" t="s">
        <v>2042</v>
      </c>
      <c r="E590" s="40">
        <v>-8900</v>
      </c>
      <c r="F590" s="39"/>
      <c r="G590" s="440" t="s">
        <v>480</v>
      </c>
      <c r="H590" s="140"/>
      <c r="I590" s="39"/>
      <c r="J590" s="156"/>
      <c r="K590" s="39"/>
      <c r="O590" s="573"/>
    </row>
    <row r="591" spans="1:15">
      <c r="A591" s="279" t="s">
        <v>1380</v>
      </c>
      <c r="B591" s="279"/>
      <c r="C591" s="279"/>
      <c r="D591" s="39" t="s">
        <v>2137</v>
      </c>
      <c r="E591" s="40">
        <v>-2615</v>
      </c>
      <c r="F591" s="39"/>
      <c r="G591" s="457" t="s">
        <v>480</v>
      </c>
      <c r="H591" s="140"/>
      <c r="I591" s="39"/>
      <c r="J591" s="156"/>
      <c r="K591" s="39"/>
      <c r="O591" s="571"/>
    </row>
    <row r="592" spans="1:15">
      <c r="A592" s="279" t="s">
        <v>1380</v>
      </c>
      <c r="B592" s="279"/>
      <c r="C592" s="279"/>
      <c r="D592" s="39" t="s">
        <v>2157</v>
      </c>
      <c r="E592" s="40">
        <v>-2890</v>
      </c>
      <c r="F592" s="39"/>
      <c r="G592" s="461" t="s">
        <v>480</v>
      </c>
      <c r="H592" s="140"/>
      <c r="I592" s="39"/>
      <c r="J592" s="156"/>
      <c r="K592" s="39"/>
      <c r="O592" s="571"/>
    </row>
    <row r="593" spans="1:15">
      <c r="A593" s="279" t="s">
        <v>1380</v>
      </c>
      <c r="B593" s="279"/>
      <c r="C593" s="279"/>
      <c r="D593" s="39" t="s">
        <v>2252</v>
      </c>
      <c r="E593" s="40">
        <v>-2525</v>
      </c>
      <c r="F593" s="39"/>
      <c r="G593" s="493" t="s">
        <v>480</v>
      </c>
      <c r="H593" s="140"/>
      <c r="I593" s="39"/>
      <c r="J593" s="156"/>
      <c r="K593" s="39"/>
      <c r="O593" s="578"/>
    </row>
    <row r="594" spans="1:15">
      <c r="A594" s="279" t="s">
        <v>1380</v>
      </c>
      <c r="B594" s="279"/>
      <c r="C594" s="279"/>
      <c r="D594" s="39" t="s">
        <v>2647</v>
      </c>
      <c r="E594" s="40">
        <v>-4050</v>
      </c>
      <c r="F594" s="39"/>
      <c r="G594" s="521" t="s">
        <v>2648</v>
      </c>
      <c r="H594" s="140"/>
      <c r="I594" s="39" t="s">
        <v>2649</v>
      </c>
      <c r="J594" s="156"/>
      <c r="K594" s="39"/>
      <c r="O594" s="578"/>
    </row>
    <row r="595" spans="1:15">
      <c r="A595" s="279" t="s">
        <v>1380</v>
      </c>
      <c r="B595" s="279"/>
      <c r="C595" s="279"/>
      <c r="D595" s="39" t="s">
        <v>3003</v>
      </c>
      <c r="E595" s="40">
        <v>-8100</v>
      </c>
      <c r="F595" s="39"/>
      <c r="G595" s="538" t="s">
        <v>2648</v>
      </c>
      <c r="H595" s="140"/>
      <c r="I595" s="39" t="s">
        <v>3004</v>
      </c>
      <c r="J595" s="156"/>
      <c r="K595" s="39"/>
      <c r="O595" s="578"/>
    </row>
    <row r="596" spans="1:15">
      <c r="A596" s="279" t="s">
        <v>1380</v>
      </c>
      <c r="B596" s="279"/>
      <c r="C596" s="279"/>
      <c r="D596" s="39" t="s">
        <v>3055</v>
      </c>
      <c r="E596" s="40">
        <v>-1755</v>
      </c>
      <c r="F596" s="39"/>
      <c r="G596" s="544" t="s">
        <v>2648</v>
      </c>
      <c r="H596" s="140"/>
      <c r="I596" s="39" t="s">
        <v>3056</v>
      </c>
      <c r="J596" s="156"/>
      <c r="K596" s="39"/>
      <c r="O596" s="578"/>
    </row>
    <row r="597" spans="1:15">
      <c r="A597" s="279" t="s">
        <v>1380</v>
      </c>
      <c r="B597" s="279"/>
      <c r="C597" s="279"/>
      <c r="D597" s="39" t="s">
        <v>3057</v>
      </c>
      <c r="E597" s="40">
        <v>-4050</v>
      </c>
      <c r="F597" s="39"/>
      <c r="G597" s="544" t="s">
        <v>2648</v>
      </c>
      <c r="H597" s="140"/>
      <c r="I597" s="39" t="s">
        <v>2649</v>
      </c>
      <c r="J597" s="156"/>
      <c r="K597" s="39"/>
      <c r="O597" s="578"/>
    </row>
    <row r="598" spans="1:15">
      <c r="A598" s="279" t="s">
        <v>1380</v>
      </c>
      <c r="B598" s="279"/>
      <c r="C598" s="279"/>
      <c r="D598" s="39" t="s">
        <v>3104</v>
      </c>
      <c r="E598" s="559">
        <v>-3825</v>
      </c>
      <c r="F598" s="39"/>
      <c r="G598" s="561" t="s">
        <v>480</v>
      </c>
      <c r="H598" s="45"/>
      <c r="I598" s="39"/>
      <c r="J598" s="156"/>
      <c r="K598" s="39"/>
      <c r="O598" s="578"/>
    </row>
    <row r="599" spans="1:15">
      <c r="A599" s="279" t="s">
        <v>1380</v>
      </c>
      <c r="B599" s="279"/>
      <c r="C599" s="279"/>
      <c r="D599" s="39" t="s">
        <v>3115</v>
      </c>
      <c r="E599" s="40">
        <v>-2975</v>
      </c>
      <c r="F599" s="39"/>
      <c r="G599" s="572" t="s">
        <v>480</v>
      </c>
      <c r="H599" s="140"/>
      <c r="I599" s="39"/>
      <c r="J599" s="156"/>
      <c r="K599" s="39"/>
      <c r="O599" s="578"/>
    </row>
    <row r="600" spans="1:15">
      <c r="A600" s="279" t="s">
        <v>1380</v>
      </c>
      <c r="B600" s="279"/>
      <c r="C600" s="279"/>
      <c r="D600" s="39" t="s">
        <v>3125</v>
      </c>
      <c r="E600" s="40">
        <v>-4821</v>
      </c>
      <c r="F600" s="39"/>
      <c r="G600" s="563" t="s">
        <v>1085</v>
      </c>
      <c r="H600" s="140"/>
      <c r="I600" s="39"/>
      <c r="J600" s="156"/>
      <c r="K600" s="39"/>
      <c r="O600" s="578"/>
    </row>
    <row r="601" spans="1:15">
      <c r="A601" s="279" t="s">
        <v>1380</v>
      </c>
      <c r="B601" s="279"/>
      <c r="C601" s="279"/>
      <c r="D601" s="39" t="s">
        <v>3129</v>
      </c>
      <c r="E601" s="40">
        <v>-3065</v>
      </c>
      <c r="F601" s="39"/>
      <c r="G601" s="572" t="s">
        <v>480</v>
      </c>
      <c r="H601" s="140"/>
      <c r="I601" s="39"/>
      <c r="J601" s="156"/>
      <c r="K601" s="39"/>
      <c r="O601" s="578"/>
    </row>
    <row r="602" spans="1:15">
      <c r="A602" s="279" t="s">
        <v>1380</v>
      </c>
      <c r="B602" s="279"/>
      <c r="C602" s="279"/>
      <c r="D602" s="39" t="s">
        <v>3149</v>
      </c>
      <c r="E602" s="40">
        <v>-4415</v>
      </c>
      <c r="F602" s="39"/>
      <c r="G602" s="572" t="s">
        <v>480</v>
      </c>
      <c r="H602" s="140"/>
      <c r="I602" s="39"/>
      <c r="J602" s="156"/>
      <c r="K602" s="39"/>
      <c r="O602" s="562"/>
    </row>
    <row r="603" spans="1:15">
      <c r="A603" s="279" t="s">
        <v>1380</v>
      </c>
      <c r="B603" s="279"/>
      <c r="C603" s="279"/>
      <c r="D603" s="39" t="s">
        <v>3190</v>
      </c>
      <c r="E603" s="40">
        <v>-3800</v>
      </c>
      <c r="F603" s="39"/>
      <c r="G603" s="579" t="s">
        <v>480</v>
      </c>
      <c r="H603" s="140"/>
      <c r="I603" s="39"/>
      <c r="J603" s="156"/>
      <c r="K603" s="39"/>
      <c r="O603" s="578"/>
    </row>
    <row r="604" spans="1:15">
      <c r="A604" s="279" t="s">
        <v>1380</v>
      </c>
      <c r="B604" s="279"/>
      <c r="C604" s="279"/>
      <c r="D604" s="39" t="s">
        <v>3240</v>
      </c>
      <c r="E604" s="40">
        <v>-4325</v>
      </c>
      <c r="F604" s="39"/>
      <c r="G604" s="579" t="s">
        <v>480</v>
      </c>
      <c r="H604" s="140"/>
      <c r="I604" s="39"/>
      <c r="J604" s="156"/>
      <c r="K604" s="39"/>
      <c r="O604" s="578"/>
    </row>
    <row r="605" spans="1:15">
      <c r="A605" s="279" t="s">
        <v>1380</v>
      </c>
      <c r="B605" s="279"/>
      <c r="C605" s="279"/>
      <c r="D605" s="39" t="s">
        <v>3241</v>
      </c>
      <c r="E605" s="40">
        <f>-4325-4330</f>
        <v>-8655</v>
      </c>
      <c r="F605" s="39"/>
      <c r="G605" s="581" t="s">
        <v>480</v>
      </c>
      <c r="H605" s="140"/>
      <c r="I605" s="39"/>
      <c r="J605" s="156"/>
      <c r="K605" s="39"/>
      <c r="O605" s="578"/>
    </row>
    <row r="606" spans="1:15">
      <c r="A606" s="279" t="s">
        <v>1380</v>
      </c>
      <c r="B606" s="279"/>
      <c r="C606" s="279"/>
      <c r="D606" s="39" t="s">
        <v>3245</v>
      </c>
      <c r="E606" s="40">
        <v>-780</v>
      </c>
      <c r="F606" s="39"/>
      <c r="G606" s="581" t="s">
        <v>480</v>
      </c>
      <c r="H606" s="140"/>
      <c r="I606" s="39"/>
      <c r="J606" s="156"/>
      <c r="K606" s="39"/>
      <c r="O606" s="578"/>
    </row>
    <row r="607" spans="1:15">
      <c r="A607" s="279" t="s">
        <v>1380</v>
      </c>
      <c r="B607" s="279"/>
      <c r="C607" s="279"/>
      <c r="D607" s="39" t="s">
        <v>3253</v>
      </c>
      <c r="E607" s="40">
        <v>-780</v>
      </c>
      <c r="F607" s="39"/>
      <c r="G607" s="581" t="s">
        <v>480</v>
      </c>
      <c r="H607" s="140"/>
      <c r="I607" s="39"/>
      <c r="J607" s="156"/>
      <c r="K607" s="39"/>
      <c r="O607" s="578"/>
    </row>
    <row r="608" spans="1:15">
      <c r="A608" s="279" t="s">
        <v>1380</v>
      </c>
      <c r="B608" s="279"/>
      <c r="C608" s="279"/>
      <c r="D608" s="39" t="s">
        <v>3261</v>
      </c>
      <c r="E608" s="40">
        <v>-780</v>
      </c>
      <c r="F608" s="39"/>
      <c r="G608" s="581" t="s">
        <v>480</v>
      </c>
      <c r="H608" s="140"/>
      <c r="I608" s="39"/>
      <c r="J608" s="156"/>
      <c r="K608" s="39"/>
      <c r="O608" s="578"/>
    </row>
    <row r="609" spans="1:15">
      <c r="A609" s="279" t="s">
        <v>1380</v>
      </c>
      <c r="B609" s="279"/>
      <c r="C609" s="279"/>
      <c r="D609" s="39" t="s">
        <v>3265</v>
      </c>
      <c r="E609" s="40">
        <v>-780</v>
      </c>
      <c r="F609" s="39"/>
      <c r="G609" s="597" t="s">
        <v>480</v>
      </c>
      <c r="H609" s="140"/>
      <c r="I609" s="39"/>
      <c r="J609" s="156"/>
      <c r="K609" s="39"/>
      <c r="O609" s="580"/>
    </row>
    <row r="610" spans="1:15">
      <c r="A610" s="279" t="s">
        <v>1380</v>
      </c>
      <c r="B610" s="279"/>
      <c r="C610" s="279"/>
      <c r="D610" s="39" t="s">
        <v>3351</v>
      </c>
      <c r="E610" s="40">
        <v>-4505</v>
      </c>
      <c r="F610" s="39"/>
      <c r="G610" s="618" t="s">
        <v>480</v>
      </c>
      <c r="H610" s="140"/>
      <c r="I610" s="39"/>
      <c r="J610" s="156"/>
      <c r="K610" s="39"/>
      <c r="O610" s="580"/>
    </row>
    <row r="611" spans="1:15">
      <c r="A611" s="279" t="s">
        <v>1380</v>
      </c>
      <c r="B611" s="279"/>
      <c r="C611" s="279"/>
      <c r="D611" s="39" t="s">
        <v>3357</v>
      </c>
      <c r="E611" s="40">
        <v>-1985</v>
      </c>
      <c r="F611" s="39"/>
      <c r="G611" s="618" t="s">
        <v>480</v>
      </c>
      <c r="H611" s="140"/>
      <c r="I611" s="39"/>
      <c r="J611" s="156"/>
      <c r="K611" s="39"/>
      <c r="O611" s="580"/>
    </row>
    <row r="612" spans="1:15">
      <c r="A612" s="279" t="s">
        <v>1380</v>
      </c>
      <c r="B612" s="279"/>
      <c r="C612" s="279"/>
      <c r="D612" s="39" t="s">
        <v>3494</v>
      </c>
      <c r="E612" s="40">
        <v>-510</v>
      </c>
      <c r="F612" s="39"/>
      <c r="G612" s="646" t="s">
        <v>480</v>
      </c>
      <c r="H612" s="140"/>
      <c r="I612" s="39"/>
      <c r="J612" s="156"/>
      <c r="K612" s="39"/>
      <c r="O612" s="580"/>
    </row>
    <row r="613" spans="1:15">
      <c r="A613" s="39"/>
      <c r="B613" s="39"/>
      <c r="C613" s="39"/>
      <c r="D613" s="39"/>
      <c r="E613" s="40"/>
      <c r="F613" s="39"/>
      <c r="G613" s="208"/>
      <c r="H613" s="140"/>
      <c r="I613" s="39"/>
      <c r="J613" s="156"/>
      <c r="K613" s="39"/>
      <c r="O613" s="580"/>
    </row>
    <row r="614" spans="1:15">
      <c r="A614" s="655" t="s">
        <v>1075</v>
      </c>
      <c r="B614" s="656"/>
      <c r="C614" s="657"/>
      <c r="D614" s="209"/>
      <c r="E614" s="210"/>
      <c r="F614" s="209"/>
      <c r="G614" s="211"/>
      <c r="H614" s="213" t="s">
        <v>1065</v>
      </c>
      <c r="I614" s="214">
        <f>SUM(E615:E643)</f>
        <v>38943</v>
      </c>
      <c r="J614" s="212"/>
      <c r="K614" s="209"/>
      <c r="O614" s="580"/>
    </row>
    <row r="615" spans="1:15">
      <c r="A615" s="39" t="s">
        <v>705</v>
      </c>
      <c r="B615" s="39" t="s">
        <v>169</v>
      </c>
      <c r="C615" s="39" t="s">
        <v>711</v>
      </c>
      <c r="D615" s="39" t="s">
        <v>704</v>
      </c>
      <c r="E615" s="40">
        <v>6399</v>
      </c>
      <c r="F615" s="39">
        <v>1</v>
      </c>
      <c r="G615" s="11" t="s">
        <v>122</v>
      </c>
      <c r="H615" s="140">
        <v>43405</v>
      </c>
      <c r="I615" s="39" t="s">
        <v>710</v>
      </c>
      <c r="J615" s="156"/>
      <c r="K615" s="39"/>
      <c r="O615" s="580"/>
    </row>
    <row r="616" spans="1:15">
      <c r="A616" s="241" t="s">
        <v>106</v>
      </c>
      <c r="B616" s="241" t="s">
        <v>169</v>
      </c>
      <c r="C616" s="241" t="s">
        <v>163</v>
      </c>
      <c r="D616" s="241" t="s">
        <v>808</v>
      </c>
      <c r="E616" s="242">
        <v>980</v>
      </c>
      <c r="F616" s="241">
        <v>4000</v>
      </c>
      <c r="G616" s="247" t="s">
        <v>122</v>
      </c>
      <c r="H616" s="244">
        <v>43459</v>
      </c>
      <c r="I616" s="241" t="s">
        <v>1178</v>
      </c>
      <c r="J616" s="245"/>
      <c r="K616" s="241"/>
      <c r="O616" s="580"/>
    </row>
    <row r="617" spans="1:15">
      <c r="A617" s="241" t="s">
        <v>440</v>
      </c>
      <c r="B617" s="241" t="s">
        <v>169</v>
      </c>
      <c r="C617" s="241" t="s">
        <v>163</v>
      </c>
      <c r="D617" s="241" t="s">
        <v>441</v>
      </c>
      <c r="E617" s="242">
        <v>999</v>
      </c>
      <c r="F617" s="241">
        <v>4000</v>
      </c>
      <c r="G617" s="243" t="s">
        <v>124</v>
      </c>
      <c r="H617" s="246"/>
      <c r="I617" s="241" t="s">
        <v>1178</v>
      </c>
      <c r="J617" s="245"/>
      <c r="K617" s="241"/>
      <c r="O617" s="580"/>
    </row>
    <row r="618" spans="1:15">
      <c r="A618" s="241" t="s">
        <v>440</v>
      </c>
      <c r="B618" s="241" t="s">
        <v>169</v>
      </c>
      <c r="C618" s="241" t="s">
        <v>163</v>
      </c>
      <c r="D618" s="241" t="s">
        <v>441</v>
      </c>
      <c r="E618" s="242">
        <v>999</v>
      </c>
      <c r="F618" s="241">
        <v>4000</v>
      </c>
      <c r="G618" s="243" t="s">
        <v>124</v>
      </c>
      <c r="H618" s="246"/>
      <c r="I618" s="241" t="s">
        <v>1178</v>
      </c>
      <c r="J618" s="245"/>
      <c r="K618" s="241"/>
      <c r="O618" s="580"/>
    </row>
    <row r="619" spans="1:15">
      <c r="A619" s="241" t="s">
        <v>440</v>
      </c>
      <c r="B619" s="241" t="s">
        <v>169</v>
      </c>
      <c r="C619" s="241" t="s">
        <v>163</v>
      </c>
      <c r="D619" s="241" t="s">
        <v>441</v>
      </c>
      <c r="E619" s="242">
        <v>999</v>
      </c>
      <c r="F619" s="241">
        <v>4000</v>
      </c>
      <c r="G619" s="243" t="s">
        <v>124</v>
      </c>
      <c r="H619" s="244">
        <v>43381</v>
      </c>
      <c r="I619" s="241" t="s">
        <v>1178</v>
      </c>
      <c r="J619" s="245"/>
      <c r="K619" s="241"/>
      <c r="O619" s="580"/>
    </row>
    <row r="620" spans="1:15">
      <c r="A620" s="241" t="s">
        <v>440</v>
      </c>
      <c r="B620" s="241" t="s">
        <v>169</v>
      </c>
      <c r="C620" s="241" t="s">
        <v>163</v>
      </c>
      <c r="D620" s="241" t="s">
        <v>441</v>
      </c>
      <c r="E620" s="242">
        <v>999</v>
      </c>
      <c r="F620" s="241">
        <v>4000</v>
      </c>
      <c r="G620" s="243" t="s">
        <v>124</v>
      </c>
      <c r="H620" s="244">
        <v>43423</v>
      </c>
      <c r="I620" s="241" t="s">
        <v>1178</v>
      </c>
      <c r="J620" s="245"/>
      <c r="K620" s="241"/>
      <c r="O620" s="596"/>
    </row>
    <row r="621" spans="1:15">
      <c r="A621" s="318" t="s">
        <v>440</v>
      </c>
      <c r="B621" s="319" t="s">
        <v>169</v>
      </c>
      <c r="C621" s="319" t="s">
        <v>163</v>
      </c>
      <c r="D621" s="319" t="s">
        <v>441</v>
      </c>
      <c r="E621" s="320">
        <v>1950</v>
      </c>
      <c r="F621" s="319">
        <v>8000</v>
      </c>
      <c r="G621" s="321" t="s">
        <v>124</v>
      </c>
      <c r="H621" s="322">
        <v>43525</v>
      </c>
      <c r="I621" s="241" t="s">
        <v>1178</v>
      </c>
      <c r="J621" s="323"/>
      <c r="K621" s="319"/>
      <c r="O621" s="596"/>
    </row>
    <row r="622" spans="1:15">
      <c r="A622" s="241" t="s">
        <v>649</v>
      </c>
      <c r="B622" s="241" t="s">
        <v>169</v>
      </c>
      <c r="C622" s="241" t="s">
        <v>163</v>
      </c>
      <c r="D622" s="241" t="s">
        <v>1364</v>
      </c>
      <c r="E622" s="242">
        <v>999</v>
      </c>
      <c r="F622" s="241">
        <v>4000</v>
      </c>
      <c r="G622" s="243" t="s">
        <v>650</v>
      </c>
      <c r="H622" s="244">
        <v>43603</v>
      </c>
      <c r="I622" s="241" t="s">
        <v>1178</v>
      </c>
      <c r="J622" s="245"/>
      <c r="K622" s="241"/>
      <c r="O622" s="600"/>
    </row>
    <row r="623" spans="1:15">
      <c r="A623" s="241" t="s">
        <v>649</v>
      </c>
      <c r="B623" s="241" t="s">
        <v>169</v>
      </c>
      <c r="C623" s="241" t="s">
        <v>163</v>
      </c>
      <c r="D623" s="241" t="s">
        <v>1364</v>
      </c>
      <c r="E623" s="242">
        <v>999</v>
      </c>
      <c r="F623" s="241">
        <v>4000</v>
      </c>
      <c r="G623" s="243" t="s">
        <v>650</v>
      </c>
      <c r="H623" s="244">
        <v>43648</v>
      </c>
      <c r="I623" s="241" t="s">
        <v>1178</v>
      </c>
      <c r="J623" s="245"/>
      <c r="K623" s="241"/>
      <c r="O623" s="600"/>
    </row>
    <row r="624" spans="1:15">
      <c r="A624" s="241" t="s">
        <v>649</v>
      </c>
      <c r="B624" s="241" t="s">
        <v>169</v>
      </c>
      <c r="C624" s="241" t="s">
        <v>163</v>
      </c>
      <c r="D624" s="241" t="s">
        <v>1364</v>
      </c>
      <c r="E624" s="242">
        <v>1000</v>
      </c>
      <c r="F624" s="241">
        <v>4000</v>
      </c>
      <c r="G624" s="243" t="s">
        <v>650</v>
      </c>
      <c r="H624" s="244">
        <v>43687</v>
      </c>
      <c r="I624" s="241" t="s">
        <v>1178</v>
      </c>
      <c r="J624" s="245"/>
      <c r="K624" s="241"/>
      <c r="O624" s="600"/>
    </row>
    <row r="625" spans="1:15">
      <c r="A625" s="241" t="s">
        <v>2386</v>
      </c>
      <c r="B625" s="241" t="s">
        <v>169</v>
      </c>
      <c r="C625" s="241" t="s">
        <v>163</v>
      </c>
      <c r="D625" s="241" t="s">
        <v>2385</v>
      </c>
      <c r="E625" s="242">
        <v>1180</v>
      </c>
      <c r="F625" s="241">
        <v>4000</v>
      </c>
      <c r="G625" s="243" t="s">
        <v>2380</v>
      </c>
      <c r="H625" s="244">
        <v>43779</v>
      </c>
      <c r="I625" s="241" t="s">
        <v>1178</v>
      </c>
      <c r="J625" s="245"/>
      <c r="K625" s="241"/>
      <c r="O625" s="600"/>
    </row>
    <row r="626" spans="1:15">
      <c r="A626" s="241" t="s">
        <v>2549</v>
      </c>
      <c r="B626" s="241" t="s">
        <v>169</v>
      </c>
      <c r="C626" s="241" t="s">
        <v>163</v>
      </c>
      <c r="D626" s="241" t="s">
        <v>2550</v>
      </c>
      <c r="E626" s="242">
        <v>1049</v>
      </c>
      <c r="F626" s="241">
        <v>3000</v>
      </c>
      <c r="G626" s="243" t="s">
        <v>2547</v>
      </c>
      <c r="H626" s="244">
        <v>43861</v>
      </c>
      <c r="I626" s="241" t="s">
        <v>1178</v>
      </c>
      <c r="J626" s="241" t="s">
        <v>2548</v>
      </c>
      <c r="K626" s="241"/>
      <c r="O626" s="600"/>
    </row>
    <row r="627" spans="1:15">
      <c r="A627" s="241" t="s">
        <v>2551</v>
      </c>
      <c r="B627" s="241" t="s">
        <v>169</v>
      </c>
      <c r="C627" s="241" t="s">
        <v>163</v>
      </c>
      <c r="D627" s="241" t="s">
        <v>2552</v>
      </c>
      <c r="E627" s="242">
        <v>899</v>
      </c>
      <c r="F627" s="241">
        <v>4000</v>
      </c>
      <c r="G627" s="243" t="s">
        <v>2553</v>
      </c>
      <c r="H627" s="244">
        <v>43865</v>
      </c>
      <c r="I627" s="241" t="s">
        <v>1178</v>
      </c>
      <c r="J627" s="241" t="s">
        <v>2554</v>
      </c>
      <c r="K627" s="241"/>
      <c r="O627" s="600"/>
    </row>
    <row r="628" spans="1:15">
      <c r="A628" s="241" t="s">
        <v>649</v>
      </c>
      <c r="B628" s="241" t="s">
        <v>169</v>
      </c>
      <c r="C628" s="241" t="s">
        <v>163</v>
      </c>
      <c r="D628" s="241" t="s">
        <v>1364</v>
      </c>
      <c r="E628" s="242">
        <v>2280</v>
      </c>
      <c r="F628" s="241">
        <v>8000</v>
      </c>
      <c r="G628" s="246" t="s">
        <v>650</v>
      </c>
      <c r="H628" s="575">
        <v>44044</v>
      </c>
      <c r="I628" s="241" t="s">
        <v>1178</v>
      </c>
      <c r="J628" s="245"/>
      <c r="K628" s="241"/>
      <c r="O628" s="600"/>
    </row>
    <row r="629" spans="1:15">
      <c r="A629" s="241" t="s">
        <v>649</v>
      </c>
      <c r="B629" s="241" t="s">
        <v>169</v>
      </c>
      <c r="C629" s="241" t="s">
        <v>163</v>
      </c>
      <c r="D629" s="241" t="s">
        <v>1364</v>
      </c>
      <c r="E629" s="242">
        <v>2280</v>
      </c>
      <c r="F629" s="241">
        <v>8000</v>
      </c>
      <c r="G629" s="246" t="s">
        <v>650</v>
      </c>
      <c r="H629" s="575">
        <v>44107</v>
      </c>
      <c r="I629" s="241" t="s">
        <v>1178</v>
      </c>
      <c r="J629" s="245"/>
      <c r="K629" s="241"/>
      <c r="O629" s="600"/>
    </row>
    <row r="630" spans="1:15">
      <c r="A630" s="241" t="s">
        <v>106</v>
      </c>
      <c r="B630" s="241" t="s">
        <v>169</v>
      </c>
      <c r="C630" s="241" t="s">
        <v>163</v>
      </c>
      <c r="D630" s="241" t="s">
        <v>107</v>
      </c>
      <c r="E630" s="242">
        <v>1166</v>
      </c>
      <c r="F630" s="241">
        <v>4000</v>
      </c>
      <c r="G630" s="243" t="s">
        <v>124</v>
      </c>
      <c r="H630" s="246"/>
      <c r="I630" s="241" t="s">
        <v>1178</v>
      </c>
      <c r="J630" s="245"/>
      <c r="K630" s="241"/>
      <c r="O630" s="600"/>
    </row>
    <row r="631" spans="1:15">
      <c r="A631" s="241" t="s">
        <v>649</v>
      </c>
      <c r="B631" s="241" t="s">
        <v>169</v>
      </c>
      <c r="C631" s="241" t="s">
        <v>163</v>
      </c>
      <c r="D631" s="241" t="s">
        <v>651</v>
      </c>
      <c r="E631" s="242">
        <v>999</v>
      </c>
      <c r="F631" s="241">
        <v>5000</v>
      </c>
      <c r="G631" s="243" t="s">
        <v>650</v>
      </c>
      <c r="H631" s="244">
        <v>43423</v>
      </c>
      <c r="I631" s="241" t="s">
        <v>1178</v>
      </c>
      <c r="J631" s="245"/>
      <c r="K631" s="241"/>
      <c r="O631" s="600"/>
    </row>
    <row r="632" spans="1:15">
      <c r="A632" s="241" t="s">
        <v>649</v>
      </c>
      <c r="B632" s="241" t="s">
        <v>169</v>
      </c>
      <c r="C632" s="241" t="s">
        <v>163</v>
      </c>
      <c r="D632" s="241" t="s">
        <v>651</v>
      </c>
      <c r="E632" s="242">
        <v>1000</v>
      </c>
      <c r="F632" s="241">
        <v>5000</v>
      </c>
      <c r="G632" s="243" t="s">
        <v>825</v>
      </c>
      <c r="H632" s="244">
        <v>43478</v>
      </c>
      <c r="I632" s="241" t="s">
        <v>1178</v>
      </c>
      <c r="J632" s="371" t="s">
        <v>1076</v>
      </c>
      <c r="K632" s="241"/>
      <c r="O632" s="596"/>
    </row>
    <row r="633" spans="1:15">
      <c r="A633" s="241" t="s">
        <v>649</v>
      </c>
      <c r="B633" s="241" t="s">
        <v>169</v>
      </c>
      <c r="C633" s="241" t="s">
        <v>163</v>
      </c>
      <c r="D633" s="241" t="s">
        <v>1786</v>
      </c>
      <c r="E633" s="242">
        <v>1000</v>
      </c>
      <c r="F633" s="241">
        <v>5000</v>
      </c>
      <c r="G633" s="243" t="s">
        <v>825</v>
      </c>
      <c r="H633" s="244">
        <v>43681</v>
      </c>
      <c r="I633" s="241" t="s">
        <v>1178</v>
      </c>
      <c r="J633" s="371" t="s">
        <v>1785</v>
      </c>
      <c r="K633" s="241"/>
      <c r="O633" s="596"/>
    </row>
    <row r="634" spans="1:15">
      <c r="A634" s="241" t="s">
        <v>1800</v>
      </c>
      <c r="B634" s="241" t="s">
        <v>169</v>
      </c>
      <c r="C634" s="241" t="s">
        <v>163</v>
      </c>
      <c r="D634" s="241" t="s">
        <v>1799</v>
      </c>
      <c r="E634" s="242">
        <v>1580</v>
      </c>
      <c r="F634" s="241">
        <v>4000</v>
      </c>
      <c r="G634" s="243" t="s">
        <v>650</v>
      </c>
      <c r="H634" s="244">
        <v>43687</v>
      </c>
      <c r="I634" s="241" t="s">
        <v>1178</v>
      </c>
      <c r="J634" s="245"/>
      <c r="K634" s="241"/>
      <c r="O634" s="596"/>
    </row>
    <row r="635" spans="1:15">
      <c r="A635" s="39" t="s">
        <v>653</v>
      </c>
      <c r="B635" s="39" t="s">
        <v>169</v>
      </c>
      <c r="C635" s="39" t="s">
        <v>163</v>
      </c>
      <c r="D635" s="39" t="s">
        <v>652</v>
      </c>
      <c r="E635" s="40">
        <v>1480</v>
      </c>
      <c r="F635" s="39">
        <v>2000</v>
      </c>
      <c r="G635" s="199" t="s">
        <v>650</v>
      </c>
      <c r="H635" s="140">
        <v>43390</v>
      </c>
      <c r="I635" s="39" t="s">
        <v>665</v>
      </c>
      <c r="J635" s="159"/>
      <c r="K635" s="39"/>
      <c r="O635" s="596"/>
    </row>
    <row r="636" spans="1:15">
      <c r="A636" s="39" t="s">
        <v>2556</v>
      </c>
      <c r="B636" s="39" t="s">
        <v>169</v>
      </c>
      <c r="C636" s="39" t="s">
        <v>163</v>
      </c>
      <c r="D636" s="39" t="s">
        <v>2557</v>
      </c>
      <c r="E636" s="40">
        <v>2099</v>
      </c>
      <c r="F636" s="39">
        <v>2700</v>
      </c>
      <c r="G636" s="514" t="s">
        <v>2553</v>
      </c>
      <c r="H636" s="140">
        <v>43874</v>
      </c>
      <c r="I636" s="39" t="s">
        <v>665</v>
      </c>
      <c r="J636" s="159" t="s">
        <v>2558</v>
      </c>
      <c r="K636" s="39"/>
      <c r="O636" s="596"/>
    </row>
    <row r="637" spans="1:15">
      <c r="A637" s="39" t="s">
        <v>529</v>
      </c>
      <c r="B637" s="39" t="s">
        <v>169</v>
      </c>
      <c r="C637" s="39" t="s">
        <v>163</v>
      </c>
      <c r="D637" s="39" t="s">
        <v>446</v>
      </c>
      <c r="E637" s="40">
        <v>268</v>
      </c>
      <c r="F637" s="39">
        <v>1</v>
      </c>
      <c r="G637" s="199" t="s">
        <v>1365</v>
      </c>
      <c r="H637" s="45"/>
      <c r="I637" s="39" t="s">
        <v>660</v>
      </c>
      <c r="J637" s="159" t="s">
        <v>1239</v>
      </c>
      <c r="K637" s="39"/>
      <c r="O637" s="596"/>
    </row>
    <row r="638" spans="1:15">
      <c r="A638" s="105" t="s">
        <v>119</v>
      </c>
      <c r="B638" s="39" t="s">
        <v>169</v>
      </c>
      <c r="C638" s="39" t="s">
        <v>163</v>
      </c>
      <c r="D638" s="39" t="s">
        <v>2542</v>
      </c>
      <c r="E638" s="40">
        <v>276</v>
      </c>
      <c r="F638" s="39">
        <v>1</v>
      </c>
      <c r="G638" s="154" t="s">
        <v>122</v>
      </c>
      <c r="H638" s="218">
        <v>43847</v>
      </c>
      <c r="I638" s="39"/>
      <c r="J638" s="159"/>
      <c r="K638" s="39"/>
      <c r="O638" s="596"/>
    </row>
    <row r="639" spans="1:15">
      <c r="A639" s="39" t="s">
        <v>103</v>
      </c>
      <c r="B639" s="39" t="s">
        <v>169</v>
      </c>
      <c r="C639" s="39" t="s">
        <v>174</v>
      </c>
      <c r="D639" s="39" t="s">
        <v>151</v>
      </c>
      <c r="E639" s="40">
        <v>1400</v>
      </c>
      <c r="F639" s="39">
        <v>1</v>
      </c>
      <c r="G639" s="11" t="s">
        <v>122</v>
      </c>
      <c r="H639" s="45"/>
      <c r="I639" s="39" t="s">
        <v>660</v>
      </c>
      <c r="J639" s="156"/>
      <c r="K639" s="39"/>
      <c r="O639" s="580"/>
    </row>
    <row r="640" spans="1:15">
      <c r="A640" s="39" t="s">
        <v>2110</v>
      </c>
      <c r="B640" s="39" t="s">
        <v>169</v>
      </c>
      <c r="C640" s="39" t="s">
        <v>174</v>
      </c>
      <c r="D640" s="39" t="s">
        <v>2125</v>
      </c>
      <c r="E640" s="40">
        <v>2648</v>
      </c>
      <c r="F640" s="39">
        <v>1</v>
      </c>
      <c r="G640" s="456" t="s">
        <v>2129</v>
      </c>
      <c r="H640" s="140">
        <v>43748</v>
      </c>
      <c r="I640" s="39" t="s">
        <v>660</v>
      </c>
      <c r="J640" s="156"/>
      <c r="K640" s="39"/>
      <c r="O640" s="611"/>
    </row>
    <row r="641" spans="1:15">
      <c r="A641" s="81" t="s">
        <v>290</v>
      </c>
      <c r="B641" s="81" t="s">
        <v>169</v>
      </c>
      <c r="C641" s="81" t="s">
        <v>163</v>
      </c>
      <c r="D641" s="81" t="s">
        <v>291</v>
      </c>
      <c r="E641" s="82">
        <v>216</v>
      </c>
      <c r="F641" s="81">
        <v>2</v>
      </c>
      <c r="G641" s="84" t="s">
        <v>447</v>
      </c>
      <c r="H641" s="45"/>
      <c r="I641" s="158" t="s">
        <v>661</v>
      </c>
      <c r="J641" s="156"/>
      <c r="K641" s="39"/>
      <c r="O641" s="611"/>
    </row>
    <row r="642" spans="1:15">
      <c r="A642" s="39" t="s">
        <v>773</v>
      </c>
      <c r="B642" s="39" t="s">
        <v>169</v>
      </c>
      <c r="C642" s="39" t="s">
        <v>774</v>
      </c>
      <c r="D642" s="39" t="s">
        <v>772</v>
      </c>
      <c r="E642" s="40">
        <v>800</v>
      </c>
      <c r="F642" s="39">
        <v>10</v>
      </c>
      <c r="G642" s="177" t="s">
        <v>483</v>
      </c>
      <c r="H642" s="140">
        <v>43423</v>
      </c>
      <c r="I642" s="39" t="s">
        <v>775</v>
      </c>
      <c r="J642" s="156"/>
      <c r="K642" s="39"/>
      <c r="O642" s="611"/>
    </row>
    <row r="643" spans="1:15">
      <c r="A643" s="39"/>
      <c r="B643" s="39"/>
      <c r="C643" s="39"/>
      <c r="D643" s="39"/>
      <c r="E643" s="40"/>
      <c r="F643" s="39"/>
      <c r="G643" s="208"/>
      <c r="H643" s="140"/>
      <c r="I643" s="39"/>
      <c r="J643" s="156"/>
      <c r="K643" s="39"/>
      <c r="O643" s="611"/>
    </row>
    <row r="644" spans="1:15">
      <c r="A644" s="655" t="s">
        <v>1073</v>
      </c>
      <c r="B644" s="656"/>
      <c r="C644" s="657"/>
      <c r="D644" s="209"/>
      <c r="E644" s="210"/>
      <c r="F644" s="209"/>
      <c r="G644" s="211"/>
      <c r="H644" s="213" t="s">
        <v>1065</v>
      </c>
      <c r="I644" s="214">
        <f>SUM(E645:E694)</f>
        <v>22515</v>
      </c>
      <c r="J644" s="212"/>
      <c r="K644" s="209"/>
      <c r="O644" s="611"/>
    </row>
    <row r="645" spans="1:15">
      <c r="A645" s="39" t="s">
        <v>114</v>
      </c>
      <c r="B645" s="39" t="s">
        <v>169</v>
      </c>
      <c r="C645" s="39" t="s">
        <v>177</v>
      </c>
      <c r="D645" s="39" t="s">
        <v>118</v>
      </c>
      <c r="E645" s="40">
        <v>682</v>
      </c>
      <c r="F645" s="39">
        <v>1</v>
      </c>
      <c r="G645" s="50" t="s">
        <v>123</v>
      </c>
      <c r="H645" s="140">
        <v>43353</v>
      </c>
      <c r="I645" s="39" t="s">
        <v>664</v>
      </c>
      <c r="J645" s="156"/>
      <c r="K645" s="39"/>
      <c r="O645" s="614"/>
    </row>
    <row r="646" spans="1:15">
      <c r="A646" s="39" t="s">
        <v>507</v>
      </c>
      <c r="B646" s="39" t="s">
        <v>169</v>
      </c>
      <c r="C646" s="39" t="s">
        <v>177</v>
      </c>
      <c r="D646" s="39" t="s">
        <v>508</v>
      </c>
      <c r="E646" s="40">
        <v>266</v>
      </c>
      <c r="F646" s="39">
        <v>1</v>
      </c>
      <c r="G646" s="50" t="s">
        <v>509</v>
      </c>
      <c r="H646" s="45"/>
      <c r="I646" s="39" t="s">
        <v>664</v>
      </c>
      <c r="J646" s="156"/>
      <c r="K646" s="39"/>
      <c r="O646" s="614"/>
    </row>
    <row r="647" spans="1:15">
      <c r="A647" s="39" t="s">
        <v>513</v>
      </c>
      <c r="B647" s="39" t="s">
        <v>510</v>
      </c>
      <c r="C647" s="39" t="s">
        <v>515</v>
      </c>
      <c r="D647" s="39" t="s">
        <v>514</v>
      </c>
      <c r="E647" s="40">
        <v>388</v>
      </c>
      <c r="F647" s="39">
        <v>1</v>
      </c>
      <c r="G647" s="199" t="s">
        <v>124</v>
      </c>
      <c r="H647" s="45"/>
      <c r="I647" s="39" t="s">
        <v>664</v>
      </c>
      <c r="J647" s="156"/>
      <c r="K647" s="39"/>
      <c r="O647" s="614"/>
    </row>
    <row r="648" spans="1:15">
      <c r="A648" s="39" t="s">
        <v>544</v>
      </c>
      <c r="B648" s="39" t="s">
        <v>169</v>
      </c>
      <c r="C648" s="39" t="s">
        <v>177</v>
      </c>
      <c r="D648" s="39" t="s">
        <v>545</v>
      </c>
      <c r="E648" s="40">
        <v>51</v>
      </c>
      <c r="F648" s="39">
        <v>1</v>
      </c>
      <c r="G648" s="50" t="s">
        <v>123</v>
      </c>
      <c r="H648" s="45"/>
      <c r="I648" s="39" t="s">
        <v>664</v>
      </c>
      <c r="J648" s="156"/>
      <c r="K648" s="39"/>
      <c r="O648" s="614"/>
    </row>
    <row r="649" spans="1:15">
      <c r="A649" s="105" t="s">
        <v>119</v>
      </c>
      <c r="B649" s="39" t="s">
        <v>169</v>
      </c>
      <c r="C649" s="39" t="s">
        <v>177</v>
      </c>
      <c r="D649" s="39" t="s">
        <v>1418</v>
      </c>
      <c r="E649" s="40">
        <v>900</v>
      </c>
      <c r="F649" s="39">
        <v>1</v>
      </c>
      <c r="G649" s="331" t="s">
        <v>122</v>
      </c>
      <c r="H649" s="140">
        <v>43621</v>
      </c>
      <c r="I649" s="39" t="s">
        <v>664</v>
      </c>
      <c r="J649" s="156"/>
      <c r="K649" s="39"/>
      <c r="O649" s="614"/>
    </row>
    <row r="650" spans="1:15">
      <c r="A650" s="39" t="s">
        <v>2112</v>
      </c>
      <c r="B650" s="39" t="s">
        <v>169</v>
      </c>
      <c r="C650" s="39" t="s">
        <v>177</v>
      </c>
      <c r="D650" s="39" t="s">
        <v>2111</v>
      </c>
      <c r="E650" s="40">
        <v>672</v>
      </c>
      <c r="F650" s="39">
        <v>1</v>
      </c>
      <c r="G650" s="456" t="s">
        <v>2129</v>
      </c>
      <c r="H650" s="140">
        <v>43748</v>
      </c>
      <c r="I650" s="39" t="s">
        <v>664</v>
      </c>
      <c r="J650" s="156"/>
      <c r="K650" s="39"/>
      <c r="O650" s="614"/>
    </row>
    <row r="651" spans="1:15">
      <c r="A651" s="39" t="s">
        <v>465</v>
      </c>
      <c r="B651" s="39" t="s">
        <v>169</v>
      </c>
      <c r="C651" s="39" t="s">
        <v>177</v>
      </c>
      <c r="D651" s="39" t="s">
        <v>3073</v>
      </c>
      <c r="E651" s="40">
        <v>1436</v>
      </c>
      <c r="F651" s="39">
        <v>1</v>
      </c>
      <c r="G651" s="45" t="s">
        <v>1110</v>
      </c>
      <c r="H651" s="548">
        <v>44044</v>
      </c>
      <c r="I651" s="39" t="s">
        <v>664</v>
      </c>
      <c r="J651" s="156"/>
      <c r="K651" s="39"/>
      <c r="O651" s="614"/>
    </row>
    <row r="652" spans="1:15">
      <c r="A652" s="39" t="s">
        <v>465</v>
      </c>
      <c r="B652" s="39" t="s">
        <v>169</v>
      </c>
      <c r="C652" s="39" t="s">
        <v>177</v>
      </c>
      <c r="D652" s="39" t="s">
        <v>3074</v>
      </c>
      <c r="E652" s="40">
        <v>1423</v>
      </c>
      <c r="F652" s="39">
        <v>1</v>
      </c>
      <c r="G652" s="45" t="s">
        <v>1110</v>
      </c>
      <c r="H652" s="548">
        <v>44044</v>
      </c>
      <c r="I652" s="39" t="s">
        <v>664</v>
      </c>
      <c r="J652" s="156"/>
      <c r="K652" s="39"/>
      <c r="O652" s="614"/>
    </row>
    <row r="653" spans="1:15">
      <c r="A653" s="39" t="s">
        <v>3021</v>
      </c>
      <c r="B653" s="39" t="s">
        <v>169</v>
      </c>
      <c r="C653" s="39" t="s">
        <v>177</v>
      </c>
      <c r="D653" s="39" t="s">
        <v>3118</v>
      </c>
      <c r="E653" s="40">
        <v>2386</v>
      </c>
      <c r="F653" s="39">
        <v>1</v>
      </c>
      <c r="G653" s="45" t="s">
        <v>1110</v>
      </c>
      <c r="H653" s="140">
        <v>44089</v>
      </c>
      <c r="I653" s="39" t="s">
        <v>664</v>
      </c>
      <c r="J653" s="156"/>
      <c r="K653" s="39"/>
      <c r="O653" s="619"/>
    </row>
    <row r="654" spans="1:15">
      <c r="A654" s="39" t="s">
        <v>3234</v>
      </c>
      <c r="B654" s="39" t="s">
        <v>169</v>
      </c>
      <c r="C654" s="39" t="s">
        <v>177</v>
      </c>
      <c r="D654" s="39" t="s">
        <v>3233</v>
      </c>
      <c r="E654" s="40">
        <v>517</v>
      </c>
      <c r="F654" s="39">
        <v>1</v>
      </c>
      <c r="G654" s="579" t="s">
        <v>123</v>
      </c>
      <c r="H654" s="140">
        <v>44126</v>
      </c>
      <c r="I654" s="39" t="s">
        <v>664</v>
      </c>
      <c r="J654" s="156"/>
      <c r="K654" s="39"/>
      <c r="O654" s="619"/>
    </row>
    <row r="655" spans="1:15">
      <c r="A655" s="105" t="s">
        <v>517</v>
      </c>
      <c r="B655" s="39" t="s">
        <v>510</v>
      </c>
      <c r="C655" s="39" t="s">
        <v>518</v>
      </c>
      <c r="D655" s="39" t="s">
        <v>519</v>
      </c>
      <c r="E655" s="40">
        <v>144</v>
      </c>
      <c r="F655" s="39">
        <v>4</v>
      </c>
      <c r="G655" s="199" t="s">
        <v>1366</v>
      </c>
      <c r="H655" s="45"/>
      <c r="I655" s="39" t="s">
        <v>666</v>
      </c>
      <c r="J655" s="156"/>
      <c r="K655" s="39"/>
      <c r="O655" s="619"/>
    </row>
    <row r="656" spans="1:15">
      <c r="A656" s="39" t="s">
        <v>465</v>
      </c>
      <c r="B656" s="39" t="s">
        <v>1554</v>
      </c>
      <c r="C656" s="39" t="s">
        <v>1555</v>
      </c>
      <c r="D656" s="39" t="s">
        <v>1553</v>
      </c>
      <c r="E656" s="40">
        <v>284</v>
      </c>
      <c r="F656" s="39">
        <v>1</v>
      </c>
      <c r="G656" s="361" t="s">
        <v>1409</v>
      </c>
      <c r="H656" s="140">
        <v>43631</v>
      </c>
      <c r="I656" s="39" t="s">
        <v>666</v>
      </c>
      <c r="J656" s="156"/>
      <c r="K656" s="39"/>
      <c r="O656" s="619"/>
    </row>
    <row r="657" spans="1:15">
      <c r="A657" s="241" t="s">
        <v>481</v>
      </c>
      <c r="B657" s="241" t="s">
        <v>621</v>
      </c>
      <c r="C657" s="241" t="s">
        <v>618</v>
      </c>
      <c r="D657" s="241" t="s">
        <v>482</v>
      </c>
      <c r="E657" s="242">
        <v>421</v>
      </c>
      <c r="F657" s="241">
        <v>1</v>
      </c>
      <c r="G657" s="243" t="s">
        <v>483</v>
      </c>
      <c r="H657" s="246"/>
      <c r="I657" s="241" t="s">
        <v>1178</v>
      </c>
      <c r="J657" s="245"/>
      <c r="K657" s="241"/>
      <c r="O657" s="614"/>
    </row>
    <row r="658" spans="1:15">
      <c r="A658" s="39" t="s">
        <v>103</v>
      </c>
      <c r="B658" s="39" t="s">
        <v>621</v>
      </c>
      <c r="C658" s="39" t="s">
        <v>618</v>
      </c>
      <c r="D658" s="39" t="s">
        <v>482</v>
      </c>
      <c r="E658" s="40">
        <v>363</v>
      </c>
      <c r="F658" s="39">
        <v>1</v>
      </c>
      <c r="G658" s="250" t="s">
        <v>122</v>
      </c>
      <c r="H658" s="140">
        <v>43556</v>
      </c>
      <c r="I658" s="39" t="s">
        <v>666</v>
      </c>
      <c r="J658" s="156"/>
      <c r="K658" s="39"/>
      <c r="O658" s="611"/>
    </row>
    <row r="659" spans="1:15">
      <c r="A659" s="241" t="s">
        <v>2532</v>
      </c>
      <c r="B659" s="241" t="s">
        <v>621</v>
      </c>
      <c r="C659" s="241" t="s">
        <v>618</v>
      </c>
      <c r="D659" s="241" t="s">
        <v>2533</v>
      </c>
      <c r="E659" s="242">
        <v>899</v>
      </c>
      <c r="F659" s="241">
        <v>1</v>
      </c>
      <c r="G659" s="243" t="s">
        <v>447</v>
      </c>
      <c r="H659" s="244">
        <v>43810</v>
      </c>
      <c r="I659" s="241" t="s">
        <v>666</v>
      </c>
      <c r="J659" s="245" t="s">
        <v>3059</v>
      </c>
      <c r="K659" s="241"/>
      <c r="O659" s="622"/>
    </row>
    <row r="660" spans="1:15">
      <c r="A660" s="105" t="s">
        <v>119</v>
      </c>
      <c r="B660" s="39" t="s">
        <v>621</v>
      </c>
      <c r="C660" s="39" t="s">
        <v>619</v>
      </c>
      <c r="D660" s="39" t="s">
        <v>501</v>
      </c>
      <c r="E660" s="40">
        <v>564</v>
      </c>
      <c r="F660" s="39">
        <v>1</v>
      </c>
      <c r="G660" s="11" t="s">
        <v>439</v>
      </c>
      <c r="H660" s="45"/>
      <c r="I660" s="39" t="s">
        <v>666</v>
      </c>
      <c r="J660" s="156"/>
      <c r="K660" s="39"/>
      <c r="O660" s="622"/>
    </row>
    <row r="661" spans="1:15">
      <c r="A661" s="39" t="s">
        <v>468</v>
      </c>
      <c r="B661" s="39" t="s">
        <v>621</v>
      </c>
      <c r="C661" s="39" t="s">
        <v>620</v>
      </c>
      <c r="D661" s="39" t="s">
        <v>3544</v>
      </c>
      <c r="E661" s="40">
        <v>1881</v>
      </c>
      <c r="F661" s="39">
        <v>1</v>
      </c>
      <c r="G661" s="650" t="s">
        <v>3201</v>
      </c>
      <c r="H661" s="140">
        <v>44283</v>
      </c>
      <c r="I661" s="39" t="s">
        <v>666</v>
      </c>
      <c r="J661" s="39" t="s">
        <v>3540</v>
      </c>
      <c r="K661" s="39" t="s">
        <v>3545</v>
      </c>
      <c r="O661" s="622"/>
    </row>
    <row r="662" spans="1:15">
      <c r="A662" s="39" t="s">
        <v>617</v>
      </c>
      <c r="B662" s="39" t="s">
        <v>621</v>
      </c>
      <c r="C662" s="39" t="s">
        <v>620</v>
      </c>
      <c r="D662" s="39" t="s">
        <v>615</v>
      </c>
      <c r="E662" s="40">
        <v>350</v>
      </c>
      <c r="F662" s="39">
        <v>1</v>
      </c>
      <c r="G662" s="199" t="s">
        <v>483</v>
      </c>
      <c r="H662" s="140">
        <v>43381</v>
      </c>
      <c r="I662" s="39" t="s">
        <v>666</v>
      </c>
      <c r="J662" s="156"/>
      <c r="K662" s="39"/>
      <c r="O662" s="622"/>
    </row>
    <row r="663" spans="1:15">
      <c r="A663" s="39" t="s">
        <v>1571</v>
      </c>
      <c r="B663" s="39" t="s">
        <v>621</v>
      </c>
      <c r="C663" s="39" t="s">
        <v>1570</v>
      </c>
      <c r="D663" s="39" t="s">
        <v>1569</v>
      </c>
      <c r="E663" s="40">
        <v>364</v>
      </c>
      <c r="F663" s="39">
        <v>1</v>
      </c>
      <c r="G663" s="367" t="s">
        <v>650</v>
      </c>
      <c r="H663" s="140">
        <v>43648</v>
      </c>
      <c r="I663" s="39" t="s">
        <v>666</v>
      </c>
      <c r="J663" s="156"/>
      <c r="K663" s="39"/>
      <c r="O663" s="622"/>
    </row>
    <row r="664" spans="1:15">
      <c r="A664" s="39" t="s">
        <v>1647</v>
      </c>
      <c r="B664" s="39" t="s">
        <v>621</v>
      </c>
      <c r="C664" s="39" t="s">
        <v>1648</v>
      </c>
      <c r="D664" s="39" t="s">
        <v>1646</v>
      </c>
      <c r="E664" s="40">
        <v>324</v>
      </c>
      <c r="F664" s="39">
        <v>2</v>
      </c>
      <c r="G664" s="378" t="s">
        <v>1645</v>
      </c>
      <c r="H664" s="140">
        <v>43662</v>
      </c>
      <c r="I664" s="39" t="s">
        <v>666</v>
      </c>
      <c r="J664" s="156"/>
      <c r="K664" s="39"/>
      <c r="O664" s="624"/>
    </row>
    <row r="665" spans="1:15">
      <c r="A665" s="39" t="s">
        <v>623</v>
      </c>
      <c r="B665" s="39" t="s">
        <v>621</v>
      </c>
      <c r="C665" s="39" t="s">
        <v>624</v>
      </c>
      <c r="D665" s="39" t="s">
        <v>622</v>
      </c>
      <c r="E665" s="40">
        <v>510</v>
      </c>
      <c r="F665" s="39">
        <v>1</v>
      </c>
      <c r="G665" s="199" t="s">
        <v>483</v>
      </c>
      <c r="H665" s="140">
        <v>43381</v>
      </c>
      <c r="I665" s="39" t="s">
        <v>666</v>
      </c>
      <c r="J665" s="156"/>
      <c r="K665" s="39"/>
      <c r="O665" s="624"/>
    </row>
    <row r="666" spans="1:15">
      <c r="A666" s="241" t="s">
        <v>119</v>
      </c>
      <c r="B666" s="241" t="s">
        <v>510</v>
      </c>
      <c r="C666" s="241" t="s">
        <v>516</v>
      </c>
      <c r="D666" s="241" t="s">
        <v>511</v>
      </c>
      <c r="E666" s="242">
        <v>720</v>
      </c>
      <c r="F666" s="241">
        <v>10</v>
      </c>
      <c r="G666" s="243" t="s">
        <v>512</v>
      </c>
      <c r="H666" s="246"/>
      <c r="I666" s="241" t="s">
        <v>666</v>
      </c>
      <c r="J666" s="245" t="s">
        <v>1326</v>
      </c>
      <c r="K666" s="241"/>
      <c r="O666" s="624"/>
    </row>
    <row r="667" spans="1:15">
      <c r="A667" s="39" t="s">
        <v>465</v>
      </c>
      <c r="B667" s="39" t="s">
        <v>169</v>
      </c>
      <c r="C667" s="39" t="s">
        <v>516</v>
      </c>
      <c r="D667" s="39" t="s">
        <v>1336</v>
      </c>
      <c r="E667" s="40">
        <v>231</v>
      </c>
      <c r="F667" s="39">
        <v>5</v>
      </c>
      <c r="G667" s="307" t="s">
        <v>466</v>
      </c>
      <c r="H667" s="140">
        <v>43595</v>
      </c>
      <c r="I667" s="39" t="s">
        <v>666</v>
      </c>
      <c r="J667" s="156" t="s">
        <v>2640</v>
      </c>
      <c r="K667" s="39"/>
      <c r="O667" s="626"/>
    </row>
    <row r="668" spans="1:15">
      <c r="A668" s="39" t="s">
        <v>465</v>
      </c>
      <c r="B668" s="39" t="s">
        <v>169</v>
      </c>
      <c r="C668" s="39" t="s">
        <v>516</v>
      </c>
      <c r="D668" s="39" t="s">
        <v>2641</v>
      </c>
      <c r="E668" s="40">
        <v>745</v>
      </c>
      <c r="F668" s="39">
        <v>20</v>
      </c>
      <c r="G668" s="522" t="s">
        <v>439</v>
      </c>
      <c r="H668" s="140">
        <v>43923</v>
      </c>
      <c r="I668" s="39" t="s">
        <v>666</v>
      </c>
      <c r="J668" s="156"/>
      <c r="K668" s="39"/>
      <c r="O668" s="626"/>
    </row>
    <row r="669" spans="1:15">
      <c r="A669" s="241" t="s">
        <v>520</v>
      </c>
      <c r="B669" s="241" t="s">
        <v>169</v>
      </c>
      <c r="C669" s="241" t="s">
        <v>547</v>
      </c>
      <c r="D669" s="241" t="s">
        <v>546</v>
      </c>
      <c r="E669" s="242">
        <v>143</v>
      </c>
      <c r="F669" s="241">
        <v>5</v>
      </c>
      <c r="G669" s="247" t="s">
        <v>123</v>
      </c>
      <c r="H669" s="246"/>
      <c r="I669" s="241" t="s">
        <v>1179</v>
      </c>
      <c r="J669" s="245" t="s">
        <v>1325</v>
      </c>
      <c r="K669" s="241"/>
      <c r="O669" s="626"/>
    </row>
    <row r="670" spans="1:15">
      <c r="A670" s="241" t="s">
        <v>520</v>
      </c>
      <c r="B670" s="241" t="s">
        <v>169</v>
      </c>
      <c r="C670" s="241" t="s">
        <v>547</v>
      </c>
      <c r="D670" s="241" t="s">
        <v>546</v>
      </c>
      <c r="E670" s="242">
        <v>143</v>
      </c>
      <c r="F670" s="241">
        <v>5</v>
      </c>
      <c r="G670" s="247" t="s">
        <v>123</v>
      </c>
      <c r="H670" s="244">
        <v>43497</v>
      </c>
      <c r="I670" s="241" t="s">
        <v>1025</v>
      </c>
      <c r="J670" s="245" t="s">
        <v>1325</v>
      </c>
      <c r="K670" s="241"/>
      <c r="O670" s="626"/>
    </row>
    <row r="671" spans="1:15">
      <c r="A671" s="39" t="s">
        <v>1330</v>
      </c>
      <c r="B671" s="39" t="s">
        <v>169</v>
      </c>
      <c r="C671" s="39" t="s">
        <v>547</v>
      </c>
      <c r="D671" s="39" t="s">
        <v>1331</v>
      </c>
      <c r="E671" s="40">
        <v>143</v>
      </c>
      <c r="F671" s="39">
        <v>5</v>
      </c>
      <c r="G671" s="301" t="s">
        <v>1332</v>
      </c>
      <c r="H671" s="140">
        <v>43592</v>
      </c>
      <c r="I671" s="39" t="s">
        <v>1025</v>
      </c>
      <c r="J671" s="156"/>
      <c r="K671" s="39"/>
      <c r="O671" s="626"/>
    </row>
    <row r="672" spans="1:15">
      <c r="A672" s="241" t="s">
        <v>520</v>
      </c>
      <c r="B672" s="241" t="s">
        <v>169</v>
      </c>
      <c r="C672" s="241" t="s">
        <v>547</v>
      </c>
      <c r="D672" s="241" t="s">
        <v>771</v>
      </c>
      <c r="E672" s="242">
        <v>129</v>
      </c>
      <c r="F672" s="241">
        <v>5</v>
      </c>
      <c r="G672" s="243" t="s">
        <v>483</v>
      </c>
      <c r="H672" s="244">
        <v>43423</v>
      </c>
      <c r="I672" s="241" t="s">
        <v>665</v>
      </c>
      <c r="J672" s="245" t="s">
        <v>1325</v>
      </c>
      <c r="K672" s="241"/>
      <c r="O672" s="626"/>
    </row>
    <row r="673" spans="1:15">
      <c r="A673" s="39" t="s">
        <v>777</v>
      </c>
      <c r="B673" s="39" t="s">
        <v>169</v>
      </c>
      <c r="C673" s="39" t="s">
        <v>778</v>
      </c>
      <c r="D673" s="39" t="s">
        <v>776</v>
      </c>
      <c r="E673" s="40">
        <v>182</v>
      </c>
      <c r="F673" s="39">
        <v>15</v>
      </c>
      <c r="G673" s="50" t="s">
        <v>123</v>
      </c>
      <c r="H673" s="140">
        <v>43423</v>
      </c>
      <c r="I673" s="39" t="s">
        <v>665</v>
      </c>
      <c r="J673" s="156"/>
      <c r="K673" s="39"/>
      <c r="O673" s="626"/>
    </row>
    <row r="674" spans="1:15">
      <c r="A674" s="241" t="s">
        <v>520</v>
      </c>
      <c r="B674" s="241" t="s">
        <v>169</v>
      </c>
      <c r="C674" s="241" t="s">
        <v>521</v>
      </c>
      <c r="D674" s="241" t="s">
        <v>524</v>
      </c>
      <c r="E674" s="242">
        <v>117</v>
      </c>
      <c r="F674" s="241">
        <v>2</v>
      </c>
      <c r="G674" s="247" t="s">
        <v>123</v>
      </c>
      <c r="H674" s="246"/>
      <c r="I674" s="241" t="s">
        <v>1179</v>
      </c>
      <c r="J674" s="245"/>
      <c r="K674" s="241"/>
      <c r="O674" s="626"/>
    </row>
    <row r="675" spans="1:15">
      <c r="A675" s="39" t="s">
        <v>520</v>
      </c>
      <c r="B675" s="39" t="s">
        <v>169</v>
      </c>
      <c r="C675" s="39" t="s">
        <v>521</v>
      </c>
      <c r="D675" s="39" t="s">
        <v>1024</v>
      </c>
      <c r="E675" s="40">
        <v>110</v>
      </c>
      <c r="F675" s="39">
        <v>2</v>
      </c>
      <c r="G675" s="50" t="s">
        <v>123</v>
      </c>
      <c r="H675" s="140">
        <v>43494</v>
      </c>
      <c r="I675" s="39" t="s">
        <v>1025</v>
      </c>
      <c r="J675" s="156"/>
      <c r="K675" s="39"/>
      <c r="O675" s="626"/>
    </row>
    <row r="676" spans="1:15">
      <c r="A676" s="39" t="s">
        <v>520</v>
      </c>
      <c r="B676" s="39" t="s">
        <v>169</v>
      </c>
      <c r="C676" s="39" t="s">
        <v>528</v>
      </c>
      <c r="D676" s="39" t="s">
        <v>540</v>
      </c>
      <c r="E676" s="40">
        <v>224</v>
      </c>
      <c r="F676" s="39">
        <v>1</v>
      </c>
      <c r="G676" s="50" t="s">
        <v>123</v>
      </c>
      <c r="H676" s="140">
        <v>43358</v>
      </c>
      <c r="I676" s="39" t="s">
        <v>1025</v>
      </c>
      <c r="J676" s="156"/>
      <c r="K676" s="39"/>
      <c r="O676" s="630"/>
    </row>
    <row r="677" spans="1:15">
      <c r="A677" s="39" t="s">
        <v>1273</v>
      </c>
      <c r="B677" s="39" t="s">
        <v>1274</v>
      </c>
      <c r="C677" s="39" t="s">
        <v>1275</v>
      </c>
      <c r="D677" s="39" t="s">
        <v>1276</v>
      </c>
      <c r="E677" s="40">
        <v>190</v>
      </c>
      <c r="F677" s="39">
        <v>1</v>
      </c>
      <c r="G677" s="283" t="s">
        <v>1277</v>
      </c>
      <c r="H677" s="140">
        <v>43572</v>
      </c>
      <c r="I677" s="39"/>
      <c r="J677" s="156" t="s">
        <v>1327</v>
      </c>
      <c r="K677" s="39"/>
      <c r="O677" s="630"/>
    </row>
    <row r="678" spans="1:15">
      <c r="A678" s="39" t="s">
        <v>1079</v>
      </c>
      <c r="B678" s="39" t="s">
        <v>169</v>
      </c>
      <c r="C678" s="39" t="s">
        <v>570</v>
      </c>
      <c r="D678" s="39" t="s">
        <v>571</v>
      </c>
      <c r="E678" s="40">
        <v>432</v>
      </c>
      <c r="F678" s="39">
        <v>2</v>
      </c>
      <c r="G678" s="50" t="s">
        <v>572</v>
      </c>
      <c r="H678" s="45"/>
      <c r="I678" s="39" t="s">
        <v>667</v>
      </c>
      <c r="J678" s="156"/>
      <c r="K678" s="39"/>
      <c r="O678" s="630"/>
    </row>
    <row r="679" spans="1:15">
      <c r="A679" s="39" t="s">
        <v>607</v>
      </c>
      <c r="B679" s="39" t="s">
        <v>169</v>
      </c>
      <c r="C679" s="39" t="s">
        <v>608</v>
      </c>
      <c r="D679" s="39" t="s">
        <v>609</v>
      </c>
      <c r="E679" s="40">
        <v>291</v>
      </c>
      <c r="F679" s="39">
        <v>1</v>
      </c>
      <c r="G679" s="50" t="s">
        <v>123</v>
      </c>
      <c r="H679" s="140">
        <v>43377</v>
      </c>
      <c r="I679" s="39" t="s">
        <v>676</v>
      </c>
      <c r="J679" s="156"/>
      <c r="K679" s="39"/>
      <c r="O679" s="630"/>
    </row>
    <row r="680" spans="1:15">
      <c r="A680" s="241" t="s">
        <v>611</v>
      </c>
      <c r="B680" s="241" t="s">
        <v>169</v>
      </c>
      <c r="C680" s="241" t="s">
        <v>608</v>
      </c>
      <c r="D680" s="241" t="s">
        <v>610</v>
      </c>
      <c r="E680" s="242">
        <v>397</v>
      </c>
      <c r="F680" s="241">
        <v>1</v>
      </c>
      <c r="G680" s="247" t="s">
        <v>123</v>
      </c>
      <c r="H680" s="244">
        <v>43378</v>
      </c>
      <c r="I680" s="241" t="s">
        <v>1178</v>
      </c>
      <c r="J680" s="245"/>
      <c r="K680" s="241"/>
      <c r="O680" s="630"/>
    </row>
    <row r="681" spans="1:15">
      <c r="A681" s="39" t="s">
        <v>611</v>
      </c>
      <c r="B681" s="39" t="s">
        <v>169</v>
      </c>
      <c r="C681" s="39" t="s">
        <v>608</v>
      </c>
      <c r="D681" s="39" t="s">
        <v>610</v>
      </c>
      <c r="E681" s="40">
        <v>364</v>
      </c>
      <c r="F681" s="39">
        <v>1</v>
      </c>
      <c r="G681" s="50" t="s">
        <v>123</v>
      </c>
      <c r="H681" s="140">
        <v>43764</v>
      </c>
      <c r="I681" s="39" t="s">
        <v>676</v>
      </c>
      <c r="J681" s="156"/>
      <c r="K681" s="39"/>
      <c r="O681" s="630"/>
    </row>
    <row r="682" spans="1:15">
      <c r="A682" s="241" t="s">
        <v>616</v>
      </c>
      <c r="B682" s="241" t="s">
        <v>169</v>
      </c>
      <c r="C682" s="241" t="s">
        <v>612</v>
      </c>
      <c r="D682" s="241" t="s">
        <v>613</v>
      </c>
      <c r="E682" s="242">
        <v>360</v>
      </c>
      <c r="F682" s="241">
        <v>20</v>
      </c>
      <c r="G682" s="243" t="s">
        <v>614</v>
      </c>
      <c r="H682" s="244">
        <v>43381</v>
      </c>
      <c r="I682" s="241" t="s">
        <v>1178</v>
      </c>
      <c r="J682" s="245"/>
      <c r="K682" s="241"/>
      <c r="O682" s="630"/>
    </row>
    <row r="683" spans="1:15">
      <c r="A683" s="39" t="s">
        <v>1567</v>
      </c>
      <c r="B683" s="39" t="s">
        <v>169</v>
      </c>
      <c r="C683" s="39" t="s">
        <v>612</v>
      </c>
      <c r="D683" s="39" t="s">
        <v>1568</v>
      </c>
      <c r="E683" s="40">
        <v>364</v>
      </c>
      <c r="F683" s="39">
        <v>20</v>
      </c>
      <c r="G683" s="367" t="s">
        <v>650</v>
      </c>
      <c r="H683" s="140">
        <v>43648</v>
      </c>
      <c r="I683" s="39" t="s">
        <v>665</v>
      </c>
      <c r="J683" s="156"/>
      <c r="K683" s="39"/>
      <c r="O683" s="641"/>
    </row>
    <row r="684" spans="1:15">
      <c r="A684" s="105" t="s">
        <v>119</v>
      </c>
      <c r="B684" s="39" t="s">
        <v>169</v>
      </c>
      <c r="C684" s="39" t="s">
        <v>944</v>
      </c>
      <c r="D684" s="39" t="s">
        <v>943</v>
      </c>
      <c r="E684" s="40">
        <v>172</v>
      </c>
      <c r="F684" s="39">
        <v>1</v>
      </c>
      <c r="G684" s="199" t="s">
        <v>483</v>
      </c>
      <c r="H684" s="140">
        <v>43486</v>
      </c>
      <c r="I684" s="39" t="s">
        <v>665</v>
      </c>
      <c r="J684" s="156"/>
      <c r="K684" s="39"/>
      <c r="O684" s="641"/>
    </row>
    <row r="685" spans="1:15">
      <c r="A685" s="39" t="s">
        <v>1177</v>
      </c>
      <c r="B685" s="39" t="s">
        <v>169</v>
      </c>
      <c r="C685" s="39" t="s">
        <v>944</v>
      </c>
      <c r="D685" s="39" t="s">
        <v>1176</v>
      </c>
      <c r="E685" s="40">
        <v>100</v>
      </c>
      <c r="F685" s="39">
        <v>1</v>
      </c>
      <c r="G685" s="50" t="s">
        <v>123</v>
      </c>
      <c r="H685" s="140">
        <v>43531</v>
      </c>
      <c r="I685" s="39" t="s">
        <v>665</v>
      </c>
      <c r="J685" s="156"/>
      <c r="K685" s="39"/>
      <c r="O685" s="641"/>
    </row>
    <row r="686" spans="1:15">
      <c r="A686" s="39" t="s">
        <v>2510</v>
      </c>
      <c r="B686" s="39" t="s">
        <v>169</v>
      </c>
      <c r="C686" s="39" t="s">
        <v>2514</v>
      </c>
      <c r="D686" s="39" t="s">
        <v>2509</v>
      </c>
      <c r="E686" s="40">
        <v>699</v>
      </c>
      <c r="F686" s="39">
        <v>1</v>
      </c>
      <c r="G686" s="506" t="s">
        <v>2511</v>
      </c>
      <c r="H686" s="140">
        <v>43788</v>
      </c>
      <c r="I686" s="39" t="s">
        <v>665</v>
      </c>
      <c r="J686" s="156"/>
      <c r="K686" s="39"/>
      <c r="O686" s="641"/>
    </row>
    <row r="687" spans="1:15">
      <c r="A687" s="81" t="s">
        <v>1181</v>
      </c>
      <c r="B687" s="81" t="s">
        <v>1182</v>
      </c>
      <c r="C687" s="81" t="s">
        <v>1183</v>
      </c>
      <c r="D687" s="81" t="s">
        <v>1180</v>
      </c>
      <c r="E687" s="82">
        <v>170</v>
      </c>
      <c r="F687" s="81">
        <v>1</v>
      </c>
      <c r="G687" s="83" t="s">
        <v>1184</v>
      </c>
      <c r="H687" s="140">
        <v>43538</v>
      </c>
      <c r="I687" s="158" t="s">
        <v>661</v>
      </c>
      <c r="J687" s="156"/>
      <c r="K687" s="39"/>
      <c r="O687" s="641"/>
    </row>
    <row r="688" spans="1:15">
      <c r="A688" s="81" t="s">
        <v>364</v>
      </c>
      <c r="B688" s="81" t="s">
        <v>360</v>
      </c>
      <c r="C688" s="81" t="s">
        <v>365</v>
      </c>
      <c r="D688" s="81" t="s">
        <v>366</v>
      </c>
      <c r="E688" s="82">
        <v>175</v>
      </c>
      <c r="F688" s="81">
        <v>50</v>
      </c>
      <c r="G688" s="84" t="s">
        <v>123</v>
      </c>
      <c r="H688" s="45"/>
      <c r="I688" s="158" t="s">
        <v>661</v>
      </c>
      <c r="J688" s="156"/>
      <c r="K688" s="39"/>
      <c r="O688" s="630"/>
    </row>
    <row r="689" spans="1:15">
      <c r="A689" s="81" t="s">
        <v>520</v>
      </c>
      <c r="B689" s="81" t="s">
        <v>169</v>
      </c>
      <c r="C689" s="81" t="s">
        <v>547</v>
      </c>
      <c r="D689" s="81" t="s">
        <v>522</v>
      </c>
      <c r="E689" s="82">
        <v>132</v>
      </c>
      <c r="F689" s="81">
        <v>5</v>
      </c>
      <c r="G689" s="84" t="s">
        <v>123</v>
      </c>
      <c r="H689" s="45"/>
      <c r="I689" s="158" t="s">
        <v>661</v>
      </c>
      <c r="J689" s="156"/>
      <c r="K689" s="39"/>
      <c r="O689" s="630"/>
    </row>
    <row r="690" spans="1:15">
      <c r="A690" s="81" t="s">
        <v>1023</v>
      </c>
      <c r="B690" s="81" t="s">
        <v>169</v>
      </c>
      <c r="C690" s="81" t="s">
        <v>547</v>
      </c>
      <c r="D690" s="81" t="s">
        <v>1022</v>
      </c>
      <c r="E690" s="82">
        <v>270</v>
      </c>
      <c r="F690" s="81">
        <v>20</v>
      </c>
      <c r="G690" s="84" t="s">
        <v>123</v>
      </c>
      <c r="H690" s="140">
        <v>43494</v>
      </c>
      <c r="I690" s="158" t="s">
        <v>661</v>
      </c>
      <c r="J690" s="156"/>
      <c r="K690" s="39"/>
      <c r="O690" s="645"/>
    </row>
    <row r="691" spans="1:15">
      <c r="A691" s="81" t="s">
        <v>520</v>
      </c>
      <c r="B691" s="81" t="s">
        <v>169</v>
      </c>
      <c r="C691" s="81" t="s">
        <v>521</v>
      </c>
      <c r="D691" s="81" t="s">
        <v>523</v>
      </c>
      <c r="E691" s="82">
        <v>246</v>
      </c>
      <c r="F691" s="81">
        <v>1</v>
      </c>
      <c r="G691" s="84" t="s">
        <v>123</v>
      </c>
      <c r="H691" s="45"/>
      <c r="I691" s="158" t="s">
        <v>661</v>
      </c>
      <c r="J691" s="156" t="s">
        <v>1241</v>
      </c>
      <c r="K691" s="39"/>
      <c r="O691" s="645"/>
    </row>
    <row r="692" spans="1:15">
      <c r="A692" s="81" t="s">
        <v>520</v>
      </c>
      <c r="B692" s="81" t="s">
        <v>169</v>
      </c>
      <c r="C692" s="81" t="s">
        <v>528</v>
      </c>
      <c r="D692" s="81" t="s">
        <v>527</v>
      </c>
      <c r="E692" s="82">
        <v>281</v>
      </c>
      <c r="F692" s="81">
        <v>1</v>
      </c>
      <c r="G692" s="84" t="s">
        <v>123</v>
      </c>
      <c r="H692" s="45"/>
      <c r="I692" s="158" t="s">
        <v>661</v>
      </c>
      <c r="J692" s="156"/>
      <c r="K692" s="39"/>
      <c r="O692" s="645"/>
    </row>
    <row r="693" spans="1:15">
      <c r="A693" s="81" t="s">
        <v>780</v>
      </c>
      <c r="B693" s="81" t="s">
        <v>169</v>
      </c>
      <c r="C693" s="81" t="s">
        <v>781</v>
      </c>
      <c r="D693" s="81" t="s">
        <v>779</v>
      </c>
      <c r="E693" s="82">
        <v>160</v>
      </c>
      <c r="F693" s="81">
        <v>10</v>
      </c>
      <c r="G693" s="84" t="s">
        <v>123</v>
      </c>
      <c r="H693" s="140">
        <v>43423</v>
      </c>
      <c r="I693" s="158" t="s">
        <v>661</v>
      </c>
      <c r="J693" s="156"/>
      <c r="K693" s="39"/>
      <c r="O693" s="645"/>
    </row>
    <row r="694" spans="1:15">
      <c r="A694" s="39"/>
      <c r="B694" s="39"/>
      <c r="C694" s="39"/>
      <c r="D694" s="39"/>
      <c r="E694" s="40"/>
      <c r="F694" s="39"/>
      <c r="G694" s="208"/>
      <c r="H694" s="140"/>
      <c r="I694" s="39"/>
      <c r="J694" s="156"/>
      <c r="K694" s="39"/>
      <c r="O694" s="645"/>
    </row>
    <row r="695" spans="1:15">
      <c r="A695" s="655" t="s">
        <v>1078</v>
      </c>
      <c r="B695" s="656"/>
      <c r="C695" s="657"/>
      <c r="D695" s="209"/>
      <c r="E695" s="210"/>
      <c r="F695" s="209"/>
      <c r="G695" s="211"/>
      <c r="H695" s="213" t="s">
        <v>1258</v>
      </c>
      <c r="I695" s="214">
        <f>SUM(E696:E721)</f>
        <v>25062</v>
      </c>
      <c r="J695" s="212"/>
      <c r="K695" s="209"/>
      <c r="O695" s="645"/>
    </row>
    <row r="696" spans="1:15">
      <c r="A696" s="39" t="s">
        <v>707</v>
      </c>
      <c r="B696" s="39" t="s">
        <v>161</v>
      </c>
      <c r="C696" s="39" t="s">
        <v>713</v>
      </c>
      <c r="D696" s="39" t="s">
        <v>706</v>
      </c>
      <c r="E696" s="40">
        <v>688</v>
      </c>
      <c r="F696" s="39">
        <v>1</v>
      </c>
      <c r="G696" s="11" t="s">
        <v>122</v>
      </c>
      <c r="H696" s="140">
        <v>43405</v>
      </c>
      <c r="I696" s="39"/>
      <c r="J696" s="156" t="s">
        <v>1810</v>
      </c>
      <c r="K696" s="39"/>
      <c r="O696" s="645"/>
    </row>
    <row r="697" spans="1:15">
      <c r="A697" s="39" t="s">
        <v>709</v>
      </c>
      <c r="B697" s="39" t="s">
        <v>161</v>
      </c>
      <c r="C697" s="39" t="s">
        <v>713</v>
      </c>
      <c r="D697" s="39" t="s">
        <v>708</v>
      </c>
      <c r="E697" s="40">
        <v>2430</v>
      </c>
      <c r="F697" s="39">
        <v>2</v>
      </c>
      <c r="G697" s="11" t="s">
        <v>122</v>
      </c>
      <c r="H697" s="140">
        <v>43405</v>
      </c>
      <c r="I697" s="39"/>
      <c r="J697" s="156" t="s">
        <v>1810</v>
      </c>
      <c r="K697" s="39"/>
      <c r="O697" s="645"/>
    </row>
    <row r="698" spans="1:15">
      <c r="A698" s="39" t="s">
        <v>707</v>
      </c>
      <c r="B698" s="39" t="s">
        <v>161</v>
      </c>
      <c r="C698" s="39" t="s">
        <v>155</v>
      </c>
      <c r="D698" s="39" t="s">
        <v>2636</v>
      </c>
      <c r="E698" s="40">
        <v>1072</v>
      </c>
      <c r="F698" s="39">
        <v>1</v>
      </c>
      <c r="G698" s="521" t="s">
        <v>122</v>
      </c>
      <c r="H698" s="140">
        <v>43906</v>
      </c>
      <c r="I698" s="39"/>
      <c r="J698" s="156"/>
      <c r="K698" s="39"/>
      <c r="O698" s="645"/>
    </row>
    <row r="699" spans="1:15">
      <c r="A699" s="585" t="s">
        <v>2986</v>
      </c>
      <c r="B699" s="585" t="s">
        <v>162</v>
      </c>
      <c r="C699" s="585" t="s">
        <v>753</v>
      </c>
      <c r="D699" s="585" t="s">
        <v>2987</v>
      </c>
      <c r="E699" s="586">
        <v>6473</v>
      </c>
      <c r="F699" s="585">
        <v>1</v>
      </c>
      <c r="G699" s="587" t="s">
        <v>2553</v>
      </c>
      <c r="H699" s="588">
        <v>43982</v>
      </c>
      <c r="I699" s="585"/>
      <c r="J699" s="628" t="s">
        <v>3385</v>
      </c>
      <c r="K699" s="585"/>
      <c r="O699" s="622"/>
    </row>
    <row r="700" spans="1:15">
      <c r="A700" s="585" t="s">
        <v>2986</v>
      </c>
      <c r="B700" s="585" t="s">
        <v>3010</v>
      </c>
      <c r="C700" s="585" t="s">
        <v>155</v>
      </c>
      <c r="D700" s="585" t="s">
        <v>3011</v>
      </c>
      <c r="E700" s="586">
        <v>5080</v>
      </c>
      <c r="F700" s="585">
        <v>3</v>
      </c>
      <c r="G700" s="587" t="s">
        <v>3008</v>
      </c>
      <c r="H700" s="588">
        <v>44008</v>
      </c>
      <c r="I700" s="585" t="s">
        <v>3012</v>
      </c>
      <c r="J700" s="629"/>
      <c r="K700" s="585"/>
      <c r="O700" s="647"/>
    </row>
    <row r="701" spans="1:15">
      <c r="A701" s="39" t="s">
        <v>3021</v>
      </c>
      <c r="B701" s="39" t="s">
        <v>1853</v>
      </c>
      <c r="C701" s="39" t="s">
        <v>3022</v>
      </c>
      <c r="D701" s="39" t="s">
        <v>3023</v>
      </c>
      <c r="E701" s="40">
        <v>1317</v>
      </c>
      <c r="F701" s="39">
        <v>1</v>
      </c>
      <c r="G701" s="538" t="s">
        <v>439</v>
      </c>
      <c r="H701" s="140">
        <v>44016</v>
      </c>
      <c r="I701" s="39" t="s">
        <v>3024</v>
      </c>
      <c r="J701" s="156"/>
      <c r="K701" s="39"/>
      <c r="O701" s="647"/>
    </row>
    <row r="702" spans="1:15">
      <c r="A702" s="105" t="s">
        <v>119</v>
      </c>
      <c r="B702" s="39" t="s">
        <v>1854</v>
      </c>
      <c r="C702" s="39" t="s">
        <v>3040</v>
      </c>
      <c r="D702" s="39" t="s">
        <v>3039</v>
      </c>
      <c r="E702" s="40">
        <v>519</v>
      </c>
      <c r="F702" s="39">
        <v>1</v>
      </c>
      <c r="G702" s="540" t="s">
        <v>1110</v>
      </c>
      <c r="H702" s="140">
        <v>44024</v>
      </c>
      <c r="I702" s="158" t="s">
        <v>661</v>
      </c>
      <c r="J702" s="156"/>
      <c r="K702" s="39"/>
      <c r="O702" s="649"/>
    </row>
    <row r="703" spans="1:15">
      <c r="A703" s="105" t="s">
        <v>119</v>
      </c>
      <c r="B703" s="39" t="s">
        <v>1854</v>
      </c>
      <c r="C703" s="39" t="s">
        <v>2650</v>
      </c>
      <c r="D703" s="39" t="s">
        <v>3044</v>
      </c>
      <c r="E703" s="40">
        <v>1016</v>
      </c>
      <c r="F703" s="39">
        <v>1</v>
      </c>
      <c r="G703" s="540" t="s">
        <v>1110</v>
      </c>
      <c r="H703" s="140">
        <v>44024</v>
      </c>
      <c r="I703" s="39" t="s">
        <v>3045</v>
      </c>
      <c r="J703" s="156"/>
      <c r="K703" s="39"/>
      <c r="O703" s="649"/>
    </row>
    <row r="704" spans="1:15">
      <c r="A704" s="39" t="s">
        <v>3049</v>
      </c>
      <c r="B704" s="39" t="s">
        <v>1853</v>
      </c>
      <c r="C704" s="39" t="s">
        <v>3050</v>
      </c>
      <c r="D704" s="39" t="s">
        <v>3051</v>
      </c>
      <c r="E704" s="40">
        <v>1000</v>
      </c>
      <c r="F704" s="39">
        <v>1</v>
      </c>
      <c r="G704" s="540" t="s">
        <v>1110</v>
      </c>
      <c r="H704" s="140">
        <v>44024</v>
      </c>
      <c r="I704" s="39"/>
      <c r="J704" s="156"/>
      <c r="K704" s="39"/>
      <c r="O704" s="649"/>
    </row>
    <row r="705" spans="1:15">
      <c r="A705" s="39" t="s">
        <v>3491</v>
      </c>
      <c r="B705" s="39" t="s">
        <v>162</v>
      </c>
      <c r="C705" s="39" t="s">
        <v>1582</v>
      </c>
      <c r="D705" s="39" t="s">
        <v>3492</v>
      </c>
      <c r="E705" s="40">
        <v>3500</v>
      </c>
      <c r="F705" s="39">
        <v>1</v>
      </c>
      <c r="G705" s="646" t="s">
        <v>3108</v>
      </c>
      <c r="H705" s="140">
        <v>44265</v>
      </c>
      <c r="I705" s="39" t="s">
        <v>3493</v>
      </c>
      <c r="J705" s="156"/>
      <c r="K705" s="39"/>
      <c r="O705" s="649"/>
    </row>
    <row r="706" spans="1:15">
      <c r="A706" s="39" t="s">
        <v>437</v>
      </c>
      <c r="B706" s="39" t="s">
        <v>1853</v>
      </c>
      <c r="C706" s="39" t="s">
        <v>983</v>
      </c>
      <c r="D706" s="39" t="s">
        <v>3416</v>
      </c>
      <c r="E706" s="40">
        <v>725</v>
      </c>
      <c r="F706" s="39">
        <v>1</v>
      </c>
      <c r="G706" s="627" t="s">
        <v>3409</v>
      </c>
      <c r="H706" s="140">
        <v>44239</v>
      </c>
      <c r="I706" s="39" t="s">
        <v>3422</v>
      </c>
      <c r="J706" s="156" t="s">
        <v>3413</v>
      </c>
      <c r="K706" s="39"/>
      <c r="O706" s="649"/>
    </row>
    <row r="707" spans="1:15">
      <c r="A707" s="39" t="s">
        <v>1108</v>
      </c>
      <c r="B707" s="39" t="s">
        <v>1854</v>
      </c>
      <c r="C707" s="39" t="s">
        <v>3080</v>
      </c>
      <c r="D707" s="39" t="s">
        <v>3551</v>
      </c>
      <c r="E707" s="40">
        <v>1242</v>
      </c>
      <c r="F707" s="39">
        <v>1</v>
      </c>
      <c r="G707" s="650" t="s">
        <v>1110</v>
      </c>
      <c r="H707" s="140">
        <v>44298</v>
      </c>
      <c r="I707" s="39" t="s">
        <v>3552</v>
      </c>
      <c r="J707" s="156"/>
      <c r="K707" s="39"/>
      <c r="O707" s="649"/>
    </row>
    <row r="708" spans="1:15">
      <c r="A708" s="39"/>
      <c r="B708" s="39"/>
      <c r="C708" s="39"/>
      <c r="D708" s="39"/>
      <c r="E708" s="40"/>
      <c r="F708" s="39"/>
      <c r="G708" s="650"/>
      <c r="H708" s="140"/>
      <c r="I708" s="39"/>
      <c r="J708" s="156"/>
      <c r="K708" s="39"/>
      <c r="O708" s="649"/>
    </row>
    <row r="709" spans="1:15">
      <c r="A709" s="39"/>
      <c r="B709" s="39"/>
      <c r="C709" s="39"/>
      <c r="D709" s="39"/>
      <c r="E709" s="40"/>
      <c r="F709" s="39"/>
      <c r="G709" s="650"/>
      <c r="H709" s="140"/>
      <c r="I709" s="39"/>
      <c r="J709" s="156"/>
      <c r="K709" s="39"/>
      <c r="O709" s="649"/>
    </row>
    <row r="710" spans="1:15">
      <c r="A710" s="39"/>
      <c r="B710" s="39"/>
      <c r="C710" s="39"/>
      <c r="D710" s="39"/>
      <c r="E710" s="40"/>
      <c r="F710" s="39"/>
      <c r="G710" s="650"/>
      <c r="H710" s="140"/>
      <c r="I710" s="39"/>
      <c r="J710" s="156"/>
      <c r="K710" s="39"/>
      <c r="O710" s="649"/>
    </row>
    <row r="711" spans="1:15">
      <c r="A711" s="39"/>
      <c r="B711" s="39"/>
      <c r="C711" s="39"/>
      <c r="D711" s="39"/>
      <c r="E711" s="40"/>
      <c r="F711" s="39"/>
      <c r="G711" s="650"/>
      <c r="H711" s="140"/>
      <c r="I711" s="39"/>
      <c r="J711" s="156"/>
      <c r="K711" s="39"/>
      <c r="O711" s="649"/>
    </row>
    <row r="712" spans="1:15">
      <c r="A712" s="39"/>
      <c r="B712" s="39"/>
      <c r="C712" s="39"/>
      <c r="D712" s="39"/>
      <c r="E712" s="40"/>
      <c r="F712" s="39"/>
      <c r="G712" s="650"/>
      <c r="H712" s="140"/>
      <c r="I712" s="39"/>
      <c r="J712" s="156"/>
      <c r="K712" s="39"/>
      <c r="O712" s="649"/>
    </row>
    <row r="713" spans="1:15">
      <c r="A713" s="39"/>
      <c r="B713" s="39"/>
      <c r="C713" s="39"/>
      <c r="D713" s="39"/>
      <c r="E713" s="40"/>
      <c r="F713" s="39"/>
      <c r="G713" s="650"/>
      <c r="H713" s="140"/>
      <c r="I713" s="39"/>
      <c r="J713" s="156"/>
      <c r="K713" s="39"/>
      <c r="O713" s="649"/>
    </row>
    <row r="714" spans="1:15">
      <c r="A714" s="39"/>
      <c r="B714" s="39"/>
      <c r="C714" s="39"/>
      <c r="D714" s="39"/>
      <c r="E714" s="40"/>
      <c r="F714" s="39"/>
      <c r="G714" s="650"/>
      <c r="H714" s="140"/>
      <c r="I714" s="39"/>
      <c r="J714" s="156"/>
      <c r="K714" s="39"/>
      <c r="O714" s="649"/>
    </row>
    <row r="715" spans="1:15">
      <c r="A715" s="39"/>
      <c r="B715" s="39"/>
      <c r="C715" s="39"/>
      <c r="D715" s="39"/>
      <c r="E715" s="40"/>
      <c r="F715" s="39"/>
      <c r="G715" s="650"/>
      <c r="H715" s="140"/>
      <c r="I715" s="39"/>
      <c r="J715" s="156"/>
      <c r="K715" s="39"/>
      <c r="O715" s="649"/>
    </row>
    <row r="716" spans="1:15">
      <c r="A716" s="39"/>
      <c r="B716" s="39"/>
      <c r="C716" s="39"/>
      <c r="D716" s="39"/>
      <c r="E716" s="40"/>
      <c r="F716" s="39"/>
      <c r="G716" s="650"/>
      <c r="H716" s="140"/>
      <c r="I716" s="39"/>
      <c r="J716" s="156"/>
      <c r="K716" s="39"/>
      <c r="O716" s="649"/>
    </row>
    <row r="717" spans="1:15">
      <c r="A717" s="39"/>
      <c r="B717" s="39"/>
      <c r="C717" s="39"/>
      <c r="D717" s="39"/>
      <c r="E717" s="40"/>
      <c r="F717" s="39"/>
      <c r="G717" s="650"/>
      <c r="H717" s="140"/>
      <c r="I717" s="39"/>
      <c r="J717" s="156"/>
      <c r="K717" s="39"/>
      <c r="O717" s="649"/>
    </row>
    <row r="718" spans="1:15">
      <c r="A718" s="39"/>
      <c r="B718" s="39"/>
      <c r="C718" s="39"/>
      <c r="D718" s="39"/>
      <c r="E718" s="40"/>
      <c r="F718" s="39"/>
      <c r="G718" s="648"/>
      <c r="H718" s="140"/>
      <c r="I718" s="39"/>
      <c r="J718" s="156"/>
      <c r="K718" s="39"/>
      <c r="O718" s="647"/>
    </row>
    <row r="719" spans="1:15">
      <c r="A719" s="39"/>
      <c r="B719" s="39"/>
      <c r="C719" s="39"/>
      <c r="D719" s="39"/>
      <c r="E719" s="40"/>
      <c r="F719" s="39"/>
      <c r="G719" s="648"/>
      <c r="H719" s="140"/>
      <c r="I719" s="39"/>
      <c r="J719" s="156"/>
      <c r="K719" s="39"/>
      <c r="O719" s="647"/>
    </row>
    <row r="720" spans="1:15">
      <c r="A720" s="39"/>
      <c r="B720" s="39"/>
      <c r="C720" s="39"/>
      <c r="D720" s="39"/>
      <c r="E720" s="40"/>
      <c r="F720" s="39"/>
      <c r="G720" s="648"/>
      <c r="H720" s="140"/>
      <c r="I720" s="39"/>
      <c r="J720" s="156"/>
      <c r="K720" s="39"/>
      <c r="O720" s="647"/>
    </row>
    <row r="721" spans="1:15">
      <c r="A721" s="39"/>
      <c r="B721" s="39"/>
      <c r="C721" s="39"/>
      <c r="D721" s="39"/>
      <c r="E721" s="40"/>
      <c r="F721" s="39"/>
      <c r="G721" s="648"/>
      <c r="H721" s="140"/>
      <c r="I721" s="39"/>
      <c r="J721" s="156"/>
      <c r="K721" s="39"/>
      <c r="O721" s="647"/>
    </row>
    <row r="722" spans="1:15">
      <c r="A722" s="266" t="s">
        <v>3537</v>
      </c>
      <c r="B722" s="266"/>
      <c r="C722" s="266"/>
      <c r="D722" s="39" t="s">
        <v>3536</v>
      </c>
      <c r="E722" s="40">
        <f>SUM(E726,E728,E730,E732,E734,E737,E740,E741,E744)</f>
        <v>-15817</v>
      </c>
      <c r="F722" s="39"/>
      <c r="G722" s="572"/>
      <c r="H722" s="140"/>
      <c r="I722" s="39"/>
      <c r="J722" s="156"/>
      <c r="K722" s="39"/>
      <c r="O722" s="562"/>
    </row>
    <row r="723" spans="1:15" hidden="1">
      <c r="A723" s="39"/>
      <c r="B723" s="39"/>
      <c r="C723" s="39"/>
      <c r="D723" s="39"/>
      <c r="E723" s="40"/>
      <c r="F723" s="39"/>
      <c r="G723" s="563"/>
      <c r="H723" s="140"/>
      <c r="I723" s="39"/>
      <c r="J723" s="156"/>
      <c r="K723" s="39"/>
      <c r="O723" s="316"/>
    </row>
    <row r="724" spans="1:15" hidden="1">
      <c r="A724" s="39"/>
      <c r="B724" s="39"/>
      <c r="C724" s="669" t="s">
        <v>117</v>
      </c>
      <c r="D724" s="670"/>
      <c r="E724" s="671"/>
      <c r="F724" s="266"/>
      <c r="G724" s="275"/>
      <c r="H724" s="277" t="s">
        <v>1258</v>
      </c>
      <c r="I724" s="278">
        <f>SUM(E725:E744)</f>
        <v>-217915</v>
      </c>
      <c r="J724" s="276"/>
      <c r="K724" s="266"/>
    </row>
    <row r="725" spans="1:15" hidden="1">
      <c r="A725" s="39"/>
      <c r="B725" s="39"/>
      <c r="C725" s="266"/>
      <c r="D725" s="39" t="s">
        <v>115</v>
      </c>
      <c r="E725" s="40">
        <v>-48575</v>
      </c>
      <c r="F725" s="39"/>
      <c r="G725" s="257"/>
      <c r="H725" s="45"/>
      <c r="I725" s="39"/>
      <c r="J725" s="155"/>
      <c r="K725" s="39"/>
      <c r="O725" s="256"/>
    </row>
    <row r="726" spans="1:15" hidden="1">
      <c r="A726" s="39"/>
      <c r="B726" s="39"/>
      <c r="C726" s="266"/>
      <c r="D726" s="39" t="s">
        <v>135</v>
      </c>
      <c r="E726" s="40">
        <v>-4211</v>
      </c>
      <c r="F726" s="39"/>
      <c r="H726" s="45"/>
      <c r="I726" s="39"/>
      <c r="J726" s="155"/>
      <c r="K726" s="39"/>
    </row>
    <row r="727" spans="1:15" hidden="1">
      <c r="A727" s="39"/>
      <c r="B727" s="39"/>
      <c r="C727" s="266"/>
      <c r="D727" s="39" t="s">
        <v>116</v>
      </c>
      <c r="E727" s="40">
        <v>-1691</v>
      </c>
      <c r="F727" s="39"/>
      <c r="H727" s="45"/>
      <c r="I727" s="39"/>
      <c r="J727" s="155"/>
      <c r="K727" s="39"/>
    </row>
    <row r="728" spans="1:15" hidden="1">
      <c r="A728" s="39"/>
      <c r="B728" s="39"/>
      <c r="C728" s="266"/>
      <c r="D728" s="39" t="s">
        <v>533</v>
      </c>
      <c r="E728" s="40">
        <v>-635</v>
      </c>
      <c r="F728" s="39"/>
      <c r="G728" s="127"/>
      <c r="H728" s="45"/>
      <c r="I728" s="39"/>
      <c r="J728" s="155"/>
      <c r="K728" s="39"/>
    </row>
    <row r="729" spans="1:15" hidden="1">
      <c r="A729" s="39"/>
      <c r="B729" s="39"/>
      <c r="C729" s="266"/>
      <c r="D729" s="202" t="s">
        <v>1086</v>
      </c>
      <c r="E729" s="405">
        <v>-27964</v>
      </c>
      <c r="F729" s="39"/>
      <c r="G729" s="215"/>
      <c r="H729" s="45"/>
      <c r="I729" s="39"/>
      <c r="J729" s="155"/>
      <c r="K729" s="39"/>
    </row>
    <row r="730" spans="1:15" hidden="1">
      <c r="A730" s="39"/>
      <c r="B730" s="39"/>
      <c r="C730" s="266"/>
      <c r="D730" s="39" t="s">
        <v>128</v>
      </c>
      <c r="E730" s="40">
        <v>-1600</v>
      </c>
      <c r="F730" s="39"/>
      <c r="H730" s="45"/>
      <c r="I730" s="39"/>
      <c r="J730" s="155"/>
      <c r="K730" s="39"/>
    </row>
    <row r="731" spans="1:15" hidden="1">
      <c r="A731" s="39"/>
      <c r="B731" s="39"/>
      <c r="C731" s="266"/>
      <c r="D731" s="202" t="s">
        <v>141</v>
      </c>
      <c r="E731" s="405">
        <v>-2840</v>
      </c>
      <c r="F731" s="39"/>
      <c r="H731" s="45"/>
      <c r="I731" s="39"/>
      <c r="J731" s="155"/>
      <c r="K731" s="39"/>
    </row>
    <row r="732" spans="1:15" hidden="1">
      <c r="A732" s="39"/>
      <c r="B732" s="39"/>
      <c r="C732" s="266"/>
      <c r="D732" s="39" t="s">
        <v>1019</v>
      </c>
      <c r="E732" s="40">
        <v>-2386</v>
      </c>
      <c r="F732" s="39"/>
      <c r="G732" s="195"/>
      <c r="H732" s="45"/>
      <c r="I732" s="39"/>
      <c r="J732" s="155"/>
      <c r="K732" s="39"/>
    </row>
    <row r="733" spans="1:15" hidden="1">
      <c r="A733" s="39"/>
      <c r="B733" s="39"/>
      <c r="C733" s="266"/>
      <c r="D733" s="39" t="s">
        <v>1185</v>
      </c>
      <c r="E733" s="40">
        <v>-1406</v>
      </c>
      <c r="F733" s="39"/>
      <c r="G733" s="240"/>
      <c r="H733" s="45"/>
      <c r="I733" s="39"/>
      <c r="J733" s="155"/>
      <c r="K733" s="39"/>
    </row>
    <row r="734" spans="1:15" hidden="1">
      <c r="A734" s="39"/>
      <c r="B734" s="39"/>
      <c r="C734" s="266"/>
      <c r="D734" s="39" t="s">
        <v>3052</v>
      </c>
      <c r="E734" s="40">
        <v>-2500</v>
      </c>
      <c r="F734" s="39"/>
      <c r="G734" s="540"/>
      <c r="H734" s="45"/>
      <c r="I734" s="39"/>
      <c r="J734" s="155"/>
      <c r="K734" s="39"/>
      <c r="O734" s="539"/>
    </row>
    <row r="735" spans="1:15" hidden="1">
      <c r="A735" s="39"/>
      <c r="B735" s="39"/>
      <c r="C735" s="266"/>
      <c r="D735" s="39" t="s">
        <v>3053</v>
      </c>
      <c r="E735" s="40">
        <v>-2590</v>
      </c>
      <c r="F735" s="39"/>
      <c r="G735" s="540"/>
      <c r="H735" s="45"/>
      <c r="I735" s="39"/>
      <c r="J735" s="155"/>
      <c r="K735" s="39"/>
      <c r="O735" s="539"/>
    </row>
    <row r="736" spans="1:15" hidden="1">
      <c r="A736" s="39"/>
      <c r="B736" s="39"/>
      <c r="C736" s="266"/>
      <c r="D736" s="202" t="s">
        <v>3400</v>
      </c>
      <c r="E736" s="405">
        <v>-12088</v>
      </c>
      <c r="F736" s="39"/>
      <c r="G736" s="625"/>
      <c r="H736" s="45"/>
      <c r="I736" s="39"/>
      <c r="J736" s="155"/>
      <c r="K736" s="39"/>
      <c r="O736" s="624"/>
    </row>
    <row r="737" spans="1:22" hidden="1">
      <c r="A737" s="39"/>
      <c r="B737" s="39"/>
      <c r="C737" s="266"/>
      <c r="D737" s="39" t="s">
        <v>3206</v>
      </c>
      <c r="E737" s="40">
        <v>-1500</v>
      </c>
      <c r="F737" s="39"/>
      <c r="G737" s="579"/>
      <c r="H737" s="45"/>
      <c r="I737" s="39"/>
      <c r="J737" s="155"/>
      <c r="K737" s="39"/>
      <c r="O737" s="578"/>
    </row>
    <row r="738" spans="1:22" hidden="1">
      <c r="A738" s="39"/>
      <c r="B738" s="39"/>
      <c r="C738" s="266"/>
      <c r="D738" s="39" t="s">
        <v>138</v>
      </c>
      <c r="E738" s="40">
        <v>-4530</v>
      </c>
      <c r="F738" s="39"/>
      <c r="G738" s="121"/>
      <c r="H738" s="45"/>
      <c r="I738" s="39"/>
      <c r="J738" s="155"/>
      <c r="K738" s="39"/>
    </row>
    <row r="739" spans="1:22" hidden="1">
      <c r="A739" s="39"/>
      <c r="B739" s="39"/>
      <c r="C739" s="266"/>
      <c r="D739" s="39" t="s">
        <v>656</v>
      </c>
      <c r="E739" s="40">
        <v>-3138</v>
      </c>
      <c r="F739" s="39"/>
      <c r="G739" s="149"/>
      <c r="H739" s="45"/>
      <c r="I739" s="39"/>
      <c r="J739" s="155"/>
      <c r="K739" s="39"/>
    </row>
    <row r="740" spans="1:22" hidden="1">
      <c r="A740" s="39"/>
      <c r="B740" s="39"/>
      <c r="C740" s="266"/>
      <c r="D740" s="39" t="s">
        <v>472</v>
      </c>
      <c r="E740" s="40">
        <v>-73</v>
      </c>
      <c r="F740" s="39"/>
      <c r="H740" s="45"/>
      <c r="I740" s="39"/>
      <c r="J740" s="155"/>
      <c r="K740" s="39"/>
    </row>
    <row r="741" spans="1:22" hidden="1">
      <c r="A741" s="39"/>
      <c r="B741" s="39"/>
      <c r="C741" s="266"/>
      <c r="D741" s="39" t="s">
        <v>435</v>
      </c>
      <c r="E741" s="40">
        <v>-562</v>
      </c>
      <c r="F741" s="39"/>
      <c r="G741" s="122"/>
      <c r="H741" s="45"/>
      <c r="I741" s="39"/>
      <c r="J741" s="155"/>
      <c r="K741" s="39"/>
    </row>
    <row r="742" spans="1:22" hidden="1">
      <c r="A742" s="39"/>
      <c r="B742" s="39"/>
      <c r="C742" s="266"/>
      <c r="D742" s="39" t="s">
        <v>478</v>
      </c>
      <c r="E742" s="40">
        <v>-4061</v>
      </c>
      <c r="F742" s="39"/>
      <c r="G742" s="123"/>
      <c r="H742" s="45"/>
      <c r="I742" s="39"/>
      <c r="J742" s="155"/>
      <c r="K742" s="39"/>
    </row>
    <row r="743" spans="1:22" hidden="1">
      <c r="A743" s="39"/>
      <c r="B743" s="39"/>
      <c r="C743" s="266"/>
      <c r="D743" s="202" t="s">
        <v>539</v>
      </c>
      <c r="E743" s="405">
        <v>-93215</v>
      </c>
      <c r="F743" s="39"/>
      <c r="G743" s="127"/>
      <c r="H743" s="45"/>
      <c r="I743" s="39"/>
      <c r="J743" s="155"/>
      <c r="K743" s="39"/>
    </row>
    <row r="744" spans="1:22" hidden="1">
      <c r="A744" s="39"/>
      <c r="B744" s="39"/>
      <c r="C744" s="266"/>
      <c r="D744" s="39" t="s">
        <v>503</v>
      </c>
      <c r="E744" s="40">
        <v>-2350</v>
      </c>
      <c r="F744" s="39"/>
      <c r="H744" s="45"/>
      <c r="I744" s="386" t="s">
        <v>1708</v>
      </c>
      <c r="J744" s="155"/>
      <c r="K744" s="39"/>
      <c r="O744"/>
    </row>
    <row r="745" spans="1:22" s="38" customFormat="1">
      <c r="A745" s="41"/>
      <c r="B745" s="41"/>
      <c r="C745" s="41"/>
      <c r="D745" s="42" t="s">
        <v>1707</v>
      </c>
      <c r="E745" s="43">
        <f>SUM(E2:E722)</f>
        <v>773459.5</v>
      </c>
      <c r="F745" s="44"/>
      <c r="G745" s="48"/>
      <c r="H745" s="47"/>
      <c r="I745" s="46">
        <f>SUM(I644,I614,I53,I495,I457,I423,I226,I204,I188,I168,I149,I25,I15,I2,I68,I695,I283,I392,I60,I356,I273,I299,I47,I305,I33,I369,I42,I324,I415,I132,I345,E722,I337,I259)</f>
        <v>772709.5</v>
      </c>
      <c r="J745" s="43"/>
      <c r="K745" s="41"/>
      <c r="L745" s="389" t="s">
        <v>1702</v>
      </c>
      <c r="M745" s="388">
        <f>E745</f>
        <v>773459.5</v>
      </c>
      <c r="N745" s="48" t="s">
        <v>1703</v>
      </c>
      <c r="O745" s="387">
        <f>SUMIF(M1:M745,"=計",N1:N745)</f>
        <v>339098</v>
      </c>
      <c r="P745" s="390" t="s">
        <v>1704</v>
      </c>
      <c r="Q745" s="388">
        <f>M745+O745</f>
        <v>1112557.5</v>
      </c>
    </row>
    <row r="746" spans="1:22">
      <c r="D746" s="105" t="s">
        <v>3535</v>
      </c>
    </row>
    <row r="747" spans="1:22">
      <c r="D747" s="105" t="s">
        <v>3533</v>
      </c>
      <c r="L747" s="663" t="s">
        <v>1705</v>
      </c>
      <c r="M747" s="50" t="s">
        <v>541</v>
      </c>
      <c r="N747" s="128">
        <v>2500</v>
      </c>
    </row>
    <row r="748" spans="1:22" ht="16.5" thickBot="1">
      <c r="B748" s="49"/>
      <c r="D748" s="105" t="s">
        <v>3534</v>
      </c>
      <c r="G748" s="383"/>
      <c r="H748" s="383"/>
      <c r="L748" s="663"/>
      <c r="M748" s="50" t="s">
        <v>543</v>
      </c>
      <c r="N748" s="128">
        <v>500</v>
      </c>
    </row>
    <row r="749" spans="1:22" ht="16.5" thickTop="1">
      <c r="A749" t="s">
        <v>1193</v>
      </c>
      <c r="D749" s="105" t="s">
        <v>3538</v>
      </c>
      <c r="L749" s="664"/>
      <c r="M749" s="129" t="s">
        <v>542</v>
      </c>
      <c r="N749" s="130">
        <v>1000</v>
      </c>
      <c r="O749" s="20" t="s">
        <v>549</v>
      </c>
    </row>
    <row r="750" spans="1:22">
      <c r="A750" t="s">
        <v>1194</v>
      </c>
      <c r="B750" t="s">
        <v>1197</v>
      </c>
      <c r="D750" s="174"/>
      <c r="E750" s="337"/>
      <c r="K750" s="384" t="s">
        <v>1706</v>
      </c>
      <c r="L750" s="384"/>
      <c r="M750" s="131">
        <f>M745/SUM(N747:N749)</f>
        <v>193.36487500000001</v>
      </c>
      <c r="N750" s="37" t="s">
        <v>548</v>
      </c>
    </row>
    <row r="751" spans="1:22">
      <c r="A751" t="s">
        <v>1195</v>
      </c>
      <c r="B751" t="s">
        <v>1198</v>
      </c>
      <c r="O751" s="577"/>
      <c r="P751" s="577">
        <v>44289</v>
      </c>
      <c r="Q751" t="s">
        <v>730</v>
      </c>
      <c r="S751" t="s">
        <v>3299</v>
      </c>
      <c r="U751" t="s">
        <v>3300</v>
      </c>
    </row>
    <row r="752" spans="1:22">
      <c r="A752" t="s">
        <v>1196</v>
      </c>
      <c r="B752" t="s">
        <v>1199</v>
      </c>
      <c r="L752" s="168" t="s">
        <v>679</v>
      </c>
      <c r="M752" s="169">
        <f>P752/M750</f>
        <v>0.48095601644300701</v>
      </c>
      <c r="N752" s="169"/>
      <c r="O752" s="72" t="s">
        <v>680</v>
      </c>
      <c r="P752" s="160">
        <v>93</v>
      </c>
      <c r="Q752" t="s">
        <v>681</v>
      </c>
      <c r="R752" s="37"/>
      <c r="S752" s="607">
        <f>P751-R13</f>
        <v>1042</v>
      </c>
      <c r="T752" t="s">
        <v>186</v>
      </c>
      <c r="U752" s="607">
        <f>ROUND(P752/(S752/30),3)</f>
        <v>2.6779999999999999</v>
      </c>
      <c r="V752" t="s">
        <v>3301</v>
      </c>
    </row>
    <row r="754" spans="1:23">
      <c r="H754" s="167"/>
    </row>
    <row r="755" spans="1:23">
      <c r="H755" s="170"/>
      <c r="I755" t="s">
        <v>743</v>
      </c>
      <c r="J755" s="660" t="s">
        <v>1660</v>
      </c>
      <c r="K755" s="661"/>
      <c r="L755" s="488" t="s">
        <v>1697</v>
      </c>
      <c r="M755" s="488" t="s">
        <v>1891</v>
      </c>
      <c r="N755" s="488" t="s">
        <v>3314</v>
      </c>
      <c r="O755" s="488" t="s">
        <v>1743</v>
      </c>
      <c r="P755" s="488" t="s">
        <v>1745</v>
      </c>
      <c r="Q755" s="488" t="s">
        <v>1747</v>
      </c>
      <c r="R755" s="488" t="s">
        <v>1748</v>
      </c>
      <c r="S755" s="488" t="s">
        <v>1699</v>
      </c>
      <c r="T755" s="488" t="s">
        <v>1879</v>
      </c>
      <c r="U755" s="489" t="s">
        <v>1926</v>
      </c>
    </row>
    <row r="756" spans="1:23">
      <c r="A756" s="1" t="s">
        <v>3181</v>
      </c>
      <c r="H756" s="170"/>
      <c r="J756" s="466" t="s">
        <v>1477</v>
      </c>
      <c r="K756" s="467">
        <f>COUNTIF(P2:P745,"="&amp;J756&amp;"")</f>
        <v>9</v>
      </c>
      <c r="L756" s="468">
        <f>I2</f>
        <v>17275</v>
      </c>
      <c r="M756" s="469">
        <f>L756/K756</f>
        <v>1919.4444444444443</v>
      </c>
      <c r="N756" s="467">
        <v>92</v>
      </c>
      <c r="O756" s="467" t="s">
        <v>1746</v>
      </c>
      <c r="P756" s="467" t="s">
        <v>1744</v>
      </c>
      <c r="Q756" s="467" t="s">
        <v>1746</v>
      </c>
      <c r="R756" s="467" t="s">
        <v>1802</v>
      </c>
      <c r="S756" s="470" t="s">
        <v>663</v>
      </c>
      <c r="T756" s="469" t="s">
        <v>1878</v>
      </c>
      <c r="U756" s="471" t="s">
        <v>1924</v>
      </c>
    </row>
    <row r="757" spans="1:23">
      <c r="A757" t="s">
        <v>3168</v>
      </c>
      <c r="C757" s="583" t="s">
        <v>3187</v>
      </c>
      <c r="H757" s="170"/>
      <c r="J757" s="472" t="s">
        <v>1478</v>
      </c>
      <c r="K757" s="473">
        <f>COUNTIF(P2:P745,"="&amp;J757&amp;"")</f>
        <v>4</v>
      </c>
      <c r="L757" s="474">
        <f>I15</f>
        <v>2887</v>
      </c>
      <c r="M757" s="475">
        <f>L757/K757</f>
        <v>721.75</v>
      </c>
      <c r="N757" s="473" t="s">
        <v>1693</v>
      </c>
      <c r="O757" s="473" t="s">
        <v>1746</v>
      </c>
      <c r="P757" s="473" t="s">
        <v>1746</v>
      </c>
      <c r="Q757" s="473" t="s">
        <v>1746</v>
      </c>
      <c r="R757" s="473" t="s">
        <v>1746</v>
      </c>
      <c r="S757" s="476" t="s">
        <v>663</v>
      </c>
      <c r="T757" s="475" t="s">
        <v>1878</v>
      </c>
      <c r="U757" s="477" t="s">
        <v>1924</v>
      </c>
    </row>
    <row r="758" spans="1:23">
      <c r="A758" s="582" t="s">
        <v>3166</v>
      </c>
      <c r="B758" s="583" t="s">
        <v>3167</v>
      </c>
      <c r="C758" s="582" t="s">
        <v>3179</v>
      </c>
      <c r="J758" s="478" t="s">
        <v>1479</v>
      </c>
      <c r="K758" s="473">
        <f>COUNTIF(P2:P745,"="&amp;J758&amp;"")</f>
        <v>11</v>
      </c>
      <c r="L758" s="474">
        <f>I25</f>
        <v>4759</v>
      </c>
      <c r="M758" s="475">
        <f>L758/K758</f>
        <v>432.63636363636363</v>
      </c>
      <c r="N758" s="473">
        <v>82</v>
      </c>
      <c r="O758" s="473" t="s">
        <v>1744</v>
      </c>
      <c r="P758" s="473" t="s">
        <v>1746</v>
      </c>
      <c r="Q758" s="473" t="s">
        <v>1746</v>
      </c>
      <c r="R758" s="473" t="s">
        <v>1803</v>
      </c>
      <c r="S758" s="476" t="s">
        <v>663</v>
      </c>
      <c r="T758" s="475" t="s">
        <v>461</v>
      </c>
      <c r="U758" s="477" t="s">
        <v>461</v>
      </c>
    </row>
    <row r="759" spans="1:23">
      <c r="A759" t="s">
        <v>3170</v>
      </c>
      <c r="B759" s="582" t="s">
        <v>3169</v>
      </c>
      <c r="G759" s="436"/>
      <c r="H759" s="436"/>
      <c r="J759" s="479" t="s">
        <v>3276</v>
      </c>
      <c r="K759" s="9">
        <f>COUNTIF(P1:P744,"="&amp;J759&amp;"")</f>
        <v>4</v>
      </c>
      <c r="L759" s="480">
        <f>I132</f>
        <v>49386</v>
      </c>
      <c r="M759" s="481">
        <f>L759/K759</f>
        <v>12346.5</v>
      </c>
      <c r="N759" s="9">
        <v>86.78</v>
      </c>
      <c r="O759" s="9" t="s">
        <v>64</v>
      </c>
      <c r="P759" s="9" t="s">
        <v>64</v>
      </c>
      <c r="Q759" s="9" t="s">
        <v>3304</v>
      </c>
      <c r="R759" s="9" t="s">
        <v>3153</v>
      </c>
      <c r="S759" s="8" t="s">
        <v>3305</v>
      </c>
      <c r="T759" s="481">
        <f>L759-(2000*K759)</f>
        <v>41386</v>
      </c>
      <c r="U759" s="482">
        <f>T759*10/9+1500</f>
        <v>47484.444444444445</v>
      </c>
      <c r="V759" s="602" t="s">
        <v>3307</v>
      </c>
      <c r="W759" t="s">
        <v>3315</v>
      </c>
    </row>
    <row r="760" spans="1:23">
      <c r="A760" s="582" t="s">
        <v>3171</v>
      </c>
      <c r="B760" s="582"/>
      <c r="H760" s="171"/>
      <c r="J760" s="479" t="s">
        <v>1691</v>
      </c>
      <c r="K760" s="9">
        <f>COUNTIF(P2:P745,"="&amp;J760&amp;"")</f>
        <v>11</v>
      </c>
      <c r="L760" s="480">
        <f>I149</f>
        <v>28993</v>
      </c>
      <c r="M760" s="481">
        <f>L760/K760</f>
        <v>2635.7272727272725</v>
      </c>
      <c r="N760" s="9">
        <v>86.05</v>
      </c>
      <c r="O760" s="9" t="s">
        <v>64</v>
      </c>
      <c r="P760" s="9" t="s">
        <v>1746</v>
      </c>
      <c r="Q760" s="9" t="s">
        <v>3094</v>
      </c>
      <c r="R760" s="9" t="s">
        <v>1890</v>
      </c>
      <c r="S760" s="8"/>
      <c r="T760" s="481">
        <f>L760-(1500*K760)</f>
        <v>12493</v>
      </c>
      <c r="U760" s="482">
        <f>T760*10/9+1500</f>
        <v>15381.111111111111</v>
      </c>
      <c r="V760" s="431" t="s">
        <v>3307</v>
      </c>
    </row>
    <row r="761" spans="1:23">
      <c r="A761" t="s">
        <v>3173</v>
      </c>
      <c r="H761" s="171"/>
      <c r="J761" s="479" t="s">
        <v>1666</v>
      </c>
      <c r="K761" s="9">
        <f>COUNTIF(P2:P745,"="&amp;J761&amp;"")</f>
        <v>18</v>
      </c>
      <c r="L761" s="480">
        <f>I168</f>
        <v>44184</v>
      </c>
      <c r="M761" s="481">
        <f>L761/K761</f>
        <v>2454.6666666666665</v>
      </c>
      <c r="N761" s="9">
        <v>84.72</v>
      </c>
      <c r="O761" s="9" t="s">
        <v>64</v>
      </c>
      <c r="P761" s="9" t="s">
        <v>1746</v>
      </c>
      <c r="Q761" s="9" t="s">
        <v>3094</v>
      </c>
      <c r="R761" s="9" t="s">
        <v>1805</v>
      </c>
      <c r="S761" s="8"/>
      <c r="T761" s="481">
        <f>L761-(2000*K761)</f>
        <v>8184</v>
      </c>
      <c r="U761" s="482">
        <f t="shared" ref="U761:U768" si="0">T761*10/9+1500</f>
        <v>10593.333333333334</v>
      </c>
      <c r="V761" s="431" t="s">
        <v>3307</v>
      </c>
    </row>
    <row r="762" spans="1:23">
      <c r="A762" t="s">
        <v>3189</v>
      </c>
      <c r="I762" t="s">
        <v>3406</v>
      </c>
      <c r="J762" s="479" t="s">
        <v>1661</v>
      </c>
      <c r="K762" s="9">
        <f>COUNTIF(P2:P745,"="&amp;J762&amp;"")</f>
        <v>13</v>
      </c>
      <c r="L762" s="480">
        <f>I188</f>
        <v>53141</v>
      </c>
      <c r="M762" s="481">
        <f>L762/K762</f>
        <v>4087.7692307692309</v>
      </c>
      <c r="N762" s="632" t="s">
        <v>3405</v>
      </c>
      <c r="O762" s="9" t="s">
        <v>1746</v>
      </c>
      <c r="P762" s="9" t="s">
        <v>1746</v>
      </c>
      <c r="Q762" s="9" t="s">
        <v>3095</v>
      </c>
      <c r="R762" s="9" t="s">
        <v>1804</v>
      </c>
      <c r="S762" s="8" t="s">
        <v>1750</v>
      </c>
      <c r="T762" s="481">
        <f>L762-(2000*K762)</f>
        <v>27141</v>
      </c>
      <c r="U762" s="482">
        <f t="shared" si="0"/>
        <v>31656.666666666668</v>
      </c>
      <c r="V762" s="606" t="s">
        <v>3308</v>
      </c>
    </row>
    <row r="763" spans="1:23">
      <c r="A763" s="583" t="s">
        <v>3172</v>
      </c>
      <c r="J763" s="502" t="s">
        <v>2523</v>
      </c>
      <c r="K763" s="9">
        <f>COUNTIF(P2:P745,"="&amp;J763&amp;"")</f>
        <v>15</v>
      </c>
      <c r="L763" s="480">
        <f>I204</f>
        <v>58105</v>
      </c>
      <c r="M763" s="481">
        <f>L763/K763</f>
        <v>3873.6666666666665</v>
      </c>
      <c r="N763" s="9">
        <v>85</v>
      </c>
      <c r="O763" s="9" t="s">
        <v>1746</v>
      </c>
      <c r="P763" s="9" t="s">
        <v>1746</v>
      </c>
      <c r="Q763" s="9" t="s">
        <v>3221</v>
      </c>
      <c r="R763" s="483" t="s">
        <v>1802</v>
      </c>
      <c r="S763" s="8" t="s">
        <v>3306</v>
      </c>
      <c r="T763" s="481">
        <f>L763-(2000*K763)</f>
        <v>28105</v>
      </c>
      <c r="U763" s="482">
        <f t="shared" si="0"/>
        <v>32727.777777777777</v>
      </c>
      <c r="V763" s="606" t="s">
        <v>2589</v>
      </c>
    </row>
    <row r="764" spans="1:23">
      <c r="A764" s="582" t="s">
        <v>3174</v>
      </c>
      <c r="G764" s="561"/>
      <c r="H764" s="561"/>
      <c r="I764" t="s">
        <v>3316</v>
      </c>
      <c r="J764" s="479" t="s">
        <v>1480</v>
      </c>
      <c r="K764" s="9">
        <f>COUNTIF(P2:P745,"="&amp;J764&amp;"")</f>
        <v>6</v>
      </c>
      <c r="L764" s="480">
        <f>I226</f>
        <v>32927</v>
      </c>
      <c r="M764" s="481">
        <f>L764/K764</f>
        <v>5487.833333333333</v>
      </c>
      <c r="N764" s="633">
        <v>89.4</v>
      </c>
      <c r="O764" s="9" t="s">
        <v>64</v>
      </c>
      <c r="P764" s="9" t="s">
        <v>1746</v>
      </c>
      <c r="Q764" s="9" t="s">
        <v>3094</v>
      </c>
      <c r="R764" s="9" t="s">
        <v>1806</v>
      </c>
      <c r="S764" s="8" t="s">
        <v>3085</v>
      </c>
      <c r="T764" s="481">
        <f>L764-(2000*K764)</f>
        <v>20927</v>
      </c>
      <c r="U764" s="482">
        <f>T764*10/9+1500</f>
        <v>24752.222222222223</v>
      </c>
      <c r="V764" s="606" t="s">
        <v>3307</v>
      </c>
    </row>
    <row r="765" spans="1:23">
      <c r="G765" s="563"/>
      <c r="H765" s="563"/>
      <c r="J765" s="479" t="s">
        <v>2143</v>
      </c>
      <c r="K765" s="9">
        <f>COUNTIF(P3:P746,"="&amp;J765&amp;"")</f>
        <v>2</v>
      </c>
      <c r="L765" s="480">
        <f>I273</f>
        <v>19659</v>
      </c>
      <c r="M765" s="481">
        <f>L765/K765</f>
        <v>9829.5</v>
      </c>
      <c r="N765" s="9">
        <v>79.59</v>
      </c>
      <c r="O765" s="9" t="s">
        <v>64</v>
      </c>
      <c r="P765" s="9" t="s">
        <v>64</v>
      </c>
      <c r="Q765" s="9" t="s">
        <v>3094</v>
      </c>
      <c r="R765" s="9" t="s">
        <v>1890</v>
      </c>
      <c r="S765" s="8" t="s">
        <v>3103</v>
      </c>
      <c r="T765" s="481">
        <f>L765-(2000*K765)</f>
        <v>15659</v>
      </c>
      <c r="U765" s="482">
        <f>T765*10/9+1500</f>
        <v>18898.888888888891</v>
      </c>
      <c r="V765" s="606" t="s">
        <v>3307</v>
      </c>
    </row>
    <row r="766" spans="1:23">
      <c r="A766" s="1" t="s">
        <v>3175</v>
      </c>
      <c r="C766" t="s">
        <v>3178</v>
      </c>
      <c r="J766" s="479" t="s">
        <v>3220</v>
      </c>
      <c r="K766" s="9">
        <f>COUNTIF(P2:P745,"="&amp;J766&amp;"")</f>
        <v>2</v>
      </c>
      <c r="L766" s="480">
        <f>I305</f>
        <v>38840</v>
      </c>
      <c r="M766" s="481">
        <f>L766/K766</f>
        <v>19420</v>
      </c>
      <c r="N766" s="9">
        <v>72.02</v>
      </c>
      <c r="O766" s="9" t="s">
        <v>64</v>
      </c>
      <c r="P766" s="9" t="s">
        <v>64</v>
      </c>
      <c r="Q766" s="9" t="s">
        <v>3096</v>
      </c>
      <c r="R766" s="9" t="s">
        <v>3153</v>
      </c>
      <c r="S766" s="8" t="s">
        <v>3270</v>
      </c>
      <c r="T766" s="481">
        <f>L766-(2000*K766)</f>
        <v>34840</v>
      </c>
      <c r="U766" s="482">
        <f>T766*10/9+1500</f>
        <v>40211.111111111109</v>
      </c>
      <c r="V766" s="606" t="s">
        <v>3308</v>
      </c>
    </row>
    <row r="767" spans="1:23">
      <c r="A767" s="583" t="s">
        <v>3176</v>
      </c>
      <c r="I767" t="s">
        <v>3317</v>
      </c>
      <c r="J767" s="479" t="s">
        <v>3093</v>
      </c>
      <c r="K767" s="9">
        <f>COUNTIF(P3:P746,"="&amp;J767&amp;"")</f>
        <v>2</v>
      </c>
      <c r="L767" s="480">
        <f>I324</f>
        <v>33695</v>
      </c>
      <c r="M767" s="481">
        <f>L767/K767</f>
        <v>16847.5</v>
      </c>
      <c r="N767" s="613">
        <v>54.44</v>
      </c>
      <c r="O767" s="9" t="s">
        <v>3097</v>
      </c>
      <c r="P767" s="9" t="s">
        <v>64</v>
      </c>
      <c r="Q767" s="9" t="s">
        <v>64</v>
      </c>
      <c r="R767" s="9" t="s">
        <v>1805</v>
      </c>
      <c r="S767" s="8"/>
      <c r="T767" s="481">
        <f>L767-(2000*K767)</f>
        <v>29695</v>
      </c>
      <c r="U767" s="482">
        <f>T767*10/9+1500</f>
        <v>34494.444444444445</v>
      </c>
      <c r="V767" s="606" t="s">
        <v>3307</v>
      </c>
    </row>
    <row r="768" spans="1:23">
      <c r="A768" t="s">
        <v>3177</v>
      </c>
      <c r="J768" s="479" t="s">
        <v>1692</v>
      </c>
      <c r="K768" s="9">
        <f>COUNTIF(P2:P745,"="&amp;J768&amp;"")</f>
        <v>9</v>
      </c>
      <c r="L768" s="480">
        <f>I283</f>
        <v>21845</v>
      </c>
      <c r="M768" s="481">
        <f>L768/K768</f>
        <v>2427.2222222222222</v>
      </c>
      <c r="N768" s="9"/>
      <c r="O768" s="9" t="s">
        <v>3098</v>
      </c>
      <c r="P768" s="9" t="s">
        <v>1746</v>
      </c>
      <c r="Q768" s="9" t="s">
        <v>1746</v>
      </c>
      <c r="R768" s="473" t="s">
        <v>1746</v>
      </c>
      <c r="S768" s="8" t="s">
        <v>1694</v>
      </c>
      <c r="T768" s="481">
        <f>L768-(1500*K768)</f>
        <v>8345</v>
      </c>
      <c r="U768" s="482">
        <f t="shared" si="0"/>
        <v>10772.222222222223</v>
      </c>
      <c r="V768" s="606" t="s">
        <v>3307</v>
      </c>
    </row>
    <row r="769" spans="1:22">
      <c r="A769" t="s">
        <v>3188</v>
      </c>
      <c r="G769" s="419"/>
      <c r="H769" s="419"/>
      <c r="J769" s="502" t="s">
        <v>1662</v>
      </c>
      <c r="K769" s="9">
        <f>COUNTIF(P2:P745,"="&amp;J769&amp;"")</f>
        <v>23</v>
      </c>
      <c r="L769" s="480">
        <f>I392</f>
        <v>25797</v>
      </c>
      <c r="M769" s="481">
        <f>L769/K769</f>
        <v>1121.608695652174</v>
      </c>
      <c r="N769" s="9">
        <v>66.27</v>
      </c>
      <c r="O769" s="9" t="s">
        <v>3098</v>
      </c>
      <c r="P769" s="9" t="s">
        <v>1746</v>
      </c>
      <c r="Q769" s="9" t="s">
        <v>1746</v>
      </c>
      <c r="R769" s="473" t="s">
        <v>1746</v>
      </c>
      <c r="S769" s="8" t="s">
        <v>1580</v>
      </c>
      <c r="T769" s="481">
        <f>L769-(1000*K769)</f>
        <v>2797</v>
      </c>
      <c r="U769" s="482">
        <f t="shared" ref="U769:U777" si="1">T769*10/9+1000</f>
        <v>4107.7777777777774</v>
      </c>
      <c r="V769" s="606" t="s">
        <v>3307</v>
      </c>
    </row>
    <row r="770" spans="1:22" ht="15.75" customHeight="1">
      <c r="A770" t="s">
        <v>3199</v>
      </c>
      <c r="G770" s="547"/>
      <c r="H770" s="547"/>
      <c r="J770" s="478" t="s">
        <v>1782</v>
      </c>
      <c r="K770" s="473">
        <f>COUNTIF(P1:P744,"="&amp;J770&amp;"")</f>
        <v>3</v>
      </c>
      <c r="L770" s="474">
        <f>I53</f>
        <v>216</v>
      </c>
      <c r="M770" s="475">
        <f>L770/K770</f>
        <v>72</v>
      </c>
      <c r="N770" s="473"/>
      <c r="O770" s="473" t="s">
        <v>603</v>
      </c>
      <c r="P770" s="473" t="s">
        <v>603</v>
      </c>
      <c r="Q770" s="473" t="s">
        <v>603</v>
      </c>
      <c r="R770" s="473" t="s">
        <v>603</v>
      </c>
      <c r="S770" s="476" t="s">
        <v>663</v>
      </c>
      <c r="T770" s="475" t="s">
        <v>64</v>
      </c>
      <c r="U770" s="477" t="s">
        <v>64</v>
      </c>
    </row>
    <row r="771" spans="1:22" ht="15.75" customHeight="1">
      <c r="G771" s="396"/>
      <c r="H771" s="396"/>
      <c r="J771" s="478" t="s">
        <v>1913</v>
      </c>
      <c r="K771" s="473">
        <f>COUNTIF(P2:P745,"="&amp;J771&amp;"")</f>
        <v>4</v>
      </c>
      <c r="L771" s="474">
        <f>I60</f>
        <v>-1632</v>
      </c>
      <c r="M771" s="475">
        <f>L771/K771</f>
        <v>-408</v>
      </c>
      <c r="N771" s="473"/>
      <c r="O771" s="473" t="s">
        <v>603</v>
      </c>
      <c r="P771" s="473" t="s">
        <v>603</v>
      </c>
      <c r="Q771" s="473" t="s">
        <v>603</v>
      </c>
      <c r="R771" s="473" t="s">
        <v>603</v>
      </c>
      <c r="S771" s="476" t="s">
        <v>663</v>
      </c>
      <c r="T771" s="475" t="s">
        <v>64</v>
      </c>
      <c r="U771" s="477" t="s">
        <v>64</v>
      </c>
    </row>
    <row r="772" spans="1:22">
      <c r="A772" t="s">
        <v>3180</v>
      </c>
      <c r="J772" s="479" t="s">
        <v>3435</v>
      </c>
      <c r="K772" s="9">
        <f>COUNTIF(P3:P746,"="&amp;J772&amp;"")</f>
        <v>2</v>
      </c>
      <c r="L772" s="480">
        <f>I337</f>
        <v>8393</v>
      </c>
      <c r="M772" s="481">
        <f>L772/K772</f>
        <v>4196.5</v>
      </c>
      <c r="N772" s="9"/>
      <c r="O772" s="473" t="s">
        <v>603</v>
      </c>
      <c r="P772" s="473" t="s">
        <v>603</v>
      </c>
      <c r="Q772" s="473" t="s">
        <v>603</v>
      </c>
      <c r="R772" s="473" t="s">
        <v>603</v>
      </c>
      <c r="S772" s="8" t="s">
        <v>1581</v>
      </c>
      <c r="T772" s="481">
        <f>L772-(1000*K772)</f>
        <v>6393</v>
      </c>
      <c r="U772" s="482">
        <f t="shared" ref="U772" si="2">T772*10/9+1000</f>
        <v>8103.333333333333</v>
      </c>
    </row>
    <row r="773" spans="1:22">
      <c r="A773" t="s">
        <v>3182</v>
      </c>
      <c r="C773" t="s">
        <v>3183</v>
      </c>
      <c r="J773" s="479" t="s">
        <v>3083</v>
      </c>
      <c r="K773" s="9">
        <f>COUNTIF(P1:P744,"="&amp;J773&amp;"")</f>
        <v>6</v>
      </c>
      <c r="L773" s="480">
        <f>I369</f>
        <v>26932</v>
      </c>
      <c r="M773" s="481">
        <f>L773/K773</f>
        <v>4488.666666666667</v>
      </c>
      <c r="N773" s="9"/>
      <c r="O773" s="473" t="s">
        <v>64</v>
      </c>
      <c r="P773" s="473" t="s">
        <v>64</v>
      </c>
      <c r="Q773" s="473" t="s">
        <v>64</v>
      </c>
      <c r="R773" s="473" t="s">
        <v>64</v>
      </c>
      <c r="S773" s="8" t="s">
        <v>1582</v>
      </c>
      <c r="T773" s="481">
        <f>L773-(1000*K773)</f>
        <v>20932</v>
      </c>
      <c r="U773" s="482">
        <f>T773*10/9+1000</f>
        <v>24257.777777777777</v>
      </c>
    </row>
    <row r="774" spans="1:22">
      <c r="A774" t="s">
        <v>3184</v>
      </c>
      <c r="J774" s="479" t="s">
        <v>1914</v>
      </c>
      <c r="K774" s="9">
        <f>COUNTIF(P2:P745,"="&amp;J774&amp;"")</f>
        <v>2</v>
      </c>
      <c r="L774" s="480">
        <f>I356</f>
        <v>4101</v>
      </c>
      <c r="M774" s="481">
        <f>L774/K774</f>
        <v>2050.5</v>
      </c>
      <c r="N774" s="9"/>
      <c r="O774" s="473" t="s">
        <v>461</v>
      </c>
      <c r="P774" s="473" t="s">
        <v>461</v>
      </c>
      <c r="Q774" s="473" t="s">
        <v>461</v>
      </c>
      <c r="R774" s="473" t="s">
        <v>461</v>
      </c>
      <c r="S774" s="8" t="s">
        <v>1783</v>
      </c>
      <c r="T774" s="481">
        <f>L774-(1000*K774)</f>
        <v>2101</v>
      </c>
      <c r="U774" s="482">
        <f t="shared" si="1"/>
        <v>3334.4444444444443</v>
      </c>
    </row>
    <row r="775" spans="1:22">
      <c r="A775" t="s">
        <v>3213</v>
      </c>
      <c r="J775" s="479" t="s">
        <v>3546</v>
      </c>
      <c r="K775" s="9">
        <f>COUNTIF(P3:P746,"="&amp;J775&amp;"")</f>
        <v>1</v>
      </c>
      <c r="L775" s="480">
        <f>I345</f>
        <v>26235</v>
      </c>
      <c r="M775" s="481">
        <f>L775/K775</f>
        <v>26235</v>
      </c>
      <c r="N775" s="9"/>
      <c r="O775" s="473" t="s">
        <v>64</v>
      </c>
      <c r="P775" s="473" t="s">
        <v>64</v>
      </c>
      <c r="Q775" s="473" t="s">
        <v>64</v>
      </c>
      <c r="R775" s="473" t="s">
        <v>64</v>
      </c>
      <c r="S775" s="8" t="s">
        <v>1582</v>
      </c>
      <c r="T775" s="481">
        <f>L775-(1000*K775)</f>
        <v>25235</v>
      </c>
      <c r="U775" s="482">
        <f t="shared" ref="U775" si="3">T775*10/9+1000</f>
        <v>29038.888888888891</v>
      </c>
    </row>
    <row r="776" spans="1:22">
      <c r="A776" t="s">
        <v>3185</v>
      </c>
      <c r="C776" t="s">
        <v>3186</v>
      </c>
      <c r="J776" s="478" t="s">
        <v>2536</v>
      </c>
      <c r="K776" s="473">
        <f>COUNTIF(P1:P744,"="&amp;J776&amp;"")</f>
        <v>2</v>
      </c>
      <c r="L776" s="474">
        <f>I33</f>
        <v>530</v>
      </c>
      <c r="M776" s="475">
        <f>L776/K776</f>
        <v>265</v>
      </c>
      <c r="N776" s="473"/>
      <c r="O776" s="473" t="s">
        <v>64</v>
      </c>
      <c r="P776" s="473" t="s">
        <v>64</v>
      </c>
      <c r="Q776" s="473" t="s">
        <v>64</v>
      </c>
      <c r="R776" s="473" t="s">
        <v>64</v>
      </c>
      <c r="S776" s="476" t="s">
        <v>663</v>
      </c>
      <c r="T776" s="475" t="s">
        <v>64</v>
      </c>
      <c r="U776" s="477" t="s">
        <v>64</v>
      </c>
    </row>
    <row r="777" spans="1:22">
      <c r="J777" s="523" t="s">
        <v>2341</v>
      </c>
      <c r="K777" s="484">
        <f>COUNTIF(P2:P745,"="&amp;J777&amp;"")</f>
        <v>9</v>
      </c>
      <c r="L777" s="485">
        <f>I299</f>
        <v>11090</v>
      </c>
      <c r="M777" s="486">
        <f>L777/K777</f>
        <v>1232.2222222222222</v>
      </c>
      <c r="N777" s="484">
        <v>77.319999999999993</v>
      </c>
      <c r="O777" s="567" t="s">
        <v>461</v>
      </c>
      <c r="P777" s="567" t="s">
        <v>461</v>
      </c>
      <c r="Q777" s="567" t="s">
        <v>461</v>
      </c>
      <c r="R777" s="567" t="s">
        <v>461</v>
      </c>
      <c r="S777" s="10" t="s">
        <v>2342</v>
      </c>
      <c r="T777" s="486">
        <f>L777-(1000*K777)</f>
        <v>2090</v>
      </c>
      <c r="U777" s="487">
        <f t="shared" si="1"/>
        <v>3322.2222222222222</v>
      </c>
    </row>
    <row r="778" spans="1:22">
      <c r="J778" s="137" t="s">
        <v>1698</v>
      </c>
      <c r="K778" s="11">
        <f>SUM(K756:K774)</f>
        <v>146</v>
      </c>
      <c r="L778" s="385">
        <f>SUM(L756:L774)</f>
        <v>469503</v>
      </c>
      <c r="M778" s="430"/>
      <c r="N778"/>
      <c r="O778"/>
      <c r="T778" s="658" t="s">
        <v>2186</v>
      </c>
      <c r="U778" s="658" t="s">
        <v>1925</v>
      </c>
    </row>
    <row r="779" spans="1:22">
      <c r="N779"/>
      <c r="O779"/>
      <c r="T779" s="659"/>
      <c r="U779" s="659"/>
    </row>
    <row r="780" spans="1:22">
      <c r="N780"/>
      <c r="O780"/>
      <c r="T780" s="659"/>
      <c r="U780" s="659"/>
    </row>
    <row r="781" spans="1:22">
      <c r="N781"/>
      <c r="O781"/>
      <c r="T781" s="659"/>
      <c r="U781" s="659"/>
    </row>
    <row r="786" spans="1:3">
      <c r="A786">
        <v>31930</v>
      </c>
      <c r="B786">
        <v>60</v>
      </c>
      <c r="C786">
        <v>6337</v>
      </c>
    </row>
    <row r="787" spans="1:3">
      <c r="B787">
        <v>188.3</v>
      </c>
      <c r="C787">
        <v>19889</v>
      </c>
    </row>
    <row r="788" spans="1:3">
      <c r="B788">
        <v>54</v>
      </c>
      <c r="C788">
        <v>5704</v>
      </c>
    </row>
    <row r="790" spans="1:3">
      <c r="B790">
        <v>6337</v>
      </c>
      <c r="C790">
        <v>1378</v>
      </c>
    </row>
    <row r="791" spans="1:3">
      <c r="B791">
        <v>19889</v>
      </c>
      <c r="C791">
        <v>4326</v>
      </c>
    </row>
    <row r="792" spans="1:3">
      <c r="B792">
        <f>B791/7</f>
        <v>2841.2857142857142</v>
      </c>
      <c r="C792">
        <f>C791/7</f>
        <v>618</v>
      </c>
    </row>
    <row r="793" spans="1:3">
      <c r="B793">
        <v>11365</v>
      </c>
      <c r="C793">
        <f>C792*4</f>
        <v>2472</v>
      </c>
    </row>
    <row r="794" spans="1:3">
      <c r="B794">
        <f>B791-B793</f>
        <v>8524</v>
      </c>
      <c r="C794">
        <f>C791-C793</f>
        <v>1854</v>
      </c>
    </row>
  </sheetData>
  <autoFilter ref="A1:Q131" xr:uid="{00000000-0009-0000-0000-000000000000}"/>
  <mergeCells count="41">
    <mergeCell ref="U778:U781"/>
    <mergeCell ref="A168:C168"/>
    <mergeCell ref="A188:C188"/>
    <mergeCell ref="A423:C423"/>
    <mergeCell ref="A204:C204"/>
    <mergeCell ref="A457:C457"/>
    <mergeCell ref="A226:C226"/>
    <mergeCell ref="A283:C283"/>
    <mergeCell ref="E452:E453"/>
    <mergeCell ref="C724:E724"/>
    <mergeCell ref="A495:C495"/>
    <mergeCell ref="A614:C614"/>
    <mergeCell ref="A392:C392"/>
    <mergeCell ref="A305:C305"/>
    <mergeCell ref="A369:C369"/>
    <mergeCell ref="A337:C337"/>
    <mergeCell ref="A47:C47"/>
    <mergeCell ref="I467:I468"/>
    <mergeCell ref="A415:C415"/>
    <mergeCell ref="A2:C2"/>
    <mergeCell ref="A15:C15"/>
    <mergeCell ref="A25:C25"/>
    <mergeCell ref="A149:C149"/>
    <mergeCell ref="A273:C273"/>
    <mergeCell ref="A33:C33"/>
    <mergeCell ref="A132:C132"/>
    <mergeCell ref="A42:C42"/>
    <mergeCell ref="A345:C345"/>
    <mergeCell ref="A324:C324"/>
    <mergeCell ref="A68:C68"/>
    <mergeCell ref="A53:C53"/>
    <mergeCell ref="A60:C60"/>
    <mergeCell ref="A259:C259"/>
    <mergeCell ref="T778:T781"/>
    <mergeCell ref="J755:K755"/>
    <mergeCell ref="E288:E289"/>
    <mergeCell ref="A644:C644"/>
    <mergeCell ref="A695:C695"/>
    <mergeCell ref="L747:L749"/>
    <mergeCell ref="A356:C356"/>
    <mergeCell ref="A299:C299"/>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1430</v>
      </c>
      <c r="C2" s="68" t="s">
        <v>1431</v>
      </c>
    </row>
    <row r="3" spans="2:3" ht="33.75" customHeight="1">
      <c r="B3" t="s">
        <v>1433</v>
      </c>
      <c r="C3" t="s">
        <v>1432</v>
      </c>
    </row>
    <row r="4" spans="2:3" ht="33.75" customHeight="1">
      <c r="B4" t="s">
        <v>1435</v>
      </c>
      <c r="C4" t="s">
        <v>1434</v>
      </c>
    </row>
    <row r="5" spans="2:3" ht="33.75" customHeight="1">
      <c r="B5" t="s">
        <v>1437</v>
      </c>
      <c r="C5" t="s">
        <v>1436</v>
      </c>
    </row>
    <row r="6" spans="2:3" ht="33.75" customHeight="1">
      <c r="B6" s="672" t="s">
        <v>1440</v>
      </c>
      <c r="C6" t="s">
        <v>1438</v>
      </c>
    </row>
    <row r="7" spans="2:3" ht="33.75" customHeight="1">
      <c r="B7" s="672"/>
      <c r="C7" t="s">
        <v>1439</v>
      </c>
    </row>
    <row r="8" spans="2:3" ht="33.75" customHeight="1">
      <c r="B8" t="s">
        <v>1441</v>
      </c>
      <c r="C8" t="s">
        <v>2140</v>
      </c>
    </row>
    <row r="9" spans="2:3" ht="33.75" customHeight="1">
      <c r="B9" t="s">
        <v>1444</v>
      </c>
      <c r="C9" t="s">
        <v>1442</v>
      </c>
    </row>
    <row r="10" spans="2:3" ht="33.75" customHeight="1">
      <c r="B10" s="335" t="s">
        <v>1443</v>
      </c>
      <c r="C10" s="335" t="s">
        <v>1445</v>
      </c>
    </row>
    <row r="11" spans="2:3" ht="33.75" customHeight="1">
      <c r="B11" t="s">
        <v>1447</v>
      </c>
      <c r="C11" t="s">
        <v>1446</v>
      </c>
    </row>
    <row r="12" spans="2:3" ht="33.75" customHeight="1">
      <c r="B12" t="s">
        <v>1449</v>
      </c>
      <c r="C12" t="s">
        <v>1448</v>
      </c>
    </row>
    <row r="13" spans="2:3" ht="33.75" customHeight="1">
      <c r="B13" t="s">
        <v>1451</v>
      </c>
      <c r="C13" t="s">
        <v>1450</v>
      </c>
    </row>
    <row r="14" spans="2:3" ht="33.75" customHeight="1">
      <c r="B14" t="s">
        <v>1453</v>
      </c>
      <c r="C14" t="s">
        <v>1452</v>
      </c>
    </row>
    <row r="15" spans="2:3" ht="33.75" customHeight="1">
      <c r="B15" t="s">
        <v>1455</v>
      </c>
      <c r="C15" t="s">
        <v>1454</v>
      </c>
    </row>
    <row r="16" spans="2:3" ht="33.75" customHeight="1">
      <c r="B16" t="s">
        <v>1457</v>
      </c>
      <c r="C16" t="s">
        <v>1456</v>
      </c>
    </row>
    <row r="17" spans="2:3" ht="33.75" customHeight="1">
      <c r="B17" t="s">
        <v>1458</v>
      </c>
      <c r="C17" t="s">
        <v>2393</v>
      </c>
    </row>
    <row r="18" spans="2:3" ht="33.75" customHeight="1">
      <c r="B18" t="s">
        <v>1460</v>
      </c>
      <c r="C18" s="335" t="s">
        <v>1459</v>
      </c>
    </row>
    <row r="19" spans="2:3" ht="33.75" customHeight="1">
      <c r="B19" t="s">
        <v>1462</v>
      </c>
      <c r="C19" t="s">
        <v>1461</v>
      </c>
    </row>
    <row r="20" spans="2:3" ht="33.75" customHeight="1">
      <c r="B20" t="s">
        <v>1464</v>
      </c>
      <c r="C20" t="s">
        <v>1463</v>
      </c>
    </row>
    <row r="21" spans="2:3" ht="33.75" customHeight="1">
      <c r="B21" s="335" t="s">
        <v>1466</v>
      </c>
      <c r="C21" s="335" t="s">
        <v>1465</v>
      </c>
    </row>
    <row r="22" spans="2:3" ht="33.75" customHeight="1">
      <c r="B22" s="335" t="s">
        <v>1467</v>
      </c>
      <c r="C22" s="335" t="s">
        <v>2357</v>
      </c>
    </row>
    <row r="23" spans="2:3" ht="33.75" customHeight="1">
      <c r="B23" t="s">
        <v>1468</v>
      </c>
      <c r="C23" s="335" t="s">
        <v>2142</v>
      </c>
    </row>
    <row r="24" spans="2:3" ht="33.75" customHeight="1">
      <c r="B24" s="335" t="s">
        <v>1470</v>
      </c>
      <c r="C24" s="335" t="s">
        <v>1469</v>
      </c>
    </row>
    <row r="25" spans="2:3" ht="33.75" customHeight="1">
      <c r="B25" s="335" t="s">
        <v>1472</v>
      </c>
      <c r="C25" s="335" t="s">
        <v>1471</v>
      </c>
    </row>
    <row r="26" spans="2:3" ht="33.75" customHeight="1">
      <c r="B26" s="335" t="s">
        <v>1474</v>
      </c>
      <c r="C26" s="335" t="s">
        <v>1473</v>
      </c>
    </row>
    <row r="27" spans="2:3" ht="33.75" customHeight="1">
      <c r="B27" s="335" t="s">
        <v>1475</v>
      </c>
      <c r="C27" s="335" t="s">
        <v>2141</v>
      </c>
    </row>
    <row r="28" spans="2:3" ht="33.75" customHeight="1">
      <c r="B28" s="335" t="s">
        <v>2102</v>
      </c>
      <c r="C28" s="335" t="s">
        <v>2101</v>
      </c>
    </row>
    <row r="29" spans="2:3" ht="33.75" customHeight="1">
      <c r="B29" s="335" t="s">
        <v>2104</v>
      </c>
      <c r="C29" s="335" t="s">
        <v>2103</v>
      </c>
    </row>
    <row r="30" spans="2:3" ht="33.75" customHeight="1">
      <c r="B30" s="335" t="s">
        <v>2139</v>
      </c>
      <c r="C30" s="335" t="s">
        <v>2138</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3318</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1490</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1491</v>
      </c>
      <c r="D13" s="354" t="s">
        <v>1492</v>
      </c>
      <c r="E13" s="354" t="s">
        <v>1493</v>
      </c>
      <c r="F13" s="354" t="s">
        <v>1494</v>
      </c>
      <c r="G13" s="354" t="s">
        <v>1495</v>
      </c>
      <c r="H13" s="354" t="s">
        <v>1532</v>
      </c>
      <c r="I13" s="354" t="s">
        <v>1496</v>
      </c>
      <c r="J13" s="354" t="s">
        <v>1497</v>
      </c>
      <c r="K13" s="354" t="s">
        <v>1498</v>
      </c>
      <c r="L13" s="354" t="s">
        <v>1499</v>
      </c>
      <c r="M13" s="354" t="s">
        <v>1500</v>
      </c>
      <c r="N13" s="354" t="s">
        <v>1501</v>
      </c>
      <c r="O13" s="354" t="s">
        <v>1502</v>
      </c>
      <c r="P13" s="354" t="s">
        <v>1503</v>
      </c>
      <c r="Q13" s="354" t="s">
        <v>1504</v>
      </c>
      <c r="R13" s="354" t="s">
        <v>1505</v>
      </c>
      <c r="S13" s="354" t="s">
        <v>1506</v>
      </c>
      <c r="T13" s="354" t="s">
        <v>1507</v>
      </c>
      <c r="U13" s="354" t="s">
        <v>1508</v>
      </c>
      <c r="V13" s="355" t="s">
        <v>1509</v>
      </c>
    </row>
    <row r="14" spans="2:22">
      <c r="B14" s="358" t="s">
        <v>1490</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1533</v>
      </c>
      <c r="I15" s="345"/>
      <c r="J15" s="345"/>
      <c r="K15" s="345"/>
      <c r="L15" s="345"/>
      <c r="M15" s="345"/>
      <c r="N15" s="345"/>
      <c r="O15" s="345"/>
      <c r="P15" s="345"/>
      <c r="Q15" s="345"/>
      <c r="R15" s="345"/>
      <c r="S15" s="345"/>
      <c r="T15" s="345"/>
      <c r="U15" s="345"/>
      <c r="V15" s="345"/>
    </row>
    <row r="16" spans="2:22">
      <c r="B16" s="356" t="s">
        <v>829</v>
      </c>
      <c r="C16" s="354" t="s">
        <v>1510</v>
      </c>
      <c r="D16" s="354" t="s">
        <v>1511</v>
      </c>
      <c r="E16" s="354" t="s">
        <v>1512</v>
      </c>
      <c r="F16" s="354" t="s">
        <v>1513</v>
      </c>
      <c r="G16" s="354" t="s">
        <v>1514</v>
      </c>
      <c r="H16" s="354" t="s">
        <v>1515</v>
      </c>
      <c r="I16" s="354" t="s">
        <v>1516</v>
      </c>
      <c r="J16" s="354" t="s">
        <v>1517</v>
      </c>
      <c r="K16" s="354" t="s">
        <v>1518</v>
      </c>
      <c r="L16" s="354" t="s">
        <v>1519</v>
      </c>
      <c r="M16" s="354" t="s">
        <v>1520</v>
      </c>
      <c r="N16" s="354" t="s">
        <v>1521</v>
      </c>
      <c r="O16" s="354" t="s">
        <v>1522</v>
      </c>
      <c r="P16" s="354" t="s">
        <v>1523</v>
      </c>
      <c r="Q16" s="354" t="s">
        <v>1524</v>
      </c>
      <c r="R16" s="354" t="s">
        <v>1525</v>
      </c>
      <c r="S16" s="354" t="s">
        <v>1526</v>
      </c>
      <c r="T16" s="354" t="s">
        <v>1527</v>
      </c>
      <c r="U16" s="354" t="s">
        <v>1528</v>
      </c>
      <c r="V16" s="355" t="s">
        <v>1529</v>
      </c>
    </row>
    <row r="17" spans="2:22">
      <c r="B17" s="358" t="s">
        <v>1490</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1531</v>
      </c>
      <c r="S18" s="348" t="s">
        <v>1530</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1948</v>
      </c>
    </row>
    <row r="4" spans="2:13">
      <c r="B4" t="s">
        <v>1951</v>
      </c>
      <c r="C4" t="s">
        <v>1952</v>
      </c>
      <c r="E4" t="s">
        <v>1968</v>
      </c>
      <c r="F4" t="s">
        <v>1969</v>
      </c>
      <c r="H4" t="s">
        <v>1993</v>
      </c>
      <c r="I4" t="s">
        <v>1994</v>
      </c>
      <c r="J4" t="s">
        <v>1995</v>
      </c>
    </row>
    <row r="5" spans="2:13">
      <c r="B5" t="s">
        <v>1949</v>
      </c>
      <c r="C5" t="s">
        <v>1950</v>
      </c>
      <c r="E5" t="s">
        <v>1970</v>
      </c>
      <c r="F5" t="s">
        <v>1971</v>
      </c>
      <c r="G5" t="s">
        <v>2226</v>
      </c>
      <c r="J5" t="s">
        <v>2036</v>
      </c>
    </row>
    <row r="6" spans="2:13">
      <c r="E6" t="s">
        <v>1972</v>
      </c>
      <c r="F6" t="s">
        <v>1973</v>
      </c>
      <c r="J6" t="s">
        <v>2035</v>
      </c>
    </row>
    <row r="7" spans="2:13">
      <c r="B7" t="s">
        <v>1953</v>
      </c>
      <c r="C7" t="s">
        <v>1954</v>
      </c>
      <c r="E7" t="s">
        <v>1974</v>
      </c>
      <c r="F7" t="s">
        <v>1975</v>
      </c>
      <c r="J7" t="s">
        <v>1999</v>
      </c>
    </row>
    <row r="8" spans="2:13">
      <c r="B8" t="s">
        <v>1955</v>
      </c>
      <c r="C8" t="s">
        <v>1956</v>
      </c>
      <c r="E8" t="s">
        <v>2007</v>
      </c>
      <c r="F8" t="s">
        <v>1976</v>
      </c>
    </row>
    <row r="9" spans="2:13">
      <c r="B9" t="s">
        <v>1957</v>
      </c>
      <c r="C9" t="s">
        <v>2034</v>
      </c>
    </row>
    <row r="10" spans="2:13">
      <c r="B10" t="s">
        <v>1958</v>
      </c>
      <c r="C10" t="s">
        <v>1959</v>
      </c>
      <c r="E10" t="s">
        <v>1977</v>
      </c>
      <c r="F10" t="s">
        <v>1978</v>
      </c>
    </row>
    <row r="11" spans="2:13">
      <c r="B11" t="s">
        <v>1960</v>
      </c>
      <c r="C11" t="s">
        <v>1961</v>
      </c>
      <c r="E11" t="s">
        <v>1979</v>
      </c>
      <c r="F11" t="s">
        <v>1980</v>
      </c>
    </row>
    <row r="12" spans="2:13">
      <c r="B12" t="s">
        <v>1962</v>
      </c>
      <c r="C12" t="s">
        <v>1963</v>
      </c>
      <c r="E12" t="s">
        <v>2187</v>
      </c>
      <c r="F12" t="s">
        <v>1981</v>
      </c>
      <c r="I12" t="s">
        <v>2188</v>
      </c>
    </row>
    <row r="13" spans="2:13">
      <c r="B13" t="s">
        <v>1964</v>
      </c>
      <c r="C13" t="s">
        <v>2037</v>
      </c>
      <c r="E13" t="s">
        <v>1982</v>
      </c>
      <c r="F13" t="s">
        <v>1983</v>
      </c>
    </row>
    <row r="14" spans="2:13">
      <c r="B14" t="s">
        <v>1998</v>
      </c>
      <c r="C14" t="s">
        <v>1965</v>
      </c>
      <c r="E14" t="s">
        <v>1984</v>
      </c>
      <c r="F14" t="s">
        <v>2240</v>
      </c>
    </row>
    <row r="15" spans="2:13">
      <c r="B15" t="s">
        <v>1966</v>
      </c>
      <c r="C15" t="s">
        <v>1967</v>
      </c>
      <c r="E15" t="s">
        <v>1985</v>
      </c>
      <c r="F15" t="s">
        <v>1986</v>
      </c>
    </row>
    <row r="16" spans="2:13">
      <c r="E16" t="s">
        <v>1987</v>
      </c>
      <c r="F16" t="s">
        <v>1988</v>
      </c>
      <c r="L16" t="s">
        <v>2241</v>
      </c>
      <c r="M16" t="s">
        <v>2242</v>
      </c>
    </row>
    <row r="17" spans="2:15">
      <c r="E17" t="s">
        <v>1989</v>
      </c>
      <c r="F17" t="s">
        <v>1990</v>
      </c>
      <c r="L17" t="s">
        <v>2243</v>
      </c>
      <c r="M17" t="s">
        <v>2244</v>
      </c>
      <c r="N17" t="s">
        <v>2247</v>
      </c>
      <c r="O17" t="s">
        <v>2248</v>
      </c>
    </row>
    <row r="18" spans="2:15">
      <c r="L18" t="s">
        <v>2245</v>
      </c>
      <c r="M18" t="s">
        <v>2246</v>
      </c>
    </row>
    <row r="19" spans="2:15">
      <c r="E19" t="s">
        <v>1991</v>
      </c>
    </row>
    <row r="20" spans="2:15">
      <c r="B20" t="s">
        <v>2026</v>
      </c>
      <c r="C20" t="s">
        <v>2025</v>
      </c>
      <c r="E20" t="s">
        <v>1992</v>
      </c>
    </row>
    <row r="21" spans="2:15">
      <c r="B21" t="s">
        <v>1953</v>
      </c>
      <c r="C21" t="s">
        <v>1954</v>
      </c>
    </row>
    <row r="22" spans="2:15">
      <c r="B22" t="s">
        <v>1996</v>
      </c>
    </row>
    <row r="23" spans="2:15">
      <c r="B23" s="80" t="s">
        <v>1997</v>
      </c>
    </row>
    <row r="25" spans="2:15">
      <c r="B25" t="s">
        <v>2010</v>
      </c>
    </row>
    <row r="26" spans="2:15">
      <c r="B26" t="s">
        <v>2189</v>
      </c>
    </row>
    <row r="28" spans="2:15">
      <c r="B28" t="s">
        <v>2000</v>
      </c>
      <c r="C28" t="s">
        <v>2001</v>
      </c>
      <c r="G28" t="s">
        <v>2021</v>
      </c>
      <c r="H28" t="s">
        <v>2029</v>
      </c>
      <c r="J28" t="s">
        <v>2039</v>
      </c>
    </row>
    <row r="29" spans="2:15">
      <c r="B29" t="s">
        <v>2002</v>
      </c>
      <c r="C29" t="s">
        <v>2003</v>
      </c>
      <c r="G29" t="s">
        <v>2022</v>
      </c>
      <c r="H29" t="s">
        <v>2023</v>
      </c>
      <c r="J29" t="s">
        <v>2038</v>
      </c>
    </row>
    <row r="30" spans="2:15">
      <c r="B30" t="s">
        <v>2004</v>
      </c>
      <c r="C30" t="s">
        <v>2005</v>
      </c>
      <c r="G30" t="s">
        <v>2027</v>
      </c>
      <c r="H30" t="s">
        <v>2028</v>
      </c>
      <c r="J30" t="s">
        <v>2208</v>
      </c>
    </row>
    <row r="31" spans="2:15">
      <c r="B31" t="s">
        <v>2006</v>
      </c>
      <c r="C31" t="s">
        <v>1976</v>
      </c>
      <c r="G31" t="s">
        <v>2030</v>
      </c>
      <c r="H31" t="s">
        <v>2031</v>
      </c>
      <c r="J31" t="s">
        <v>2209</v>
      </c>
    </row>
    <row r="32" spans="2:15">
      <c r="B32" t="s">
        <v>2008</v>
      </c>
      <c r="C32" t="s">
        <v>2009</v>
      </c>
      <c r="G32" t="s">
        <v>2032</v>
      </c>
      <c r="H32" t="s">
        <v>2033</v>
      </c>
    </row>
    <row r="33" spans="2:8">
      <c r="B33" t="s">
        <v>2011</v>
      </c>
      <c r="C33" t="s">
        <v>2012</v>
      </c>
    </row>
    <row r="34" spans="2:8">
      <c r="B34" t="s">
        <v>2013</v>
      </c>
      <c r="C34" t="s">
        <v>2014</v>
      </c>
      <c r="G34" t="s">
        <v>2190</v>
      </c>
      <c r="H34" t="s">
        <v>2191</v>
      </c>
    </row>
    <row r="35" spans="2:8">
      <c r="B35" t="s">
        <v>2015</v>
      </c>
      <c r="C35" t="s">
        <v>2016</v>
      </c>
      <c r="D35" t="s">
        <v>2024</v>
      </c>
      <c r="G35" t="s">
        <v>2192</v>
      </c>
      <c r="H35" t="s">
        <v>2193</v>
      </c>
    </row>
    <row r="36" spans="2:8">
      <c r="B36" t="s">
        <v>2198</v>
      </c>
      <c r="C36" t="s">
        <v>2199</v>
      </c>
      <c r="G36" t="s">
        <v>2194</v>
      </c>
      <c r="H36" t="s">
        <v>2195</v>
      </c>
    </row>
    <row r="37" spans="2:8">
      <c r="B37" t="s">
        <v>2017</v>
      </c>
      <c r="C37" t="s">
        <v>2018</v>
      </c>
      <c r="G37" t="s">
        <v>2196</v>
      </c>
      <c r="H37" t="s">
        <v>2197</v>
      </c>
    </row>
    <row r="38" spans="2:8">
      <c r="B38" t="s">
        <v>2019</v>
      </c>
      <c r="C38" t="s">
        <v>2020</v>
      </c>
      <c r="G38" t="s">
        <v>2200</v>
      </c>
      <c r="H38" t="s">
        <v>2201</v>
      </c>
    </row>
    <row r="39" spans="2:8">
      <c r="B39" t="s">
        <v>2206</v>
      </c>
      <c r="C39" t="s">
        <v>2207</v>
      </c>
      <c r="G39" t="s">
        <v>2202</v>
      </c>
      <c r="H39" t="s">
        <v>2203</v>
      </c>
    </row>
    <row r="40" spans="2:8">
      <c r="G40" t="s">
        <v>2204</v>
      </c>
      <c r="H40" t="s">
        <v>2205</v>
      </c>
    </row>
    <row r="45" spans="2:8">
      <c r="B45" t="s">
        <v>2227</v>
      </c>
    </row>
    <row r="47" spans="2:8">
      <c r="B47" t="s">
        <v>2223</v>
      </c>
      <c r="C47" t="s">
        <v>2225</v>
      </c>
    </row>
    <row r="48" spans="2:8">
      <c r="B48" t="s">
        <v>2224</v>
      </c>
    </row>
    <row r="49" spans="2:3">
      <c r="B49" t="s">
        <v>2228</v>
      </c>
      <c r="C49" t="s">
        <v>2229</v>
      </c>
    </row>
    <row r="52" spans="2:3">
      <c r="B52" t="s">
        <v>2292</v>
      </c>
    </row>
    <row r="54" spans="2:3">
      <c r="B54" t="s">
        <v>2274</v>
      </c>
    </row>
    <row r="56" spans="2:3">
      <c r="B56" t="s">
        <v>2275</v>
      </c>
    </row>
    <row r="58" spans="2:3">
      <c r="B58" t="s">
        <v>2272</v>
      </c>
    </row>
    <row r="59" spans="2:3">
      <c r="B59" t="s">
        <v>2273</v>
      </c>
    </row>
    <row r="60" spans="2:3">
      <c r="B60" t="s">
        <v>2263</v>
      </c>
    </row>
    <row r="61" spans="2:3">
      <c r="B61" t="s">
        <v>2264</v>
      </c>
    </row>
    <row r="62" spans="2:3">
      <c r="B62" t="s">
        <v>2265</v>
      </c>
    </row>
    <row r="63" spans="2:3">
      <c r="B63" t="s">
        <v>2266</v>
      </c>
    </row>
    <row r="64" spans="2:3">
      <c r="B64" t="s">
        <v>2267</v>
      </c>
    </row>
    <row r="65" spans="2:10">
      <c r="B65" t="s">
        <v>2268</v>
      </c>
    </row>
    <row r="66" spans="2:10">
      <c r="B66" t="s">
        <v>2269</v>
      </c>
    </row>
    <row r="67" spans="2:10">
      <c r="B67" t="s">
        <v>2270</v>
      </c>
    </row>
    <row r="68" spans="2:10">
      <c r="B68" t="s">
        <v>2271</v>
      </c>
    </row>
    <row r="70" spans="2:10">
      <c r="B70" t="s">
        <v>2276</v>
      </c>
      <c r="D70" t="s">
        <v>2277</v>
      </c>
    </row>
    <row r="71" spans="2:10">
      <c r="B71" t="s">
        <v>2278</v>
      </c>
      <c r="D71" t="s">
        <v>2279</v>
      </c>
    </row>
    <row r="72" spans="2:10">
      <c r="B72" t="s">
        <v>2280</v>
      </c>
      <c r="D72" t="s">
        <v>2281</v>
      </c>
    </row>
    <row r="73" spans="2:10">
      <c r="B73" t="s">
        <v>2282</v>
      </c>
      <c r="D73" t="s">
        <v>2283</v>
      </c>
    </row>
    <row r="74" spans="2:10">
      <c r="B74" t="s">
        <v>2284</v>
      </c>
      <c r="D74" t="s">
        <v>2285</v>
      </c>
    </row>
    <row r="75" spans="2:10">
      <c r="B75" t="s">
        <v>2286</v>
      </c>
      <c r="D75" t="s">
        <v>2287</v>
      </c>
    </row>
    <row r="76" spans="2:10">
      <c r="B76" t="s">
        <v>2288</v>
      </c>
      <c r="D76" t="s">
        <v>2289</v>
      </c>
    </row>
    <row r="77" spans="2:10">
      <c r="B77" t="s">
        <v>2290</v>
      </c>
      <c r="D77" t="s">
        <v>2291</v>
      </c>
    </row>
    <row r="79" spans="2:10">
      <c r="J79" s="524"/>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75" t="s">
        <v>732</v>
      </c>
      <c r="D1" s="675"/>
      <c r="E1" s="675" t="s">
        <v>740</v>
      </c>
      <c r="F1" s="675"/>
      <c r="G1" s="179" t="s">
        <v>768</v>
      </c>
      <c r="H1" s="179" t="s">
        <v>749</v>
      </c>
      <c r="I1" s="675" t="s">
        <v>746</v>
      </c>
      <c r="J1" s="675"/>
      <c r="K1" s="675"/>
      <c r="L1" s="675"/>
      <c r="M1" s="675"/>
      <c r="N1" s="675"/>
      <c r="O1" s="675"/>
      <c r="P1" s="675" t="s">
        <v>743</v>
      </c>
      <c r="Q1" s="675"/>
      <c r="R1" s="676"/>
    </row>
    <row r="2" spans="1:18">
      <c r="A2" t="s">
        <v>795</v>
      </c>
      <c r="B2" s="176" t="s">
        <v>731</v>
      </c>
      <c r="C2" s="175">
        <v>93</v>
      </c>
      <c r="D2" s="176" t="s">
        <v>733</v>
      </c>
      <c r="E2" s="175">
        <v>14.3</v>
      </c>
      <c r="F2" s="176" t="s">
        <v>734</v>
      </c>
      <c r="G2" s="674" t="s">
        <v>792</v>
      </c>
      <c r="H2" s="7">
        <v>38000</v>
      </c>
      <c r="I2" s="672" t="s">
        <v>754</v>
      </c>
      <c r="J2" s="672"/>
      <c r="K2" s="672"/>
      <c r="L2" s="672"/>
      <c r="M2" s="672"/>
      <c r="N2" s="672"/>
      <c r="O2" s="672"/>
      <c r="P2" t="s">
        <v>744</v>
      </c>
    </row>
    <row r="3" spans="1:18">
      <c r="A3" t="s">
        <v>795</v>
      </c>
      <c r="B3" s="176" t="s">
        <v>742</v>
      </c>
      <c r="C3" s="175" t="s">
        <v>735</v>
      </c>
      <c r="D3" s="176" t="s">
        <v>733</v>
      </c>
      <c r="E3" s="175">
        <v>21.4</v>
      </c>
      <c r="F3" s="176" t="s">
        <v>734</v>
      </c>
      <c r="G3" s="674"/>
      <c r="H3" s="7">
        <v>19000</v>
      </c>
      <c r="I3" s="672" t="s">
        <v>1201</v>
      </c>
      <c r="J3" s="672"/>
      <c r="K3" s="672"/>
      <c r="L3" s="672"/>
      <c r="M3" s="672"/>
      <c r="N3" s="672"/>
      <c r="O3" s="672"/>
      <c r="P3" s="174" t="s">
        <v>745</v>
      </c>
    </row>
    <row r="4" spans="1:18">
      <c r="A4" t="s">
        <v>795</v>
      </c>
      <c r="B4" s="176" t="s">
        <v>736</v>
      </c>
      <c r="C4" s="175" t="s">
        <v>931</v>
      </c>
      <c r="D4" s="176" t="s">
        <v>733</v>
      </c>
      <c r="E4" s="175">
        <v>13.3</v>
      </c>
      <c r="F4" s="176" t="s">
        <v>734</v>
      </c>
      <c r="G4" s="674"/>
      <c r="H4" s="7">
        <v>9250</v>
      </c>
      <c r="I4" s="672" t="s">
        <v>1200</v>
      </c>
      <c r="J4" s="672"/>
      <c r="K4" s="672"/>
      <c r="L4" s="672"/>
      <c r="M4" s="672"/>
      <c r="N4" s="672"/>
      <c r="O4" s="672"/>
      <c r="P4" s="174" t="s">
        <v>750</v>
      </c>
    </row>
    <row r="5" spans="1:18" s="174" customFormat="1">
      <c r="A5" s="192" t="s">
        <v>802</v>
      </c>
      <c r="B5" s="125" t="s">
        <v>737</v>
      </c>
      <c r="C5" s="193" t="s">
        <v>738</v>
      </c>
      <c r="D5" s="125" t="s">
        <v>733</v>
      </c>
      <c r="E5" s="193">
        <v>15.7</v>
      </c>
      <c r="F5" s="125" t="s">
        <v>734</v>
      </c>
      <c r="G5" s="674"/>
      <c r="H5" s="194">
        <v>11000</v>
      </c>
      <c r="I5" s="192" t="s">
        <v>770</v>
      </c>
      <c r="J5" s="192"/>
      <c r="K5" s="192"/>
      <c r="L5" s="192"/>
      <c r="M5" s="192"/>
      <c r="N5" s="192"/>
      <c r="O5" s="192"/>
      <c r="P5" s="192" t="s">
        <v>747</v>
      </c>
      <c r="Q5" s="192"/>
      <c r="R5" s="192"/>
    </row>
    <row r="6" spans="1:18" ht="138" customHeight="1">
      <c r="A6" t="s">
        <v>1204</v>
      </c>
      <c r="B6" s="176" t="s">
        <v>739</v>
      </c>
      <c r="C6" s="248" t="s">
        <v>1294</v>
      </c>
      <c r="D6" s="176" t="s">
        <v>733</v>
      </c>
      <c r="E6" s="175">
        <v>11.3</v>
      </c>
      <c r="F6" s="176" t="s">
        <v>734</v>
      </c>
      <c r="G6" s="248" t="s">
        <v>1188</v>
      </c>
      <c r="H6" s="7">
        <v>5999</v>
      </c>
      <c r="I6" s="673" t="s">
        <v>1189</v>
      </c>
      <c r="J6" s="673"/>
      <c r="K6" s="673"/>
      <c r="L6" s="673"/>
      <c r="M6" s="673"/>
      <c r="N6" s="673"/>
      <c r="O6" s="673"/>
      <c r="P6" t="s">
        <v>748</v>
      </c>
    </row>
    <row r="7" spans="1:18">
      <c r="A7" t="s">
        <v>794</v>
      </c>
      <c r="B7" s="185" t="s">
        <v>790</v>
      </c>
      <c r="C7" s="184" t="s">
        <v>791</v>
      </c>
      <c r="D7" s="185" t="s">
        <v>733</v>
      </c>
      <c r="E7" s="184">
        <v>16.2</v>
      </c>
      <c r="F7" s="185" t="s">
        <v>734</v>
      </c>
      <c r="G7" s="185" t="s">
        <v>793</v>
      </c>
      <c r="H7" s="7">
        <v>24700</v>
      </c>
      <c r="I7" s="672" t="s">
        <v>1190</v>
      </c>
      <c r="J7" s="672"/>
      <c r="K7" s="672"/>
      <c r="L7" s="672"/>
      <c r="M7" s="672"/>
      <c r="N7" s="672"/>
      <c r="O7" s="672"/>
    </row>
    <row r="8" spans="1:18" ht="31.5">
      <c r="A8" t="s">
        <v>1242</v>
      </c>
      <c r="B8" s="259" t="s">
        <v>1243</v>
      </c>
      <c r="C8" s="292" t="s">
        <v>1292</v>
      </c>
      <c r="D8" s="259" t="s">
        <v>733</v>
      </c>
      <c r="E8" s="291">
        <v>12.3</v>
      </c>
      <c r="F8" s="259" t="s">
        <v>734</v>
      </c>
      <c r="G8" s="293" t="s">
        <v>1293</v>
      </c>
      <c r="H8" s="7">
        <v>6650</v>
      </c>
      <c r="I8" s="258"/>
      <c r="J8" s="258"/>
      <c r="K8" s="258"/>
      <c r="L8" s="258"/>
      <c r="M8" s="258"/>
      <c r="N8" s="258"/>
      <c r="O8" s="258"/>
    </row>
    <row r="10" spans="1:18">
      <c r="B10" t="s">
        <v>751</v>
      </c>
    </row>
    <row r="11" spans="1:18">
      <c r="B11" t="s">
        <v>766</v>
      </c>
    </row>
    <row r="12" spans="1:18">
      <c r="B12" t="s">
        <v>1202</v>
      </c>
      <c r="I12" s="174" t="s">
        <v>796</v>
      </c>
    </row>
    <row r="13" spans="1:18">
      <c r="I13" s="191" t="s">
        <v>797</v>
      </c>
    </row>
    <row r="14" spans="1:18">
      <c r="B14" t="s">
        <v>753</v>
      </c>
      <c r="I14" s="191" t="s">
        <v>798</v>
      </c>
    </row>
    <row r="15" spans="1:18">
      <c r="B15" t="s">
        <v>752</v>
      </c>
    </row>
    <row r="16" spans="1:18">
      <c r="I16" t="s">
        <v>799</v>
      </c>
    </row>
    <row r="17" spans="2:20">
      <c r="B17" t="s">
        <v>764</v>
      </c>
      <c r="N17" t="s">
        <v>1603</v>
      </c>
    </row>
    <row r="18" spans="2:20">
      <c r="B18" t="s">
        <v>756</v>
      </c>
      <c r="N18" t="s">
        <v>1609</v>
      </c>
      <c r="O18" t="s">
        <v>1604</v>
      </c>
    </row>
    <row r="19" spans="2:20">
      <c r="B19" t="s">
        <v>757</v>
      </c>
      <c r="I19" t="s">
        <v>1039</v>
      </c>
      <c r="K19" s="206" t="s">
        <v>1047</v>
      </c>
      <c r="N19" t="s">
        <v>1610</v>
      </c>
      <c r="O19" t="s">
        <v>1605</v>
      </c>
    </row>
    <row r="20" spans="2:20">
      <c r="B20" t="s">
        <v>765</v>
      </c>
      <c r="I20" t="s">
        <v>1042</v>
      </c>
      <c r="K20" s="205" t="s">
        <v>1043</v>
      </c>
      <c r="N20" t="s">
        <v>1611</v>
      </c>
      <c r="O20" t="s">
        <v>1606</v>
      </c>
    </row>
    <row r="21" spans="2:20">
      <c r="I21" t="s">
        <v>1044</v>
      </c>
      <c r="K21" s="205" t="s">
        <v>1045</v>
      </c>
      <c r="N21" t="s">
        <v>1608</v>
      </c>
      <c r="O21" t="s">
        <v>1607</v>
      </c>
    </row>
    <row r="22" spans="2:20">
      <c r="B22" t="s">
        <v>758</v>
      </c>
      <c r="I22" t="s">
        <v>1040</v>
      </c>
      <c r="K22" s="205" t="s">
        <v>1046</v>
      </c>
      <c r="L22" t="s">
        <v>1048</v>
      </c>
      <c r="O22" t="s">
        <v>1617</v>
      </c>
      <c r="P22" t="s">
        <v>1616</v>
      </c>
      <c r="S22">
        <v>544</v>
      </c>
      <c r="T22" t="s">
        <v>1623</v>
      </c>
    </row>
    <row r="23" spans="2:20">
      <c r="B23" t="s">
        <v>759</v>
      </c>
      <c r="I23" t="s">
        <v>1041</v>
      </c>
      <c r="K23" s="207" t="s">
        <v>1080</v>
      </c>
      <c r="P23" t="s">
        <v>1618</v>
      </c>
      <c r="S23">
        <v>1260</v>
      </c>
      <c r="T23" t="s">
        <v>1624</v>
      </c>
    </row>
    <row r="24" spans="2:20">
      <c r="B24" t="s">
        <v>761</v>
      </c>
      <c r="P24" t="s">
        <v>1619</v>
      </c>
      <c r="S24">
        <v>2490</v>
      </c>
      <c r="T24" t="s">
        <v>1625</v>
      </c>
    </row>
    <row r="25" spans="2:20">
      <c r="B25" t="s">
        <v>760</v>
      </c>
      <c r="P25" t="s">
        <v>1620</v>
      </c>
      <c r="S25">
        <v>620</v>
      </c>
      <c r="T25" t="s">
        <v>1625</v>
      </c>
    </row>
    <row r="26" spans="2:20">
      <c r="B26" t="s">
        <v>762</v>
      </c>
      <c r="P26" t="s">
        <v>1621</v>
      </c>
      <c r="S26">
        <v>1650</v>
      </c>
      <c r="T26" t="s">
        <v>1625</v>
      </c>
    </row>
    <row r="27" spans="2:20">
      <c r="B27" t="s">
        <v>763</v>
      </c>
      <c r="P27" t="s">
        <v>1622</v>
      </c>
      <c r="S27">
        <v>1610</v>
      </c>
      <c r="T27" t="s">
        <v>1625</v>
      </c>
    </row>
    <row r="28" spans="2:20">
      <c r="B28" t="s">
        <v>767</v>
      </c>
    </row>
    <row r="29" spans="2:20">
      <c r="I29" t="s">
        <v>1390</v>
      </c>
      <c r="J29" t="s">
        <v>1392</v>
      </c>
      <c r="K29" t="s">
        <v>1401</v>
      </c>
      <c r="L29" s="330">
        <v>2950</v>
      </c>
      <c r="M29" t="s">
        <v>1422</v>
      </c>
    </row>
    <row r="30" spans="2:20">
      <c r="I30" t="s">
        <v>1391</v>
      </c>
      <c r="J30" s="174" t="s">
        <v>1392</v>
      </c>
      <c r="K30" s="191" t="s">
        <v>1401</v>
      </c>
      <c r="L30" s="333">
        <v>2850</v>
      </c>
      <c r="M30" s="174" t="s">
        <v>1402</v>
      </c>
    </row>
    <row r="31" spans="2:20">
      <c r="B31" t="s">
        <v>1132</v>
      </c>
      <c r="J31" t="s">
        <v>1392</v>
      </c>
      <c r="K31" t="s">
        <v>1395</v>
      </c>
      <c r="L31" t="s">
        <v>1398</v>
      </c>
    </row>
    <row r="32" spans="2:20">
      <c r="B32" s="6"/>
      <c r="C32" s="251" t="s">
        <v>1133</v>
      </c>
      <c r="J32" t="s">
        <v>1399</v>
      </c>
      <c r="K32" t="s">
        <v>1396</v>
      </c>
      <c r="L32" s="330">
        <v>4380</v>
      </c>
    </row>
    <row r="33" spans="2:18">
      <c r="B33" t="s">
        <v>1203</v>
      </c>
      <c r="J33" t="s">
        <v>1392</v>
      </c>
      <c r="K33" t="s">
        <v>1397</v>
      </c>
      <c r="L33" s="330">
        <v>2500</v>
      </c>
      <c r="M33" t="s">
        <v>1403</v>
      </c>
    </row>
    <row r="34" spans="2:18">
      <c r="J34" t="s">
        <v>1392</v>
      </c>
      <c r="K34" t="s">
        <v>1400</v>
      </c>
      <c r="L34" s="330">
        <v>5500</v>
      </c>
      <c r="M34" t="s">
        <v>1404</v>
      </c>
    </row>
    <row r="35" spans="2:18">
      <c r="I35" t="s">
        <v>1393</v>
      </c>
    </row>
    <row r="36" spans="2:18">
      <c r="I36" t="s">
        <v>1394</v>
      </c>
    </row>
    <row r="39" spans="2:18">
      <c r="B39" t="s">
        <v>1886</v>
      </c>
      <c r="H39" s="173" t="s">
        <v>1541</v>
      </c>
      <c r="I39" t="s">
        <v>1546</v>
      </c>
      <c r="J39" t="s">
        <v>1423</v>
      </c>
      <c r="K39" t="s">
        <v>1547</v>
      </c>
      <c r="L39" t="s">
        <v>1424</v>
      </c>
      <c r="P39" s="37">
        <v>3131</v>
      </c>
      <c r="Q39" t="s">
        <v>1108</v>
      </c>
      <c r="R39" t="s">
        <v>1819</v>
      </c>
    </row>
    <row r="40" spans="2:18">
      <c r="B40" t="s">
        <v>1887</v>
      </c>
      <c r="H40" s="173" t="s">
        <v>1542</v>
      </c>
      <c r="I40" t="s">
        <v>1543</v>
      </c>
      <c r="J40" t="s">
        <v>1423</v>
      </c>
      <c r="K40" t="s">
        <v>1544</v>
      </c>
      <c r="L40" t="s">
        <v>1545</v>
      </c>
      <c r="P40" s="37">
        <v>3796</v>
      </c>
      <c r="R40" t="s">
        <v>1820</v>
      </c>
    </row>
    <row r="41" spans="2:18">
      <c r="B41" s="80" t="s">
        <v>1888</v>
      </c>
      <c r="I41" s="80" t="s">
        <v>1425</v>
      </c>
      <c r="P41" s="37">
        <v>1125</v>
      </c>
      <c r="Q41" t="s">
        <v>1822</v>
      </c>
      <c r="R41" t="s">
        <v>1821</v>
      </c>
    </row>
    <row r="42" spans="2:18">
      <c r="I42" s="80" t="s">
        <v>1426</v>
      </c>
      <c r="P42" s="37">
        <v>412</v>
      </c>
      <c r="R42" t="s">
        <v>1823</v>
      </c>
    </row>
    <row r="43" spans="2:18">
      <c r="B43" s="80" t="s">
        <v>1889</v>
      </c>
    </row>
    <row r="45" spans="2:18">
      <c r="B45" s="80" t="s">
        <v>1892</v>
      </c>
    </row>
    <row r="46" spans="2:18">
      <c r="B46" t="s">
        <v>1893</v>
      </c>
    </row>
    <row r="47" spans="2:18">
      <c r="B47" t="s">
        <v>1947</v>
      </c>
    </row>
    <row r="48" spans="2:18">
      <c r="B48" s="80" t="s">
        <v>1946</v>
      </c>
    </row>
    <row r="51" spans="2:4">
      <c r="C51" s="441"/>
    </row>
    <row r="52" spans="2:4">
      <c r="C52" s="441"/>
    </row>
    <row r="53" spans="2:4">
      <c r="C53" s="441"/>
    </row>
    <row r="54" spans="2:4">
      <c r="B54" t="s">
        <v>2055</v>
      </c>
      <c r="C54" s="441"/>
    </row>
    <row r="55" spans="2:4">
      <c r="B55" t="s">
        <v>2056</v>
      </c>
      <c r="C55" s="441" t="s">
        <v>2057</v>
      </c>
    </row>
    <row r="56" spans="2:4">
      <c r="C56" s="441" t="s">
        <v>2058</v>
      </c>
    </row>
    <row r="57" spans="2:4">
      <c r="C57" s="441"/>
    </row>
    <row r="58" spans="2:4">
      <c r="C58" s="441" t="s">
        <v>2065</v>
      </c>
    </row>
    <row r="59" spans="2:4">
      <c r="C59" s="447" t="s">
        <v>2059</v>
      </c>
    </row>
    <row r="60" spans="2:4">
      <c r="C60" s="441"/>
      <c r="D60" t="s">
        <v>2060</v>
      </c>
    </row>
    <row r="61" spans="2:4">
      <c r="C61" s="441"/>
      <c r="D61" t="s">
        <v>2061</v>
      </c>
    </row>
    <row r="62" spans="2:4">
      <c r="C62" s="441"/>
    </row>
    <row r="63" spans="2:4">
      <c r="C63" s="441"/>
      <c r="D63" t="s">
        <v>2062</v>
      </c>
    </row>
    <row r="64" spans="2:4">
      <c r="C64" s="441"/>
    </row>
    <row r="65" spans="3:5">
      <c r="C65" s="441"/>
      <c r="D65" t="s">
        <v>2063</v>
      </c>
    </row>
    <row r="66" spans="3:5">
      <c r="C66" s="441"/>
      <c r="D66" t="s">
        <v>2064</v>
      </c>
    </row>
    <row r="67" spans="3:5">
      <c r="C67" s="441"/>
    </row>
    <row r="68" spans="3:5">
      <c r="C68" s="447" t="s">
        <v>2066</v>
      </c>
    </row>
    <row r="69" spans="3:5">
      <c r="C69" s="441"/>
      <c r="D69" t="s">
        <v>2068</v>
      </c>
    </row>
    <row r="70" spans="3:5">
      <c r="C70" s="441"/>
      <c r="D70" s="80" t="s">
        <v>2067</v>
      </c>
    </row>
    <row r="71" spans="3:5">
      <c r="C71" s="441"/>
      <c r="E71" s="441" t="s">
        <v>2069</v>
      </c>
    </row>
    <row r="72" spans="3:5">
      <c r="C72" s="441"/>
    </row>
    <row r="73" spans="3:5">
      <c r="C73" s="441" t="s">
        <v>2070</v>
      </c>
    </row>
    <row r="74" spans="3:5">
      <c r="C74" s="80" t="s">
        <v>2071</v>
      </c>
    </row>
    <row r="75" spans="3:5">
      <c r="C75" s="441"/>
    </row>
    <row r="76" spans="3:5">
      <c r="C76" s="441" t="s">
        <v>2072</v>
      </c>
    </row>
    <row r="77" spans="3:5">
      <c r="C77" s="441"/>
      <c r="D77" s="80" t="s">
        <v>2073</v>
      </c>
    </row>
    <row r="78" spans="3:5">
      <c r="C78" s="441"/>
    </row>
    <row r="79" spans="3:5">
      <c r="C79" s="447" t="s">
        <v>2074</v>
      </c>
    </row>
    <row r="80" spans="3:5">
      <c r="C80" s="441"/>
      <c r="D80" t="s">
        <v>2075</v>
      </c>
    </row>
    <row r="81" spans="3:4">
      <c r="C81" s="441"/>
      <c r="D81" s="448" t="s">
        <v>2076</v>
      </c>
    </row>
    <row r="82" spans="3:4">
      <c r="C82" s="441"/>
    </row>
    <row r="83" spans="3:4">
      <c r="C83" s="441" t="s">
        <v>2077</v>
      </c>
    </row>
    <row r="84" spans="3:4">
      <c r="C84" s="441"/>
      <c r="D84" t="s">
        <v>2078</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1114</v>
      </c>
      <c r="C91" t="s">
        <v>1115</v>
      </c>
    </row>
    <row r="93" spans="2:10">
      <c r="B93" t="s">
        <v>1116</v>
      </c>
    </row>
    <row r="95" spans="2:10">
      <c r="B95" t="s">
        <v>1117</v>
      </c>
      <c r="C95" t="s">
        <v>1120</v>
      </c>
    </row>
    <row r="96" spans="2:10">
      <c r="B96" t="s">
        <v>1118</v>
      </c>
      <c r="C96" t="s">
        <v>1121</v>
      </c>
    </row>
    <row r="97" spans="2:14">
      <c r="B97" t="s">
        <v>1119</v>
      </c>
      <c r="C97" t="s">
        <v>1122</v>
      </c>
      <c r="J97" s="232" t="s">
        <v>1151</v>
      </c>
      <c r="K97" s="232"/>
      <c r="L97" s="232"/>
      <c r="M97" s="232"/>
      <c r="N97" s="232"/>
    </row>
    <row r="98" spans="2:14">
      <c r="J98" s="232"/>
      <c r="K98" s="235">
        <v>20</v>
      </c>
      <c r="L98" s="234">
        <f>K98*112</f>
        <v>2240</v>
      </c>
      <c r="M98" s="232"/>
      <c r="N98" s="232"/>
    </row>
    <row r="99" spans="2:14">
      <c r="C99" s="232"/>
      <c r="D99" s="232"/>
      <c r="E99" s="232" t="s">
        <v>1137</v>
      </c>
      <c r="J99" s="236" t="s">
        <v>1136</v>
      </c>
      <c r="K99" s="237">
        <v>15</v>
      </c>
      <c r="L99" s="238">
        <f>K99*112</f>
        <v>1680</v>
      </c>
      <c r="M99" s="232"/>
      <c r="N99" s="232"/>
    </row>
    <row r="100" spans="2:14">
      <c r="C100" s="232" t="s">
        <v>1134</v>
      </c>
      <c r="D100" s="233">
        <v>59.5</v>
      </c>
      <c r="E100" s="234">
        <f>D100*112</f>
        <v>6664</v>
      </c>
      <c r="J100" s="232"/>
      <c r="K100" s="232"/>
      <c r="L100" s="239">
        <f>SUM(L98:L99)</f>
        <v>3920</v>
      </c>
      <c r="M100" s="232"/>
      <c r="N100" s="232"/>
    </row>
    <row r="101" spans="2:14">
      <c r="C101" s="232" t="s">
        <v>1135</v>
      </c>
      <c r="D101" s="235">
        <v>15</v>
      </c>
      <c r="E101" s="234">
        <f>D101*112</f>
        <v>1680</v>
      </c>
    </row>
    <row r="102" spans="2:14">
      <c r="C102" s="236" t="s">
        <v>1136</v>
      </c>
      <c r="D102" s="237">
        <v>15</v>
      </c>
      <c r="E102" s="238">
        <f>D102*112</f>
        <v>1680</v>
      </c>
      <c r="L102" t="s">
        <v>1137</v>
      </c>
    </row>
    <row r="103" spans="2:14">
      <c r="C103" s="232"/>
      <c r="D103" s="232"/>
      <c r="E103" s="234">
        <f>SUM(E100:E102)</f>
        <v>10024</v>
      </c>
      <c r="J103" t="s">
        <v>1135</v>
      </c>
      <c r="K103" s="225">
        <v>15</v>
      </c>
      <c r="L103" s="37">
        <f>K103*112</f>
        <v>1680</v>
      </c>
      <c r="M103" t="s">
        <v>1156</v>
      </c>
    </row>
    <row r="104" spans="2:14">
      <c r="C104" t="s">
        <v>1140</v>
      </c>
      <c r="E104" s="37"/>
      <c r="J104" t="s">
        <v>1151</v>
      </c>
      <c r="K104" s="225">
        <v>10</v>
      </c>
      <c r="L104" s="37">
        <f>K104*112</f>
        <v>1120</v>
      </c>
    </row>
    <row r="105" spans="2:14">
      <c r="C105" t="s">
        <v>1149</v>
      </c>
      <c r="D105" t="s">
        <v>1143</v>
      </c>
      <c r="E105" s="37"/>
      <c r="F105" t="s">
        <v>1150</v>
      </c>
      <c r="J105" s="56" t="s">
        <v>1136</v>
      </c>
      <c r="K105" s="226">
        <v>15</v>
      </c>
      <c r="L105" s="57">
        <f>K105*112</f>
        <v>1680</v>
      </c>
    </row>
    <row r="106" spans="2:14">
      <c r="C106" t="s">
        <v>1138</v>
      </c>
      <c r="E106" s="37">
        <v>1728</v>
      </c>
      <c r="F106" s="6" t="s">
        <v>1154</v>
      </c>
      <c r="L106" s="76">
        <f>SUM(L103:L105)</f>
        <v>4480</v>
      </c>
    </row>
    <row r="107" spans="2:14">
      <c r="C107" t="s">
        <v>1139</v>
      </c>
      <c r="E107" s="37">
        <v>3180</v>
      </c>
      <c r="F107" t="s">
        <v>1147</v>
      </c>
    </row>
    <row r="108" spans="2:14">
      <c r="C108" t="s">
        <v>1152</v>
      </c>
      <c r="E108" s="37">
        <v>1600</v>
      </c>
      <c r="F108" t="s">
        <v>1155</v>
      </c>
      <c r="J108" t="s">
        <v>1134</v>
      </c>
      <c r="K108" s="224">
        <v>59.5</v>
      </c>
      <c r="L108" s="37">
        <f>K108*112</f>
        <v>6664</v>
      </c>
      <c r="M108" t="s">
        <v>1157</v>
      </c>
    </row>
    <row r="109" spans="2:14">
      <c r="C109" t="s">
        <v>1153</v>
      </c>
      <c r="E109" s="37">
        <v>1180</v>
      </c>
      <c r="F109" t="s">
        <v>1159</v>
      </c>
      <c r="J109" t="s">
        <v>1151</v>
      </c>
      <c r="K109" s="225">
        <v>10</v>
      </c>
      <c r="L109" s="37">
        <f>K109*112</f>
        <v>1120</v>
      </c>
    </row>
    <row r="110" spans="2:14">
      <c r="C110" t="s">
        <v>1141</v>
      </c>
      <c r="D110" t="s">
        <v>1143</v>
      </c>
      <c r="E110" s="37"/>
      <c r="F110" t="s">
        <v>1144</v>
      </c>
      <c r="J110" s="56" t="s">
        <v>1136</v>
      </c>
      <c r="K110" s="226">
        <v>15</v>
      </c>
      <c r="L110" s="57">
        <f>K110*112</f>
        <v>1680</v>
      </c>
    </row>
    <row r="111" spans="2:14">
      <c r="C111" t="s">
        <v>1142</v>
      </c>
      <c r="D111" t="s">
        <v>1143</v>
      </c>
      <c r="E111" s="37"/>
      <c r="F111" t="s">
        <v>1144</v>
      </c>
      <c r="L111" s="76">
        <f>SUM(L108:L110)</f>
        <v>9464</v>
      </c>
    </row>
    <row r="112" spans="2:14">
      <c r="C112" s="227" t="s">
        <v>1145</v>
      </c>
      <c r="D112" s="228" t="s">
        <v>1146</v>
      </c>
      <c r="E112" s="229">
        <v>5500</v>
      </c>
      <c r="F112" t="s">
        <v>1148</v>
      </c>
    </row>
    <row r="113" spans="3:11">
      <c r="E113" s="37">
        <f>SUM(E106:E112)</f>
        <v>13188</v>
      </c>
    </row>
    <row r="116" spans="3:11">
      <c r="D116" t="s">
        <v>1158</v>
      </c>
      <c r="E116" s="37">
        <v>8458</v>
      </c>
    </row>
    <row r="122" spans="3:11">
      <c r="H122" t="s">
        <v>1729</v>
      </c>
      <c r="I122" t="s">
        <v>1730</v>
      </c>
      <c r="J122" t="s">
        <v>1731</v>
      </c>
    </row>
    <row r="123" spans="3:11">
      <c r="H123" t="s">
        <v>1728</v>
      </c>
    </row>
    <row r="124" spans="3:11">
      <c r="C124" s="86" t="s">
        <v>1720</v>
      </c>
      <c r="E124" s="86">
        <v>7484</v>
      </c>
      <c r="F124" t="s">
        <v>1719</v>
      </c>
    </row>
    <row r="125" spans="3:11">
      <c r="C125" t="s">
        <v>1726</v>
      </c>
      <c r="E125" s="37">
        <v>2350</v>
      </c>
      <c r="H125" t="s">
        <v>1732</v>
      </c>
      <c r="K125" t="s">
        <v>1733</v>
      </c>
    </row>
    <row r="126" spans="3:11">
      <c r="H126" t="s">
        <v>1737</v>
      </c>
      <c r="K126" t="s">
        <v>1734</v>
      </c>
    </row>
    <row r="128" spans="3:11">
      <c r="C128" t="s">
        <v>1721</v>
      </c>
      <c r="E128" s="37">
        <v>969</v>
      </c>
      <c r="H128" t="s">
        <v>1735</v>
      </c>
      <c r="K128" t="s">
        <v>1736</v>
      </c>
    </row>
    <row r="129" spans="3:11">
      <c r="E129" s="37"/>
      <c r="H129" t="s">
        <v>1739</v>
      </c>
      <c r="K129" t="s">
        <v>1738</v>
      </c>
    </row>
    <row r="130" spans="3:11">
      <c r="C130" t="s">
        <v>1722</v>
      </c>
      <c r="E130" s="37"/>
      <c r="H130" t="s">
        <v>1740</v>
      </c>
      <c r="K130" t="s">
        <v>1738</v>
      </c>
    </row>
    <row r="131" spans="3:11">
      <c r="C131" t="s">
        <v>1723</v>
      </c>
      <c r="E131" s="37">
        <v>500</v>
      </c>
      <c r="H131" t="s">
        <v>1741</v>
      </c>
      <c r="K131" t="s">
        <v>1742</v>
      </c>
    </row>
    <row r="132" spans="3:11">
      <c r="C132" t="s">
        <v>1724</v>
      </c>
      <c r="E132" s="37">
        <v>4000</v>
      </c>
    </row>
    <row r="134" spans="3:11">
      <c r="C134" t="s">
        <v>1725</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77" t="s">
        <v>386</v>
      </c>
      <c r="C9" s="677"/>
      <c r="D9" s="677" t="s">
        <v>387</v>
      </c>
      <c r="E9" s="677"/>
      <c r="F9" s="677" t="s">
        <v>388</v>
      </c>
      <c r="G9" s="677"/>
      <c r="H9" s="677" t="s">
        <v>389</v>
      </c>
      <c r="I9" s="677"/>
      <c r="J9" s="677" t="s">
        <v>390</v>
      </c>
      <c r="K9" s="677"/>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44298</v>
      </c>
      <c r="B1" s="21"/>
    </row>
    <row r="2" spans="1:11" ht="16.5" thickBot="1">
      <c r="B2" t="s">
        <v>88</v>
      </c>
      <c r="C2" s="5" t="s">
        <v>89</v>
      </c>
      <c r="D2" s="14" t="s">
        <v>57</v>
      </c>
      <c r="E2" s="14" t="s">
        <v>58</v>
      </c>
      <c r="F2" s="14" t="s">
        <v>59</v>
      </c>
      <c r="G2" s="14" t="s">
        <v>68</v>
      </c>
      <c r="H2" s="15" t="s">
        <v>72</v>
      </c>
    </row>
    <row r="3" spans="1:11">
      <c r="B3" s="681" t="s">
        <v>51</v>
      </c>
      <c r="C3" s="31" t="s">
        <v>46</v>
      </c>
      <c r="D3" s="32" t="s">
        <v>60</v>
      </c>
      <c r="E3" s="32" t="s">
        <v>70</v>
      </c>
      <c r="F3" s="32" t="s">
        <v>63</v>
      </c>
      <c r="G3" s="32" t="s">
        <v>69</v>
      </c>
      <c r="H3" s="33">
        <v>350</v>
      </c>
      <c r="J3" s="11"/>
    </row>
    <row r="4" spans="1:11">
      <c r="A4" t="s">
        <v>48</v>
      </c>
      <c r="B4" s="682"/>
      <c r="C4" s="34" t="s">
        <v>47</v>
      </c>
      <c r="D4" s="35" t="s">
        <v>64</v>
      </c>
      <c r="E4" s="35" t="s">
        <v>60</v>
      </c>
      <c r="F4" s="35" t="s">
        <v>61</v>
      </c>
      <c r="G4" s="35" t="s">
        <v>69</v>
      </c>
      <c r="H4" s="36">
        <v>1000</v>
      </c>
      <c r="I4" s="12" t="s">
        <v>87</v>
      </c>
      <c r="J4" s="11"/>
    </row>
    <row r="5" spans="1:11">
      <c r="B5" s="682"/>
      <c r="C5" s="8" t="s">
        <v>52</v>
      </c>
      <c r="D5" s="9" t="s">
        <v>64</v>
      </c>
      <c r="E5" s="9" t="s">
        <v>60</v>
      </c>
      <c r="F5" s="9" t="s">
        <v>62</v>
      </c>
      <c r="G5" s="9" t="s">
        <v>69</v>
      </c>
      <c r="H5" s="16">
        <v>3000</v>
      </c>
      <c r="J5" s="11" t="s">
        <v>92</v>
      </c>
      <c r="K5" s="24" t="s">
        <v>93</v>
      </c>
    </row>
    <row r="6" spans="1:11">
      <c r="B6" s="682"/>
      <c r="C6" s="8" t="s">
        <v>50</v>
      </c>
      <c r="D6" s="9" t="s">
        <v>60</v>
      </c>
      <c r="E6" s="9" t="s">
        <v>71</v>
      </c>
      <c r="F6" s="9" t="s">
        <v>62</v>
      </c>
      <c r="G6" s="9" t="s">
        <v>67</v>
      </c>
      <c r="H6" s="16">
        <v>2000</v>
      </c>
      <c r="J6" s="11" t="s">
        <v>100</v>
      </c>
    </row>
    <row r="7" spans="1:11">
      <c r="B7" s="682"/>
      <c r="C7" s="8" t="s">
        <v>49</v>
      </c>
      <c r="D7" s="9" t="s">
        <v>60</v>
      </c>
      <c r="E7" s="9" t="s">
        <v>71</v>
      </c>
      <c r="F7" s="9" t="s">
        <v>63</v>
      </c>
      <c r="G7" s="9" t="s">
        <v>69</v>
      </c>
      <c r="H7" s="16">
        <v>3300</v>
      </c>
      <c r="J7" s="11" t="s">
        <v>100</v>
      </c>
    </row>
    <row r="8" spans="1:11">
      <c r="B8" s="683"/>
      <c r="C8" s="25" t="s">
        <v>65</v>
      </c>
      <c r="D8" s="26" t="s">
        <v>95</v>
      </c>
      <c r="E8" s="26" t="s">
        <v>71</v>
      </c>
      <c r="F8" s="26" t="s">
        <v>63</v>
      </c>
      <c r="G8" s="26" t="s">
        <v>96</v>
      </c>
      <c r="H8" s="27">
        <v>0</v>
      </c>
      <c r="I8" s="5" t="s">
        <v>90</v>
      </c>
      <c r="J8" s="11"/>
    </row>
    <row r="9" spans="1:11" ht="16.5" thickBot="1">
      <c r="B9" s="684"/>
      <c r="C9" s="28" t="s">
        <v>97</v>
      </c>
      <c r="D9" s="29" t="s">
        <v>60</v>
      </c>
      <c r="E9" s="29" t="s">
        <v>71</v>
      </c>
      <c r="F9" s="29" t="s">
        <v>61</v>
      </c>
      <c r="G9" s="29" t="s">
        <v>98</v>
      </c>
      <c r="H9" s="30">
        <v>400</v>
      </c>
      <c r="I9" s="12" t="s">
        <v>99</v>
      </c>
      <c r="J9" s="11"/>
    </row>
    <row r="10" spans="1:11">
      <c r="B10" s="678" t="s">
        <v>53</v>
      </c>
      <c r="C10" s="31" t="s">
        <v>54</v>
      </c>
      <c r="D10" s="32" t="s">
        <v>60</v>
      </c>
      <c r="E10" s="32" t="s">
        <v>71</v>
      </c>
      <c r="F10" s="32" t="s">
        <v>63</v>
      </c>
      <c r="G10" s="32" t="s">
        <v>69</v>
      </c>
      <c r="H10" s="33">
        <v>2000</v>
      </c>
      <c r="J10" s="11"/>
    </row>
    <row r="11" spans="1:11">
      <c r="B11" s="679"/>
      <c r="C11" s="8" t="s">
        <v>55</v>
      </c>
      <c r="D11" s="9" t="s">
        <v>64</v>
      </c>
      <c r="E11" s="9" t="s">
        <v>60</v>
      </c>
      <c r="F11" s="9" t="s">
        <v>62</v>
      </c>
      <c r="G11" s="9" t="s">
        <v>69</v>
      </c>
      <c r="H11" s="16">
        <v>1300</v>
      </c>
      <c r="J11" s="11" t="s">
        <v>92</v>
      </c>
      <c r="K11" s="24" t="s">
        <v>93</v>
      </c>
    </row>
    <row r="12" spans="1:11">
      <c r="B12" s="679"/>
      <c r="C12" s="8" t="s">
        <v>56</v>
      </c>
      <c r="D12" s="9" t="s">
        <v>64</v>
      </c>
      <c r="E12" s="9" t="s">
        <v>60</v>
      </c>
      <c r="F12" s="9" t="s">
        <v>64</v>
      </c>
      <c r="G12" s="9" t="s">
        <v>69</v>
      </c>
      <c r="H12" s="16">
        <v>2200</v>
      </c>
      <c r="I12" s="11" t="s">
        <v>83</v>
      </c>
      <c r="J12" s="11" t="s">
        <v>91</v>
      </c>
    </row>
    <row r="13" spans="1:11" ht="16.5" thickBot="1">
      <c r="B13" s="680"/>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85" t="s">
        <v>76</v>
      </c>
      <c r="C19" s="686"/>
      <c r="D19" s="23" t="s">
        <v>84</v>
      </c>
    </row>
    <row r="20" spans="2:4">
      <c r="B20" s="22" t="s">
        <v>51</v>
      </c>
      <c r="C20" s="13" t="s">
        <v>82</v>
      </c>
      <c r="D20" s="20" t="s">
        <v>94</v>
      </c>
    </row>
    <row r="21" spans="2:4">
      <c r="B21" s="687" t="s">
        <v>53</v>
      </c>
      <c r="C21" s="8" t="s">
        <v>77</v>
      </c>
      <c r="D21" s="20" t="s">
        <v>85</v>
      </c>
    </row>
    <row r="22" spans="2:4">
      <c r="B22" s="688"/>
      <c r="C22" s="8" t="s">
        <v>78</v>
      </c>
      <c r="D22" s="20" t="s">
        <v>85</v>
      </c>
    </row>
    <row r="23" spans="2:4">
      <c r="B23" s="689"/>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90" t="s">
        <v>559</v>
      </c>
      <c r="C3" s="690"/>
      <c r="D3" s="690"/>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8" bestFit="1" customWidth="1"/>
    <col min="3" max="3" width="7.88671875" style="638" bestFit="1" customWidth="1"/>
    <col min="4" max="4" width="20.5546875" style="638" bestFit="1" customWidth="1"/>
    <col min="5" max="5" width="10.6640625" bestFit="1" customWidth="1"/>
    <col min="6" max="6" width="8.88671875" style="7"/>
    <col min="7" max="7" width="18.33203125" bestFit="1" customWidth="1"/>
  </cols>
  <sheetData>
    <row r="3" spans="2:7">
      <c r="B3" s="638" t="s">
        <v>3458</v>
      </c>
      <c r="C3" s="638" t="s">
        <v>3459</v>
      </c>
      <c r="D3" s="638" t="s">
        <v>3460</v>
      </c>
      <c r="E3" s="638" t="s">
        <v>3461</v>
      </c>
      <c r="F3" s="7">
        <v>14500</v>
      </c>
      <c r="G3" s="638" t="s">
        <v>3462</v>
      </c>
    </row>
    <row r="4" spans="2:7">
      <c r="B4" s="638" t="s">
        <v>3450</v>
      </c>
      <c r="C4" s="638" t="s">
        <v>3449</v>
      </c>
      <c r="D4" s="638" t="s">
        <v>3451</v>
      </c>
      <c r="E4" s="638" t="s">
        <v>2501</v>
      </c>
      <c r="F4" s="7">
        <v>2800</v>
      </c>
    </row>
    <row r="5" spans="2:7">
      <c r="B5" s="638" t="s">
        <v>3454</v>
      </c>
      <c r="C5" s="638" t="s">
        <v>3455</v>
      </c>
      <c r="D5" s="638" t="s">
        <v>3456</v>
      </c>
      <c r="E5" s="638" t="s">
        <v>2501</v>
      </c>
      <c r="F5" s="7">
        <v>600</v>
      </c>
      <c r="G5" s="638" t="s">
        <v>3309</v>
      </c>
    </row>
    <row r="6" spans="2:7">
      <c r="C6" s="638" t="s">
        <v>3464</v>
      </c>
      <c r="D6" s="638" t="s">
        <v>3465</v>
      </c>
      <c r="E6" s="638" t="s">
        <v>3461</v>
      </c>
      <c r="F6" s="7">
        <v>3640</v>
      </c>
      <c r="G6" s="638" t="s">
        <v>3463</v>
      </c>
    </row>
    <row r="7" spans="2:7">
      <c r="C7" s="638" t="s">
        <v>12</v>
      </c>
      <c r="D7" s="638" t="s">
        <v>3457</v>
      </c>
      <c r="E7" s="638" t="s">
        <v>2175</v>
      </c>
      <c r="F7" s="7">
        <v>1000</v>
      </c>
    </row>
    <row r="8" spans="2:7">
      <c r="C8" s="638" t="s">
        <v>12</v>
      </c>
      <c r="D8" s="638" t="s">
        <v>3452</v>
      </c>
      <c r="E8" s="638" t="s">
        <v>2501</v>
      </c>
      <c r="F8" s="7">
        <v>3100</v>
      </c>
      <c r="G8" s="638" t="s">
        <v>3467</v>
      </c>
    </row>
    <row r="9" spans="2:7">
      <c r="C9" s="251" t="s">
        <v>12</v>
      </c>
      <c r="D9" s="189" t="s">
        <v>3453</v>
      </c>
      <c r="E9" s="189" t="s">
        <v>2501</v>
      </c>
      <c r="F9" s="651">
        <v>1000</v>
      </c>
      <c r="G9" s="191"/>
    </row>
    <row r="10" spans="2:7">
      <c r="C10" s="638" t="s">
        <v>12</v>
      </c>
      <c r="D10" s="638" t="s">
        <v>3466</v>
      </c>
      <c r="E10" s="638" t="s">
        <v>2501</v>
      </c>
      <c r="F10" s="7">
        <v>1500</v>
      </c>
    </row>
    <row r="11" spans="2:7">
      <c r="C11" s="639" t="s">
        <v>12</v>
      </c>
      <c r="D11" s="638" t="s">
        <v>3469</v>
      </c>
      <c r="E11" s="639" t="s">
        <v>3461</v>
      </c>
      <c r="F11" s="7">
        <v>1187</v>
      </c>
      <c r="G11" s="639" t="s">
        <v>3468</v>
      </c>
    </row>
    <row r="12" spans="2:7">
      <c r="B12" s="648"/>
      <c r="C12" s="648"/>
      <c r="D12" s="648"/>
      <c r="E12" s="648"/>
      <c r="G12" s="648"/>
    </row>
    <row r="13" spans="2:7">
      <c r="B13" s="648"/>
      <c r="C13" s="648" t="s">
        <v>64</v>
      </c>
      <c r="D13" s="648" t="s">
        <v>3500</v>
      </c>
      <c r="E13" s="648" t="s">
        <v>3501</v>
      </c>
      <c r="F13" s="7">
        <v>-10000</v>
      </c>
      <c r="G13" s="648"/>
    </row>
    <row r="14" spans="2:7">
      <c r="C14" s="638" t="s">
        <v>1380</v>
      </c>
      <c r="D14" s="116" t="s">
        <v>3453</v>
      </c>
      <c r="E14" s="648" t="s">
        <v>493</v>
      </c>
      <c r="F14" s="7">
        <v>-990</v>
      </c>
      <c r="G14" s="648" t="s">
        <v>3499</v>
      </c>
    </row>
    <row r="15" spans="2:7">
      <c r="E15" s="638"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91" t="s">
        <v>298</v>
      </c>
      <c r="I29" s="91">
        <v>149</v>
      </c>
      <c r="K29" t="s">
        <v>322</v>
      </c>
      <c r="O29" s="21"/>
      <c r="R29" s="86"/>
      <c r="S29" s="87"/>
    </row>
    <row r="30" spans="2:19">
      <c r="H30" s="691"/>
      <c r="I30" s="91">
        <v>890</v>
      </c>
      <c r="K30" t="s">
        <v>322</v>
      </c>
      <c r="O30" s="21"/>
      <c r="R30" s="86"/>
      <c r="S30" s="87"/>
    </row>
    <row r="31" spans="2:19">
      <c r="H31" s="691"/>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92">
        <v>43196</v>
      </c>
      <c r="C3" s="5" t="s">
        <v>349</v>
      </c>
      <c r="D3" s="5" t="s">
        <v>341</v>
      </c>
      <c r="E3" s="5" t="s">
        <v>352</v>
      </c>
      <c r="F3" s="5"/>
      <c r="G3" s="5" t="s">
        <v>327</v>
      </c>
    </row>
    <row r="4" spans="2:7">
      <c r="B4" s="692"/>
      <c r="C4" s="5" t="s">
        <v>332</v>
      </c>
      <c r="D4" s="5" t="s">
        <v>358</v>
      </c>
      <c r="E4" s="5" t="s">
        <v>353</v>
      </c>
      <c r="F4" s="5"/>
    </row>
    <row r="5" spans="2:7">
      <c r="B5" s="692">
        <v>43197</v>
      </c>
      <c r="C5" s="5" t="s">
        <v>348</v>
      </c>
      <c r="D5" s="5" t="s">
        <v>350</v>
      </c>
      <c r="E5" s="5" t="s">
        <v>338</v>
      </c>
      <c r="F5" s="5"/>
    </row>
    <row r="6" spans="2:7">
      <c r="B6" s="692"/>
      <c r="C6" s="5" t="s">
        <v>335</v>
      </c>
      <c r="D6" s="5" t="s">
        <v>354</v>
      </c>
      <c r="E6" s="5" t="s">
        <v>355</v>
      </c>
      <c r="F6" s="5"/>
    </row>
    <row r="7" spans="2:7">
      <c r="B7" s="692">
        <v>43198</v>
      </c>
      <c r="C7" s="674" t="s">
        <v>333</v>
      </c>
      <c r="D7" s="5" t="s">
        <v>334</v>
      </c>
      <c r="E7" s="5" t="s">
        <v>351</v>
      </c>
      <c r="F7" s="5" t="s">
        <v>339</v>
      </c>
    </row>
    <row r="8" spans="2:7">
      <c r="B8" s="692"/>
      <c r="C8" s="674"/>
      <c r="D8" s="5"/>
      <c r="E8" s="5" t="s">
        <v>344</v>
      </c>
      <c r="F8" s="5" t="s">
        <v>344</v>
      </c>
    </row>
    <row r="9" spans="2:7">
      <c r="B9" s="692">
        <v>43199</v>
      </c>
      <c r="C9" s="5" t="s">
        <v>357</v>
      </c>
      <c r="D9" s="5" t="s">
        <v>343</v>
      </c>
      <c r="E9" s="5"/>
      <c r="F9" s="5"/>
      <c r="G9" s="5" t="s">
        <v>328</v>
      </c>
    </row>
    <row r="10" spans="2:7">
      <c r="B10" s="692"/>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52" customWidth="1"/>
    <col min="5" max="5" width="8.88671875" style="652"/>
    <col min="6" max="6" width="11.77734375" style="648" bestFit="1" customWidth="1"/>
    <col min="9" max="9" width="11.5546875" bestFit="1" customWidth="1"/>
  </cols>
  <sheetData>
    <row r="1" spans="2:10">
      <c r="B1" t="s">
        <v>3525</v>
      </c>
      <c r="D1"/>
      <c r="E1"/>
      <c r="F1"/>
    </row>
    <row r="2" spans="2:10">
      <c r="H2" t="s">
        <v>3511</v>
      </c>
      <c r="I2" t="s">
        <v>3515</v>
      </c>
      <c r="J2" t="s">
        <v>3527</v>
      </c>
    </row>
    <row r="3" spans="2:10">
      <c r="H3" t="s">
        <v>3517</v>
      </c>
      <c r="I3" t="s">
        <v>3519</v>
      </c>
      <c r="J3" t="s">
        <v>3528</v>
      </c>
    </row>
    <row r="4" spans="2:10">
      <c r="H4" t="s">
        <v>3520</v>
      </c>
      <c r="I4" t="s">
        <v>3521</v>
      </c>
      <c r="J4" t="s">
        <v>3528</v>
      </c>
    </row>
    <row r="6" spans="2:10">
      <c r="D6" s="652" t="s">
        <v>3513</v>
      </c>
      <c r="E6" s="652" t="s">
        <v>3514</v>
      </c>
      <c r="F6" s="648" t="s">
        <v>3518</v>
      </c>
      <c r="H6" t="s">
        <v>3526</v>
      </c>
    </row>
    <row r="7" spans="2:10">
      <c r="B7" t="s">
        <v>3510</v>
      </c>
      <c r="C7" t="s">
        <v>3512</v>
      </c>
      <c r="D7" s="652">
        <v>16</v>
      </c>
      <c r="E7" s="652">
        <v>32</v>
      </c>
    </row>
    <row r="10" spans="2:10">
      <c r="B10" t="s">
        <v>3516</v>
      </c>
      <c r="C10" t="s">
        <v>3511</v>
      </c>
      <c r="D10" s="652">
        <v>16</v>
      </c>
      <c r="E10" s="652">
        <v>32</v>
      </c>
      <c r="H10">
        <f>(D11/10)*(E12/E11)*(E10/D12)</f>
        <v>18.72</v>
      </c>
    </row>
    <row r="11" spans="2:10">
      <c r="C11" t="s">
        <v>3517</v>
      </c>
      <c r="D11" s="652">
        <v>30</v>
      </c>
      <c r="E11" s="652">
        <v>10</v>
      </c>
      <c r="F11" s="648">
        <v>4</v>
      </c>
    </row>
    <row r="12" spans="2:10">
      <c r="C12" t="s">
        <v>3520</v>
      </c>
      <c r="D12" s="652">
        <v>20</v>
      </c>
      <c r="E12" s="652">
        <v>39</v>
      </c>
    </row>
    <row r="14" spans="2:10">
      <c r="B14" t="s">
        <v>3522</v>
      </c>
      <c r="C14" t="s">
        <v>3511</v>
      </c>
      <c r="D14" s="652">
        <v>15</v>
      </c>
      <c r="E14" s="652">
        <v>32</v>
      </c>
      <c r="H14">
        <f>(D15/10)*(E16/E15)*(E14/D16)</f>
        <v>18.72</v>
      </c>
    </row>
    <row r="15" spans="2:10">
      <c r="C15" t="s">
        <v>3517</v>
      </c>
      <c r="D15" s="652">
        <v>30</v>
      </c>
      <c r="E15" s="652">
        <v>10</v>
      </c>
      <c r="F15" s="648">
        <v>4</v>
      </c>
    </row>
    <row r="16" spans="2:10">
      <c r="C16" t="s">
        <v>3520</v>
      </c>
      <c r="D16" s="652">
        <v>20</v>
      </c>
      <c r="E16" s="652">
        <v>39</v>
      </c>
    </row>
    <row r="18" spans="2:8">
      <c r="B18" t="s">
        <v>3523</v>
      </c>
      <c r="C18" t="s">
        <v>3511</v>
      </c>
      <c r="D18" s="652">
        <v>16</v>
      </c>
      <c r="E18" s="652">
        <v>32</v>
      </c>
      <c r="H18">
        <f>(D19/10)*(E20/E19)*(E18/D20)</f>
        <v>18.72</v>
      </c>
    </row>
    <row r="19" spans="2:8">
      <c r="C19" t="s">
        <v>3517</v>
      </c>
      <c r="D19" s="652">
        <v>30</v>
      </c>
      <c r="E19" s="652">
        <v>10</v>
      </c>
      <c r="F19" s="648">
        <v>2</v>
      </c>
    </row>
    <row r="20" spans="2:8">
      <c r="C20" t="s">
        <v>3520</v>
      </c>
      <c r="D20" s="652">
        <v>20</v>
      </c>
      <c r="E20" s="652">
        <v>39</v>
      </c>
    </row>
    <row r="22" spans="2:8">
      <c r="B22" t="s">
        <v>3524</v>
      </c>
      <c r="C22" t="s">
        <v>3511</v>
      </c>
      <c r="D22" s="652">
        <v>16</v>
      </c>
      <c r="E22" s="652">
        <v>37</v>
      </c>
      <c r="H22">
        <f>(D23/10)*(E24/E23)*(E22/D24)</f>
        <v>26.428571428571427</v>
      </c>
    </row>
    <row r="23" spans="2:8">
      <c r="C23" t="s">
        <v>3517</v>
      </c>
      <c r="D23" s="653">
        <v>30</v>
      </c>
      <c r="E23" s="653">
        <v>9</v>
      </c>
      <c r="F23" s="648">
        <v>6</v>
      </c>
    </row>
    <row r="24" spans="2:8">
      <c r="C24" t="s">
        <v>3520</v>
      </c>
      <c r="D24" s="653">
        <v>21</v>
      </c>
      <c r="E24" s="653">
        <v>45</v>
      </c>
    </row>
    <row r="26" spans="2:8">
      <c r="B26" t="s">
        <v>814</v>
      </c>
      <c r="C26" t="s">
        <v>3511</v>
      </c>
      <c r="D26" s="652">
        <v>16</v>
      </c>
      <c r="E26" s="652">
        <v>32</v>
      </c>
      <c r="H26">
        <f>(D27/10)*(E28/E27)*(E26/D28)</f>
        <v>20.799999999999997</v>
      </c>
    </row>
    <row r="27" spans="2:8">
      <c r="C27" t="s">
        <v>3517</v>
      </c>
      <c r="D27" s="652">
        <v>30</v>
      </c>
      <c r="E27" s="652">
        <v>10</v>
      </c>
      <c r="F27" s="648">
        <v>3</v>
      </c>
    </row>
    <row r="28" spans="2:8">
      <c r="C28" t="s">
        <v>3520</v>
      </c>
      <c r="D28" s="652">
        <v>18</v>
      </c>
      <c r="E28" s="652">
        <v>39</v>
      </c>
    </row>
    <row r="30" spans="2:8">
      <c r="B30" t="s">
        <v>3529</v>
      </c>
      <c r="C30" t="s">
        <v>3511</v>
      </c>
      <c r="D30" s="652">
        <v>16</v>
      </c>
      <c r="E30" s="652">
        <v>32</v>
      </c>
      <c r="H30">
        <f>(D31/10)*(E32/E31)*(E30/D32)</f>
        <v>18.72</v>
      </c>
    </row>
    <row r="31" spans="2:8">
      <c r="C31" t="s">
        <v>3517</v>
      </c>
      <c r="D31" s="652">
        <v>30</v>
      </c>
      <c r="E31" s="652">
        <v>10</v>
      </c>
      <c r="F31" s="648">
        <v>4</v>
      </c>
    </row>
    <row r="32" spans="2:8">
      <c r="C32" t="s">
        <v>3520</v>
      </c>
      <c r="D32" s="652">
        <v>20</v>
      </c>
      <c r="E32" s="652">
        <v>39</v>
      </c>
    </row>
    <row r="35" spans="2:6">
      <c r="B35" t="s">
        <v>2549</v>
      </c>
      <c r="C35" t="s">
        <v>3517</v>
      </c>
      <c r="D35" s="652">
        <v>30</v>
      </c>
      <c r="E35" s="652">
        <v>10</v>
      </c>
      <c r="F35" s="648">
        <v>6</v>
      </c>
    </row>
    <row r="36" spans="2:6">
      <c r="C36" t="s">
        <v>3520</v>
      </c>
      <c r="D36" s="652">
        <v>20</v>
      </c>
      <c r="E36" s="652">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2571</v>
      </c>
      <c r="I3" s="166" t="s">
        <v>2585</v>
      </c>
      <c r="P3" s="166" t="s">
        <v>2593</v>
      </c>
    </row>
    <row r="4" spans="2:26">
      <c r="B4" t="s">
        <v>2572</v>
      </c>
      <c r="I4" t="s">
        <v>2578</v>
      </c>
      <c r="Q4" s="166">
        <v>1</v>
      </c>
      <c r="R4" t="s">
        <v>2588</v>
      </c>
      <c r="T4" s="166">
        <v>2</v>
      </c>
      <c r="U4" t="s">
        <v>2594</v>
      </c>
      <c r="X4" s="166">
        <v>3</v>
      </c>
      <c r="Y4" t="s">
        <v>2600</v>
      </c>
    </row>
    <row r="5" spans="2:26">
      <c r="C5">
        <v>1</v>
      </c>
      <c r="D5" t="s">
        <v>2568</v>
      </c>
      <c r="I5" t="s">
        <v>2579</v>
      </c>
      <c r="R5" s="516">
        <v>1</v>
      </c>
      <c r="S5" t="s">
        <v>2589</v>
      </c>
      <c r="U5" s="516">
        <v>1</v>
      </c>
      <c r="V5" t="s">
        <v>2595</v>
      </c>
      <c r="Y5" s="516">
        <v>1</v>
      </c>
      <c r="Z5" t="s">
        <v>2601</v>
      </c>
    </row>
    <row r="6" spans="2:26">
      <c r="C6">
        <v>2</v>
      </c>
      <c r="D6" t="s">
        <v>2567</v>
      </c>
      <c r="I6" t="s">
        <v>2577</v>
      </c>
      <c r="R6" s="516">
        <v>2</v>
      </c>
      <c r="S6" t="s">
        <v>2590</v>
      </c>
      <c r="U6" s="516">
        <v>2</v>
      </c>
      <c r="V6" t="s">
        <v>2629</v>
      </c>
      <c r="Y6" s="516">
        <v>2</v>
      </c>
      <c r="Z6" t="s">
        <v>2595</v>
      </c>
    </row>
    <row r="7" spans="2:26">
      <c r="C7">
        <v>3</v>
      </c>
      <c r="D7" t="s">
        <v>2576</v>
      </c>
      <c r="I7" s="104" t="s">
        <v>2583</v>
      </c>
      <c r="R7" s="516">
        <v>3</v>
      </c>
      <c r="S7" t="s">
        <v>2591</v>
      </c>
      <c r="U7" s="516">
        <v>3</v>
      </c>
      <c r="V7" t="s">
        <v>2599</v>
      </c>
      <c r="Y7" s="516">
        <v>3</v>
      </c>
      <c r="Z7" t="s">
        <v>2599</v>
      </c>
    </row>
    <row r="8" spans="2:26">
      <c r="C8">
        <v>4</v>
      </c>
      <c r="D8" t="s">
        <v>2569</v>
      </c>
      <c r="R8" s="516">
        <v>4</v>
      </c>
      <c r="S8" t="s">
        <v>2592</v>
      </c>
      <c r="U8" s="516">
        <v>4</v>
      </c>
      <c r="V8" t="s">
        <v>2598</v>
      </c>
      <c r="Y8" s="516">
        <v>4</v>
      </c>
      <c r="Z8" t="s">
        <v>2598</v>
      </c>
    </row>
    <row r="9" spans="2:26">
      <c r="C9">
        <v>5</v>
      </c>
      <c r="D9" t="s">
        <v>2570</v>
      </c>
      <c r="I9" s="166" t="s">
        <v>2587</v>
      </c>
      <c r="U9" s="516">
        <v>5</v>
      </c>
      <c r="V9" t="s">
        <v>2597</v>
      </c>
      <c r="Y9" s="516">
        <v>5</v>
      </c>
      <c r="Z9" t="s">
        <v>2597</v>
      </c>
    </row>
    <row r="10" spans="2:26">
      <c r="I10" t="s">
        <v>2580</v>
      </c>
      <c r="U10" s="516">
        <v>6</v>
      </c>
      <c r="V10" t="s">
        <v>2596</v>
      </c>
      <c r="Y10" s="516">
        <v>6</v>
      </c>
      <c r="Z10" t="s">
        <v>2596</v>
      </c>
    </row>
    <row r="11" spans="2:26">
      <c r="C11">
        <v>1</v>
      </c>
      <c r="D11" t="s">
        <v>2573</v>
      </c>
      <c r="I11" t="s">
        <v>2581</v>
      </c>
    </row>
    <row r="12" spans="2:26">
      <c r="C12">
        <v>2</v>
      </c>
      <c r="D12" t="s">
        <v>2574</v>
      </c>
      <c r="I12" t="s">
        <v>2582</v>
      </c>
      <c r="Q12" s="166">
        <v>4</v>
      </c>
      <c r="R12" t="s">
        <v>2605</v>
      </c>
    </row>
    <row r="13" spans="2:26">
      <c r="C13">
        <v>3</v>
      </c>
      <c r="D13" t="s">
        <v>2575</v>
      </c>
      <c r="I13" s="104" t="s">
        <v>2584</v>
      </c>
      <c r="J13" t="s">
        <v>2602</v>
      </c>
      <c r="R13" s="516">
        <v>1</v>
      </c>
      <c r="S13" t="s">
        <v>2604</v>
      </c>
    </row>
    <row r="14" spans="2:26">
      <c r="C14">
        <v>4</v>
      </c>
      <c r="D14" t="s">
        <v>2569</v>
      </c>
      <c r="I14" s="104" t="s">
        <v>2586</v>
      </c>
      <c r="R14" s="517" t="s">
        <v>2603</v>
      </c>
      <c r="S14" t="s">
        <v>2606</v>
      </c>
    </row>
    <row r="15" spans="2:26">
      <c r="C15">
        <v>5</v>
      </c>
      <c r="D15" t="s">
        <v>2570</v>
      </c>
      <c r="S15" t="s">
        <v>2607</v>
      </c>
    </row>
    <row r="16" spans="2:26">
      <c r="S16" t="s">
        <v>2608</v>
      </c>
    </row>
    <row r="18" spans="17:26">
      <c r="Q18" s="166">
        <v>5</v>
      </c>
      <c r="R18" t="s">
        <v>2615</v>
      </c>
      <c r="T18" s="166">
        <v>6</v>
      </c>
      <c r="U18" t="s">
        <v>2616</v>
      </c>
      <c r="X18" s="166">
        <v>7</v>
      </c>
      <c r="Y18" t="s">
        <v>2622</v>
      </c>
    </row>
    <row r="19" spans="17:26">
      <c r="R19" s="516">
        <v>1</v>
      </c>
      <c r="S19" t="s">
        <v>2609</v>
      </c>
      <c r="U19">
        <v>1</v>
      </c>
      <c r="V19" s="518" t="s">
        <v>2617</v>
      </c>
      <c r="Y19">
        <v>1</v>
      </c>
      <c r="Z19" s="518" t="s">
        <v>2623</v>
      </c>
    </row>
    <row r="20" spans="17:26">
      <c r="R20" s="516">
        <v>2</v>
      </c>
      <c r="S20" t="s">
        <v>2610</v>
      </c>
      <c r="U20">
        <v>2</v>
      </c>
      <c r="V20" s="518" t="s">
        <v>2618</v>
      </c>
      <c r="Y20">
        <v>2</v>
      </c>
      <c r="Z20" s="518" t="s">
        <v>2624</v>
      </c>
    </row>
    <row r="21" spans="17:26">
      <c r="R21" s="516">
        <v>3</v>
      </c>
      <c r="S21" t="s">
        <v>2611</v>
      </c>
      <c r="U21">
        <v>3</v>
      </c>
      <c r="V21" s="518" t="s">
        <v>2620</v>
      </c>
      <c r="Y21">
        <v>3</v>
      </c>
      <c r="Z21" s="518" t="s">
        <v>2625</v>
      </c>
    </row>
    <row r="22" spans="17:26">
      <c r="R22" s="516">
        <v>4</v>
      </c>
      <c r="S22" t="s">
        <v>2612</v>
      </c>
      <c r="U22">
        <v>4</v>
      </c>
      <c r="V22" s="518" t="s">
        <v>2619</v>
      </c>
      <c r="Z22" s="518" t="s">
        <v>2626</v>
      </c>
    </row>
    <row r="23" spans="17:26">
      <c r="R23" s="516">
        <v>5</v>
      </c>
      <c r="S23" t="s">
        <v>2613</v>
      </c>
      <c r="U23">
        <v>5</v>
      </c>
      <c r="V23" s="518" t="s">
        <v>2621</v>
      </c>
      <c r="Z23" s="518"/>
    </row>
    <row r="24" spans="17:26">
      <c r="R24" s="516">
        <v>6</v>
      </c>
      <c r="S24" t="s">
        <v>2614</v>
      </c>
    </row>
    <row r="26" spans="17:26">
      <c r="Q26" s="166">
        <v>8</v>
      </c>
      <c r="R26" t="s">
        <v>2628</v>
      </c>
    </row>
    <row r="27" spans="17:26">
      <c r="R27" s="516">
        <v>1</v>
      </c>
      <c r="S27" t="s">
        <v>2627</v>
      </c>
    </row>
    <row r="28" spans="17:26">
      <c r="R28" s="516">
        <v>2</v>
      </c>
      <c r="S28" t="s">
        <v>1225</v>
      </c>
    </row>
    <row r="29" spans="17:26">
      <c r="R29" s="516"/>
    </row>
    <row r="30" spans="17:26">
      <c r="R30" s="516"/>
    </row>
    <row r="31" spans="17:26">
      <c r="R31" s="516"/>
    </row>
    <row r="32" spans="17:26">
      <c r="R32" s="516"/>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2739</v>
      </c>
      <c r="C3" t="s">
        <v>2664</v>
      </c>
    </row>
    <row r="4" spans="2:3">
      <c r="C4" t="s">
        <v>2665</v>
      </c>
    </row>
    <row r="5" spans="2:3">
      <c r="C5" t="s">
        <v>2666</v>
      </c>
    </row>
    <row r="6" spans="2:3">
      <c r="C6" t="s">
        <v>2667</v>
      </c>
    </row>
    <row r="7" spans="2:3">
      <c r="C7" t="s">
        <v>2668</v>
      </c>
    </row>
    <row r="8" spans="2:3">
      <c r="C8" t="s">
        <v>2669</v>
      </c>
    </row>
    <row r="9" spans="2:3">
      <c r="C9" t="s">
        <v>2670</v>
      </c>
    </row>
    <row r="10" spans="2:3">
      <c r="C10" t="s">
        <v>2671</v>
      </c>
    </row>
    <row r="12" spans="2:3">
      <c r="B12" t="s">
        <v>2739</v>
      </c>
      <c r="C12" t="s">
        <v>2672</v>
      </c>
    </row>
    <row r="13" spans="2:3">
      <c r="C13" t="s">
        <v>2673</v>
      </c>
    </row>
    <row r="14" spans="2:3">
      <c r="C14" t="s">
        <v>2674</v>
      </c>
    </row>
    <row r="15" spans="2:3">
      <c r="C15" t="s">
        <v>2675</v>
      </c>
    </row>
    <row r="16" spans="2:3">
      <c r="C16" t="s">
        <v>2676</v>
      </c>
    </row>
    <row r="17" spans="2:3">
      <c r="C17" t="s">
        <v>2677</v>
      </c>
    </row>
    <row r="18" spans="2:3">
      <c r="C18" t="s">
        <v>2678</v>
      </c>
    </row>
    <row r="19" spans="2:3">
      <c r="C19" t="s">
        <v>2691</v>
      </c>
    </row>
    <row r="20" spans="2:3">
      <c r="C20" t="s">
        <v>2692</v>
      </c>
    </row>
    <row r="21" spans="2:3">
      <c r="C21" t="s">
        <v>2679</v>
      </c>
    </row>
    <row r="22" spans="2:3">
      <c r="C22" t="s">
        <v>2680</v>
      </c>
    </row>
    <row r="23" spans="2:3">
      <c r="C23" t="s">
        <v>2681</v>
      </c>
    </row>
    <row r="25" spans="2:3">
      <c r="B25" t="s">
        <v>2738</v>
      </c>
      <c r="C25" s="166" t="s">
        <v>2712</v>
      </c>
    </row>
    <row r="26" spans="2:3">
      <c r="B26" s="525" t="s">
        <v>2776</v>
      </c>
      <c r="C26" t="s">
        <v>2713</v>
      </c>
    </row>
    <row r="27" spans="2:3">
      <c r="B27" s="525" t="s">
        <v>2775</v>
      </c>
      <c r="C27" t="s">
        <v>2714</v>
      </c>
    </row>
    <row r="29" spans="2:3">
      <c r="C29" s="166" t="s">
        <v>2728</v>
      </c>
    </row>
    <row r="30" spans="2:3">
      <c r="B30" s="525" t="s">
        <v>2776</v>
      </c>
      <c r="C30" t="s">
        <v>2715</v>
      </c>
    </row>
    <row r="31" spans="2:3">
      <c r="C31" t="s">
        <v>2716</v>
      </c>
    </row>
    <row r="32" spans="2:3">
      <c r="C32" t="s">
        <v>2717</v>
      </c>
    </row>
    <row r="33" spans="2:3">
      <c r="C33" t="s">
        <v>2718</v>
      </c>
    </row>
    <row r="34" spans="2:3">
      <c r="C34" t="s">
        <v>2719</v>
      </c>
    </row>
    <row r="35" spans="2:3">
      <c r="C35" t="s">
        <v>2720</v>
      </c>
    </row>
    <row r="36" spans="2:3">
      <c r="B36" s="525" t="s">
        <v>2775</v>
      </c>
      <c r="C36" t="s">
        <v>2721</v>
      </c>
    </row>
    <row r="37" spans="2:3">
      <c r="C37" t="s">
        <v>2722</v>
      </c>
    </row>
    <row r="39" spans="2:3">
      <c r="C39" s="531" t="s">
        <v>2727</v>
      </c>
    </row>
    <row r="40" spans="2:3">
      <c r="B40" s="525" t="s">
        <v>2776</v>
      </c>
      <c r="C40" t="s">
        <v>2723</v>
      </c>
    </row>
    <row r="41" spans="2:3">
      <c r="C41" t="s">
        <v>2729</v>
      </c>
    </row>
    <row r="42" spans="2:3">
      <c r="C42" t="s">
        <v>2724</v>
      </c>
    </row>
    <row r="43" spans="2:3">
      <c r="C43" t="s">
        <v>2725</v>
      </c>
    </row>
    <row r="44" spans="2:3">
      <c r="B44" s="525" t="s">
        <v>2775</v>
      </c>
      <c r="C44" t="s">
        <v>2730</v>
      </c>
    </row>
    <row r="45" spans="2:3">
      <c r="C45" t="s">
        <v>2726</v>
      </c>
    </row>
    <row r="47" spans="2:3">
      <c r="C47" s="166" t="s">
        <v>2757</v>
      </c>
    </row>
    <row r="48" spans="2:3">
      <c r="B48" s="525" t="s">
        <v>2776</v>
      </c>
      <c r="C48" t="s">
        <v>2758</v>
      </c>
    </row>
    <row r="49" spans="2:11">
      <c r="C49" t="s">
        <v>2759</v>
      </c>
    </row>
    <row r="50" spans="2:11">
      <c r="B50" s="525" t="s">
        <v>2775</v>
      </c>
      <c r="C50" t="s">
        <v>2760</v>
      </c>
    </row>
    <row r="51" spans="2:11">
      <c r="C51" t="s">
        <v>2761</v>
      </c>
    </row>
    <row r="53" spans="2:11">
      <c r="C53" s="166" t="s">
        <v>2762</v>
      </c>
      <c r="K53" t="s">
        <v>2816</v>
      </c>
    </row>
    <row r="54" spans="2:11">
      <c r="B54" s="525" t="s">
        <v>2776</v>
      </c>
      <c r="C54" t="s">
        <v>2763</v>
      </c>
      <c r="K54" t="s">
        <v>2817</v>
      </c>
    </row>
    <row r="55" spans="2:11">
      <c r="C55" t="s">
        <v>2764</v>
      </c>
    </row>
    <row r="56" spans="2:11">
      <c r="C56" t="s">
        <v>2765</v>
      </c>
    </row>
    <row r="57" spans="2:11">
      <c r="C57" t="s">
        <v>2766</v>
      </c>
    </row>
    <row r="58" spans="2:11">
      <c r="B58" s="525" t="s">
        <v>2775</v>
      </c>
      <c r="C58" t="s">
        <v>2773</v>
      </c>
    </row>
    <row r="59" spans="2:11">
      <c r="C59" t="s">
        <v>2774</v>
      </c>
    </row>
    <row r="61" spans="2:11">
      <c r="C61" s="166" t="s">
        <v>2767</v>
      </c>
    </row>
    <row r="62" spans="2:11">
      <c r="B62" s="525" t="s">
        <v>2776</v>
      </c>
      <c r="C62" t="s">
        <v>2763</v>
      </c>
    </row>
    <row r="63" spans="2:11">
      <c r="C63" t="s">
        <v>2768</v>
      </c>
    </row>
    <row r="64" spans="2:11">
      <c r="C64" t="s">
        <v>2769</v>
      </c>
    </row>
    <row r="65" spans="2:3">
      <c r="B65" s="525" t="s">
        <v>2775</v>
      </c>
      <c r="C65" t="s">
        <v>2770</v>
      </c>
    </row>
    <row r="66" spans="2:3">
      <c r="C66" t="s">
        <v>2771</v>
      </c>
    </row>
    <row r="67" spans="2:3">
      <c r="C67" t="s">
        <v>2772</v>
      </c>
    </row>
    <row r="69" spans="2:3">
      <c r="C69" t="s">
        <v>2777</v>
      </c>
    </row>
    <row r="71" spans="2:3">
      <c r="C71" s="166" t="s">
        <v>2784</v>
      </c>
    </row>
    <row r="72" spans="2:3">
      <c r="C72" t="s">
        <v>2785</v>
      </c>
    </row>
    <row r="73" spans="2:3">
      <c r="C73" t="s">
        <v>2786</v>
      </c>
    </row>
    <row r="74" spans="2:3">
      <c r="C74" t="s">
        <v>2787</v>
      </c>
    </row>
    <row r="75" spans="2:3">
      <c r="C75" t="s">
        <v>2788</v>
      </c>
    </row>
    <row r="77" spans="2:3">
      <c r="C77" s="166" t="s">
        <v>2798</v>
      </c>
    </row>
    <row r="78" spans="2:3">
      <c r="C78" t="s">
        <v>2794</v>
      </c>
    </row>
    <row r="79" spans="2:3">
      <c r="C79" t="s">
        <v>2795</v>
      </c>
    </row>
    <row r="80" spans="2:3">
      <c r="C80" t="s">
        <v>2796</v>
      </c>
    </row>
    <row r="81" spans="3:6">
      <c r="C81" t="s">
        <v>2797</v>
      </c>
    </row>
    <row r="83" spans="3:6">
      <c r="C83" s="166" t="s">
        <v>2814</v>
      </c>
      <c r="F83" t="s">
        <v>2815</v>
      </c>
    </row>
    <row r="84" spans="3:6">
      <c r="C84" t="s">
        <v>2807</v>
      </c>
    </row>
    <row r="85" spans="3:6">
      <c r="C85" t="s">
        <v>2808</v>
      </c>
    </row>
    <row r="86" spans="3:6">
      <c r="C86" t="s">
        <v>2809</v>
      </c>
    </row>
    <row r="87" spans="3:6">
      <c r="C87" t="s">
        <v>2810</v>
      </c>
    </row>
    <row r="88" spans="3:6">
      <c r="C88" t="s">
        <v>2811</v>
      </c>
    </row>
    <row r="89" spans="3:6">
      <c r="C89" t="s">
        <v>2812</v>
      </c>
    </row>
    <row r="90" spans="3:6">
      <c r="C90" t="s">
        <v>2813</v>
      </c>
    </row>
    <row r="92" spans="3:6">
      <c r="C92" s="166" t="s">
        <v>2844</v>
      </c>
    </row>
    <row r="93" spans="3:6">
      <c r="C93" t="s">
        <v>2832</v>
      </c>
    </row>
    <row r="94" spans="3:6">
      <c r="C94" t="s">
        <v>2833</v>
      </c>
    </row>
    <row r="95" spans="3:6">
      <c r="C95" t="s">
        <v>2834</v>
      </c>
    </row>
    <row r="96" spans="3:6">
      <c r="C96" t="s">
        <v>2835</v>
      </c>
    </row>
    <row r="97" spans="3:13">
      <c r="C97" t="s">
        <v>2836</v>
      </c>
    </row>
    <row r="98" spans="3:13">
      <c r="C98" t="s">
        <v>2837</v>
      </c>
    </row>
    <row r="99" spans="3:13">
      <c r="C99" t="s">
        <v>2838</v>
      </c>
      <c r="M99" t="s">
        <v>2845</v>
      </c>
    </row>
    <row r="100" spans="3:13">
      <c r="C100" t="s">
        <v>2839</v>
      </c>
      <c r="M100" t="s">
        <v>2846</v>
      </c>
    </row>
    <row r="101" spans="3:13">
      <c r="C101" t="s">
        <v>2840</v>
      </c>
    </row>
    <row r="102" spans="3:13">
      <c r="C102" t="s">
        <v>2841</v>
      </c>
    </row>
    <row r="103" spans="3:13">
      <c r="C103" t="s">
        <v>2842</v>
      </c>
    </row>
    <row r="104" spans="3:13">
      <c r="C104" t="s">
        <v>2843</v>
      </c>
    </row>
    <row r="106" spans="3:13">
      <c r="C106" s="166" t="s">
        <v>2858</v>
      </c>
    </row>
    <row r="107" spans="3:13">
      <c r="C107" t="s">
        <v>2859</v>
      </c>
    </row>
    <row r="108" spans="3:13">
      <c r="C108" t="s">
        <v>2860</v>
      </c>
    </row>
    <row r="109" spans="3:13">
      <c r="C109" t="s">
        <v>2861</v>
      </c>
    </row>
    <row r="110" spans="3:13">
      <c r="C110" t="s">
        <v>2862</v>
      </c>
    </row>
    <row r="111" spans="3:13">
      <c r="C111" t="s">
        <v>2866</v>
      </c>
    </row>
    <row r="112" spans="3:13">
      <c r="C112" t="s">
        <v>2868</v>
      </c>
    </row>
    <row r="113" spans="3:3">
      <c r="C113" t="s">
        <v>2867</v>
      </c>
    </row>
    <row r="114" spans="3:3">
      <c r="C114" t="s">
        <v>2863</v>
      </c>
    </row>
    <row r="115" spans="3:3">
      <c r="C115" t="s">
        <v>2864</v>
      </c>
    </row>
    <row r="116" spans="3:3">
      <c r="C116" t="s">
        <v>2865</v>
      </c>
    </row>
    <row r="118" spans="3:3">
      <c r="C118" s="166" t="s">
        <v>2883</v>
      </c>
    </row>
    <row r="119" spans="3:3">
      <c r="C119" t="s">
        <v>2896</v>
      </c>
    </row>
    <row r="120" spans="3:3">
      <c r="C120" t="s">
        <v>2884</v>
      </c>
    </row>
    <row r="121" spans="3:3">
      <c r="C121" t="s">
        <v>2885</v>
      </c>
    </row>
    <row r="122" spans="3:3">
      <c r="C122" t="s">
        <v>2886</v>
      </c>
    </row>
    <row r="123" spans="3:3">
      <c r="C123" t="s">
        <v>2887</v>
      </c>
    </row>
    <row r="124" spans="3:3">
      <c r="C124" t="s">
        <v>2888</v>
      </c>
    </row>
    <row r="125" spans="3:3">
      <c r="C125" t="s">
        <v>2889</v>
      </c>
    </row>
    <row r="126" spans="3:3">
      <c r="C126" t="s">
        <v>2890</v>
      </c>
    </row>
    <row r="127" spans="3:3">
      <c r="C127" t="s">
        <v>2891</v>
      </c>
    </row>
    <row r="128" spans="3:3">
      <c r="C128" t="s">
        <v>2892</v>
      </c>
    </row>
    <row r="129" spans="3:3">
      <c r="C129" t="s">
        <v>2893</v>
      </c>
    </row>
    <row r="130" spans="3:3">
      <c r="C130" t="s">
        <v>2894</v>
      </c>
    </row>
    <row r="131" spans="3:3">
      <c r="C131" t="s">
        <v>2895</v>
      </c>
    </row>
    <row r="133" spans="3:3">
      <c r="C133" s="166" t="s">
        <v>2904</v>
      </c>
    </row>
    <row r="134" spans="3:3">
      <c r="C134" t="s">
        <v>2905</v>
      </c>
    </row>
    <row r="135" spans="3:3">
      <c r="C135" t="s">
        <v>2906</v>
      </c>
    </row>
    <row r="136" spans="3:3">
      <c r="C136" t="s">
        <v>2907</v>
      </c>
    </row>
    <row r="137" spans="3:3">
      <c r="C137" t="s">
        <v>2908</v>
      </c>
    </row>
    <row r="138" spans="3:3">
      <c r="C138" t="s">
        <v>2909</v>
      </c>
    </row>
    <row r="139" spans="3:3">
      <c r="C139" t="s">
        <v>2812</v>
      </c>
    </row>
    <row r="140" spans="3:3">
      <c r="C140" t="s">
        <v>2910</v>
      </c>
    </row>
    <row r="142" spans="3:3">
      <c r="C142" s="166" t="s">
        <v>2938</v>
      </c>
    </row>
    <row r="143" spans="3:3">
      <c r="C143" t="s">
        <v>2925</v>
      </c>
    </row>
    <row r="144" spans="3:3">
      <c r="C144" t="s">
        <v>2926</v>
      </c>
    </row>
    <row r="145" spans="3:3">
      <c r="C145" t="s">
        <v>2927</v>
      </c>
    </row>
    <row r="146" spans="3:3">
      <c r="C146" t="s">
        <v>2928</v>
      </c>
    </row>
    <row r="147" spans="3:3">
      <c r="C147" t="s">
        <v>2929</v>
      </c>
    </row>
    <row r="148" spans="3:3">
      <c r="C148" t="s">
        <v>2930</v>
      </c>
    </row>
    <row r="149" spans="3:3">
      <c r="C149" t="s">
        <v>2931</v>
      </c>
    </row>
    <row r="150" spans="3:3">
      <c r="C150" t="s">
        <v>2932</v>
      </c>
    </row>
    <row r="151" spans="3:3">
      <c r="C151" t="s">
        <v>2933</v>
      </c>
    </row>
    <row r="152" spans="3:3">
      <c r="C152" t="s">
        <v>2934</v>
      </c>
    </row>
    <row r="153" spans="3:3">
      <c r="C153" t="s">
        <v>2935</v>
      </c>
    </row>
    <row r="154" spans="3:3">
      <c r="C154" t="s">
        <v>2936</v>
      </c>
    </row>
    <row r="155" spans="3:3">
      <c r="C155" t="s">
        <v>2937</v>
      </c>
    </row>
    <row r="157" spans="3:3">
      <c r="C157" s="166" t="s">
        <v>2954</v>
      </c>
    </row>
    <row r="158" spans="3:3">
      <c r="C158" t="s">
        <v>2955</v>
      </c>
    </row>
    <row r="159" spans="3:3">
      <c r="C159" t="s">
        <v>2956</v>
      </c>
    </row>
    <row r="161" spans="3:3">
      <c r="C161" t="s">
        <v>2957</v>
      </c>
    </row>
    <row r="162" spans="3:3">
      <c r="C162" t="s">
        <v>2958</v>
      </c>
    </row>
    <row r="163" spans="3:3">
      <c r="C163" t="s">
        <v>2959</v>
      </c>
    </row>
    <row r="164" spans="3:3">
      <c r="C164" t="s">
        <v>2960</v>
      </c>
    </row>
    <row r="165" spans="3:3">
      <c r="C165" t="s">
        <v>2961</v>
      </c>
    </row>
    <row r="166" spans="3:3">
      <c r="C166" t="s">
        <v>2962</v>
      </c>
    </row>
    <row r="167" spans="3:3">
      <c r="C167" t="s">
        <v>2963</v>
      </c>
    </row>
    <row r="168" spans="3:3">
      <c r="C168" t="s">
        <v>2964</v>
      </c>
    </row>
    <row r="169" spans="3:3">
      <c r="C169" t="s">
        <v>2965</v>
      </c>
    </row>
    <row r="170" spans="3:3">
      <c r="C170" t="s">
        <v>2969</v>
      </c>
    </row>
    <row r="171" spans="3:3">
      <c r="C171" t="s">
        <v>2970</v>
      </c>
    </row>
    <row r="172" spans="3:3">
      <c r="C172" t="s">
        <v>2971</v>
      </c>
    </row>
    <row r="173" spans="3:3">
      <c r="C173" t="s">
        <v>2966</v>
      </c>
    </row>
    <row r="174" spans="3:3">
      <c r="C174" t="s">
        <v>2967</v>
      </c>
    </row>
    <row r="175" spans="3:3">
      <c r="C175" t="s">
        <v>2968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2731</v>
      </c>
    </row>
    <row r="3" spans="2:2">
      <c r="B3" t="s">
        <v>2732</v>
      </c>
    </row>
    <row r="4" spans="2:2">
      <c r="B4" t="s">
        <v>2733</v>
      </c>
    </row>
    <row r="5" spans="2:2">
      <c r="B5" t="s">
        <v>2734</v>
      </c>
    </row>
    <row r="6" spans="2:2">
      <c r="B6" t="s">
        <v>2735</v>
      </c>
    </row>
    <row r="7" spans="2:2">
      <c r="B7" t="s">
        <v>2736</v>
      </c>
    </row>
    <row r="8" spans="2:2">
      <c r="B8" t="s">
        <v>2737</v>
      </c>
    </row>
    <row r="10" spans="2:2">
      <c r="B10" t="s">
        <v>2682</v>
      </c>
    </row>
    <row r="11" spans="2:2">
      <c r="B11" t="s">
        <v>2683</v>
      </c>
    </row>
    <row r="12" spans="2:2">
      <c r="B12" t="s">
        <v>2684</v>
      </c>
    </row>
    <row r="13" spans="2:2">
      <c r="B13" t="s">
        <v>2685</v>
      </c>
    </row>
    <row r="14" spans="2:2">
      <c r="B14" t="s">
        <v>2686</v>
      </c>
    </row>
    <row r="15" spans="2:2">
      <c r="B15" t="s">
        <v>2687</v>
      </c>
    </row>
    <row r="16" spans="2:2">
      <c r="B16" t="s">
        <v>2688</v>
      </c>
    </row>
    <row r="17" spans="2:2">
      <c r="B17" t="s">
        <v>2689</v>
      </c>
    </row>
    <row r="18" spans="2:2">
      <c r="B18" t="s">
        <v>2690</v>
      </c>
    </row>
    <row r="20" spans="2:2">
      <c r="B20" t="s">
        <v>2693</v>
      </c>
    </row>
    <row r="21" spans="2:2">
      <c r="B21" t="s">
        <v>2694</v>
      </c>
    </row>
    <row r="22" spans="2:2">
      <c r="B22" t="s">
        <v>2695</v>
      </c>
    </row>
    <row r="24" spans="2:2">
      <c r="B24" t="s">
        <v>2696</v>
      </c>
    </row>
    <row r="25" spans="2:2">
      <c r="B25" t="s">
        <v>2697</v>
      </c>
    </row>
    <row r="26" spans="2:2">
      <c r="B26" t="s">
        <v>2698</v>
      </c>
    </row>
    <row r="27" spans="2:2">
      <c r="B27" t="s">
        <v>2699</v>
      </c>
    </row>
    <row r="28" spans="2:2">
      <c r="B28" t="s">
        <v>2700</v>
      </c>
    </row>
    <row r="29" spans="2:2">
      <c r="B29" t="s">
        <v>2701</v>
      </c>
    </row>
    <row r="30" spans="2:2">
      <c r="B30" t="s">
        <v>2702</v>
      </c>
    </row>
    <row r="31" spans="2:2">
      <c r="B31" t="s">
        <v>2703</v>
      </c>
    </row>
    <row r="32" spans="2:2">
      <c r="B32" t="s">
        <v>2704</v>
      </c>
    </row>
    <row r="34" spans="2:2">
      <c r="B34" t="s">
        <v>2705</v>
      </c>
    </row>
    <row r="35" spans="2:2">
      <c r="B35" t="s">
        <v>2706</v>
      </c>
    </row>
    <row r="36" spans="2:2">
      <c r="B36" t="s">
        <v>2707</v>
      </c>
    </row>
    <row r="37" spans="2:2">
      <c r="B37" t="s">
        <v>2708</v>
      </c>
    </row>
    <row r="38" spans="2:2">
      <c r="B38" t="s">
        <v>2709</v>
      </c>
    </row>
    <row r="39" spans="2:2">
      <c r="B39" t="s">
        <v>2710</v>
      </c>
    </row>
    <row r="40" spans="2:2">
      <c r="B40" t="s">
        <v>2711</v>
      </c>
    </row>
    <row r="42" spans="2:2">
      <c r="B42" t="s">
        <v>2740</v>
      </c>
    </row>
    <row r="43" spans="2:2">
      <c r="B43" t="s">
        <v>2741</v>
      </c>
    </row>
    <row r="44" spans="2:2">
      <c r="B44" t="s">
        <v>2742</v>
      </c>
    </row>
    <row r="45" spans="2:2">
      <c r="B45" t="s">
        <v>2743</v>
      </c>
    </row>
    <row r="46" spans="2:2">
      <c r="B46" t="s">
        <v>2744</v>
      </c>
    </row>
    <row r="48" spans="2:2">
      <c r="B48" t="s">
        <v>2745</v>
      </c>
    </row>
    <row r="49" spans="2:2">
      <c r="B49" t="s">
        <v>2746</v>
      </c>
    </row>
    <row r="50" spans="2:2">
      <c r="B50" t="s">
        <v>2747</v>
      </c>
    </row>
    <row r="51" spans="2:2">
      <c r="B51" t="s">
        <v>2748</v>
      </c>
    </row>
    <row r="52" spans="2:2">
      <c r="B52" t="s">
        <v>2749</v>
      </c>
    </row>
    <row r="53" spans="2:2">
      <c r="B53" t="s">
        <v>2750</v>
      </c>
    </row>
    <row r="55" spans="2:2">
      <c r="B55" t="s">
        <v>2751</v>
      </c>
    </row>
    <row r="56" spans="2:2">
      <c r="B56" t="s">
        <v>2746</v>
      </c>
    </row>
    <row r="57" spans="2:2">
      <c r="B57" t="s">
        <v>2752</v>
      </c>
    </row>
    <row r="58" spans="2:2">
      <c r="B58" t="s">
        <v>2753</v>
      </c>
    </row>
    <row r="59" spans="2:2">
      <c r="B59" t="s">
        <v>2754</v>
      </c>
    </row>
    <row r="60" spans="2:2">
      <c r="B60" t="s">
        <v>2755</v>
      </c>
    </row>
    <row r="61" spans="2:2">
      <c r="B61" t="s">
        <v>2756</v>
      </c>
    </row>
    <row r="63" spans="2:2">
      <c r="B63" t="s">
        <v>2778</v>
      </c>
    </row>
    <row r="65" spans="2:2">
      <c r="B65" t="s">
        <v>2779</v>
      </c>
    </row>
    <row r="66" spans="2:2">
      <c r="B66" t="s">
        <v>2780</v>
      </c>
    </row>
    <row r="67" spans="2:2">
      <c r="B67" t="s">
        <v>2781</v>
      </c>
    </row>
    <row r="68" spans="2:2">
      <c r="B68" t="s">
        <v>2782</v>
      </c>
    </row>
    <row r="69" spans="2:2">
      <c r="B69" t="s">
        <v>2783</v>
      </c>
    </row>
    <row r="71" spans="2:2">
      <c r="B71" t="s">
        <v>2789</v>
      </c>
    </row>
    <row r="72" spans="2:2">
      <c r="B72" t="s">
        <v>2790</v>
      </c>
    </row>
    <row r="73" spans="2:2">
      <c r="B73" t="s">
        <v>2791</v>
      </c>
    </row>
    <row r="74" spans="2:2">
      <c r="B74" t="s">
        <v>2792</v>
      </c>
    </row>
    <row r="75" spans="2:2">
      <c r="B75" t="s">
        <v>2793</v>
      </c>
    </row>
    <row r="77" spans="2:2">
      <c r="B77" t="s">
        <v>2799</v>
      </c>
    </row>
    <row r="78" spans="2:2">
      <c r="B78" t="s">
        <v>2800</v>
      </c>
    </row>
    <row r="79" spans="2:2">
      <c r="B79" t="s">
        <v>2801</v>
      </c>
    </row>
    <row r="80" spans="2:2">
      <c r="B80" t="s">
        <v>2802</v>
      </c>
    </row>
    <row r="81" spans="2:2">
      <c r="B81" t="s">
        <v>2803</v>
      </c>
    </row>
    <row r="82" spans="2:2">
      <c r="B82" t="s">
        <v>2804</v>
      </c>
    </row>
    <row r="83" spans="2:2">
      <c r="B83" t="s">
        <v>2805</v>
      </c>
    </row>
    <row r="84" spans="2:2">
      <c r="B84" t="s">
        <v>2806</v>
      </c>
    </row>
    <row r="86" spans="2:2">
      <c r="B86" t="s">
        <v>2818</v>
      </c>
    </row>
    <row r="87" spans="2:2">
      <c r="B87" t="s">
        <v>2819</v>
      </c>
    </row>
    <row r="88" spans="2:2">
      <c r="B88" t="s">
        <v>2820</v>
      </c>
    </row>
    <row r="89" spans="2:2">
      <c r="B89" t="s">
        <v>2821</v>
      </c>
    </row>
    <row r="90" spans="2:2">
      <c r="B90" t="s">
        <v>2822</v>
      </c>
    </row>
    <row r="91" spans="2:2">
      <c r="B91" t="s">
        <v>2823</v>
      </c>
    </row>
    <row r="92" spans="2:2">
      <c r="B92" t="s">
        <v>2824</v>
      </c>
    </row>
    <row r="93" spans="2:2">
      <c r="B93" t="s">
        <v>2825</v>
      </c>
    </row>
    <row r="94" spans="2:2">
      <c r="B94" t="s">
        <v>2826</v>
      </c>
    </row>
    <row r="95" spans="2:2">
      <c r="B95" t="s">
        <v>2827</v>
      </c>
    </row>
    <row r="96" spans="2:2">
      <c r="B96" t="s">
        <v>2828</v>
      </c>
    </row>
    <row r="97" spans="2:2">
      <c r="B97" t="s">
        <v>2829</v>
      </c>
    </row>
    <row r="98" spans="2:2">
      <c r="B98" t="s">
        <v>2830</v>
      </c>
    </row>
    <row r="99" spans="2:2">
      <c r="B99" t="s">
        <v>2831</v>
      </c>
    </row>
    <row r="101" spans="2:2">
      <c r="B101" t="s">
        <v>2847</v>
      </c>
    </row>
    <row r="102" spans="2:2">
      <c r="B102" t="s">
        <v>2848</v>
      </c>
    </row>
    <row r="103" spans="2:2">
      <c r="B103" t="s">
        <v>2849</v>
      </c>
    </row>
    <row r="104" spans="2:2">
      <c r="B104" t="s">
        <v>2850</v>
      </c>
    </row>
    <row r="105" spans="2:2">
      <c r="B105" t="s">
        <v>2851</v>
      </c>
    </row>
    <row r="106" spans="2:2">
      <c r="B106" t="s">
        <v>2852</v>
      </c>
    </row>
    <row r="107" spans="2:2">
      <c r="B107" t="s">
        <v>2853</v>
      </c>
    </row>
    <row r="108" spans="2:2">
      <c r="B108" t="s">
        <v>2854</v>
      </c>
    </row>
    <row r="109" spans="2:2">
      <c r="B109" t="s">
        <v>2855</v>
      </c>
    </row>
    <row r="110" spans="2:2">
      <c r="B110" t="s">
        <v>2856</v>
      </c>
    </row>
    <row r="111" spans="2:2">
      <c r="B111" t="s">
        <v>2857</v>
      </c>
    </row>
    <row r="113" spans="2:2">
      <c r="B113" t="s">
        <v>2869</v>
      </c>
    </row>
    <row r="114" spans="2:2">
      <c r="B114" t="s">
        <v>2870</v>
      </c>
    </row>
    <row r="115" spans="2:2">
      <c r="B115" t="s">
        <v>2871</v>
      </c>
    </row>
    <row r="116" spans="2:2">
      <c r="B116" t="s">
        <v>2872</v>
      </c>
    </row>
    <row r="117" spans="2:2">
      <c r="B117" t="s">
        <v>2873</v>
      </c>
    </row>
    <row r="118" spans="2:2">
      <c r="B118" t="s">
        <v>2874</v>
      </c>
    </row>
    <row r="119" spans="2:2">
      <c r="B119" t="s">
        <v>2875</v>
      </c>
    </row>
    <row r="120" spans="2:2">
      <c r="B120" t="s">
        <v>2876</v>
      </c>
    </row>
    <row r="121" spans="2:2">
      <c r="B121" t="s">
        <v>2877</v>
      </c>
    </row>
    <row r="122" spans="2:2">
      <c r="B122" t="s">
        <v>2878</v>
      </c>
    </row>
    <row r="123" spans="2:2">
      <c r="B123" t="s">
        <v>2879</v>
      </c>
    </row>
    <row r="124" spans="2:2">
      <c r="B124" t="s">
        <v>2880</v>
      </c>
    </row>
    <row r="125" spans="2:2">
      <c r="B125" t="s">
        <v>2881</v>
      </c>
    </row>
    <row r="126" spans="2:2">
      <c r="B126" t="s">
        <v>2882</v>
      </c>
    </row>
    <row r="128" spans="2:2">
      <c r="B128" t="s">
        <v>2897</v>
      </c>
    </row>
    <row r="129" spans="2:2">
      <c r="B129" t="s">
        <v>2898</v>
      </c>
    </row>
    <row r="130" spans="2:2">
      <c r="B130" t="s">
        <v>2899</v>
      </c>
    </row>
    <row r="131" spans="2:2">
      <c r="B131" t="s">
        <v>2900</v>
      </c>
    </row>
    <row r="132" spans="2:2">
      <c r="B132" t="s">
        <v>2901</v>
      </c>
    </row>
    <row r="133" spans="2:2">
      <c r="B133" t="s">
        <v>2902</v>
      </c>
    </row>
    <row r="134" spans="2:2">
      <c r="B134" t="s">
        <v>2805</v>
      </c>
    </row>
    <row r="135" spans="2:2">
      <c r="B135" t="s">
        <v>2903</v>
      </c>
    </row>
    <row r="137" spans="2:2">
      <c r="B137" t="s">
        <v>2911</v>
      </c>
    </row>
    <row r="138" spans="2:2">
      <c r="B138" t="s">
        <v>2912</v>
      </c>
    </row>
    <row r="139" spans="2:2">
      <c r="B139" t="s">
        <v>2913</v>
      </c>
    </row>
    <row r="140" spans="2:2">
      <c r="B140" t="s">
        <v>2914</v>
      </c>
    </row>
    <row r="141" spans="2:2">
      <c r="B141" t="s">
        <v>2915</v>
      </c>
    </row>
    <row r="142" spans="2:2">
      <c r="B142" t="s">
        <v>2916</v>
      </c>
    </row>
    <row r="143" spans="2:2">
      <c r="B143" t="s">
        <v>2917</v>
      </c>
    </row>
    <row r="144" spans="2:2">
      <c r="B144" t="s">
        <v>2918</v>
      </c>
    </row>
    <row r="145" spans="2:2">
      <c r="B145" t="s">
        <v>2919</v>
      </c>
    </row>
    <row r="146" spans="2:2">
      <c r="B146" t="s">
        <v>2920</v>
      </c>
    </row>
    <row r="147" spans="2:2">
      <c r="B147" t="s">
        <v>2921</v>
      </c>
    </row>
    <row r="148" spans="2:2">
      <c r="B148" t="s">
        <v>2922</v>
      </c>
    </row>
    <row r="149" spans="2:2">
      <c r="B149" t="s">
        <v>2923</v>
      </c>
    </row>
    <row r="150" spans="2:2">
      <c r="B150" t="s">
        <v>2924</v>
      </c>
    </row>
    <row r="152" spans="2:2">
      <c r="B152" t="s">
        <v>2972</v>
      </c>
    </row>
    <row r="153" spans="2:2">
      <c r="B153" t="s">
        <v>2939</v>
      </c>
    </row>
    <row r="154" spans="2:2">
      <c r="B154" t="s">
        <v>2940</v>
      </c>
    </row>
    <row r="156" spans="2:2">
      <c r="B156" t="s">
        <v>2941</v>
      </c>
    </row>
    <row r="157" spans="2:2">
      <c r="B157" t="s">
        <v>2942</v>
      </c>
    </row>
    <row r="158" spans="2:2">
      <c r="B158" t="s">
        <v>2943</v>
      </c>
    </row>
    <row r="159" spans="2:2">
      <c r="B159" t="s">
        <v>2944</v>
      </c>
    </row>
    <row r="160" spans="2:2">
      <c r="B160" t="s">
        <v>2945</v>
      </c>
    </row>
    <row r="161" spans="2:2">
      <c r="B161" t="s">
        <v>2946</v>
      </c>
    </row>
    <row r="162" spans="2:2">
      <c r="B162" t="s">
        <v>2947</v>
      </c>
    </row>
    <row r="163" spans="2:2">
      <c r="B163" t="s">
        <v>2948</v>
      </c>
    </row>
    <row r="164" spans="2:2">
      <c r="B164" t="s">
        <v>2949</v>
      </c>
    </row>
    <row r="165" spans="2:2">
      <c r="B165" t="s">
        <v>2950</v>
      </c>
    </row>
    <row r="166" spans="2:2">
      <c r="B166" t="s">
        <v>2951</v>
      </c>
    </row>
    <row r="167" spans="2:2">
      <c r="B167" t="s">
        <v>2952</v>
      </c>
    </row>
    <row r="168" spans="2:2">
      <c r="B168" t="s">
        <v>2953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1" customWidth="1"/>
    <col min="4" max="4" width="48" bestFit="1" customWidth="1"/>
    <col min="5" max="5" width="8.21875" style="37" bestFit="1" customWidth="1"/>
    <col min="6" max="6" width="8.88671875" style="459"/>
    <col min="7" max="7" width="11.21875" bestFit="1" customWidth="1"/>
  </cols>
  <sheetData>
    <row r="2" spans="1:9">
      <c r="A2" t="s">
        <v>2179</v>
      </c>
    </row>
    <row r="3" spans="1:9">
      <c r="B3" s="68" t="s">
        <v>2172</v>
      </c>
      <c r="C3" s="68" t="s">
        <v>2177</v>
      </c>
      <c r="D3" s="68" t="s">
        <v>2173</v>
      </c>
      <c r="E3" s="67" t="s">
        <v>2171</v>
      </c>
      <c r="F3" s="68" t="s">
        <v>208</v>
      </c>
      <c r="G3" s="68" t="s">
        <v>2182</v>
      </c>
      <c r="H3" s="508"/>
      <c r="I3" s="495"/>
    </row>
    <row r="4" spans="1:9">
      <c r="B4" s="460" t="s">
        <v>2180</v>
      </c>
      <c r="C4" s="461" t="s">
        <v>2181</v>
      </c>
      <c r="D4" s="460" t="s">
        <v>2183</v>
      </c>
      <c r="E4" s="137">
        <v>33920</v>
      </c>
      <c r="F4" s="461"/>
      <c r="G4" s="458">
        <v>43632</v>
      </c>
    </row>
    <row r="5" spans="1:9">
      <c r="B5" t="s">
        <v>2166</v>
      </c>
      <c r="C5" s="461" t="s">
        <v>1162</v>
      </c>
      <c r="D5" t="s">
        <v>2167</v>
      </c>
      <c r="E5" s="37">
        <v>9990</v>
      </c>
      <c r="G5" s="21">
        <v>43748</v>
      </c>
    </row>
    <row r="6" spans="1:9">
      <c r="B6" t="s">
        <v>2168</v>
      </c>
      <c r="C6" s="461" t="s">
        <v>1162</v>
      </c>
      <c r="D6" t="s">
        <v>2165</v>
      </c>
      <c r="E6" s="37">
        <v>56697</v>
      </c>
      <c r="G6" s="21">
        <v>43746</v>
      </c>
    </row>
    <row r="7" spans="1:9">
      <c r="B7" t="s">
        <v>2174</v>
      </c>
      <c r="C7" s="461" t="s">
        <v>1162</v>
      </c>
      <c r="D7" t="s">
        <v>2169</v>
      </c>
      <c r="E7" s="37">
        <v>1584</v>
      </c>
      <c r="F7" s="459" t="s">
        <v>2170</v>
      </c>
      <c r="G7" s="21">
        <v>43750</v>
      </c>
    </row>
    <row r="8" spans="1:9">
      <c r="B8" t="s">
        <v>2175</v>
      </c>
      <c r="C8" s="461" t="s">
        <v>2178</v>
      </c>
      <c r="D8" t="s">
        <v>2176</v>
      </c>
      <c r="E8" s="37">
        <v>24250</v>
      </c>
      <c r="G8" s="21">
        <v>43750</v>
      </c>
    </row>
    <row r="9" spans="1:9">
      <c r="B9" t="s">
        <v>2295</v>
      </c>
      <c r="C9" s="461" t="s">
        <v>2296</v>
      </c>
      <c r="D9" t="s">
        <v>2294</v>
      </c>
      <c r="E9" s="137" t="s">
        <v>2297</v>
      </c>
      <c r="F9" s="459" t="s">
        <v>2298</v>
      </c>
      <c r="G9" s="21">
        <v>43770</v>
      </c>
      <c r="H9" s="495" t="s">
        <v>2300</v>
      </c>
      <c r="I9" t="s">
        <v>2299</v>
      </c>
    </row>
    <row r="10" spans="1:9">
      <c r="B10" t="s">
        <v>2301</v>
      </c>
      <c r="C10" s="461" t="s">
        <v>2302</v>
      </c>
      <c r="D10" t="s">
        <v>2303</v>
      </c>
      <c r="E10" s="37">
        <v>41532</v>
      </c>
      <c r="F10" s="459" t="s">
        <v>2309</v>
      </c>
      <c r="G10" s="21">
        <v>43769</v>
      </c>
    </row>
    <row r="11" spans="1:9">
      <c r="B11" t="s">
        <v>2301</v>
      </c>
      <c r="C11" s="495" t="s">
        <v>2302</v>
      </c>
      <c r="D11" t="s">
        <v>2304</v>
      </c>
      <c r="E11" s="137" t="s">
        <v>2297</v>
      </c>
      <c r="F11" s="137">
        <v>41532</v>
      </c>
    </row>
    <row r="12" spans="1:9">
      <c r="B12" t="s">
        <v>2301</v>
      </c>
      <c r="C12" s="495" t="s">
        <v>2302</v>
      </c>
      <c r="D12" t="s">
        <v>2305</v>
      </c>
      <c r="E12" s="137" t="s">
        <v>2297</v>
      </c>
      <c r="F12" s="137">
        <v>38853</v>
      </c>
    </row>
    <row r="13" spans="1:9">
      <c r="B13" t="s">
        <v>2301</v>
      </c>
      <c r="C13" s="495" t="s">
        <v>2302</v>
      </c>
      <c r="D13" t="s">
        <v>2306</v>
      </c>
      <c r="E13" s="137" t="s">
        <v>2297</v>
      </c>
      <c r="F13" s="137">
        <v>41532</v>
      </c>
    </row>
    <row r="14" spans="1:9">
      <c r="B14" t="s">
        <v>2301</v>
      </c>
      <c r="C14" s="495" t="s">
        <v>2302</v>
      </c>
      <c r="D14" t="s">
        <v>2307</v>
      </c>
      <c r="E14" s="137" t="s">
        <v>2297</v>
      </c>
      <c r="F14" s="137">
        <v>40192</v>
      </c>
    </row>
    <row r="15" spans="1:9">
      <c r="B15" t="s">
        <v>2301</v>
      </c>
      <c r="C15" s="495" t="s">
        <v>2302</v>
      </c>
      <c r="D15" t="s">
        <v>2308</v>
      </c>
      <c r="E15" s="137" t="s">
        <v>2297</v>
      </c>
      <c r="F15" s="137">
        <v>36492</v>
      </c>
    </row>
    <row r="16" spans="1:9">
      <c r="B16" t="s">
        <v>2175</v>
      </c>
      <c r="C16" s="461" t="s">
        <v>2373</v>
      </c>
      <c r="D16" t="s">
        <v>2374</v>
      </c>
      <c r="E16" s="37">
        <v>25650</v>
      </c>
      <c r="G16" s="21">
        <v>43775</v>
      </c>
    </row>
    <row r="17" spans="2:7">
      <c r="B17" t="s">
        <v>2375</v>
      </c>
      <c r="C17" s="498" t="s">
        <v>2376</v>
      </c>
      <c r="D17" t="s">
        <v>2377</v>
      </c>
      <c r="E17" s="37">
        <v>1738</v>
      </c>
      <c r="F17" s="496"/>
      <c r="G17" s="21">
        <v>43776</v>
      </c>
    </row>
    <row r="18" spans="2:7">
      <c r="B18" t="s">
        <v>2501</v>
      </c>
      <c r="C18" s="506" t="s">
        <v>2502</v>
      </c>
      <c r="D18" t="s">
        <v>2503</v>
      </c>
      <c r="E18" s="37">
        <v>1680</v>
      </c>
      <c r="F18" s="505"/>
      <c r="G18" s="21">
        <v>43788</v>
      </c>
    </row>
    <row r="19" spans="2:7">
      <c r="B19" t="s">
        <v>2295</v>
      </c>
      <c r="C19" s="506" t="s">
        <v>2504</v>
      </c>
      <c r="D19" t="s">
        <v>2505</v>
      </c>
      <c r="E19" s="37">
        <v>2480</v>
      </c>
      <c r="F19" s="505"/>
      <c r="G19" s="21">
        <v>43788</v>
      </c>
    </row>
    <row r="20" spans="2:7">
      <c r="C20" s="506"/>
      <c r="F20" s="505"/>
    </row>
    <row r="22" spans="2:7">
      <c r="B22" s="462" t="s">
        <v>187</v>
      </c>
      <c r="C22" s="462"/>
      <c r="D22" s="61"/>
      <c r="E22" s="463">
        <f>SUM(E4:E21)</f>
        <v>199521</v>
      </c>
      <c r="F22" s="464"/>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2394</v>
      </c>
      <c r="C2" t="s">
        <v>2400</v>
      </c>
      <c r="D2" t="s">
        <v>2401</v>
      </c>
      <c r="E2" t="s">
        <v>2425</v>
      </c>
    </row>
    <row r="3" spans="2:5">
      <c r="B3" t="s">
        <v>2395</v>
      </c>
      <c r="C3" t="s">
        <v>2402</v>
      </c>
      <c r="D3" t="s">
        <v>2401</v>
      </c>
    </row>
    <row r="4" spans="2:5">
      <c r="B4" t="s">
        <v>2396</v>
      </c>
      <c r="C4" t="s">
        <v>2400</v>
      </c>
      <c r="D4" t="s">
        <v>2401</v>
      </c>
      <c r="E4" t="s">
        <v>2425</v>
      </c>
    </row>
    <row r="6" spans="2:5">
      <c r="B6" t="s">
        <v>2399</v>
      </c>
      <c r="C6" t="s">
        <v>2408</v>
      </c>
      <c r="D6" t="s">
        <v>2397</v>
      </c>
    </row>
    <row r="7" spans="2:5">
      <c r="B7" t="s">
        <v>2398</v>
      </c>
      <c r="C7" t="s">
        <v>2408</v>
      </c>
      <c r="D7" t="s">
        <v>2397</v>
      </c>
    </row>
    <row r="9" spans="2:5">
      <c r="B9" t="s">
        <v>2406</v>
      </c>
      <c r="C9" t="s">
        <v>2407</v>
      </c>
      <c r="D9" t="s">
        <v>2397</v>
      </c>
    </row>
    <row r="11" spans="2:5">
      <c r="B11" t="s">
        <v>2405</v>
      </c>
      <c r="C11" t="s">
        <v>2402</v>
      </c>
      <c r="D11" t="s">
        <v>2397</v>
      </c>
      <c r="E11" t="s">
        <v>2426</v>
      </c>
    </row>
    <row r="12" spans="2:5">
      <c r="B12" t="s">
        <v>2403</v>
      </c>
      <c r="C12" t="s">
        <v>2404</v>
      </c>
      <c r="D12" t="s">
        <v>2401</v>
      </c>
    </row>
    <row r="14" spans="2:5">
      <c r="B14" t="s">
        <v>2409</v>
      </c>
      <c r="C14" t="s">
        <v>2408</v>
      </c>
      <c r="D14" t="s">
        <v>2401</v>
      </c>
    </row>
    <row r="15" spans="2:5">
      <c r="B15" t="s">
        <v>2410</v>
      </c>
      <c r="C15" t="s">
        <v>2408</v>
      </c>
      <c r="D15" t="s">
        <v>2397</v>
      </c>
    </row>
    <row r="17" spans="2:4">
      <c r="B17" t="s">
        <v>2411</v>
      </c>
      <c r="C17" t="s">
        <v>2408</v>
      </c>
      <c r="D17" t="s">
        <v>2397</v>
      </c>
    </row>
    <row r="18" spans="2:4">
      <c r="B18" t="s">
        <v>173</v>
      </c>
      <c r="C18" t="s">
        <v>2408</v>
      </c>
      <c r="D18" t="s">
        <v>2397</v>
      </c>
    </row>
    <row r="19" spans="2:4">
      <c r="B19" t="s">
        <v>2412</v>
      </c>
      <c r="C19" t="s">
        <v>2408</v>
      </c>
      <c r="D19" t="s">
        <v>2397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2145</v>
      </c>
    </row>
    <row r="3" spans="2:10">
      <c r="B3" s="80" t="s">
        <v>2144</v>
      </c>
    </row>
    <row r="4" spans="2:10">
      <c r="B4" t="s">
        <v>2147</v>
      </c>
    </row>
    <row r="5" spans="2:10">
      <c r="B5" s="80" t="s">
        <v>2146</v>
      </c>
    </row>
    <row r="7" spans="2:10">
      <c r="C7" t="s">
        <v>2151</v>
      </c>
    </row>
    <row r="8" spans="2:10">
      <c r="C8" s="80" t="s">
        <v>2148</v>
      </c>
    </row>
    <row r="9" spans="2:10">
      <c r="C9" t="s">
        <v>2150</v>
      </c>
    </row>
    <row r="10" spans="2:10">
      <c r="C10" s="80" t="s">
        <v>2149</v>
      </c>
    </row>
    <row r="11" spans="2:10">
      <c r="J11" s="174"/>
    </row>
    <row r="13" spans="2:10">
      <c r="B13" t="s">
        <v>2210</v>
      </c>
    </row>
    <row r="14" spans="2:10">
      <c r="D14" t="s">
        <v>2212</v>
      </c>
      <c r="G14" t="s">
        <v>2214</v>
      </c>
    </row>
    <row r="16" spans="2:10">
      <c r="B16" t="s">
        <v>2310</v>
      </c>
      <c r="D16" t="s">
        <v>2262</v>
      </c>
      <c r="G16" t="s">
        <v>2215</v>
      </c>
      <c r="H16" s="80" t="s">
        <v>2260</v>
      </c>
      <c r="I16" t="s">
        <v>2217</v>
      </c>
    </row>
    <row r="17" spans="2:16">
      <c r="B17" t="s">
        <v>2239</v>
      </c>
      <c r="G17" t="s">
        <v>2215</v>
      </c>
      <c r="H17" s="80" t="s">
        <v>2364</v>
      </c>
    </row>
    <row r="18" spans="2:16">
      <c r="B18" t="s">
        <v>2238</v>
      </c>
      <c r="G18" t="s">
        <v>2215</v>
      </c>
      <c r="H18" s="80" t="s">
        <v>2365</v>
      </c>
      <c r="I18" t="s">
        <v>2216</v>
      </c>
      <c r="O18" t="s">
        <v>895</v>
      </c>
      <c r="P18" t="s">
        <v>896</v>
      </c>
    </row>
    <row r="19" spans="2:16">
      <c r="O19">
        <v>298.55643044619421</v>
      </c>
      <c r="P19">
        <v>301.83727034120733</v>
      </c>
    </row>
    <row r="20" spans="2:16">
      <c r="B20" t="s">
        <v>2211</v>
      </c>
      <c r="D20" t="s">
        <v>2213</v>
      </c>
      <c r="G20" t="s">
        <v>2215</v>
      </c>
      <c r="H20" s="80" t="s">
        <v>2366</v>
      </c>
      <c r="O20" t="s">
        <v>2259</v>
      </c>
      <c r="P20" t="s">
        <v>1496</v>
      </c>
    </row>
    <row r="21" spans="2:16">
      <c r="O21">
        <v>347.76902887139107</v>
      </c>
      <c r="P21">
        <v>351.04986876640419</v>
      </c>
    </row>
    <row r="27" spans="2:16">
      <c r="B27" t="s">
        <v>2218</v>
      </c>
    </row>
    <row r="29" spans="2:16">
      <c r="B29" t="s">
        <v>2221</v>
      </c>
      <c r="C29" s="80" t="s">
        <v>2222</v>
      </c>
    </row>
    <row r="30" spans="2:16">
      <c r="C30" s="80" t="s">
        <v>2219</v>
      </c>
    </row>
    <row r="31" spans="2:16">
      <c r="C31" s="80" t="s">
        <v>2220</v>
      </c>
    </row>
    <row r="32" spans="2:16">
      <c r="C32" s="80"/>
    </row>
    <row r="35" spans="2:9">
      <c r="B35" t="s">
        <v>2427</v>
      </c>
    </row>
    <row r="36" spans="2:9">
      <c r="C36" t="s">
        <v>2428</v>
      </c>
      <c r="D36" t="s">
        <v>2433</v>
      </c>
      <c r="F36" t="s">
        <v>2438</v>
      </c>
      <c r="G36" t="s">
        <v>2439</v>
      </c>
      <c r="I36" t="s">
        <v>2460</v>
      </c>
    </row>
    <row r="37" spans="2:9">
      <c r="C37" t="s">
        <v>2432</v>
      </c>
      <c r="D37" t="s">
        <v>2434</v>
      </c>
      <c r="F37" t="s">
        <v>2440</v>
      </c>
      <c r="G37" t="s">
        <v>2451</v>
      </c>
      <c r="I37" t="s">
        <v>2461</v>
      </c>
    </row>
    <row r="38" spans="2:9">
      <c r="C38" t="s">
        <v>2429</v>
      </c>
      <c r="F38" t="s">
        <v>2441</v>
      </c>
      <c r="G38" t="s">
        <v>2442</v>
      </c>
      <c r="I38" t="s">
        <v>2520</v>
      </c>
    </row>
    <row r="39" spans="2:9">
      <c r="C39" t="s">
        <v>2430</v>
      </c>
    </row>
    <row r="40" spans="2:9">
      <c r="C40" t="s">
        <v>2431</v>
      </c>
      <c r="F40" t="s">
        <v>2453</v>
      </c>
      <c r="G40" t="s">
        <v>2450</v>
      </c>
      <c r="I40" t="s">
        <v>2486</v>
      </c>
    </row>
    <row r="41" spans="2:9">
      <c r="C41" t="s">
        <v>2435</v>
      </c>
      <c r="F41" t="s">
        <v>2452</v>
      </c>
      <c r="G41" t="s">
        <v>2454</v>
      </c>
      <c r="I41" t="s">
        <v>2475</v>
      </c>
    </row>
    <row r="42" spans="2:9">
      <c r="C42" t="s">
        <v>2436</v>
      </c>
      <c r="F42" t="s">
        <v>2455</v>
      </c>
      <c r="I42" t="s">
        <v>2476</v>
      </c>
    </row>
    <row r="43" spans="2:9">
      <c r="C43" t="s">
        <v>2437</v>
      </c>
    </row>
    <row r="44" spans="2:9">
      <c r="F44" t="s">
        <v>2456</v>
      </c>
      <c r="I44" t="s">
        <v>2479</v>
      </c>
    </row>
    <row r="45" spans="2:9">
      <c r="C45" t="s">
        <v>2443</v>
      </c>
      <c r="D45" t="s">
        <v>2445</v>
      </c>
      <c r="F45" t="s">
        <v>2457</v>
      </c>
      <c r="I45" t="s">
        <v>2480</v>
      </c>
    </row>
    <row r="46" spans="2:9">
      <c r="C46" t="s">
        <v>2444</v>
      </c>
      <c r="F46" t="s">
        <v>2458</v>
      </c>
    </row>
    <row r="47" spans="2:9">
      <c r="C47" t="s">
        <v>2446</v>
      </c>
    </row>
    <row r="48" spans="2:9">
      <c r="C48" t="s">
        <v>2447</v>
      </c>
      <c r="D48" t="s">
        <v>2434</v>
      </c>
      <c r="F48" t="s">
        <v>2462</v>
      </c>
      <c r="I48" t="s">
        <v>2481</v>
      </c>
    </row>
    <row r="49" spans="3:9">
      <c r="C49" t="s">
        <v>2448</v>
      </c>
      <c r="F49" t="s">
        <v>2463</v>
      </c>
      <c r="I49" t="s">
        <v>2478</v>
      </c>
    </row>
    <row r="50" spans="3:9">
      <c r="C50" t="s">
        <v>2449</v>
      </c>
      <c r="F50" t="s">
        <v>2495</v>
      </c>
      <c r="I50" t="s">
        <v>2482</v>
      </c>
    </row>
    <row r="51" spans="3:9">
      <c r="C51" t="s">
        <v>2459</v>
      </c>
      <c r="F51" t="s">
        <v>2474</v>
      </c>
      <c r="I51" t="s">
        <v>2483</v>
      </c>
    </row>
    <row r="52" spans="3:9">
      <c r="F52" t="s">
        <v>2477</v>
      </c>
      <c r="I52" t="s">
        <v>2485</v>
      </c>
    </row>
    <row r="53" spans="3:9">
      <c r="C53" t="s">
        <v>2464</v>
      </c>
      <c r="F53" t="s">
        <v>2484</v>
      </c>
      <c r="I53" t="s">
        <v>2519</v>
      </c>
    </row>
    <row r="54" spans="3:9">
      <c r="C54" t="s">
        <v>2465</v>
      </c>
      <c r="F54" t="s">
        <v>2494</v>
      </c>
      <c r="I54" t="s">
        <v>2518</v>
      </c>
    </row>
    <row r="55" spans="3:9">
      <c r="C55" t="s">
        <v>2466</v>
      </c>
    </row>
    <row r="56" spans="3:9">
      <c r="C56" t="s">
        <v>2468</v>
      </c>
      <c r="F56" t="s">
        <v>2493</v>
      </c>
      <c r="I56" t="s">
        <v>2488</v>
      </c>
    </row>
    <row r="57" spans="3:9">
      <c r="C57" t="s">
        <v>2467</v>
      </c>
    </row>
    <row r="58" spans="3:9">
      <c r="C58" t="s">
        <v>2469</v>
      </c>
      <c r="D58" t="s">
        <v>2473</v>
      </c>
      <c r="F58" t="s">
        <v>2496</v>
      </c>
    </row>
    <row r="59" spans="3:9">
      <c r="C59" t="s">
        <v>2470</v>
      </c>
      <c r="F59" t="s">
        <v>2499</v>
      </c>
    </row>
    <row r="60" spans="3:9">
      <c r="C60" t="s">
        <v>2471</v>
      </c>
      <c r="D60" t="s">
        <v>2472</v>
      </c>
      <c r="F60" t="s">
        <v>2500</v>
      </c>
    </row>
    <row r="62" spans="3:9">
      <c r="C62" t="s">
        <v>2489</v>
      </c>
    </row>
    <row r="63" spans="3:9">
      <c r="C63" t="s">
        <v>2487</v>
      </c>
    </row>
    <row r="64" spans="3:9">
      <c r="C64" t="s">
        <v>2491</v>
      </c>
    </row>
    <row r="65" spans="3:3">
      <c r="C65" t="s">
        <v>2490</v>
      </c>
    </row>
    <row r="66" spans="3:3">
      <c r="C66" t="s">
        <v>2492</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2021-04-12T15:00:00Z</dcterms:modified>
</cp:coreProperties>
</file>