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6"/>
  </bookViews>
  <sheets>
    <sheet name="考え" sheetId="1" r:id="rId1"/>
    <sheet name="ｇ" sheetId="2" r:id="rId2"/>
    <sheet name="ｓ" sheetId="3" r:id="rId3"/>
    <sheet name="行動" sheetId="4" r:id="rId4"/>
    <sheet name="案だし" sheetId="5" r:id="rId5"/>
    <sheet name="札幌" sheetId="6" r:id="rId6"/>
    <sheet name="将来"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J44" i="3"/>
  <c r="E44" i="3"/>
  <c r="F14" i="4" l="1"/>
  <c r="F25" i="4" s="1"/>
  <c r="M44" i="3"/>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<sst xmlns="http://schemas.openxmlformats.org/spreadsheetml/2006/main" count="598" uniqueCount="439">
  <si>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</si>
  <si>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</si>
  <si>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</si>
  <si>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</si>
  <si>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</si>
  <si>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</si>
  <si>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</si>
  <si>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</si>
  <si>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</si>
  <si>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</si>
  <si>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</si>
  <si>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</si>
  <si>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</si>
  <si>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</si>
  <si>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</si>
  <si>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</si>
  <si>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</si>
  <si>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</si>
  <si>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</si>
  <si>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</si>
  <si>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</si>
  <si>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</si>
  <si>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</si>
  <si>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</si>
  <si>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</si>
  <si>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</si>
  <si>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</si>
  <si>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</si>
  <si>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</si>
  <si>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</si>
  <si>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</si>
  <si>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</si>
  <si>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</si>
  <si>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</si>
  <si>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</si>
  <si>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</si>
  <si>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</si>
  <si>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</si>
  <si>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</si>
  <si>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</si>
  <si>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</si>
  <si>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</si>
  <si>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</si>
  <si>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</si>
  <si>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</si>
  <si>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</si>
  <si>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</si>
  <si>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</si>
  <si>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</si>
  <si>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</si>
  <si>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</si>
  <si>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</si>
  <si>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</si>
  <si>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</si>
  <si>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</si>
  <si>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</si>
  <si>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</si>
  <si>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</si>
  <si>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</si>
  <si>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</si>
  <si>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</si>
  <si>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</si>
  <si>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</si>
  <si>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</si>
  <si>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</si>
  <si>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</si>
  <si>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</si>
  <si>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</si>
  <si>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</si>
  <si>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</si>
  <si>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</si>
  <si>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</si>
  <si>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</si>
  <si>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</si>
  <si>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</si>
  <si>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</si>
  <si>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</si>
  <si>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</si>
  <si>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</si>
  <si>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</si>
  <si>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</si>
  <si>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</si>
  <si>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</si>
  <si>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</si>
  <si>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</si>
  <si>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</si>
  <si>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</si>
  <si>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</si>
  <si>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</si>
  <si>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</si>
  <si>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</si>
  <si>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</si>
  <si>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</si>
  <si>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</si>
  <si>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</si>
  <si>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</si>
  <si>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</si>
  <si>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</si>
  <si>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</si>
  <si>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</si>
  <si>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</si>
  <si>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</si>
  <si>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</si>
  <si>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</si>
  <si>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</si>
  <si>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</si>
  <si>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HK417 EARLY VARIANT</t>
  </si>
  <si>
    <t>CYC</t>
  </si>
  <si>
    <t>精密バイオBB弾 0.2g</t>
    <phoneticPr fontId="2"/>
  </si>
  <si>
    <t>購入希望</t>
    <rPh sb="0" eb="2">
      <t>コウニュウ</t>
    </rPh>
    <rPh sb="2" eb="4">
      <t>キボウ</t>
    </rPh>
    <phoneticPr fontId="2"/>
  </si>
  <si>
    <t>HK417用　バッファリングレンチ</t>
  </si>
  <si>
    <t>楽天</t>
    <rPh sb="0" eb="2">
      <t>ラクテン</t>
    </rPh>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</si>
  <si>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</si>
  <si>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</si>
  <si>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</si>
  <si>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</si>
  <si>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予定総計</t>
    <rPh sb="0" eb="2">
      <t>ヨテイ</t>
    </rPh>
    <rPh sb="2" eb="4">
      <t>ソウケイ</t>
    </rPh>
    <phoneticPr fontId="2"/>
  </si>
  <si>
    <t>購入予定_合計</t>
    <rPh sb="0" eb="2">
      <t>コウニュウ</t>
    </rPh>
    <rPh sb="2" eb="4">
      <t>ヨテイ</t>
    </rPh>
    <rPh sb="5" eb="7">
      <t>ゴウケイ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</si>
  <si>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</si>
  <si>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</si>
  <si>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</si>
  <si>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購入取り止め</t>
    <rPh sb="0" eb="2">
      <t>コウニュウ</t>
    </rPh>
    <rPh sb="2" eb="3">
      <t>ト</t>
    </rPh>
    <rPh sb="4" eb="5">
      <t>ヤ</t>
    </rPh>
    <phoneticPr fontId="2"/>
  </si>
  <si>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</si>
  <si>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</si>
  <si>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</si>
  <si>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</si>
  <si>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</si>
  <si>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検討_商品</t>
    <rPh sb="0" eb="2">
      <t>ケントウ</t>
    </rPh>
    <rPh sb="3" eb="5">
      <t>ショウヒン</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</si>
  <si>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</si>
  <si>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</si>
  <si>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</si>
  <si>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</si>
  <si>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</si>
  <si>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</si>
  <si>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</si>
  <si>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</si>
  <si>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検討候補算予算</t>
    <rPh sb="0" eb="2">
      <t>ケントウ</t>
    </rPh>
    <rPh sb="2" eb="4">
      <t>コウホ</t>
    </rPh>
    <rPh sb="4" eb="5">
      <t>サン</t>
    </rPh>
    <rPh sb="5" eb="7">
      <t>ヨサン</t>
    </rPh>
    <phoneticPr fontId="2"/>
  </si>
  <si>
    <t>転用</t>
    <rPh sb="0" eb="2">
      <t>テンヨウ</t>
    </rPh>
    <phoneticPr fontId="2"/>
  </si>
  <si>
    <t>夏用バイクグローブ(半壊)</t>
    <rPh sb="0" eb="2">
      <t>ナツヨウ</t>
    </rPh>
    <rPh sb="10" eb="12">
      <t>ハンカイ</t>
    </rPh>
    <phoneticPr fontId="2"/>
  </si>
  <si>
    <t>スカルネックウォーマー</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</si>
  <si>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</si>
  <si>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</si>
  <si>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</si>
  <si>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</si>
  <si>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</si>
  <si>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</si>
  <si>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</si>
  <si>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</si>
  <si>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</si>
  <si>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</si>
  <si>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</si>
  <si>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</si>
  <si>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</si>
  <si>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</si>
  <si>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</si>
  <si>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</si>
  <si>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</si>
  <si>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</si>
  <si>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</si>
  <si>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</si>
  <si>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</si>
  <si>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</si>
  <si>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</si>
  <si>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</si>
  <si>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</si>
  <si>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</si>
  <si>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</si>
  <si>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</si>
  <si>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</si>
  <si>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</si>
  <si>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</si>
  <si>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</si>
  <si>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</si>
  <si>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</si>
  <si>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</si>
  <si>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</si>
  <si>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</si>
  <si>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</si>
  <si>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</si>
  <si>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</si>
  <si>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</si>
  <si>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</si>
  <si>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</si>
  <si>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</si>
  <si>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</si>
  <si>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</si>
  <si>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</si>
  <si>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</si>
  <si>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</si>
  <si>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</si>
  <si>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</si>
  <si>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</si>
  <si>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</si>
  <si>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</si>
  <si>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</si>
  <si>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</si>
  <si>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</si>
  <si>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</si>
  <si>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</si>
  <si>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ペットボトルをBBボトルの代用</t>
    <rPh sb="13" eb="15">
      <t>ダイヨウ</t>
    </rPh>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</si>
  <si>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</si>
  <si>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</si>
  <si>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</si>
  <si>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</si>
  <si>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</si>
  <si>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</si>
  <si>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</si>
  <si>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</si>
  <si>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</si>
  <si>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</si>
  <si>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</si>
  <si>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</si>
  <si>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</si>
  <si>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</si>
  <si>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</si>
  <si>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</si>
  <si>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</si>
  <si>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</si>
  <si>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</si>
  <si>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</si>
  <si>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</si>
  <si>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</si>
  <si>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</si>
  <si>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</si>
  <si>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</si>
  <si>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</si>
  <si>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</si>
  <si>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</si>
  <si>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</si>
  <si>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</si>
  <si>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</si>
  <si>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</si>
  <si>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</si>
  <si>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</si>
  <si>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</si>
  <si>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</si>
  <si>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</si>
  <si>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</si>
  <si>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</si>
  <si>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</si>
  <si>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</si>
  <si>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</si>
  <si>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</si>
  <si>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</si>
  <si>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</si>
  <si>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</si>
  <si>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</si>
  <si>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</si>
  <si>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</si>
  <si>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</si>
  <si>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</si>
  <si>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</si>
  <si>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</si>
  <si>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</si>
  <si>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</si>
  <si>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</si>
  <si>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</si>
  <si>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</si>
  <si>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</si>
  <si>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</si>
  <si>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</si>
  <si>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</si>
  <si>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</si>
  <si>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</si>
  <si>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</si>
  <si>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</si>
  <si>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</si>
  <si>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</si>
  <si>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</si>
  <si>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</si>
  <si>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</si>
  <si>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</si>
  <si>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</si>
  <si>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</si>
  <si>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</si>
  <si>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</si>
  <si>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</si>
  <si>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</si>
  <si>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</si>
  <si>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</si>
  <si>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</si>
  <si>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</si>
  <si>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</si>
  <si>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</si>
  <si>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</si>
  <si>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</si>
  <si>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</si>
  <si>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</si>
  <si>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</si>
  <si>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</si>
  <si>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</si>
  <si>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</si>
  <si>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</si>
  <si>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</si>
  <si>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</si>
  <si>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1/20_社内サバゲー(ユニオンベース)</t>
    <rPh sb="5" eb="7">
      <t>シャナイ</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</si>
  <si>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</si>
  <si>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</si>
  <si>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</si>
  <si>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</si>
  <si>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</si>
  <si>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</si>
  <si>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</si>
  <si>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</si>
  <si>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</si>
  <si>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</si>
  <si>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</si>
  <si>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</si>
  <si>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</si>
  <si>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Amazon</t>
    <phoneticPr fontId="2"/>
  </si>
  <si>
    <t>BBボトル 大サイズ</t>
    <phoneticPr fontId="2"/>
  </si>
  <si>
    <t>タクティカルメッシュゴーグル オリーブグリーン</t>
    <phoneticPr fontId="2"/>
  </si>
  <si>
    <t>キャンドゥ</t>
    <phoneticPr fontId="2"/>
  </si>
  <si>
    <t>ｷｬ</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</si>
  <si>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</si>
  <si>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</si>
  <si>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</si>
  <si>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</si>
  <si>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</si>
  <si>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</si>
  <si>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</si>
  <si>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</si>
  <si>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</si>
  <si>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</si>
  <si>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</si>
  <si>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</si>
  <si>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</si>
  <si>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</si>
  <si>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</si>
  <si>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</si>
  <si>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</si>
  <si>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</si>
  <si>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</si>
  <si>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</si>
  <si>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</si>
  <si>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</si>
  <si>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</si>
  <si>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</si>
  <si>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</si>
  <si>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</si>
  <si>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</si>
  <si>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</si>
  <si>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</si>
  <si>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</si>
  <si>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</si>
  <si>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</si>
  <si>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</si>
  <si>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</si>
  <si>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</si>
  <si>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</si>
  <si>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</si>
  <si>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</si>
  <si>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</si>
  <si>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</si>
  <si>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</si>
  <si>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</si>
  <si>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</si>
  <si>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</si>
  <si>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</si>
  <si>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</si>
  <si>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</si>
  <si>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</si>
  <si>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</si>
  <si>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</si>
  <si>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</si>
  <si>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</si>
  <si>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</si>
  <si>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</si>
  <si>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</si>
  <si>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</si>
  <si>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</si>
  <si>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</si>
  <si>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</si>
  <si>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</si>
  <si>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</si>
  <si>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</si>
  <si>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</si>
  <si>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</si>
  <si>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</si>
  <si>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</si>
  <si>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</si>
  <si>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</si>
  <si>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</si>
  <si>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</si>
  <si>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</si>
  <si>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</si>
  <si>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</si>
  <si>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</si>
  <si>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</si>
  <si>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</si>
  <si>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</si>
  <si>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</si>
  <si>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</si>
  <si>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[Bolle]シューティングゴーグル THUNDER</t>
    <phoneticPr fontId="2"/>
  </si>
  <si>
    <t>[CYC]精密バイオBB弾 0.25g</t>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</si>
  <si>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</si>
  <si>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</si>
  <si>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</si>
  <si>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</si>
  <si>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</si>
  <si>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</si>
  <si>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</si>
  <si>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</si>
  <si>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</si>
  <si>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</si>
  <si>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</si>
  <si>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</si>
  <si>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</si>
  <si>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</si>
  <si>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</si>
  <si>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</si>
  <si>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</si>
  <si>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</si>
  <si>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</si>
  <si>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</si>
  <si>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</si>
  <si>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</si>
  <si>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</si>
  <si>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</si>
  <si>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</si>
  <si>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</si>
  <si>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</si>
  <si>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</si>
  <si>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</si>
  <si>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</si>
  <si>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</si>
  <si>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</si>
  <si>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</si>
  <si>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</si>
  <si>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</si>
  <si>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</si>
  <si>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</si>
  <si>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</si>
  <si>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BLACKHAWKタイプ右用 ホルスター 防水 (1.黒色 P220 P226)</t>
    <phoneticPr fontId="2"/>
  </si>
  <si>
    <t>ダンプポーチ ミリタリーポーチ OD</t>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</si>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</sst>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s>
  <borders count="45">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142">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3" borderId="25" xfId="0" applyFill="1" applyBorder="1" applyAlignment="1">
      <alignment horizontal="center" vertical="center"/>
    </xf>
    <xf numFmtId="38" fontId="0" fillId="3" borderId="25" xfId="1" applyFont="1" applyFill="1" applyBorder="1" applyAlignment="1">
      <alignment horizontal="center"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0" fontId="0" fillId="7" borderId="5" xfId="0" applyFill="1" applyBorder="1">
      <alignment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31" xfId="0" applyBorder="1">
      <alignment vertical="center"/>
    </xf>
    <xf numFmtId="38" fontId="0" fillId="0" borderId="31" xfId="1" applyFont="1" applyBorder="1">
      <alignment vertical="center"/>
    </xf>
    <xf numFmtId="0" fontId="0" fillId="0" borderId="0" xfId="0" applyFill="1">
      <alignment vertical="center"/>
    </xf>
    <xf numFmtId="38" fontId="0" fillId="0" borderId="0" xfId="1" applyFont="1" applyFill="1">
      <alignment vertical="center"/>
    </xf>
    <xf numFmtId="0" fontId="0" fillId="0" borderId="32" xfId="0" applyBorder="1">
      <alignment vertical="center"/>
    </xf>
    <xf numFmtId="0" fontId="0" fillId="0" borderId="33" xfId="0" applyBorder="1">
      <alignment vertical="center"/>
    </xf>
    <xf numFmtId="0" fontId="0" fillId="0" borderId="35" xfId="0" applyBorder="1">
      <alignment vertical="center"/>
    </xf>
    <xf numFmtId="38" fontId="0" fillId="0" borderId="34" xfId="1" applyFont="1" applyBorder="1">
      <alignment vertical="center"/>
    </xf>
    <xf numFmtId="38" fontId="0" fillId="0" borderId="36" xfId="1" applyFont="1" applyBorder="1">
      <alignment vertical="center"/>
    </xf>
    <xf numFmtId="0" fontId="9" fillId="8" borderId="0" xfId="0" applyFont="1" applyFill="1">
      <alignment vertical="center"/>
    </xf>
    <xf numFmtId="38" fontId="9" fillId="8" borderId="0" xfId="1" applyFont="1" applyFill="1">
      <alignment vertical="center"/>
    </xf>
    <xf numFmtId="38" fontId="9" fillId="8" borderId="0" xfId="1" applyFont="1" applyFill="1" applyAlignment="1">
      <alignment horizontal="center" vertical="center"/>
    </xf>
    <xf numFmtId="0" fontId="9" fillId="8"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9" borderId="0" xfId="0" applyFill="1">
      <alignment vertical="center"/>
    </xf>
    <xf numFmtId="38" fontId="0" fillId="9" borderId="0" xfId="1" applyFont="1" applyFill="1">
      <alignment vertical="center"/>
    </xf>
    <xf numFmtId="38" fontId="0" fillId="9" borderId="0" xfId="0" applyNumberFormat="1" applyFill="1">
      <alignment vertical="center"/>
    </xf>
    <xf numFmtId="0" fontId="10" fillId="0" borderId="0" xfId="3">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0" fontId="0" fillId="10"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0" xfId="0" applyAlignment="1">
      <alignment horizontal="center" vertical="center"/>
    </xf>
    <xf numFmtId="0" fontId="0" fillId="10" borderId="3" xfId="0"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39" xfId="0" applyBorder="1">
      <alignment vertical="center"/>
    </xf>
    <xf numFmtId="38" fontId="0" fillId="0" borderId="40" xfId="1" applyFont="1" applyBorder="1">
      <alignment vertical="center"/>
    </xf>
    <xf numFmtId="38" fontId="0" fillId="0" borderId="40" xfId="1" applyFont="1" applyBorder="1" applyAlignment="1">
      <alignment horizontal="right" vertical="center"/>
    </xf>
    <xf numFmtId="0" fontId="0" fillId="0" borderId="41" xfId="0" applyBorder="1">
      <alignment vertical="center"/>
    </xf>
    <xf numFmtId="38" fontId="0" fillId="0" borderId="42" xfId="1" applyFont="1" applyBorder="1">
      <alignment vertical="center"/>
    </xf>
    <xf numFmtId="0" fontId="0" fillId="5" borderId="39" xfId="0" applyFill="1" applyBorder="1" applyAlignment="1">
      <alignment horizontal="right" vertical="center"/>
    </xf>
    <xf numFmtId="38" fontId="0" fillId="5" borderId="40" xfId="1" applyFont="1" applyFill="1" applyBorder="1">
      <alignment vertical="center"/>
    </xf>
    <xf numFmtId="0" fontId="0" fillId="0" borderId="39" xfId="0" applyFill="1" applyBorder="1">
      <alignment vertical="center"/>
    </xf>
    <xf numFmtId="0" fontId="0" fillId="0" borderId="41" xfId="0" applyFill="1" applyBorder="1">
      <alignment vertical="center"/>
    </xf>
    <xf numFmtId="0" fontId="6" fillId="5" borderId="43" xfId="0" applyFont="1" applyFill="1" applyBorder="1" applyAlignment="1">
      <alignment horizontal="right" vertical="center"/>
    </xf>
    <xf numFmtId="38" fontId="6" fillId="5" borderId="44" xfId="1" applyFont="1" applyFill="1" applyBorder="1">
      <alignment vertical="center"/>
    </xf>
    <xf numFmtId="0" fontId="0" fillId="0" borderId="0" xfId="0" applyAlignment="1">
      <alignment horizontal="center"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0" fontId="0" fillId="0" borderId="0" xfId="0" applyFill="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0" fillId="0" borderId="23" xfId="0"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4" borderId="26" xfId="0" applyFill="1" applyBorder="1" applyAlignment="1">
      <alignment horizontal="center" vertical="center"/>
    </xf>
    <xf numFmtId="0" fontId="0" fillId="4" borderId="23" xfId="0" applyFill="1" applyBorder="1" applyAlignment="1">
      <alignment horizontal="center" vertical="center"/>
    </xf>
    <xf numFmtId="0" fontId="0" fillId="4" borderId="27" xfId="0"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43255</v>
      </c>
      <c r="B1" s="21"/>
    </row>
    <row r="2" spans="1:11" ht="16.5" thickBot="1">
      <c r="B2" t="s">
        <v>88</v>
      </c>
      <c r="C2" s="5" t="s">
        <v>89</v>
      </c>
      <c r="D2" s="14" t="s">
        <v>57</v>
      </c>
      <c r="E2" s="14" t="s">
        <v>58</v>
      </c>
      <c r="F2" s="14" t="s">
        <v>59</v>
      </c>
      <c r="G2" s="14" t="s">
        <v>68</v>
      </c>
      <c r="H2" s="15" t="s">
        <v>72</v>
      </c>
    </row>
    <row r="3" spans="1:11">
      <c r="B3" s="122" t="s">
        <v>51</v>
      </c>
      <c r="C3" s="31" t="s">
        <v>46</v>
      </c>
      <c r="D3" s="32" t="s">
        <v>60</v>
      </c>
      <c r="E3" s="32" t="s">
        <v>70</v>
      </c>
      <c r="F3" s="32" t="s">
        <v>63</v>
      </c>
      <c r="G3" s="32" t="s">
        <v>69</v>
      </c>
      <c r="H3" s="33">
        <v>350</v>
      </c>
      <c r="J3" s="11"/>
    </row>
    <row r="4" spans="1:11">
      <c r="A4" t="s">
        <v>48</v>
      </c>
      <c r="B4" s="123"/>
      <c r="C4" s="34" t="s">
        <v>47</v>
      </c>
      <c r="D4" s="35" t="s">
        <v>64</v>
      </c>
      <c r="E4" s="35" t="s">
        <v>60</v>
      </c>
      <c r="F4" s="35" t="s">
        <v>61</v>
      </c>
      <c r="G4" s="35" t="s">
        <v>69</v>
      </c>
      <c r="H4" s="36">
        <v>1000</v>
      </c>
      <c r="I4" s="12" t="s">
        <v>87</v>
      </c>
      <c r="J4" s="11"/>
    </row>
    <row r="5" spans="1:11">
      <c r="B5" s="123"/>
      <c r="C5" s="8" t="s">
        <v>52</v>
      </c>
      <c r="D5" s="9" t="s">
        <v>64</v>
      </c>
      <c r="E5" s="9" t="s">
        <v>60</v>
      </c>
      <c r="F5" s="9" t="s">
        <v>62</v>
      </c>
      <c r="G5" s="9" t="s">
        <v>69</v>
      </c>
      <c r="H5" s="16">
        <v>3000</v>
      </c>
      <c r="J5" s="11" t="s">
        <v>92</v>
      </c>
      <c r="K5" s="24" t="s">
        <v>93</v>
      </c>
    </row>
    <row r="6" spans="1:11">
      <c r="B6" s="123"/>
      <c r="C6" s="8" t="s">
        <v>50</v>
      </c>
      <c r="D6" s="9" t="s">
        <v>60</v>
      </c>
      <c r="E6" s="9" t="s">
        <v>71</v>
      </c>
      <c r="F6" s="9" t="s">
        <v>62</v>
      </c>
      <c r="G6" s="9" t="s">
        <v>67</v>
      </c>
      <c r="H6" s="16">
        <v>2000</v>
      </c>
      <c r="J6" s="11" t="s">
        <v>100</v>
      </c>
    </row>
    <row r="7" spans="1:11">
      <c r="B7" s="123"/>
      <c r="C7" s="8" t="s">
        <v>49</v>
      </c>
      <c r="D7" s="9" t="s">
        <v>60</v>
      </c>
      <c r="E7" s="9" t="s">
        <v>71</v>
      </c>
      <c r="F7" s="9" t="s">
        <v>63</v>
      </c>
      <c r="G7" s="9" t="s">
        <v>69</v>
      </c>
      <c r="H7" s="16">
        <v>3300</v>
      </c>
      <c r="J7" s="11" t="s">
        <v>100</v>
      </c>
    </row>
    <row r="8" spans="1:11">
      <c r="B8" s="124"/>
      <c r="C8" s="25" t="s">
        <v>65</v>
      </c>
      <c r="D8" s="26" t="s">
        <v>95</v>
      </c>
      <c r="E8" s="26" t="s">
        <v>71</v>
      </c>
      <c r="F8" s="26" t="s">
        <v>63</v>
      </c>
      <c r="G8" s="26" t="s">
        <v>96</v>
      </c>
      <c r="H8" s="27">
        <v>0</v>
      </c>
      <c r="I8" s="5" t="s">
        <v>90</v>
      </c>
      <c r="J8" s="11"/>
    </row>
    <row r="9" spans="1:11" ht="16.5" thickBot="1">
      <c r="B9" s="125"/>
      <c r="C9" s="28" t="s">
        <v>97</v>
      </c>
      <c r="D9" s="29" t="s">
        <v>60</v>
      </c>
      <c r="E9" s="29" t="s">
        <v>71</v>
      </c>
      <c r="F9" s="29" t="s">
        <v>61</v>
      </c>
      <c r="G9" s="29" t="s">
        <v>98</v>
      </c>
      <c r="H9" s="30">
        <v>400</v>
      </c>
      <c r="I9" s="12" t="s">
        <v>99</v>
      </c>
      <c r="J9" s="11"/>
    </row>
    <row r="10" spans="1:11">
      <c r="B10" s="119" t="s">
        <v>53</v>
      </c>
      <c r="C10" s="31" t="s">
        <v>54</v>
      </c>
      <c r="D10" s="32" t="s">
        <v>60</v>
      </c>
      <c r="E10" s="32" t="s">
        <v>71</v>
      </c>
      <c r="F10" s="32" t="s">
        <v>63</v>
      </c>
      <c r="G10" s="32" t="s">
        <v>69</v>
      </c>
      <c r="H10" s="33">
        <v>2000</v>
      </c>
      <c r="J10" s="11"/>
    </row>
    <row r="11" spans="1:11">
      <c r="B11" s="120"/>
      <c r="C11" s="8" t="s">
        <v>55</v>
      </c>
      <c r="D11" s="9" t="s">
        <v>64</v>
      </c>
      <c r="E11" s="9" t="s">
        <v>60</v>
      </c>
      <c r="F11" s="9" t="s">
        <v>62</v>
      </c>
      <c r="G11" s="9" t="s">
        <v>69</v>
      </c>
      <c r="H11" s="16">
        <v>1300</v>
      </c>
      <c r="J11" s="11" t="s">
        <v>92</v>
      </c>
      <c r="K11" s="24" t="s">
        <v>93</v>
      </c>
    </row>
    <row r="12" spans="1:11">
      <c r="B12" s="120"/>
      <c r="C12" s="8" t="s">
        <v>56</v>
      </c>
      <c r="D12" s="9" t="s">
        <v>64</v>
      </c>
      <c r="E12" s="9" t="s">
        <v>60</v>
      </c>
      <c r="F12" s="9" t="s">
        <v>64</v>
      </c>
      <c r="G12" s="9" t="s">
        <v>69</v>
      </c>
      <c r="H12" s="16">
        <v>2200</v>
      </c>
      <c r="I12" s="11" t="s">
        <v>83</v>
      </c>
      <c r="J12" s="11" t="s">
        <v>91</v>
      </c>
    </row>
    <row r="13" spans="1:11" ht="16.5" thickBot="1">
      <c r="B13" s="121"/>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126" t="s">
        <v>76</v>
      </c>
      <c r="C19" s="127"/>
      <c r="D19" s="23" t="s">
        <v>84</v>
      </c>
    </row>
    <row r="20" spans="2:4">
      <c r="B20" s="22" t="s">
        <v>51</v>
      </c>
      <c r="C20" s="13" t="s">
        <v>82</v>
      </c>
      <c r="D20" s="20" t="s">
        <v>94</v>
      </c>
    </row>
    <row r="21" spans="2:4">
      <c r="B21" s="128" t="s">
        <v>53</v>
      </c>
      <c r="C21" s="8" t="s">
        <v>77</v>
      </c>
      <c r="D21" s="20" t="s">
        <v>85</v>
      </c>
    </row>
    <row r="22" spans="2:4">
      <c r="B22" s="129"/>
      <c r="C22" s="8" t="s">
        <v>78</v>
      </c>
      <c r="D22" s="20" t="s">
        <v>85</v>
      </c>
    </row>
    <row r="23" spans="2:4">
      <c r="B23" s="130"/>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5" zoomScaleNormal="85" workbookViewId="0">
      <selection activeCell="M15" sqref="M15"/>
    </sheetView>
  </sheetViews>
  <sheetFormatPr defaultRowHeight="15.75"/>
  <cols>
    <col min="1" max="1" width="10.44140625" customWidth="1"/>
    <col min="2" max="2" width="7.44140625" bestFit="1" customWidth="1"/>
    <col min="3" max="3" width="9.109375" bestFit="1" customWidth="1"/>
    <col min="4" max="4" width="28.88671875" customWidth="1"/>
    <col min="5" max="5" width="7.6640625" style="37" bestFit="1" customWidth="1"/>
    <col min="6" max="6" width="5.5546875" bestFit="1" customWidth="1"/>
    <col min="7" max="7" width="3.5546875" style="5" customWidth="1"/>
    <col min="8" max="8" width="8.88671875" style="5"/>
    <col min="9" max="9" width="27.109375" customWidth="1"/>
    <col min="10" max="10" width="8.88671875" style="37"/>
    <col min="11" max="11" width="3.21875" bestFit="1" customWidth="1"/>
    <col min="12" max="12" width="8.21875" bestFit="1" customWidth="1"/>
    <col min="13" max="13" width="15.77734375" customWidth="1"/>
    <col min="14" max="14" width="8.88671875" style="37"/>
  </cols>
  <sheetData>
    <row r="1" spans="1:16" ht="16.5" thickBot="1">
      <c r="A1" s="41" t="s">
        <v>114</v>
      </c>
      <c r="B1" s="41" t="s">
        <v>175</v>
      </c>
      <c r="C1" s="41" t="s">
        <v>174</v>
      </c>
      <c r="D1" s="41" t="s">
        <v>115</v>
      </c>
      <c r="E1" s="42" t="s">
        <v>113</v>
      </c>
      <c r="F1" s="41" t="s">
        <v>105</v>
      </c>
      <c r="H1" s="132" t="s">
        <v>109</v>
      </c>
      <c r="I1" s="133"/>
      <c r="J1" s="133"/>
      <c r="K1" s="134"/>
      <c r="M1" s="101" t="s">
        <v>295</v>
      </c>
      <c r="N1" s="102"/>
      <c r="P1" s="53" t="s">
        <v>127</v>
      </c>
    </row>
    <row r="2" spans="1:16" ht="16.5" thickTop="1">
      <c r="A2" s="43" t="s">
        <v>147</v>
      </c>
      <c r="B2" s="43" t="s">
        <v>180</v>
      </c>
      <c r="C2" s="43" t="s">
        <v>185</v>
      </c>
      <c r="D2" s="43" t="s">
        <v>149</v>
      </c>
      <c r="E2" s="44">
        <v>3258</v>
      </c>
      <c r="F2" s="43">
        <v>1</v>
      </c>
      <c r="G2" s="5" t="s">
        <v>148</v>
      </c>
      <c r="H2" s="50"/>
      <c r="I2" s="43"/>
      <c r="J2" s="44"/>
      <c r="K2" s="43"/>
      <c r="M2" s="103" t="s">
        <v>118</v>
      </c>
      <c r="N2" s="104">
        <v>3000</v>
      </c>
    </row>
    <row r="3" spans="1:16">
      <c r="A3" s="43" t="s">
        <v>164</v>
      </c>
      <c r="B3" s="43" t="s">
        <v>180</v>
      </c>
      <c r="C3" s="43" t="s">
        <v>189</v>
      </c>
      <c r="D3" s="43" t="s">
        <v>165</v>
      </c>
      <c r="E3" s="44">
        <v>750</v>
      </c>
      <c r="F3" s="43">
        <v>1</v>
      </c>
      <c r="G3" s="5" t="s">
        <v>132</v>
      </c>
      <c r="H3" s="50"/>
      <c r="I3" s="43"/>
      <c r="J3" s="44"/>
      <c r="K3" s="43"/>
      <c r="M3" s="103" t="s">
        <v>294</v>
      </c>
      <c r="N3" s="105">
        <v>500</v>
      </c>
    </row>
    <row r="4" spans="1:16">
      <c r="A4" s="87" t="s">
        <v>129</v>
      </c>
      <c r="B4" s="87" t="s">
        <v>180</v>
      </c>
      <c r="C4" s="87" t="s">
        <v>181</v>
      </c>
      <c r="D4" s="87" t="s">
        <v>130</v>
      </c>
      <c r="E4" s="88">
        <v>150</v>
      </c>
      <c r="F4" s="87">
        <v>1</v>
      </c>
      <c r="G4" s="90" t="s">
        <v>134</v>
      </c>
      <c r="H4" s="50"/>
      <c r="I4" s="43"/>
      <c r="J4" s="44"/>
      <c r="K4" s="43"/>
      <c r="M4" s="103" t="s">
        <v>297</v>
      </c>
      <c r="N4" s="104">
        <v>500</v>
      </c>
    </row>
    <row r="5" spans="1:16">
      <c r="A5" s="116" t="s">
        <v>307</v>
      </c>
      <c r="B5" s="116" t="s">
        <v>180</v>
      </c>
      <c r="C5" s="116" t="s">
        <v>181</v>
      </c>
      <c r="D5" s="116" t="s">
        <v>311</v>
      </c>
      <c r="E5" s="117">
        <v>999</v>
      </c>
      <c r="F5" s="116">
        <v>1</v>
      </c>
      <c r="G5" s="118" t="s">
        <v>305</v>
      </c>
      <c r="H5" s="50"/>
      <c r="I5" s="43"/>
      <c r="J5" s="44"/>
      <c r="K5" s="43"/>
      <c r="M5" s="106" t="s">
        <v>301</v>
      </c>
      <c r="N5" s="107">
        <v>-2500</v>
      </c>
    </row>
    <row r="6" spans="1:16" ht="16.5" thickBot="1">
      <c r="A6" s="43" t="s">
        <v>129</v>
      </c>
      <c r="B6" s="43" t="s">
        <v>180</v>
      </c>
      <c r="C6" s="43" t="s">
        <v>182</v>
      </c>
      <c r="D6" s="43" t="s">
        <v>131</v>
      </c>
      <c r="E6" s="44">
        <v>363</v>
      </c>
      <c r="F6" s="43">
        <v>1</v>
      </c>
      <c r="G6" s="5" t="s">
        <v>134</v>
      </c>
      <c r="H6" s="135" t="s">
        <v>136</v>
      </c>
      <c r="I6" s="136"/>
      <c r="J6" s="136"/>
      <c r="K6" s="137"/>
      <c r="M6" s="108" t="s">
        <v>299</v>
      </c>
      <c r="N6" s="109">
        <f>SUM(N2:N5)</f>
        <v>1500</v>
      </c>
    </row>
    <row r="7" spans="1:16" ht="17.25" thickTop="1" thickBot="1">
      <c r="A7" s="43" t="s">
        <v>398</v>
      </c>
      <c r="B7" s="43" t="s">
        <v>400</v>
      </c>
      <c r="C7" s="43" t="s">
        <v>399</v>
      </c>
      <c r="D7" s="43" t="s">
        <v>401</v>
      </c>
      <c r="E7" s="44">
        <v>1361</v>
      </c>
      <c r="F7" s="43">
        <v>1</v>
      </c>
      <c r="G7" s="50" t="s">
        <v>132</v>
      </c>
      <c r="H7" s="50"/>
      <c r="I7" s="43"/>
      <c r="J7" s="44"/>
      <c r="K7" s="11"/>
      <c r="M7" s="110" t="s">
        <v>296</v>
      </c>
      <c r="N7" s="104">
        <v>1700</v>
      </c>
      <c r="P7" s="55" t="s">
        <v>137</v>
      </c>
    </row>
    <row r="8" spans="1:16" ht="16.5" thickTop="1">
      <c r="A8" s="43" t="s">
        <v>129</v>
      </c>
      <c r="B8" s="43" t="s">
        <v>180</v>
      </c>
      <c r="C8" s="43" t="s">
        <v>435</v>
      </c>
      <c r="D8" s="43" t="s">
        <v>434</v>
      </c>
      <c r="E8" s="44">
        <v>200</v>
      </c>
      <c r="F8" s="43">
        <v>1</v>
      </c>
      <c r="G8" s="114" t="s">
        <v>134</v>
      </c>
      <c r="H8" s="50"/>
      <c r="I8" s="43" t="s">
        <v>433</v>
      </c>
      <c r="J8" s="44">
        <v>1780</v>
      </c>
      <c r="K8" s="114" t="s">
        <v>134</v>
      </c>
      <c r="M8" s="110" t="s">
        <v>302</v>
      </c>
      <c r="N8" s="104">
        <v>5000</v>
      </c>
    </row>
    <row r="9" spans="1:16">
      <c r="A9" s="87" t="s">
        <v>129</v>
      </c>
      <c r="B9" s="87" t="s">
        <v>180</v>
      </c>
      <c r="C9" s="87" t="s">
        <v>183</v>
      </c>
      <c r="D9" s="87" t="s">
        <v>140</v>
      </c>
      <c r="E9" s="88">
        <v>1180</v>
      </c>
      <c r="F9" s="87">
        <v>1</v>
      </c>
      <c r="G9" s="100" t="s">
        <v>141</v>
      </c>
      <c r="H9" s="50"/>
      <c r="I9" s="43" t="s">
        <v>393</v>
      </c>
      <c r="J9" s="44">
        <v>1496</v>
      </c>
      <c r="K9" s="99" t="s">
        <v>134</v>
      </c>
      <c r="M9" s="110" t="s">
        <v>300</v>
      </c>
      <c r="N9" s="104">
        <v>150</v>
      </c>
      <c r="P9" t="s">
        <v>138</v>
      </c>
    </row>
    <row r="10" spans="1:16">
      <c r="A10" s="43" t="s">
        <v>162</v>
      </c>
      <c r="B10" s="43" t="s">
        <v>180</v>
      </c>
      <c r="C10" s="43" t="s">
        <v>188</v>
      </c>
      <c r="D10" s="43" t="s">
        <v>163</v>
      </c>
      <c r="E10" s="44">
        <v>1480</v>
      </c>
      <c r="F10" s="43">
        <v>1</v>
      </c>
      <c r="G10" s="50" t="s">
        <v>132</v>
      </c>
      <c r="H10" s="50"/>
      <c r="I10" s="43" t="s">
        <v>394</v>
      </c>
      <c r="J10" s="45">
        <v>1221</v>
      </c>
      <c r="K10" s="99" t="s">
        <v>134</v>
      </c>
      <c r="M10" s="111" t="s">
        <v>303</v>
      </c>
      <c r="N10" s="107">
        <v>-1250</v>
      </c>
      <c r="P10" t="s">
        <v>139</v>
      </c>
    </row>
    <row r="11" spans="1:16" ht="16.5" thickBot="1">
      <c r="A11" s="87" t="s">
        <v>144</v>
      </c>
      <c r="B11" s="87" t="s">
        <v>180</v>
      </c>
      <c r="C11" s="87" t="s">
        <v>184</v>
      </c>
      <c r="D11" s="87" t="s">
        <v>145</v>
      </c>
      <c r="E11" s="88">
        <v>578</v>
      </c>
      <c r="F11" s="87">
        <v>1</v>
      </c>
      <c r="G11" s="89" t="s">
        <v>134</v>
      </c>
      <c r="H11" s="50"/>
      <c r="I11" s="43"/>
      <c r="J11" s="44"/>
      <c r="K11" s="99"/>
      <c r="M11" s="112" t="s">
        <v>298</v>
      </c>
      <c r="N11" s="113">
        <f>SUM(N6:N10)</f>
        <v>7100</v>
      </c>
      <c r="P11" t="s">
        <v>199</v>
      </c>
    </row>
    <row r="12" spans="1:16" ht="16.5" thickBot="1">
      <c r="A12" s="116" t="s">
        <v>304</v>
      </c>
      <c r="B12" s="116" t="s">
        <v>180</v>
      </c>
      <c r="C12" s="116" t="s">
        <v>184</v>
      </c>
      <c r="D12" s="116" t="s">
        <v>306</v>
      </c>
      <c r="E12" s="117">
        <v>1288</v>
      </c>
      <c r="F12" s="116">
        <v>1</v>
      </c>
      <c r="G12" s="118" t="s">
        <v>305</v>
      </c>
      <c r="H12" s="50"/>
      <c r="I12" s="43"/>
      <c r="J12" s="45"/>
      <c r="K12" s="43"/>
    </row>
    <row r="13" spans="1:16">
      <c r="A13" s="43" t="s">
        <v>195</v>
      </c>
      <c r="B13" s="43" t="s">
        <v>180</v>
      </c>
      <c r="C13" s="43" t="s">
        <v>196</v>
      </c>
      <c r="D13" s="43" t="s">
        <v>198</v>
      </c>
      <c r="E13" s="45" t="s">
        <v>197</v>
      </c>
      <c r="F13" s="43">
        <v>1</v>
      </c>
      <c r="H13" s="50"/>
      <c r="I13" s="43"/>
      <c r="J13" s="45"/>
      <c r="K13" s="43"/>
      <c r="M13" s="101" t="s">
        <v>392</v>
      </c>
      <c r="N13" s="102"/>
    </row>
    <row r="14" spans="1:16">
      <c r="A14" s="43" t="s">
        <v>102</v>
      </c>
      <c r="B14" s="43" t="s">
        <v>176</v>
      </c>
      <c r="C14" s="43" t="s">
        <v>177</v>
      </c>
      <c r="D14" s="43" t="s">
        <v>106</v>
      </c>
      <c r="E14" s="44">
        <v>38000</v>
      </c>
      <c r="F14" s="43">
        <v>1</v>
      </c>
      <c r="G14" s="5" t="s">
        <v>135</v>
      </c>
      <c r="H14" s="50"/>
      <c r="I14" s="43"/>
      <c r="J14" s="45"/>
      <c r="K14" s="43"/>
      <c r="M14" s="103" t="s">
        <v>390</v>
      </c>
      <c r="N14" s="104">
        <v>3000</v>
      </c>
    </row>
    <row r="15" spans="1:16">
      <c r="A15" s="43" t="s">
        <v>103</v>
      </c>
      <c r="B15" s="43" t="s">
        <v>176</v>
      </c>
      <c r="C15" s="43" t="s">
        <v>170</v>
      </c>
      <c r="D15" s="43" t="s">
        <v>161</v>
      </c>
      <c r="E15" s="44">
        <v>2724</v>
      </c>
      <c r="F15" s="43">
        <v>1</v>
      </c>
      <c r="G15" s="5" t="s">
        <v>132</v>
      </c>
      <c r="H15" s="50"/>
      <c r="I15" s="43"/>
      <c r="J15" s="45"/>
      <c r="K15" s="43"/>
      <c r="M15" s="103" t="s">
        <v>391</v>
      </c>
      <c r="N15" s="104">
        <v>1000</v>
      </c>
    </row>
    <row r="16" spans="1:16" ht="16.5" thickBot="1">
      <c r="A16" s="43" t="s">
        <v>103</v>
      </c>
      <c r="B16" s="43" t="s">
        <v>176</v>
      </c>
      <c r="C16" s="43" t="s">
        <v>170</v>
      </c>
      <c r="D16" s="43" t="s">
        <v>104</v>
      </c>
      <c r="E16" s="45" t="s">
        <v>64</v>
      </c>
      <c r="F16" s="43">
        <v>2</v>
      </c>
      <c r="H16" s="50"/>
      <c r="I16" s="43"/>
      <c r="J16" s="45"/>
      <c r="K16" s="43"/>
      <c r="M16" s="112" t="s">
        <v>298</v>
      </c>
      <c r="N16" s="113">
        <f>SUM(N14:N15)</f>
        <v>4000</v>
      </c>
    </row>
    <row r="17" spans="1:11">
      <c r="A17" s="43" t="s">
        <v>395</v>
      </c>
      <c r="B17" s="43" t="s">
        <v>176</v>
      </c>
      <c r="C17" s="43" t="s">
        <v>396</v>
      </c>
      <c r="D17" s="43" t="s">
        <v>397</v>
      </c>
      <c r="E17" s="44">
        <v>9526</v>
      </c>
      <c r="F17" s="43">
        <v>1</v>
      </c>
      <c r="G17" s="56" t="s">
        <v>132</v>
      </c>
      <c r="H17" s="50"/>
      <c r="I17" s="43"/>
      <c r="J17" s="45"/>
      <c r="K17" s="43"/>
    </row>
    <row r="18" spans="1:11">
      <c r="A18" s="43" t="s">
        <v>102</v>
      </c>
      <c r="B18" s="43" t="s">
        <v>176</v>
      </c>
      <c r="C18" s="43" t="s">
        <v>171</v>
      </c>
      <c r="D18" s="43" t="s">
        <v>167</v>
      </c>
      <c r="E18" s="45" t="s">
        <v>64</v>
      </c>
      <c r="F18" s="43">
        <v>2</v>
      </c>
      <c r="H18" s="50"/>
      <c r="I18" s="43"/>
      <c r="J18" s="45"/>
      <c r="K18" s="43"/>
    </row>
    <row r="19" spans="1:11">
      <c r="A19" s="43" t="s">
        <v>102</v>
      </c>
      <c r="B19" s="43" t="s">
        <v>176</v>
      </c>
      <c r="C19" s="43" t="s">
        <v>172</v>
      </c>
      <c r="D19" s="43" t="s">
        <v>112</v>
      </c>
      <c r="E19" s="44">
        <v>900</v>
      </c>
      <c r="F19" s="43">
        <v>1</v>
      </c>
      <c r="G19" s="5" t="s">
        <v>134</v>
      </c>
      <c r="H19" s="50"/>
      <c r="I19" s="43"/>
      <c r="J19" s="45"/>
      <c r="K19" s="43"/>
    </row>
    <row r="20" spans="1:11">
      <c r="A20" s="43" t="s">
        <v>103</v>
      </c>
      <c r="B20" s="43" t="s">
        <v>176</v>
      </c>
      <c r="C20" s="43" t="s">
        <v>172</v>
      </c>
      <c r="D20" s="43" t="s">
        <v>168</v>
      </c>
      <c r="E20" s="44">
        <v>1940</v>
      </c>
      <c r="F20" s="43">
        <v>1</v>
      </c>
      <c r="G20" s="11" t="s">
        <v>132</v>
      </c>
      <c r="H20" s="50"/>
      <c r="I20" s="43"/>
      <c r="J20" s="45"/>
      <c r="K20" s="43"/>
    </row>
    <row r="21" spans="1:11">
      <c r="A21" s="43" t="s">
        <v>129</v>
      </c>
      <c r="B21" s="43" t="s">
        <v>176</v>
      </c>
      <c r="C21" s="43" t="s">
        <v>192</v>
      </c>
      <c r="D21" s="43" t="s">
        <v>128</v>
      </c>
      <c r="E21" s="44">
        <v>1280</v>
      </c>
      <c r="F21" s="43">
        <v>1</v>
      </c>
      <c r="G21" s="5" t="s">
        <v>132</v>
      </c>
      <c r="H21" s="50"/>
      <c r="I21" s="43"/>
      <c r="J21" s="45"/>
      <c r="K21" s="43"/>
    </row>
    <row r="22" spans="1:11">
      <c r="A22" s="43" t="s">
        <v>154</v>
      </c>
      <c r="B22" s="43" t="s">
        <v>176</v>
      </c>
      <c r="C22" s="43" t="s">
        <v>193</v>
      </c>
      <c r="D22" s="43" t="s">
        <v>155</v>
      </c>
      <c r="E22" s="44">
        <v>1500</v>
      </c>
      <c r="F22" s="43">
        <v>1</v>
      </c>
      <c r="G22" s="5" t="s">
        <v>141</v>
      </c>
      <c r="H22" s="50"/>
      <c r="I22" s="43"/>
      <c r="J22" s="45"/>
      <c r="K22" s="43"/>
    </row>
    <row r="23" spans="1:11">
      <c r="A23" s="87" t="s">
        <v>120</v>
      </c>
      <c r="B23" s="87" t="s">
        <v>176</v>
      </c>
      <c r="C23" s="87" t="s">
        <v>173</v>
      </c>
      <c r="D23" s="87" t="s">
        <v>142</v>
      </c>
      <c r="E23" s="88">
        <v>420</v>
      </c>
      <c r="F23" s="87">
        <v>1</v>
      </c>
      <c r="G23" s="89" t="s">
        <v>134</v>
      </c>
      <c r="H23" s="50"/>
      <c r="I23" s="43"/>
      <c r="J23" s="45"/>
      <c r="K23" s="43"/>
    </row>
    <row r="24" spans="1:11">
      <c r="A24" s="116" t="s">
        <v>151</v>
      </c>
      <c r="B24" s="116" t="s">
        <v>176</v>
      </c>
      <c r="C24" s="116" t="s">
        <v>173</v>
      </c>
      <c r="D24" s="116" t="s">
        <v>152</v>
      </c>
      <c r="E24" s="117">
        <v>929</v>
      </c>
      <c r="F24" s="116">
        <v>1</v>
      </c>
      <c r="G24" s="118" t="s">
        <v>134</v>
      </c>
      <c r="H24" s="50"/>
      <c r="I24" s="43"/>
      <c r="J24" s="45"/>
      <c r="K24" s="43"/>
    </row>
    <row r="25" spans="1:11">
      <c r="A25" s="116" t="s">
        <v>129</v>
      </c>
      <c r="B25" s="116" t="s">
        <v>176</v>
      </c>
      <c r="C25" s="116" t="s">
        <v>173</v>
      </c>
      <c r="D25" s="116" t="s">
        <v>146</v>
      </c>
      <c r="E25" s="117">
        <v>430</v>
      </c>
      <c r="F25" s="116">
        <v>1</v>
      </c>
      <c r="G25" s="118" t="s">
        <v>134</v>
      </c>
      <c r="H25" s="50"/>
      <c r="I25" s="43"/>
      <c r="J25" s="45"/>
      <c r="K25" s="43"/>
    </row>
    <row r="26" spans="1:11">
      <c r="A26" s="116" t="s">
        <v>129</v>
      </c>
      <c r="B26" s="116" t="s">
        <v>176</v>
      </c>
      <c r="C26" s="116" t="s">
        <v>173</v>
      </c>
      <c r="D26" s="116" t="s">
        <v>308</v>
      </c>
      <c r="E26" s="117">
        <v>270</v>
      </c>
      <c r="F26" s="116">
        <v>6</v>
      </c>
      <c r="G26" s="118" t="s">
        <v>134</v>
      </c>
      <c r="H26" s="50"/>
      <c r="I26" s="43"/>
      <c r="J26" s="45"/>
      <c r="K26" s="43"/>
    </row>
    <row r="27" spans="1:11">
      <c r="A27" s="43" t="s">
        <v>103</v>
      </c>
      <c r="B27" s="43" t="s">
        <v>179</v>
      </c>
      <c r="C27" s="43" t="s">
        <v>177</v>
      </c>
      <c r="D27" s="43" t="s">
        <v>169</v>
      </c>
      <c r="E27" s="44">
        <v>6716</v>
      </c>
      <c r="F27" s="43">
        <v>1</v>
      </c>
      <c r="G27" s="5" t="s">
        <v>135</v>
      </c>
      <c r="H27" s="50"/>
      <c r="I27" s="43"/>
      <c r="J27" s="45"/>
      <c r="K27" s="43"/>
    </row>
    <row r="28" spans="1:11">
      <c r="A28" s="43" t="s">
        <v>103</v>
      </c>
      <c r="B28" s="43" t="s">
        <v>179</v>
      </c>
      <c r="C28" s="43" t="s">
        <v>190</v>
      </c>
      <c r="D28" s="43" t="s">
        <v>160</v>
      </c>
      <c r="E28" s="44">
        <v>1080</v>
      </c>
      <c r="F28" s="43">
        <v>1</v>
      </c>
      <c r="G28" s="5" t="s">
        <v>132</v>
      </c>
      <c r="H28" s="50"/>
      <c r="I28" s="43"/>
      <c r="J28" s="45"/>
      <c r="K28" s="43"/>
    </row>
    <row r="29" spans="1:11">
      <c r="A29" s="87" t="s">
        <v>157</v>
      </c>
      <c r="B29" s="87" t="s">
        <v>186</v>
      </c>
      <c r="C29" s="87" t="s">
        <v>187</v>
      </c>
      <c r="D29" s="87" t="s">
        <v>159</v>
      </c>
      <c r="E29" s="88">
        <v>2480</v>
      </c>
      <c r="F29" s="87">
        <v>1</v>
      </c>
      <c r="G29" s="89" t="s">
        <v>158</v>
      </c>
      <c r="H29" s="50"/>
      <c r="I29" s="43"/>
      <c r="J29" s="45"/>
      <c r="K29" s="43"/>
    </row>
    <row r="30" spans="1:11">
      <c r="A30" s="43" t="s">
        <v>122</v>
      </c>
      <c r="B30" s="43" t="s">
        <v>186</v>
      </c>
      <c r="C30" s="43" t="s">
        <v>194</v>
      </c>
      <c r="D30" s="43" t="s">
        <v>126</v>
      </c>
      <c r="E30" s="44">
        <v>682</v>
      </c>
      <c r="F30" s="43">
        <v>1</v>
      </c>
      <c r="G30" s="56" t="s">
        <v>133</v>
      </c>
      <c r="H30" s="50"/>
      <c r="I30" s="43"/>
      <c r="J30" s="45"/>
      <c r="K30" s="43"/>
    </row>
    <row r="31" spans="1:11">
      <c r="A31" s="43" t="s">
        <v>107</v>
      </c>
      <c r="B31" s="43" t="s">
        <v>186</v>
      </c>
      <c r="C31" s="43" t="s">
        <v>178</v>
      </c>
      <c r="D31" s="43" t="s">
        <v>108</v>
      </c>
      <c r="E31" s="44">
        <v>1166</v>
      </c>
      <c r="F31" s="43">
        <v>4000</v>
      </c>
      <c r="G31" s="5" t="s">
        <v>134</v>
      </c>
      <c r="H31" s="50"/>
      <c r="I31" s="43"/>
      <c r="J31" s="45"/>
      <c r="K31" s="43"/>
    </row>
    <row r="32" spans="1:11">
      <c r="A32" s="87" t="s">
        <v>312</v>
      </c>
      <c r="B32" s="87" t="s">
        <v>186</v>
      </c>
      <c r="C32" s="87" t="s">
        <v>178</v>
      </c>
      <c r="D32" s="87" t="s">
        <v>314</v>
      </c>
      <c r="E32" s="88">
        <v>216</v>
      </c>
      <c r="F32" s="87">
        <v>2</v>
      </c>
      <c r="G32" s="90" t="s">
        <v>313</v>
      </c>
      <c r="H32" s="50"/>
      <c r="I32" s="43"/>
      <c r="J32" s="45"/>
      <c r="K32" s="43"/>
    </row>
    <row r="33" spans="1:14">
      <c r="A33" s="43" t="s">
        <v>103</v>
      </c>
      <c r="B33" s="43" t="s">
        <v>186</v>
      </c>
      <c r="C33" s="43" t="s">
        <v>191</v>
      </c>
      <c r="D33" s="43" t="s">
        <v>166</v>
      </c>
      <c r="E33" s="44">
        <v>1400</v>
      </c>
      <c r="F33" s="43">
        <v>1</v>
      </c>
      <c r="G33" s="11" t="s">
        <v>132</v>
      </c>
      <c r="H33" s="50"/>
      <c r="I33" s="43"/>
      <c r="J33" s="45"/>
      <c r="K33" s="43"/>
    </row>
    <row r="34" spans="1:14">
      <c r="A34" s="43" t="s">
        <v>382</v>
      </c>
      <c r="B34" s="43" t="s">
        <v>383</v>
      </c>
      <c r="C34" s="43" t="s">
        <v>384</v>
      </c>
      <c r="D34" s="43" t="s">
        <v>385</v>
      </c>
      <c r="E34" s="44">
        <v>1250</v>
      </c>
      <c r="F34" s="43">
        <v>1</v>
      </c>
      <c r="G34" s="11" t="s">
        <v>386</v>
      </c>
      <c r="H34" s="50"/>
      <c r="I34" s="43"/>
      <c r="J34" s="45"/>
      <c r="K34" s="43"/>
    </row>
    <row r="35" spans="1:14">
      <c r="A35" s="43" t="s">
        <v>387</v>
      </c>
      <c r="B35" s="43" t="s">
        <v>383</v>
      </c>
      <c r="C35" s="43" t="s">
        <v>388</v>
      </c>
      <c r="D35" s="43" t="s">
        <v>389</v>
      </c>
      <c r="E35" s="44">
        <v>175</v>
      </c>
      <c r="F35" s="43">
        <v>50</v>
      </c>
      <c r="G35" s="56" t="s">
        <v>133</v>
      </c>
      <c r="H35" s="50"/>
      <c r="I35" s="43"/>
      <c r="J35" s="45"/>
      <c r="K35" s="43"/>
    </row>
    <row r="36" spans="1:14">
      <c r="A36" s="43"/>
      <c r="B36" s="43"/>
      <c r="C36" s="43"/>
      <c r="D36" s="43"/>
      <c r="E36" s="44"/>
      <c r="F36" s="43"/>
      <c r="H36" s="50"/>
      <c r="I36" s="43"/>
      <c r="J36" s="45"/>
      <c r="K36" s="43"/>
    </row>
    <row r="37" spans="1:14">
      <c r="A37" s="43"/>
      <c r="B37" s="43"/>
      <c r="C37" s="43" t="s">
        <v>125</v>
      </c>
      <c r="D37" s="43" t="s">
        <v>123</v>
      </c>
      <c r="E37" s="44">
        <v>-4540</v>
      </c>
      <c r="F37" s="43"/>
      <c r="H37" s="50"/>
      <c r="I37" s="43"/>
      <c r="J37" s="44"/>
      <c r="K37" s="43"/>
    </row>
    <row r="38" spans="1:14">
      <c r="A38" s="43"/>
      <c r="B38" s="43"/>
      <c r="C38" s="43"/>
      <c r="D38" s="43" t="s">
        <v>150</v>
      </c>
      <c r="E38" s="44">
        <v>-300</v>
      </c>
      <c r="F38" s="43"/>
      <c r="H38" s="50"/>
      <c r="I38" s="43"/>
      <c r="J38" s="44"/>
      <c r="K38" s="43"/>
    </row>
    <row r="39" spans="1:14">
      <c r="A39" s="43"/>
      <c r="B39" s="43"/>
      <c r="C39" s="43"/>
      <c r="D39" s="43" t="s">
        <v>124</v>
      </c>
      <c r="E39" s="44">
        <v>-100</v>
      </c>
      <c r="F39" s="43"/>
      <c r="H39" s="50"/>
      <c r="I39" s="43"/>
      <c r="J39" s="44"/>
      <c r="K39" s="43"/>
    </row>
    <row r="40" spans="1:14">
      <c r="A40" s="43"/>
      <c r="B40" s="43"/>
      <c r="C40" s="43"/>
      <c r="D40" s="43" t="s">
        <v>143</v>
      </c>
      <c r="E40" s="44">
        <v>-300</v>
      </c>
      <c r="F40" s="43"/>
      <c r="H40" s="50"/>
      <c r="I40" s="43"/>
      <c r="J40" s="44"/>
      <c r="K40" s="43"/>
    </row>
    <row r="41" spans="1:14">
      <c r="A41" s="43"/>
      <c r="B41" s="43"/>
      <c r="C41" s="43"/>
      <c r="D41" s="43" t="s">
        <v>156</v>
      </c>
      <c r="E41" s="44">
        <v>-1300</v>
      </c>
      <c r="F41" s="43"/>
      <c r="H41" s="50"/>
      <c r="I41" s="43"/>
      <c r="J41" s="44"/>
      <c r="K41" s="43"/>
    </row>
    <row r="42" spans="1:14">
      <c r="A42" s="43"/>
      <c r="B42" s="43"/>
      <c r="C42" s="43"/>
      <c r="D42" s="43" t="s">
        <v>153</v>
      </c>
      <c r="E42" s="44">
        <v>-84</v>
      </c>
      <c r="F42" s="43"/>
      <c r="H42" s="50"/>
      <c r="I42" s="43"/>
      <c r="J42" s="44"/>
      <c r="K42" s="43"/>
    </row>
    <row r="43" spans="1:14">
      <c r="A43" s="43"/>
      <c r="B43" s="43"/>
      <c r="C43" s="43"/>
      <c r="D43" s="43"/>
      <c r="E43" s="44"/>
      <c r="F43" s="43"/>
      <c r="H43" s="50"/>
      <c r="I43" s="43"/>
      <c r="J43" s="44"/>
      <c r="K43" s="43"/>
    </row>
    <row r="44" spans="1:14" s="38" customFormat="1">
      <c r="A44" s="46"/>
      <c r="B44" s="46"/>
      <c r="C44" s="46"/>
      <c r="D44" s="47" t="s">
        <v>119</v>
      </c>
      <c r="E44" s="48">
        <f>SUM(E2:E43)</f>
        <v>78067</v>
      </c>
      <c r="F44" s="49"/>
      <c r="G44" s="54"/>
      <c r="H44" s="52"/>
      <c r="I44" s="51" t="s">
        <v>117</v>
      </c>
      <c r="J44" s="48">
        <f>SUM(J2:J43)</f>
        <v>4497</v>
      </c>
      <c r="K44" s="46"/>
      <c r="L44" s="38" t="s">
        <v>116</v>
      </c>
      <c r="M44" s="40">
        <f>E44+J44</f>
        <v>82564</v>
      </c>
      <c r="N44" s="39"/>
    </row>
    <row r="48" spans="1:14" ht="16.5" thickBot="1">
      <c r="H48" s="131" t="s">
        <v>121</v>
      </c>
      <c r="I48" s="131"/>
      <c r="J48" s="131"/>
    </row>
    <row r="49" spans="8:10" ht="16.5" thickTop="1">
      <c r="H49" s="5" t="s">
        <v>111</v>
      </c>
      <c r="I49" t="s">
        <v>110</v>
      </c>
      <c r="J49" s="37">
        <v>1562</v>
      </c>
    </row>
    <row r="50" spans="8:10">
      <c r="H50" s="5" t="s">
        <v>309</v>
      </c>
      <c r="I50" t="s">
        <v>310</v>
      </c>
      <c r="J50" s="37">
        <v>648</v>
      </c>
    </row>
  </sheetData>
  <sortState ref="A2:G25">
    <sortCondition descending="1" ref="B2:B25"/>
    <sortCondition ref="C2:C25"/>
    <sortCondition descending="1" ref="D2:D25"/>
  </sortState>
  <mergeCells count="3">
    <mergeCell ref="H48:J48"/>
    <mergeCell ref="H1:K1"/>
    <mergeCell ref="H6:K6"/>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202</v>
      </c>
    </row>
    <row r="2" spans="2:17">
      <c r="C2" t="s">
        <v>200</v>
      </c>
      <c r="D2" s="37">
        <f>5*4+2</f>
        <v>22</v>
      </c>
      <c r="E2" t="s">
        <v>204</v>
      </c>
      <c r="I2" t="s">
        <v>236</v>
      </c>
    </row>
    <row r="3" spans="2:17">
      <c r="C3" t="s">
        <v>201</v>
      </c>
      <c r="D3" s="37">
        <f>2*4+1</f>
        <v>9</v>
      </c>
      <c r="E3" t="s">
        <v>204</v>
      </c>
      <c r="I3" t="s">
        <v>234</v>
      </c>
    </row>
    <row r="4" spans="2:17">
      <c r="C4" s="57" t="s">
        <v>207</v>
      </c>
      <c r="D4" s="58">
        <v>230000</v>
      </c>
      <c r="E4" s="57" t="s">
        <v>203</v>
      </c>
      <c r="I4" t="s">
        <v>235</v>
      </c>
      <c r="N4" t="s">
        <v>228</v>
      </c>
      <c r="O4" t="s">
        <v>229</v>
      </c>
    </row>
    <row r="5" spans="2:17" s="64" customFormat="1">
      <c r="B5" s="64" t="s">
        <v>233</v>
      </c>
      <c r="C5" s="59"/>
      <c r="D5" s="60"/>
      <c r="E5" s="59"/>
      <c r="F5" s="65"/>
      <c r="O5" s="64" t="s">
        <v>230</v>
      </c>
    </row>
    <row r="6" spans="2:17">
      <c r="B6" s="71" t="s">
        <v>212</v>
      </c>
      <c r="C6" s="71"/>
      <c r="D6" s="72"/>
      <c r="E6" s="71"/>
      <c r="F6" s="73" t="s">
        <v>205</v>
      </c>
      <c r="G6" s="74" t="s">
        <v>226</v>
      </c>
      <c r="N6" t="s">
        <v>218</v>
      </c>
    </row>
    <row r="7" spans="2:17">
      <c r="C7" t="s">
        <v>222</v>
      </c>
      <c r="D7" s="37">
        <v>900</v>
      </c>
      <c r="F7" s="37">
        <f>D7*D2</f>
        <v>19800</v>
      </c>
      <c r="G7" t="s">
        <v>225</v>
      </c>
      <c r="H7" s="37"/>
      <c r="J7" t="s">
        <v>217</v>
      </c>
      <c r="N7" t="s">
        <v>219</v>
      </c>
    </row>
    <row r="8" spans="2:17">
      <c r="C8" t="s">
        <v>221</v>
      </c>
      <c r="D8" s="37">
        <v>500</v>
      </c>
      <c r="F8" s="37">
        <f>D8*D2</f>
        <v>11000</v>
      </c>
      <c r="G8" t="s">
        <v>225</v>
      </c>
      <c r="J8" s="66" t="s">
        <v>215</v>
      </c>
      <c r="K8" s="67">
        <v>78</v>
      </c>
      <c r="L8" s="69">
        <f>K8*D2</f>
        <v>1716</v>
      </c>
      <c r="N8" t="s">
        <v>231</v>
      </c>
    </row>
    <row r="9" spans="2:17">
      <c r="C9" t="s">
        <v>220</v>
      </c>
      <c r="D9" s="37">
        <v>2000</v>
      </c>
      <c r="F9" s="37">
        <f>D9*D3</f>
        <v>18000</v>
      </c>
      <c r="G9" t="s">
        <v>227</v>
      </c>
      <c r="J9" s="68" t="s">
        <v>216</v>
      </c>
      <c r="K9" s="62">
        <v>108</v>
      </c>
      <c r="L9" s="70">
        <f>K9*D2</f>
        <v>2376</v>
      </c>
      <c r="N9" t="s">
        <v>232</v>
      </c>
      <c r="Q9" t="s">
        <v>272</v>
      </c>
    </row>
    <row r="10" spans="2:17">
      <c r="C10" t="s">
        <v>206</v>
      </c>
      <c r="D10" s="37">
        <v>98000</v>
      </c>
      <c r="F10" s="37">
        <f>D10</f>
        <v>98000</v>
      </c>
      <c r="L10" s="37">
        <f>SUM(L8:L9)</f>
        <v>4092</v>
      </c>
      <c r="N10" t="s">
        <v>41</v>
      </c>
    </row>
    <row r="11" spans="2:17">
      <c r="C11" t="s">
        <v>208</v>
      </c>
      <c r="D11" s="37">
        <v>5000</v>
      </c>
      <c r="F11" s="37">
        <f>D11</f>
        <v>5000</v>
      </c>
      <c r="N11" t="s">
        <v>240</v>
      </c>
    </row>
    <row r="12" spans="2:17">
      <c r="C12" t="s">
        <v>210</v>
      </c>
      <c r="D12" s="37">
        <v>3000</v>
      </c>
      <c r="F12" s="37">
        <f>D12</f>
        <v>3000</v>
      </c>
      <c r="N12" t="s">
        <v>245</v>
      </c>
    </row>
    <row r="13" spans="2:17">
      <c r="C13" s="62" t="s">
        <v>209</v>
      </c>
      <c r="D13" s="63">
        <v>2000</v>
      </c>
      <c r="E13" s="62"/>
      <c r="F13" s="63">
        <f>D13</f>
        <v>2000</v>
      </c>
      <c r="G13" s="62"/>
      <c r="H13" s="62"/>
    </row>
    <row r="14" spans="2:17">
      <c r="F14" s="37">
        <f>SUM(F7:F13)</f>
        <v>156800</v>
      </c>
      <c r="G14" s="61">
        <f>F14/D4</f>
        <v>0.68173913043478263</v>
      </c>
    </row>
    <row r="16" spans="2:17">
      <c r="B16" s="71" t="s">
        <v>211</v>
      </c>
      <c r="C16" s="71"/>
      <c r="D16" s="72"/>
      <c r="E16" s="71"/>
      <c r="F16" s="72"/>
      <c r="G16" s="71"/>
    </row>
    <row r="17" spans="2:14">
      <c r="C17" t="s">
        <v>213</v>
      </c>
      <c r="D17" s="37">
        <v>1050</v>
      </c>
      <c r="F17" s="37">
        <v>1050</v>
      </c>
      <c r="J17" t="s">
        <v>41</v>
      </c>
      <c r="K17" t="s">
        <v>237</v>
      </c>
      <c r="N17" t="s">
        <v>255</v>
      </c>
    </row>
    <row r="18" spans="2:14">
      <c r="C18" t="s">
        <v>214</v>
      </c>
      <c r="D18" s="37">
        <v>2000</v>
      </c>
      <c r="F18" s="37">
        <f>D18*2</f>
        <v>4000</v>
      </c>
      <c r="G18" t="s">
        <v>224</v>
      </c>
      <c r="J18" t="s">
        <v>218</v>
      </c>
      <c r="K18" t="s">
        <v>238</v>
      </c>
    </row>
    <row r="19" spans="2:14">
      <c r="J19" t="s">
        <v>219</v>
      </c>
      <c r="K19" t="s">
        <v>239</v>
      </c>
    </row>
    <row r="20" spans="2:14">
      <c r="J20" t="s">
        <v>242</v>
      </c>
      <c r="K20" t="s">
        <v>241</v>
      </c>
    </row>
    <row r="21" spans="2:14">
      <c r="C21" s="62"/>
      <c r="D21" s="63"/>
      <c r="E21" s="62"/>
      <c r="F21" s="63"/>
      <c r="G21" s="62"/>
      <c r="H21" s="62"/>
    </row>
    <row r="22" spans="2:14">
      <c r="F22" s="37">
        <f>SUM(F17:F21)</f>
        <v>5050</v>
      </c>
      <c r="G22" s="61">
        <f>F22/D4</f>
        <v>2.1956521739130434E-2</v>
      </c>
    </row>
    <row r="25" spans="2:14">
      <c r="D25" s="79" t="s">
        <v>252</v>
      </c>
      <c r="E25" s="80" t="s">
        <v>223</v>
      </c>
      <c r="F25" s="79">
        <f>D4-F14-F22</f>
        <v>68150</v>
      </c>
      <c r="G25" s="81">
        <f>1-G14-G22</f>
        <v>0.29630434782608694</v>
      </c>
      <c r="H25" t="s">
        <v>253</v>
      </c>
    </row>
    <row r="27" spans="2:14">
      <c r="B27" s="71" t="s">
        <v>254</v>
      </c>
      <c r="C27" s="71"/>
      <c r="D27" s="72"/>
      <c r="E27" s="71"/>
      <c r="F27" s="72"/>
      <c r="G27" s="71"/>
    </row>
    <row r="28" spans="2:14">
      <c r="B28" t="s">
        <v>258</v>
      </c>
      <c r="C28" t="s">
        <v>241</v>
      </c>
      <c r="D28" s="37">
        <v>5000</v>
      </c>
      <c r="F28" s="37">
        <f>D28*D3*0.8</f>
        <v>36000</v>
      </c>
      <c r="G28" t="s">
        <v>262</v>
      </c>
    </row>
    <row r="29" spans="2:14">
      <c r="B29" t="s">
        <v>258</v>
      </c>
      <c r="C29" t="s">
        <v>237</v>
      </c>
      <c r="D29" s="37">
        <v>1500</v>
      </c>
      <c r="F29" s="37">
        <f>D29</f>
        <v>1500</v>
      </c>
    </row>
    <row r="30" spans="2:14">
      <c r="B30" t="s">
        <v>258</v>
      </c>
      <c r="C30" t="s">
        <v>243</v>
      </c>
      <c r="D30" s="37">
        <v>5000</v>
      </c>
      <c r="F30" s="37">
        <f>D30*2</f>
        <v>10000</v>
      </c>
      <c r="G30" t="s">
        <v>224</v>
      </c>
    </row>
    <row r="31" spans="2:14">
      <c r="B31" t="s">
        <v>258</v>
      </c>
      <c r="C31" t="s">
        <v>244</v>
      </c>
      <c r="D31" s="37">
        <v>2000</v>
      </c>
      <c r="F31" s="37">
        <f>D31*2</f>
        <v>4000</v>
      </c>
      <c r="G31" t="s">
        <v>224</v>
      </c>
    </row>
    <row r="32" spans="2:14">
      <c r="C32" s="62"/>
      <c r="D32" s="63"/>
      <c r="E32" s="62"/>
      <c r="F32" s="63"/>
      <c r="G32" s="62"/>
    </row>
    <row r="33" spans="4:14">
      <c r="F33" s="37">
        <f>SUM(F28:F32)</f>
        <v>51500</v>
      </c>
      <c r="G33" s="61">
        <f>F33/F25</f>
        <v>0.75568598679383714</v>
      </c>
      <c r="H33" t="s">
        <v>261</v>
      </c>
    </row>
    <row r="35" spans="4:14">
      <c r="D35" s="76" t="s">
        <v>249</v>
      </c>
      <c r="E35" s="75" t="s">
        <v>223</v>
      </c>
      <c r="F35" s="76">
        <f>F25-F33</f>
        <v>16650</v>
      </c>
      <c r="G35" s="77">
        <f>1-G33</f>
        <v>0.24431401320616286</v>
      </c>
      <c r="H35" t="s">
        <v>260</v>
      </c>
    </row>
    <row r="36" spans="4:14">
      <c r="E36" s="78" t="s">
        <v>246</v>
      </c>
      <c r="F36" s="37" t="s">
        <v>247</v>
      </c>
    </row>
    <row r="38" spans="4:14">
      <c r="F38" s="37">
        <f>F35*12</f>
        <v>199800</v>
      </c>
      <c r="G38" t="s">
        <v>248</v>
      </c>
    </row>
    <row r="39" spans="4:14">
      <c r="E39" t="s">
        <v>250</v>
      </c>
      <c r="F39" s="37">
        <f>900000-200000</f>
        <v>700000</v>
      </c>
      <c r="G39" t="s">
        <v>259</v>
      </c>
    </row>
    <row r="40" spans="4:14">
      <c r="D40" s="63" t="s">
        <v>256</v>
      </c>
      <c r="E40" s="62" t="s">
        <v>251</v>
      </c>
      <c r="F40" s="63">
        <f>SUM(F38:F39)</f>
        <v>899800</v>
      </c>
    </row>
    <row r="41" spans="4:14">
      <c r="D41" s="37">
        <v>1</v>
      </c>
      <c r="E41" t="s">
        <v>257</v>
      </c>
      <c r="F41" s="37">
        <f>$F$40*D41</f>
        <v>899800</v>
      </c>
    </row>
    <row r="42" spans="4:14">
      <c r="D42" s="37">
        <v>2</v>
      </c>
      <c r="E42" t="s">
        <v>257</v>
      </c>
      <c r="F42" s="37">
        <f t="shared" ref="F42:F45" si="0">$F$40*D42</f>
        <v>1799600</v>
      </c>
      <c r="K42" t="s">
        <v>268</v>
      </c>
      <c r="L42" s="37"/>
      <c r="M42" t="s">
        <v>269</v>
      </c>
      <c r="N42" t="s">
        <v>270</v>
      </c>
    </row>
    <row r="43" spans="4:14">
      <c r="D43" s="37">
        <v>3</v>
      </c>
      <c r="E43" t="s">
        <v>257</v>
      </c>
      <c r="F43" s="37">
        <f t="shared" si="0"/>
        <v>2699400</v>
      </c>
      <c r="K43" t="s">
        <v>263</v>
      </c>
      <c r="L43" s="37">
        <v>490000</v>
      </c>
    </row>
    <row r="44" spans="4:14">
      <c r="D44" s="37">
        <v>4</v>
      </c>
      <c r="E44" t="s">
        <v>257</v>
      </c>
      <c r="F44" s="37">
        <f t="shared" si="0"/>
        <v>3599200</v>
      </c>
      <c r="H44" t="s">
        <v>271</v>
      </c>
      <c r="J44" s="37">
        <f>SUM(L43:L46)</f>
        <v>2584000</v>
      </c>
      <c r="K44" s="83" t="s">
        <v>267</v>
      </c>
      <c r="L44" s="84">
        <v>1410000</v>
      </c>
      <c r="M44" s="84">
        <v>2790000</v>
      </c>
      <c r="N44" s="85">
        <f>L44-M44</f>
        <v>-1380000</v>
      </c>
    </row>
    <row r="45" spans="4:14">
      <c r="D45" s="37">
        <v>5</v>
      </c>
      <c r="E45" t="s">
        <v>257</v>
      </c>
      <c r="F45" s="37">
        <f t="shared" si="0"/>
        <v>4499000</v>
      </c>
      <c r="I45" t="s">
        <v>265</v>
      </c>
      <c r="J45" s="82">
        <f>J44-F44</f>
        <v>-1015200</v>
      </c>
      <c r="K45" s="83" t="s">
        <v>266</v>
      </c>
      <c r="L45" s="84">
        <v>534000</v>
      </c>
      <c r="M45" s="84">
        <v>660000</v>
      </c>
      <c r="N45" s="85">
        <f>L45-M45</f>
        <v>-126000</v>
      </c>
    </row>
    <row r="46" spans="4:14">
      <c r="K46" t="s">
        <v>264</v>
      </c>
      <c r="L46" s="37">
        <v>150000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N31" sqref="N31"/>
    </sheetView>
  </sheetViews>
  <sheetFormatPr defaultRowHeight="15.75"/>
  <cols>
    <col min="2" max="2" width="10.109375" bestFit="1" customWidth="1"/>
    <col min="8" max="8" width="22.109375" customWidth="1"/>
  </cols>
  <sheetData>
    <row r="2" spans="2:12">
      <c r="B2" s="21"/>
    </row>
    <row r="3" spans="2:12">
      <c r="B3" s="21">
        <v>43117</v>
      </c>
      <c r="C3" t="s">
        <v>283</v>
      </c>
    </row>
    <row r="4" spans="2:12">
      <c r="B4" s="21">
        <v>43125</v>
      </c>
      <c r="C4" t="s">
        <v>315</v>
      </c>
      <c r="D4" t="s">
        <v>316</v>
      </c>
      <c r="F4" s="86" t="s">
        <v>317</v>
      </c>
      <c r="K4" t="s">
        <v>318</v>
      </c>
    </row>
    <row r="8" spans="2:12">
      <c r="B8" s="21">
        <v>43128</v>
      </c>
      <c r="C8" t="s">
        <v>284</v>
      </c>
      <c r="D8" t="s">
        <v>275</v>
      </c>
    </row>
    <row r="9" spans="2:12">
      <c r="E9" t="s">
        <v>276</v>
      </c>
    </row>
    <row r="11" spans="2:12">
      <c r="B11" s="21">
        <v>43147</v>
      </c>
      <c r="C11" t="s">
        <v>273</v>
      </c>
      <c r="D11" t="s">
        <v>277</v>
      </c>
      <c r="I11" t="s">
        <v>285</v>
      </c>
      <c r="J11" t="s">
        <v>286</v>
      </c>
    </row>
    <row r="12" spans="2:12">
      <c r="E12" t="s">
        <v>278</v>
      </c>
      <c r="F12" s="37">
        <v>3500</v>
      </c>
      <c r="J12" t="s">
        <v>48</v>
      </c>
    </row>
    <row r="13" spans="2:12">
      <c r="J13" t="s">
        <v>287</v>
      </c>
    </row>
    <row r="15" spans="2:12">
      <c r="B15" s="21">
        <v>43154</v>
      </c>
      <c r="C15" t="s">
        <v>274</v>
      </c>
      <c r="D15" t="s">
        <v>279</v>
      </c>
      <c r="G15" t="s">
        <v>281</v>
      </c>
    </row>
    <row r="16" spans="2:12">
      <c r="D16" t="s">
        <v>280</v>
      </c>
      <c r="G16" t="s">
        <v>282</v>
      </c>
      <c r="I16" s="83" t="s">
        <v>280</v>
      </c>
      <c r="J16" s="83" t="s">
        <v>288</v>
      </c>
      <c r="K16" s="83" t="s">
        <v>289</v>
      </c>
      <c r="L16" s="83"/>
    </row>
    <row r="17" spans="2:19">
      <c r="I17" t="s">
        <v>290</v>
      </c>
      <c r="J17" t="s">
        <v>291</v>
      </c>
      <c r="L17" s="86" t="s">
        <v>293</v>
      </c>
    </row>
    <row r="18" spans="2:19">
      <c r="J18" t="s">
        <v>292</v>
      </c>
    </row>
    <row r="22" spans="2:19">
      <c r="H22" t="s">
        <v>337</v>
      </c>
    </row>
    <row r="23" spans="2:19">
      <c r="H23" s="1" t="s">
        <v>332</v>
      </c>
      <c r="I23" s="37">
        <v>7200</v>
      </c>
      <c r="J23" t="s">
        <v>334</v>
      </c>
      <c r="K23" t="s">
        <v>343</v>
      </c>
    </row>
    <row r="24" spans="2:19">
      <c r="B24" t="s">
        <v>319</v>
      </c>
      <c r="D24" s="37">
        <v>2980</v>
      </c>
      <c r="H24" s="98" t="s">
        <v>331</v>
      </c>
      <c r="I24" s="97">
        <v>9158</v>
      </c>
      <c r="K24" t="s">
        <v>344</v>
      </c>
      <c r="R24" s="92"/>
    </row>
    <row r="25" spans="2:19">
      <c r="B25" t="s">
        <v>320</v>
      </c>
      <c r="D25" s="37">
        <v>1880</v>
      </c>
      <c r="H25" s="98" t="s">
        <v>322</v>
      </c>
      <c r="I25" s="97">
        <v>480</v>
      </c>
      <c r="K25" t="s">
        <v>345</v>
      </c>
      <c r="O25" s="21"/>
      <c r="R25" s="92"/>
      <c r="S25" s="93"/>
    </row>
    <row r="26" spans="2:19">
      <c r="H26" s="91" t="s">
        <v>329</v>
      </c>
      <c r="I26" s="94">
        <v>3240</v>
      </c>
      <c r="J26" t="s">
        <v>335</v>
      </c>
      <c r="O26" s="21"/>
      <c r="R26" s="92"/>
      <c r="S26" s="93"/>
    </row>
    <row r="27" spans="2:19">
      <c r="H27" s="91" t="s">
        <v>330</v>
      </c>
      <c r="I27" s="94">
        <v>6970</v>
      </c>
      <c r="J27" t="s">
        <v>333</v>
      </c>
      <c r="K27" t="s">
        <v>340</v>
      </c>
      <c r="O27" s="21"/>
      <c r="S27" s="93"/>
    </row>
    <row r="28" spans="2:19">
      <c r="H28" s="95" t="s">
        <v>328</v>
      </c>
      <c r="I28" s="96">
        <v>43150</v>
      </c>
      <c r="J28" s="95" t="s">
        <v>335</v>
      </c>
      <c r="K28" s="95" t="s">
        <v>336</v>
      </c>
      <c r="O28" s="21"/>
      <c r="R28" s="92"/>
      <c r="S28" s="93"/>
    </row>
    <row r="29" spans="2:19">
      <c r="H29" s="138" t="s">
        <v>321</v>
      </c>
      <c r="I29" s="97">
        <v>149</v>
      </c>
      <c r="K29" t="s">
        <v>345</v>
      </c>
      <c r="O29" s="21"/>
      <c r="R29" s="92"/>
      <c r="S29" s="93"/>
    </row>
    <row r="30" spans="2:19">
      <c r="H30" s="138"/>
      <c r="I30" s="97">
        <v>890</v>
      </c>
      <c r="K30" t="s">
        <v>345</v>
      </c>
      <c r="O30" s="21"/>
      <c r="R30" s="92"/>
      <c r="S30" s="93"/>
    </row>
    <row r="31" spans="2:19">
      <c r="H31" s="138"/>
      <c r="I31" s="97">
        <v>899</v>
      </c>
      <c r="K31" t="s">
        <v>345</v>
      </c>
      <c r="O31" s="21"/>
      <c r="S31" s="93"/>
    </row>
    <row r="32" spans="2:19">
      <c r="H32" s="98" t="s">
        <v>323</v>
      </c>
      <c r="I32" s="97">
        <v>2000</v>
      </c>
      <c r="O32" s="21"/>
      <c r="S32" s="93"/>
    </row>
    <row r="33" spans="8:19">
      <c r="H33" s="98" t="s">
        <v>326</v>
      </c>
      <c r="I33" s="97">
        <v>1026</v>
      </c>
      <c r="O33" s="21"/>
      <c r="S33" s="93"/>
    </row>
    <row r="34" spans="8:19">
      <c r="H34" s="91" t="s">
        <v>325</v>
      </c>
      <c r="I34" s="37">
        <v>2904</v>
      </c>
      <c r="J34" t="s">
        <v>333</v>
      </c>
      <c r="K34" t="s">
        <v>339</v>
      </c>
      <c r="O34" s="21"/>
      <c r="R34" s="92"/>
      <c r="S34" s="93"/>
    </row>
    <row r="35" spans="8:19">
      <c r="H35" s="91" t="s">
        <v>341</v>
      </c>
      <c r="I35" s="37">
        <v>11000</v>
      </c>
      <c r="J35" t="s">
        <v>333</v>
      </c>
      <c r="K35" t="s">
        <v>338</v>
      </c>
      <c r="O35" s="21"/>
      <c r="R35" s="92"/>
      <c r="S35" s="93"/>
    </row>
    <row r="36" spans="8:19">
      <c r="H36" s="98" t="s">
        <v>327</v>
      </c>
      <c r="I36" s="97">
        <v>740</v>
      </c>
      <c r="O36" s="21"/>
      <c r="R36" s="92"/>
      <c r="S36" s="93"/>
    </row>
    <row r="37" spans="8:19">
      <c r="H37" s="1" t="s">
        <v>324</v>
      </c>
      <c r="I37" s="37">
        <v>4900</v>
      </c>
      <c r="J37" t="s">
        <v>334</v>
      </c>
      <c r="K37" t="s">
        <v>342</v>
      </c>
      <c r="O37" s="21"/>
      <c r="R37" s="92"/>
      <c r="S37" s="93"/>
    </row>
    <row r="38" spans="8:19">
      <c r="I38" s="37"/>
      <c r="O38" s="21"/>
      <c r="S38" s="93"/>
    </row>
    <row r="39" spans="8:19">
      <c r="I39" s="37">
        <f>SUM(I23:I37)</f>
        <v>94706</v>
      </c>
      <c r="O39" s="21"/>
      <c r="R39" s="92"/>
      <c r="S39" s="93"/>
    </row>
    <row r="40" spans="8:19">
      <c r="I40" s="37"/>
    </row>
    <row r="41" spans="8:19">
      <c r="I41" s="37">
        <f>SUM(I36,I29:I33,I25,I24)</f>
        <v>15342</v>
      </c>
      <c r="J41" s="61">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8" t="s">
        <v>369</v>
      </c>
      <c r="C2" s="5" t="s">
        <v>346</v>
      </c>
      <c r="D2" s="5" t="s">
        <v>347</v>
      </c>
      <c r="E2" s="5" t="s">
        <v>348</v>
      </c>
      <c r="F2" s="5" t="s">
        <v>186</v>
      </c>
      <c r="G2" s="5" t="s">
        <v>349</v>
      </c>
    </row>
    <row r="3" spans="2:7">
      <c r="B3" s="139">
        <v>43196</v>
      </c>
      <c r="C3" s="5" t="s">
        <v>372</v>
      </c>
      <c r="D3" s="5" t="s">
        <v>364</v>
      </c>
      <c r="E3" s="5" t="s">
        <v>375</v>
      </c>
      <c r="F3" s="5"/>
      <c r="G3" s="5" t="s">
        <v>350</v>
      </c>
    </row>
    <row r="4" spans="2:7">
      <c r="B4" s="139"/>
      <c r="C4" s="5" t="s">
        <v>355</v>
      </c>
      <c r="D4" s="5" t="s">
        <v>381</v>
      </c>
      <c r="E4" s="5" t="s">
        <v>376</v>
      </c>
      <c r="F4" s="5"/>
    </row>
    <row r="5" spans="2:7">
      <c r="B5" s="139">
        <v>43197</v>
      </c>
      <c r="C5" s="5" t="s">
        <v>371</v>
      </c>
      <c r="D5" s="5" t="s">
        <v>373</v>
      </c>
      <c r="E5" s="5" t="s">
        <v>361</v>
      </c>
      <c r="F5" s="5"/>
    </row>
    <row r="6" spans="2:7">
      <c r="B6" s="139"/>
      <c r="C6" s="5" t="s">
        <v>358</v>
      </c>
      <c r="D6" s="5" t="s">
        <v>377</v>
      </c>
      <c r="E6" s="5" t="s">
        <v>378</v>
      </c>
      <c r="F6" s="5"/>
    </row>
    <row r="7" spans="2:7">
      <c r="B7" s="139">
        <v>43198</v>
      </c>
      <c r="C7" s="140" t="s">
        <v>356</v>
      </c>
      <c r="D7" s="5" t="s">
        <v>357</v>
      </c>
      <c r="E7" s="5" t="s">
        <v>374</v>
      </c>
      <c r="F7" s="5" t="s">
        <v>362</v>
      </c>
    </row>
    <row r="8" spans="2:7">
      <c r="B8" s="139"/>
      <c r="C8" s="140"/>
      <c r="D8" s="5"/>
      <c r="E8" s="5" t="s">
        <v>367</v>
      </c>
      <c r="F8" s="5" t="s">
        <v>367</v>
      </c>
    </row>
    <row r="9" spans="2:7">
      <c r="B9" s="139">
        <v>43199</v>
      </c>
      <c r="C9" s="5" t="s">
        <v>380</v>
      </c>
      <c r="D9" s="5" t="s">
        <v>366</v>
      </c>
      <c r="E9" s="5"/>
      <c r="F9" s="5"/>
      <c r="G9" s="5" t="s">
        <v>351</v>
      </c>
    </row>
    <row r="10" spans="2:7">
      <c r="B10" s="139"/>
      <c r="C10" s="5" t="s">
        <v>379</v>
      </c>
      <c r="D10" s="5"/>
      <c r="E10" s="5"/>
      <c r="F10" s="5"/>
      <c r="G10" s="5" t="s">
        <v>370</v>
      </c>
    </row>
    <row r="12" spans="2:7">
      <c r="B12" s="78" t="s">
        <v>352</v>
      </c>
      <c r="C12" t="s">
        <v>353</v>
      </c>
    </row>
    <row r="13" spans="2:7">
      <c r="C13" t="s">
        <v>354</v>
      </c>
    </row>
    <row r="15" spans="2:7">
      <c r="B15" t="s">
        <v>358</v>
      </c>
    </row>
    <row r="16" spans="2:7">
      <c r="B16" t="s">
        <v>359</v>
      </c>
      <c r="C16" t="s">
        <v>360</v>
      </c>
    </row>
    <row r="17" spans="2:3">
      <c r="B17" t="s">
        <v>367</v>
      </c>
      <c r="C17" t="s">
        <v>361</v>
      </c>
    </row>
    <row r="18" spans="2:3">
      <c r="B18" t="s">
        <v>368</v>
      </c>
      <c r="C18" t="s">
        <v>363</v>
      </c>
    </row>
    <row r="19" spans="2:3">
      <c r="C19" t="s">
        <v>364</v>
      </c>
    </row>
    <row r="20" spans="2:3">
      <c r="C20" t="s">
        <v>365</v>
      </c>
    </row>
    <row r="21" spans="2:3">
      <c r="C21" t="s">
        <v>374</v>
      </c>
    </row>
    <row r="22" spans="2:3">
      <c r="C22" t="s">
        <v>366</v>
      </c>
    </row>
    <row r="23" spans="2:3">
      <c r="C23" t="s">
        <v>375</v>
      </c>
    </row>
  </sheetData>
  <mergeCells count="5">
    <mergeCell ref="B3:B4"/>
    <mergeCell ref="B5:B6"/>
    <mergeCell ref="B7:B8"/>
    <mergeCell ref="B9:B10"/>
    <mergeCell ref="C7:C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tabSelected="1" topLeftCell="A16" workbookViewId="0">
      <selection activeCell="B42" sqref="B42"/>
    </sheetView>
  </sheetViews>
  <sheetFormatPr defaultRowHeight="15.75"/>
  <sheetData>
    <row r="2" spans="2:11">
      <c r="B2" t="s">
        <v>402</v>
      </c>
      <c r="C2" t="s">
        <v>405</v>
      </c>
      <c r="D2" t="s">
        <v>406</v>
      </c>
    </row>
    <row r="3" spans="2:11">
      <c r="B3" t="s">
        <v>403</v>
      </c>
      <c r="C3" t="s">
        <v>405</v>
      </c>
      <c r="D3" t="s">
        <v>409</v>
      </c>
    </row>
    <row r="4" spans="2:11">
      <c r="B4" t="s">
        <v>404</v>
      </c>
      <c r="C4" t="s">
        <v>405</v>
      </c>
      <c r="D4" t="s">
        <v>407</v>
      </c>
    </row>
    <row r="6" spans="2:11">
      <c r="B6" t="s">
        <v>408</v>
      </c>
    </row>
    <row r="7" spans="2:11">
      <c r="B7" t="s">
        <v>410</v>
      </c>
    </row>
    <row r="9" spans="2:11">
      <c r="B9" s="141" t="s">
        <v>411</v>
      </c>
      <c r="C9" s="141"/>
      <c r="D9" s="141" t="s">
        <v>412</v>
      </c>
      <c r="E9" s="141"/>
      <c r="F9" s="141" t="s">
        <v>413</v>
      </c>
      <c r="G9" s="141"/>
      <c r="H9" s="141" t="s">
        <v>414</v>
      </c>
      <c r="I9" s="141"/>
      <c r="J9" s="141" t="s">
        <v>415</v>
      </c>
      <c r="K9" s="141"/>
    </row>
    <row r="14" spans="2:11">
      <c r="B14" t="s">
        <v>416</v>
      </c>
    </row>
    <row r="15" spans="2:11">
      <c r="B15" t="s">
        <v>417</v>
      </c>
    </row>
    <row r="17" spans="2:10">
      <c r="B17" t="s">
        <v>418</v>
      </c>
    </row>
    <row r="18" spans="2:10">
      <c r="B18" s="115" t="s">
        <v>425</v>
      </c>
    </row>
    <row r="19" spans="2:10">
      <c r="J19" t="s">
        <v>431</v>
      </c>
    </row>
    <row r="20" spans="2:10">
      <c r="B20" t="s">
        <v>419</v>
      </c>
      <c r="J20" t="s">
        <v>432</v>
      </c>
    </row>
    <row r="21" spans="2:10">
      <c r="B21" t="s">
        <v>420</v>
      </c>
    </row>
    <row r="22" spans="2:10">
      <c r="B22" t="s">
        <v>421</v>
      </c>
    </row>
    <row r="25" spans="2:10">
      <c r="B25" t="s">
        <v>426</v>
      </c>
    </row>
    <row r="26" spans="2:10">
      <c r="B26" t="s">
        <v>422</v>
      </c>
    </row>
    <row r="27" spans="2:10">
      <c r="B27" t="s">
        <v>423</v>
      </c>
    </row>
    <row r="28" spans="2:10">
      <c r="B28" t="s">
        <v>424</v>
      </c>
    </row>
    <row r="30" spans="2:10">
      <c r="B30" t="s">
        <v>427</v>
      </c>
    </row>
    <row r="31" spans="2:10">
      <c r="B31" t="s">
        <v>428</v>
      </c>
    </row>
    <row r="32" spans="2:10">
      <c r="B32" t="s">
        <v>429</v>
      </c>
    </row>
    <row r="34" spans="1:17">
      <c r="B34" t="s">
        <v>430</v>
      </c>
    </row>
    <row r="37" spans="1:17">
      <c r="A37" s="4"/>
      <c r="B37" s="4"/>
      <c r="C37" s="4"/>
      <c r="D37" s="4"/>
      <c r="E37" s="4"/>
      <c r="F37" s="4"/>
      <c r="G37" s="4"/>
      <c r="H37" s="4"/>
      <c r="I37" s="4"/>
      <c r="J37" s="4"/>
      <c r="K37" s="4"/>
      <c r="L37" s="4"/>
      <c r="M37" s="4"/>
      <c r="N37" s="4"/>
      <c r="O37" s="4"/>
      <c r="P37" s="4"/>
      <c r="Q37" s="4"/>
    </row>
    <row r="38" spans="1:17">
      <c r="B38">
        <v>1</v>
      </c>
      <c r="C38" t="s">
        <v>436</v>
      </c>
    </row>
    <row r="39" spans="1:17">
      <c r="B39">
        <v>2</v>
      </c>
      <c r="C39" t="s">
        <v>437</v>
      </c>
    </row>
    <row r="41" spans="1:17">
      <c r="B41" t="s">
        <v>438</v>
      </c>
    </row>
  </sheetData>
  <mergeCells count="5">
    <mergeCell ref="B9:C9"/>
    <mergeCell ref="D9:E9"/>
    <mergeCell ref="F9:G9"/>
    <mergeCell ref="H9:I9"/>
    <mergeCell ref="J9:K9"/>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考え</vt:lpstr>
      <vt:lpstr>ｇ</vt:lpstr>
      <vt:lpstr>ｓ</vt:lpstr>
      <vt:lpstr>行動</vt:lpstr>
      <vt:lpstr>案だし</vt:lpstr>
      <vt:lpstr>札幌</vt:lpstr>
      <vt:lpstr>将来</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2018-06-04T04:01:39Z</dcterms:modified>
</cp:coreProperties>
</file>