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ICF_AutoCapsule_disabled\source tree\"/>
    </mc:Choice>
  </mc:AlternateContent>
  <bookViews>
    <workbookView xWindow="0" yWindow="0" windowWidth="26610" windowHeight="12000" activeTab="6"/>
  </bookViews>
  <sheets>
    <sheet name="考え" sheetId="1" r:id="rId1"/>
    <sheet name="ｇ" sheetId="2" r:id="rId2"/>
    <sheet name="ｓ" sheetId="3" r:id="rId3"/>
    <sheet name="行動" sheetId="4" r:id="rId4"/>
    <sheet name="案だし" sheetId="5" r:id="rId5"/>
    <sheet name="札幌" sheetId="6" r:id="rId6"/>
    <sheet name="将来" sheetId="7" r:id="rId7"/>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16" i="3" l="1"/>
  <c r="J41" i="5" l="1"/>
  <c r="I41" i="5"/>
  <c r="I39" i="5"/>
  <c r="N6" i="3" l="1"/>
  <c r="N11" i="3" s="1"/>
  <c r="N45" i="4" l="1"/>
  <c r="N44" i="4"/>
  <c r="J44" i="4"/>
  <c r="F39" i="4" l="1"/>
  <c r="F31" i="4" l="1"/>
  <c r="F30" i="4"/>
  <c r="F29" i="4"/>
  <c r="F9" i="4"/>
  <c r="F18" i="4"/>
  <c r="F22" i="4" s="1"/>
  <c r="G22" i="4" s="1"/>
  <c r="F11" i="4"/>
  <c r="F13" i="4"/>
  <c r="F12" i="4"/>
  <c r="F10" i="4"/>
  <c r="D2" i="4"/>
  <c r="F7" i="4" s="1"/>
  <c r="D3" i="4"/>
  <c r="L9" i="4" l="1"/>
  <c r="F28" i="4"/>
  <c r="F33" i="4" s="1"/>
  <c r="L8" i="4"/>
  <c r="L10" i="4" s="1"/>
  <c r="F8" i="4"/>
  <c r="J43" i="3"/>
  <c r="E43" i="3"/>
  <c r="F14" i="4" l="1"/>
  <c r="F25" i="4" s="1"/>
  <c r="M43" i="3"/>
  <c r="A1" i="2"/>
  <c r="G14" i="4" l="1"/>
  <c r="G25" i="4" s="1"/>
  <c r="F35" i="4"/>
  <c r="F38" i="4" s="1"/>
  <c r="F40" i="4" s="1"/>
  <c r="G33" i="4"/>
  <c r="G35" i="4" s="1"/>
  <c r="F42" i="4" l="1"/>
  <c r="F41" i="4"/>
  <c r="F43" i="4"/>
  <c r="F44" i="4"/>
  <c r="J45" i="4" s="1"/>
  <c r="F45" i="4"/>
</calcChain>
</file>

<file path=xl/sharedStrings.xml><?xml version="1.0" encoding="utf-8"?>
<sst xmlns="http://schemas.openxmlformats.org/spreadsheetml/2006/main" count="590" uniqueCount="434">
  <si>
    <t>部屋はある程度綺麗に　というか広くした！</t>
    <rPh sb="0" eb="2">
      <t>ヘヤ</t>
    </rPh>
    <rPh sb="5" eb="7">
      <t>テイド</t>
    </rPh>
    <rPh sb="7" eb="9">
      <t>キレイ</t>
    </rPh>
    <rPh sb="15" eb="16">
      <t>ヒロ</t>
    </rPh>
    <phoneticPr fontId="2"/>
  </si>
  <si>
    <t>NetFlixは　ビックバンセオリー、ブラックリスト、ドクターハウス、ちびまるこちゃん、フラーハウス済</t>
    <rPh sb="50" eb="51">
      <t>スミ</t>
    </rPh>
    <phoneticPr fontId="2"/>
  </si>
  <si>
    <t>後はスタートレックシリーズのみ</t>
    <rPh sb="0" eb="1">
      <t>アト</t>
    </rPh>
    <phoneticPr fontId="2"/>
  </si>
  <si>
    <t>体重は変わらず、赤信号</t>
    <rPh sb="0" eb="2">
      <t>タイジュウ</t>
    </rPh>
    <rPh sb="3" eb="4">
      <t>カ</t>
    </rPh>
    <rPh sb="8" eb="11">
      <t>アカシンゴウ</t>
    </rPh>
    <phoneticPr fontId="2"/>
  </si>
  <si>
    <t>勉強も結局しなかった</t>
    <rPh sb="0" eb="2">
      <t>ベンキョウ</t>
    </rPh>
    <rPh sb="3" eb="5">
      <t>ケッキョク</t>
    </rPh>
    <phoneticPr fontId="2"/>
  </si>
  <si>
    <t>仕事もまぁまぁ問題なし</t>
    <rPh sb="0" eb="2">
      <t>シゴト</t>
    </rPh>
    <rPh sb="7" eb="9">
      <t>モンダイ</t>
    </rPh>
    <phoneticPr fontId="2"/>
  </si>
  <si>
    <t>株はまだまだ塩漬け状態</t>
    <rPh sb="0" eb="1">
      <t>カブ</t>
    </rPh>
    <rPh sb="6" eb="7">
      <t>シオ</t>
    </rPh>
    <rPh sb="7" eb="8">
      <t>ヅ</t>
    </rPh>
    <rPh sb="9" eb="11">
      <t>ジョウタイ</t>
    </rPh>
    <phoneticPr fontId="2"/>
  </si>
  <si>
    <t>　⇒　出来ないのは集中力のせい?? Or 興味がないから??</t>
    <rPh sb="3" eb="5">
      <t>デキ</t>
    </rPh>
    <rPh sb="9" eb="12">
      <t>シュウチュウリョク</t>
    </rPh>
    <rPh sb="21" eb="23">
      <t>キョウミ</t>
    </rPh>
    <phoneticPr fontId="2"/>
  </si>
  <si>
    <r>
      <t>　⇒　プロテインは継続中。朝ごはん食べて、昼は自由でOKだが…夜は</t>
    </r>
    <r>
      <rPr>
        <sz val="11"/>
        <color rgb="FFFF0000"/>
        <rFont val="Meiryo UI"/>
        <family val="3"/>
        <charset val="128"/>
      </rPr>
      <t>糖質制限できていない</t>
    </r>
    <rPh sb="9" eb="12">
      <t>ケイゾクチュウ</t>
    </rPh>
    <rPh sb="13" eb="14">
      <t>アサ</t>
    </rPh>
    <rPh sb="17" eb="18">
      <t>タ</t>
    </rPh>
    <rPh sb="21" eb="22">
      <t>ヒル</t>
    </rPh>
    <rPh sb="23" eb="25">
      <t>ジユウ</t>
    </rPh>
    <rPh sb="31" eb="32">
      <t>ヨル</t>
    </rPh>
    <rPh sb="33" eb="35">
      <t>トウシツ</t>
    </rPh>
    <rPh sb="35" eb="37">
      <t>セイゲン</t>
    </rPh>
    <phoneticPr fontId="2"/>
  </si>
  <si>
    <t>時間的に余裕があるのならせめてどっちかは可能だと思われる！</t>
    <rPh sb="0" eb="3">
      <t>ジカンテキ</t>
    </rPh>
    <rPh sb="4" eb="6">
      <t>ヨユウ</t>
    </rPh>
    <rPh sb="20" eb="22">
      <t>カノウ</t>
    </rPh>
    <rPh sb="24" eb="25">
      <t>オモ</t>
    </rPh>
    <phoneticPr fontId="2"/>
  </si>
  <si>
    <t>新しい趣味を考える??</t>
    <rPh sb="0" eb="1">
      <t>アタラ</t>
    </rPh>
    <rPh sb="3" eb="5">
      <t>シュミ</t>
    </rPh>
    <rPh sb="6" eb="7">
      <t>カンガ</t>
    </rPh>
    <phoneticPr fontId="2"/>
  </si>
  <si>
    <t>PC作成</t>
    <rPh sb="2" eb="4">
      <t>サクセイ</t>
    </rPh>
    <phoneticPr fontId="2"/>
  </si>
  <si>
    <t>ゲーム</t>
    <phoneticPr fontId="2"/>
  </si>
  <si>
    <t>ギター</t>
    <phoneticPr fontId="2"/>
  </si>
  <si>
    <t>ペット</t>
    <phoneticPr fontId="2"/>
  </si>
  <si>
    <r>
      <t xml:space="preserve">　　　 </t>
    </r>
    <r>
      <rPr>
        <sz val="11"/>
        <color rgb="FFFF0000"/>
        <rFont val="Meiryo UI"/>
        <family val="3"/>
        <charset val="128"/>
      </rPr>
      <t>運動は全くしていない</t>
    </r>
    <r>
      <rPr>
        <sz val="11"/>
        <color rgb="FFFF0000"/>
        <rFont val="Meiryo UI"/>
        <family val="2"/>
        <charset val="128"/>
      </rPr>
      <t>, ジムは退会</t>
    </r>
    <rPh sb="4" eb="6">
      <t>ウンドウ</t>
    </rPh>
    <rPh sb="7" eb="8">
      <t>マッタ</t>
    </rPh>
    <rPh sb="19" eb="21">
      <t>タイカイ</t>
    </rPh>
    <phoneticPr fontId="2"/>
  </si>
  <si>
    <t>〇</t>
    <phoneticPr fontId="2"/>
  </si>
  <si>
    <t>×</t>
    <phoneticPr fontId="2"/>
  </si>
  <si>
    <t>△</t>
    <phoneticPr fontId="2"/>
  </si>
  <si>
    <t>　⇒ お金の問題でどうしようもない。待機中</t>
    <rPh sb="4" eb="5">
      <t>カネ</t>
    </rPh>
    <rPh sb="6" eb="8">
      <t>モンダイ</t>
    </rPh>
    <rPh sb="18" eb="21">
      <t>タイキチュウ</t>
    </rPh>
    <phoneticPr fontId="2"/>
  </si>
  <si>
    <t>アニメ</t>
    <phoneticPr fontId="2"/>
  </si>
  <si>
    <t>Bokete閲覧</t>
    <rPh sb="6" eb="8">
      <t>エツラン</t>
    </rPh>
    <phoneticPr fontId="2"/>
  </si>
  <si>
    <t>yahooファイナンス掲示板閲覧</t>
    <rPh sb="11" eb="14">
      <t>ケイジバン</t>
    </rPh>
    <rPh sb="14" eb="16">
      <t>エツラン</t>
    </rPh>
    <phoneticPr fontId="2"/>
  </si>
  <si>
    <t>yahoo!ニュース閲覧</t>
    <rPh sb="10" eb="12">
      <t>エツラン</t>
    </rPh>
    <phoneticPr fontId="2"/>
  </si>
  <si>
    <t>youtube動画閲覧</t>
    <rPh sb="7" eb="9">
      <t>ドウガ</t>
    </rPh>
    <rPh sb="9" eb="11">
      <t>エツラン</t>
    </rPh>
    <phoneticPr fontId="2"/>
  </si>
  <si>
    <t>まとめサイト閲覧</t>
    <rPh sb="6" eb="8">
      <t>エツラン</t>
    </rPh>
    <phoneticPr fontId="2"/>
  </si>
  <si>
    <t>無駄を省けていません</t>
    <rPh sb="0" eb="2">
      <t>ムダ</t>
    </rPh>
    <rPh sb="3" eb="4">
      <t>ハブ</t>
    </rPh>
    <phoneticPr fontId="2"/>
  </si>
  <si>
    <t>映画鑑賞</t>
    <rPh sb="0" eb="2">
      <t>エイガ</t>
    </rPh>
    <rPh sb="2" eb="4">
      <t>カンショウ</t>
    </rPh>
    <phoneticPr fontId="2"/>
  </si>
  <si>
    <t>料理</t>
    <rPh sb="0" eb="2">
      <t>リョウリ</t>
    </rPh>
    <phoneticPr fontId="2"/>
  </si>
  <si>
    <t>&lt;ここから先掘り下げ&gt;</t>
    <rPh sb="5" eb="6">
      <t>サキ</t>
    </rPh>
    <rPh sb="6" eb="7">
      <t>ホ</t>
    </rPh>
    <rPh sb="8" eb="9">
      <t>サ</t>
    </rPh>
    <phoneticPr fontId="2"/>
  </si>
  <si>
    <t>⇒ 一先ず運動は代謝で先延ばし、食事制限でなんとかしてみる方針</t>
    <rPh sb="2" eb="4">
      <t>ヒトマ</t>
    </rPh>
    <rPh sb="5" eb="7">
      <t>ウンドウ</t>
    </rPh>
    <rPh sb="8" eb="10">
      <t>タイシャ</t>
    </rPh>
    <rPh sb="11" eb="13">
      <t>サキノ</t>
    </rPh>
    <rPh sb="16" eb="18">
      <t>ショクジ</t>
    </rPh>
    <rPh sb="18" eb="20">
      <t>セイゲン</t>
    </rPh>
    <rPh sb="29" eb="31">
      <t>ホウシン</t>
    </rPh>
    <phoneticPr fontId="2"/>
  </si>
  <si>
    <t>⇒　優里子も勉強しているし。。。</t>
    <rPh sb="2" eb="3">
      <t>ユウ</t>
    </rPh>
    <rPh sb="3" eb="4">
      <t>サト</t>
    </rPh>
    <rPh sb="4" eb="5">
      <t>コ</t>
    </rPh>
    <rPh sb="6" eb="8">
      <t>ベンキョウ</t>
    </rPh>
    <phoneticPr fontId="2"/>
  </si>
  <si>
    <t>折角だから仕事に活かしたい</t>
    <rPh sb="0" eb="2">
      <t>セッカク</t>
    </rPh>
    <rPh sb="5" eb="7">
      <t>シゴト</t>
    </rPh>
    <rPh sb="8" eb="9">
      <t>イ</t>
    </rPh>
    <phoneticPr fontId="2"/>
  </si>
  <si>
    <t>応用情報技術者試験</t>
    <rPh sb="0" eb="2">
      <t>オウヨウ</t>
    </rPh>
    <rPh sb="2" eb="4">
      <t>ジョウホウ</t>
    </rPh>
    <rPh sb="4" eb="6">
      <t>ギジュツ</t>
    </rPh>
    <rPh sb="6" eb="7">
      <t>シャ</t>
    </rPh>
    <rPh sb="7" eb="9">
      <t>シケン</t>
    </rPh>
    <phoneticPr fontId="2"/>
  </si>
  <si>
    <t>というか集中力を上げるor 維持する為の行動が必要</t>
    <rPh sb="4" eb="7">
      <t>シュウチュウリョク</t>
    </rPh>
    <rPh sb="8" eb="9">
      <t>ア</t>
    </rPh>
    <rPh sb="14" eb="16">
      <t>イジ</t>
    </rPh>
    <rPh sb="18" eb="19">
      <t>タメ</t>
    </rPh>
    <rPh sb="20" eb="22">
      <t>コウドウ</t>
    </rPh>
    <rPh sb="23" eb="25">
      <t>ヒツヨウ</t>
    </rPh>
    <phoneticPr fontId="2"/>
  </si>
  <si>
    <t xml:space="preserve">　⇒ </t>
    <phoneticPr fontId="2"/>
  </si>
  <si>
    <t>OracleSilver</t>
    <phoneticPr fontId="2"/>
  </si>
  <si>
    <t>英語スキル</t>
    <rPh sb="0" eb="2">
      <t>エイゴ</t>
    </rPh>
    <phoneticPr fontId="2"/>
  </si>
  <si>
    <t>ラノベ</t>
    <phoneticPr fontId="2"/>
  </si>
  <si>
    <t>カクテル・酒類</t>
    <rPh sb="5" eb="6">
      <t>サケ</t>
    </rPh>
    <rPh sb="6" eb="7">
      <t>ルイ</t>
    </rPh>
    <phoneticPr fontId="2"/>
  </si>
  <si>
    <t>自転車</t>
    <rPh sb="0" eb="3">
      <t>ジテンシャ</t>
    </rPh>
    <phoneticPr fontId="2"/>
  </si>
  <si>
    <t>バイク</t>
    <phoneticPr fontId="2"/>
  </si>
  <si>
    <t>海外ドラマ</t>
    <rPh sb="0" eb="2">
      <t>カイガイ</t>
    </rPh>
    <phoneticPr fontId="2"/>
  </si>
  <si>
    <t>投資</t>
    <rPh sb="0" eb="2">
      <t>トウシ</t>
    </rPh>
    <phoneticPr fontId="2"/>
  </si>
  <si>
    <t>　優里子とは yahoo! GyaoでOK</t>
    <rPh sb="1" eb="4">
      <t>ユリコ</t>
    </rPh>
    <phoneticPr fontId="2"/>
  </si>
  <si>
    <t>⇒　解約か？　U-NEXT,Hulu,TutayaTVを検討すべき?</t>
    <rPh sb="2" eb="4">
      <t>カイヤク</t>
    </rPh>
    <rPh sb="28" eb="30">
      <t>ケントウ</t>
    </rPh>
    <phoneticPr fontId="2"/>
  </si>
  <si>
    <t>Potal2</t>
    <phoneticPr fontId="2"/>
  </si>
  <si>
    <t>How To Survive2</t>
    <phoneticPr fontId="2"/>
  </si>
  <si>
    <t xml:space="preserve"> </t>
    <phoneticPr fontId="2"/>
  </si>
  <si>
    <t>PUBG</t>
    <phoneticPr fontId="2"/>
  </si>
  <si>
    <t>ARK</t>
    <phoneticPr fontId="2"/>
  </si>
  <si>
    <t>PC</t>
    <phoneticPr fontId="2"/>
  </si>
  <si>
    <t>ポータルナイツ</t>
    <phoneticPr fontId="2"/>
  </si>
  <si>
    <t>PS4</t>
    <phoneticPr fontId="2"/>
  </si>
  <si>
    <t>Dark SiderⅡ</t>
    <phoneticPr fontId="2"/>
  </si>
  <si>
    <t>Salt and Sanctuary</t>
  </si>
  <si>
    <t>Divinity: Original Sin</t>
  </si>
  <si>
    <t>一人用</t>
    <rPh sb="0" eb="3">
      <t>ヒトリヨウ</t>
    </rPh>
    <phoneticPr fontId="2"/>
  </si>
  <si>
    <t>二人用</t>
    <rPh sb="0" eb="3">
      <t>フタリヨウ</t>
    </rPh>
    <phoneticPr fontId="2"/>
  </si>
  <si>
    <t>熱中度</t>
    <rPh sb="0" eb="2">
      <t>ネッチュウ</t>
    </rPh>
    <rPh sb="2" eb="3">
      <t>ド</t>
    </rPh>
    <phoneticPr fontId="2"/>
  </si>
  <si>
    <t>○</t>
    <phoneticPr fontId="2"/>
  </si>
  <si>
    <t>高</t>
    <rPh sb="0" eb="1">
      <t>タカ</t>
    </rPh>
    <phoneticPr fontId="2"/>
  </si>
  <si>
    <t>小</t>
    <rPh sb="0" eb="1">
      <t>チイ</t>
    </rPh>
    <phoneticPr fontId="2"/>
  </si>
  <si>
    <t>中</t>
    <rPh sb="0" eb="1">
      <t>チュウ</t>
    </rPh>
    <phoneticPr fontId="2"/>
  </si>
  <si>
    <t>-</t>
    <phoneticPr fontId="2"/>
  </si>
  <si>
    <t>CSGO2</t>
  </si>
  <si>
    <t>小</t>
    <rPh sb="0" eb="1">
      <t>ショウ</t>
    </rPh>
    <phoneticPr fontId="2"/>
  </si>
  <si>
    <t>キーボード</t>
    <phoneticPr fontId="2"/>
  </si>
  <si>
    <t>操作</t>
    <rPh sb="0" eb="2">
      <t>ソウサ</t>
    </rPh>
    <phoneticPr fontId="2"/>
  </si>
  <si>
    <t>パッド</t>
    <phoneticPr fontId="2"/>
  </si>
  <si>
    <t>可</t>
    <rPh sb="0" eb="1">
      <t>カ</t>
    </rPh>
    <phoneticPr fontId="2"/>
  </si>
  <si>
    <t>不可</t>
    <rPh sb="0" eb="2">
      <t>フカ</t>
    </rPh>
    <phoneticPr fontId="2"/>
  </si>
  <si>
    <t>値段(記憶)</t>
    <rPh sb="0" eb="2">
      <t>ネダン</t>
    </rPh>
    <rPh sb="3" eb="5">
      <t>キオク</t>
    </rPh>
    <phoneticPr fontId="2"/>
  </si>
  <si>
    <t>※PS PLUS非加入の為、PS4オンラインプレイは不可</t>
    <rPh sb="8" eb="9">
      <t>ヒ</t>
    </rPh>
    <rPh sb="9" eb="11">
      <t>カニュウ</t>
    </rPh>
    <rPh sb="12" eb="13">
      <t>タメ</t>
    </rPh>
    <rPh sb="26" eb="28">
      <t>フカ</t>
    </rPh>
    <phoneticPr fontId="2"/>
  </si>
  <si>
    <t>COD BO3</t>
    <phoneticPr fontId="2"/>
  </si>
  <si>
    <t>BF 1</t>
    <phoneticPr fontId="2"/>
  </si>
  <si>
    <t>完遂</t>
    <rPh sb="0" eb="2">
      <t>カンスイ</t>
    </rPh>
    <phoneticPr fontId="2"/>
  </si>
  <si>
    <t>Bloodborn</t>
  </si>
  <si>
    <t>DarkSoul3</t>
    <phoneticPr fontId="2"/>
  </si>
  <si>
    <t>WITCHER3</t>
    <phoneticPr fontId="2"/>
  </si>
  <si>
    <t>Fallout 4</t>
  </si>
  <si>
    <t>COD IW</t>
    <phoneticPr fontId="2"/>
  </si>
  <si>
    <t>TESO</t>
    <phoneticPr fontId="2"/>
  </si>
  <si>
    <t>NEW</t>
    <phoneticPr fontId="2"/>
  </si>
  <si>
    <t>理由</t>
    <rPh sb="0" eb="2">
      <t>リユウ</t>
    </rPh>
    <phoneticPr fontId="2"/>
  </si>
  <si>
    <t>シナリオクリア。DLCは購入せず</t>
    <rPh sb="12" eb="14">
      <t>コウニュウ</t>
    </rPh>
    <phoneticPr fontId="2"/>
  </si>
  <si>
    <t>シナリオクリア。DLCは一部購入するもせず</t>
    <rPh sb="12" eb="14">
      <t>イチブ</t>
    </rPh>
    <rPh sb="14" eb="16">
      <t>コウニュウ</t>
    </rPh>
    <phoneticPr fontId="2"/>
  </si>
  <si>
    <t>人気</t>
    <rPh sb="0" eb="2">
      <t>ニンキ</t>
    </rPh>
    <phoneticPr fontId="2"/>
  </si>
  <si>
    <t>ハード</t>
    <phoneticPr fontId="2"/>
  </si>
  <si>
    <t>ソフト</t>
    <phoneticPr fontId="2"/>
  </si>
  <si>
    <t>無料FPS</t>
    <rPh sb="0" eb="2">
      <t>ムリョウ</t>
    </rPh>
    <phoneticPr fontId="2"/>
  </si>
  <si>
    <t>期待</t>
    <rPh sb="0" eb="2">
      <t>キタイ</t>
    </rPh>
    <phoneticPr fontId="2"/>
  </si>
  <si>
    <t>再チャンスを…</t>
    <rPh sb="0" eb="1">
      <t>サイ</t>
    </rPh>
    <phoneticPr fontId="2"/>
  </si>
  <si>
    <t>⇒ ダメなら一人プレイ</t>
    <rPh sb="6" eb="8">
      <t>ヒトリ</t>
    </rPh>
    <phoneticPr fontId="2"/>
  </si>
  <si>
    <t>初めてのMMORPG。2016.06-12まで遊ぶも単純作業に飽き。</t>
    <rPh sb="0" eb="1">
      <t>ハツ</t>
    </rPh>
    <rPh sb="23" eb="24">
      <t>アソ</t>
    </rPh>
    <rPh sb="26" eb="28">
      <t>タンジュン</t>
    </rPh>
    <rPh sb="28" eb="30">
      <t>サギョウ</t>
    </rPh>
    <rPh sb="31" eb="32">
      <t>ア</t>
    </rPh>
    <phoneticPr fontId="2"/>
  </si>
  <si>
    <t>○</t>
  </si>
  <si>
    <t>キーボード</t>
  </si>
  <si>
    <t>The War of Mine</t>
    <phoneticPr fontId="2"/>
  </si>
  <si>
    <t>パッド</t>
    <phoneticPr fontId="2"/>
  </si>
  <si>
    <t>人気</t>
    <rPh sb="0" eb="2">
      <t>ニンキ</t>
    </rPh>
    <phoneticPr fontId="2"/>
  </si>
  <si>
    <t>放置気味</t>
    <rPh sb="0" eb="2">
      <t>ホウチ</t>
    </rPh>
    <rPh sb="2" eb="4">
      <t>キミ</t>
    </rPh>
    <phoneticPr fontId="2"/>
  </si>
  <si>
    <t>データ削除済</t>
    <rPh sb="3" eb="5">
      <t>サクジョ</t>
    </rPh>
    <rPh sb="5" eb="6">
      <t>スミ</t>
    </rPh>
    <phoneticPr fontId="2"/>
  </si>
  <si>
    <t>東京マルイ</t>
  </si>
  <si>
    <t>東京マルイ</t>
    <rPh sb="0" eb="2">
      <t>トウキョウ</t>
    </rPh>
    <phoneticPr fontId="2"/>
  </si>
  <si>
    <t>HK417用 70連スペアマガジン</t>
  </si>
  <si>
    <t>数量</t>
    <rPh sb="0" eb="2">
      <t>スウリョウ</t>
    </rPh>
    <phoneticPr fontId="2"/>
  </si>
  <si>
    <t>HK417 EARLY VARIANT</t>
  </si>
  <si>
    <t>CYC</t>
  </si>
  <si>
    <t>精密バイオBB弾 0.2g</t>
    <phoneticPr fontId="2"/>
  </si>
  <si>
    <t>購入希望</t>
    <rPh sb="0" eb="2">
      <t>コウニュウ</t>
    </rPh>
    <rPh sb="2" eb="4">
      <t>キボウ</t>
    </rPh>
    <phoneticPr fontId="2"/>
  </si>
  <si>
    <t>HK417用　バッファリングレンチ</t>
  </si>
  <si>
    <t>楽天</t>
    <rPh sb="0" eb="2">
      <t>ラクテン</t>
    </rPh>
    <phoneticPr fontId="2"/>
  </si>
  <si>
    <t>SOPMODバッテリー専用コネクタ</t>
    <rPh sb="11" eb="13">
      <t>センヨウ</t>
    </rPh>
    <phoneticPr fontId="2"/>
  </si>
  <si>
    <t>値段</t>
    <rPh sb="0" eb="2">
      <t>ネダン</t>
    </rPh>
    <phoneticPr fontId="2"/>
  </si>
  <si>
    <t>ブランド</t>
    <phoneticPr fontId="2"/>
  </si>
  <si>
    <t>商品名</t>
    <rPh sb="0" eb="3">
      <t>ショウヒンメイ</t>
    </rPh>
    <phoneticPr fontId="2"/>
  </si>
  <si>
    <t>予定総計</t>
    <rPh sb="0" eb="2">
      <t>ヨテイ</t>
    </rPh>
    <rPh sb="2" eb="4">
      <t>ソウケイ</t>
    </rPh>
    <phoneticPr fontId="2"/>
  </si>
  <si>
    <t>購入予定_合計</t>
    <rPh sb="0" eb="2">
      <t>コウニュウ</t>
    </rPh>
    <rPh sb="2" eb="4">
      <t>ヨテイ</t>
    </rPh>
    <rPh sb="5" eb="7">
      <t>ゴウケイ</t>
    </rPh>
    <phoneticPr fontId="2"/>
  </si>
  <si>
    <t>施設利用代</t>
    <rPh sb="0" eb="2">
      <t>シセツ</t>
    </rPh>
    <rPh sb="2" eb="4">
      <t>リヨウ</t>
    </rPh>
    <rPh sb="4" eb="5">
      <t>ダイ</t>
    </rPh>
    <phoneticPr fontId="2"/>
  </si>
  <si>
    <t>既購入_合計(実費)</t>
    <rPh sb="0" eb="1">
      <t>キ</t>
    </rPh>
    <rPh sb="1" eb="3">
      <t>コウニュウ</t>
    </rPh>
    <rPh sb="4" eb="6">
      <t>ゴウケイ</t>
    </rPh>
    <rPh sb="7" eb="9">
      <t>ジッピ</t>
    </rPh>
    <phoneticPr fontId="2"/>
  </si>
  <si>
    <t>Jack Army</t>
  </si>
  <si>
    <t>購入取り止め</t>
    <rPh sb="0" eb="2">
      <t>コウニュウ</t>
    </rPh>
    <rPh sb="2" eb="3">
      <t>ト</t>
    </rPh>
    <rPh sb="4" eb="5">
      <t>ヤ</t>
    </rPh>
    <phoneticPr fontId="2"/>
  </si>
  <si>
    <t>旭金属工業</t>
    <phoneticPr fontId="2"/>
  </si>
  <si>
    <t>楽天ポイント</t>
    <rPh sb="0" eb="2">
      <t>ラクテン</t>
    </rPh>
    <phoneticPr fontId="2"/>
  </si>
  <si>
    <t>ヨドバシポイント</t>
  </si>
  <si>
    <t>減額</t>
    <rPh sb="0" eb="2">
      <t>ゲンガク</t>
    </rPh>
    <phoneticPr fontId="2"/>
  </si>
  <si>
    <t>引掛スパナ40/42 FK0040</t>
    <rPh sb="0" eb="1">
      <t>ヒ</t>
    </rPh>
    <phoneticPr fontId="2"/>
  </si>
  <si>
    <t>検討_商品</t>
    <rPh sb="0" eb="2">
      <t>ケントウ</t>
    </rPh>
    <rPh sb="3" eb="5">
      <t>ショウヒン</t>
    </rPh>
    <phoneticPr fontId="2"/>
  </si>
  <si>
    <t xml:space="preserve">バーティカル フォールディングフォアグリップ </t>
  </si>
  <si>
    <t>[ノーブランド]</t>
    <phoneticPr fontId="2"/>
  </si>
  <si>
    <t>タクティカルゴーグル クリアレンズ</t>
    <phoneticPr fontId="2"/>
  </si>
  <si>
    <t>森林迷彩モデル メタル製 スカルメッシュマスク</t>
    <phoneticPr fontId="2"/>
  </si>
  <si>
    <t>楽</t>
    <rPh sb="0" eb="1">
      <t>ラク</t>
    </rPh>
    <phoneticPr fontId="2"/>
  </si>
  <si>
    <t>Yo</t>
    <phoneticPr fontId="2"/>
  </si>
  <si>
    <t>Am</t>
    <phoneticPr fontId="2"/>
  </si>
  <si>
    <t>ﾗｸ</t>
    <phoneticPr fontId="2"/>
  </si>
  <si>
    <t>検討候補算予算</t>
    <rPh sb="0" eb="2">
      <t>ケントウ</t>
    </rPh>
    <rPh sb="2" eb="4">
      <t>コウホ</t>
    </rPh>
    <rPh sb="4" eb="5">
      <t>サン</t>
    </rPh>
    <rPh sb="5" eb="7">
      <t>ヨサン</t>
    </rPh>
    <phoneticPr fontId="2"/>
  </si>
  <si>
    <t>転用</t>
    <rPh sb="0" eb="2">
      <t>テンヨウ</t>
    </rPh>
    <phoneticPr fontId="2"/>
  </si>
  <si>
    <t>夏用バイクグローブ(半壊)</t>
    <rPh sb="0" eb="2">
      <t>ナツヨウ</t>
    </rPh>
    <rPh sb="10" eb="12">
      <t>ハンカイ</t>
    </rPh>
    <phoneticPr fontId="2"/>
  </si>
  <si>
    <t>スカルネックウォーマー</t>
    <phoneticPr fontId="2"/>
  </si>
  <si>
    <t>ウエスト(レッグ)ポーチ</t>
    <phoneticPr fontId="2"/>
  </si>
  <si>
    <t>ﾌﾘ</t>
    <phoneticPr fontId="2"/>
  </si>
  <si>
    <t>1点スリング</t>
    <rPh sb="1" eb="2">
      <t>テン</t>
    </rPh>
    <phoneticPr fontId="2"/>
  </si>
  <si>
    <t>フリルクーポン</t>
    <phoneticPr fontId="2"/>
  </si>
  <si>
    <t>ING STYLE</t>
  </si>
  <si>
    <t>スポーツ膝プロテクター</t>
    <rPh sb="4" eb="5">
      <t>ヒザ</t>
    </rPh>
    <phoneticPr fontId="2"/>
  </si>
  <si>
    <t>スリングマウントQD スリング・スイベル・セット</t>
  </si>
  <si>
    <t>JAMMART</t>
    <phoneticPr fontId="2"/>
  </si>
  <si>
    <t>楽</t>
    <rPh sb="0" eb="1">
      <t>ラク</t>
    </rPh>
    <phoneticPr fontId="2"/>
  </si>
  <si>
    <t>迷彩服 BDU 上下セット FOREST 180</t>
    <phoneticPr fontId="2"/>
  </si>
  <si>
    <t>楽天クーポン</t>
    <rPh sb="0" eb="2">
      <t>ラクテン</t>
    </rPh>
    <phoneticPr fontId="2"/>
  </si>
  <si>
    <t>D-drempating</t>
  </si>
  <si>
    <t>ミリタリー スリング 防水 2点支持</t>
    <phoneticPr fontId="2"/>
  </si>
  <si>
    <t>Amazonポイント</t>
    <phoneticPr fontId="2"/>
  </si>
  <si>
    <t>SⅡS</t>
  </si>
  <si>
    <t>4x32アルティメット・ライフルスコープ</t>
    <phoneticPr fontId="2"/>
  </si>
  <si>
    <t>フリル売上利用</t>
    <rPh sb="3" eb="5">
      <t>ウリアゲ</t>
    </rPh>
    <rPh sb="5" eb="7">
      <t>リヨウ</t>
    </rPh>
    <phoneticPr fontId="2"/>
  </si>
  <si>
    <t>WK2</t>
  </si>
  <si>
    <t>楽</t>
    <rPh sb="0" eb="1">
      <t>ラク</t>
    </rPh>
    <phoneticPr fontId="2"/>
  </si>
  <si>
    <t>105cm ダブルガンケース 2way</t>
    <phoneticPr fontId="2"/>
  </si>
  <si>
    <t>NEWガンパワーHFC134aガス（400g） </t>
  </si>
  <si>
    <t>HK417用600連射マガジン</t>
    <phoneticPr fontId="2"/>
  </si>
  <si>
    <t>ZELDNER</t>
    <phoneticPr fontId="2"/>
  </si>
  <si>
    <t>ハンドガン レッグホルスター</t>
    <phoneticPr fontId="2"/>
  </si>
  <si>
    <t>NEWHATTAN</t>
    <phoneticPr fontId="2"/>
  </si>
  <si>
    <t>Promo Cotton Washed Cap / woodlandcamo</t>
    <phoneticPr fontId="2"/>
  </si>
  <si>
    <t>[No.127]BBローダーXL</t>
    <phoneticPr fontId="2"/>
  </si>
  <si>
    <t>[No.151]SOPMOD用 ニッケル水素バッテリー</t>
    <phoneticPr fontId="2"/>
  </si>
  <si>
    <t>[No.197]NEW 8.4Vニッケル水素バッテリー充電器</t>
    <phoneticPr fontId="2"/>
  </si>
  <si>
    <t>[No.48]シグ・ザウエル P226E2</t>
    <phoneticPr fontId="2"/>
  </si>
  <si>
    <t>マガジン</t>
    <phoneticPr fontId="2"/>
  </si>
  <si>
    <t>バッテリー</t>
    <phoneticPr fontId="2"/>
  </si>
  <si>
    <t>充電機器</t>
    <rPh sb="0" eb="2">
      <t>ジュウデン</t>
    </rPh>
    <rPh sb="2" eb="4">
      <t>キキ</t>
    </rPh>
    <phoneticPr fontId="2"/>
  </si>
  <si>
    <t>スリング</t>
    <phoneticPr fontId="2"/>
  </si>
  <si>
    <t>小区分</t>
    <rPh sb="0" eb="3">
      <t>ショウクブン</t>
    </rPh>
    <phoneticPr fontId="2"/>
  </si>
  <si>
    <t>大区分</t>
    <rPh sb="0" eb="3">
      <t>ダイクブン</t>
    </rPh>
    <phoneticPr fontId="2"/>
  </si>
  <si>
    <t>電動ガン</t>
    <rPh sb="0" eb="2">
      <t>デンドウ</t>
    </rPh>
    <phoneticPr fontId="2"/>
  </si>
  <si>
    <t>本体</t>
    <rPh sb="0" eb="2">
      <t>ホンタイ</t>
    </rPh>
    <phoneticPr fontId="2"/>
  </si>
  <si>
    <t>弾丸</t>
    <rPh sb="0" eb="2">
      <t>ダンガン</t>
    </rPh>
    <phoneticPr fontId="2"/>
  </si>
  <si>
    <t>ガスガン</t>
    <phoneticPr fontId="2"/>
  </si>
  <si>
    <t>服装</t>
    <rPh sb="0" eb="2">
      <t>フクソウ</t>
    </rPh>
    <phoneticPr fontId="2"/>
  </si>
  <si>
    <t>ゴーグル</t>
    <phoneticPr fontId="2"/>
  </si>
  <si>
    <t>マスク</t>
    <phoneticPr fontId="2"/>
  </si>
  <si>
    <t>左足</t>
    <rPh sb="0" eb="2">
      <t>ヒダリアシ</t>
    </rPh>
    <phoneticPr fontId="2"/>
  </si>
  <si>
    <t>両膝</t>
    <rPh sb="0" eb="2">
      <t>リョウヒザ</t>
    </rPh>
    <phoneticPr fontId="2"/>
  </si>
  <si>
    <t>BDU</t>
    <phoneticPr fontId="2"/>
  </si>
  <si>
    <t>その他</t>
    <rPh sb="2" eb="3">
      <t>タ</t>
    </rPh>
    <phoneticPr fontId="2"/>
  </si>
  <si>
    <t>ガンケース</t>
    <phoneticPr fontId="2"/>
  </si>
  <si>
    <t>右足</t>
    <rPh sb="0" eb="2">
      <t>ミギアシ</t>
    </rPh>
    <phoneticPr fontId="2"/>
  </si>
  <si>
    <t>頭部</t>
    <rPh sb="0" eb="2">
      <t>トウブ</t>
    </rPh>
    <phoneticPr fontId="2"/>
  </si>
  <si>
    <t>ガス</t>
    <phoneticPr fontId="2"/>
  </si>
  <si>
    <t>ローダー</t>
    <phoneticPr fontId="2"/>
  </si>
  <si>
    <t>グリップ</t>
    <phoneticPr fontId="2"/>
  </si>
  <si>
    <t>スコープ</t>
    <phoneticPr fontId="2"/>
  </si>
  <si>
    <t>工具</t>
    <rPh sb="0" eb="2">
      <t>コウグ</t>
    </rPh>
    <phoneticPr fontId="2"/>
  </si>
  <si>
    <t>DANNER</t>
    <phoneticPr fontId="2"/>
  </si>
  <si>
    <t>ブーツ</t>
    <phoneticPr fontId="2"/>
  </si>
  <si>
    <t>-</t>
    <phoneticPr fontId="2"/>
  </si>
  <si>
    <t>COMBAT 503 JET BLACK</t>
    <phoneticPr fontId="2"/>
  </si>
  <si>
    <t>ペットボトルをBBボトルの代用</t>
    <rPh sb="13" eb="15">
      <t>ダイヨウ</t>
    </rPh>
    <phoneticPr fontId="2"/>
  </si>
  <si>
    <t>平日</t>
    <rPh sb="0" eb="2">
      <t>ヘイジツ</t>
    </rPh>
    <phoneticPr fontId="2"/>
  </si>
  <si>
    <t>休日</t>
    <rPh sb="0" eb="2">
      <t>キュウジツ</t>
    </rPh>
    <phoneticPr fontId="2"/>
  </si>
  <si>
    <t>ex) 2018年3月</t>
    <rPh sb="8" eb="9">
      <t>ネン</t>
    </rPh>
    <rPh sb="10" eb="11">
      <t>ガツ</t>
    </rPh>
    <phoneticPr fontId="2"/>
  </si>
  <si>
    <t>円</t>
    <rPh sb="0" eb="1">
      <t>エン</t>
    </rPh>
    <phoneticPr fontId="2"/>
  </si>
  <si>
    <t>日</t>
    <rPh sb="0" eb="1">
      <t>ニチ</t>
    </rPh>
    <phoneticPr fontId="2"/>
  </si>
  <si>
    <t>合計</t>
    <rPh sb="0" eb="2">
      <t>ゴウケイ</t>
    </rPh>
    <phoneticPr fontId="2"/>
  </si>
  <si>
    <t>家賃+駐車場代</t>
    <rPh sb="0" eb="2">
      <t>ヤチン</t>
    </rPh>
    <rPh sb="3" eb="6">
      <t>チュウシャジョウ</t>
    </rPh>
    <rPh sb="6" eb="7">
      <t>ダイ</t>
    </rPh>
    <phoneticPr fontId="2"/>
  </si>
  <si>
    <t>給与</t>
    <rPh sb="0" eb="2">
      <t>キュウヨ</t>
    </rPh>
    <phoneticPr fontId="2"/>
  </si>
  <si>
    <t>光熱費</t>
    <rPh sb="0" eb="3">
      <t>コウネツヒ</t>
    </rPh>
    <phoneticPr fontId="2"/>
  </si>
  <si>
    <t>水道代</t>
    <rPh sb="0" eb="2">
      <t>スイドウ</t>
    </rPh>
    <rPh sb="2" eb="3">
      <t>ダイ</t>
    </rPh>
    <phoneticPr fontId="2"/>
  </si>
  <si>
    <t>ガス代</t>
    <rPh sb="2" eb="3">
      <t>ダイ</t>
    </rPh>
    <phoneticPr fontId="2"/>
  </si>
  <si>
    <t>娯楽部門</t>
    <rPh sb="0" eb="2">
      <t>ゴラク</t>
    </rPh>
    <rPh sb="2" eb="4">
      <t>ブモン</t>
    </rPh>
    <phoneticPr fontId="2"/>
  </si>
  <si>
    <t>生活部門</t>
    <rPh sb="0" eb="2">
      <t>セイカツ</t>
    </rPh>
    <rPh sb="2" eb="4">
      <t>ブモン</t>
    </rPh>
    <phoneticPr fontId="2"/>
  </si>
  <si>
    <t>Netflix</t>
    <phoneticPr fontId="2"/>
  </si>
  <si>
    <t>Edyチャージ</t>
    <phoneticPr fontId="2"/>
  </si>
  <si>
    <t>お茶500ml</t>
    <rPh sb="1" eb="2">
      <t>チャ</t>
    </rPh>
    <phoneticPr fontId="2"/>
  </si>
  <si>
    <t>コーヒー</t>
    <phoneticPr fontId="2"/>
  </si>
  <si>
    <t>Edy内訳</t>
    <rPh sb="3" eb="5">
      <t>ウチワケ</t>
    </rPh>
    <phoneticPr fontId="2"/>
  </si>
  <si>
    <t>サバゲー</t>
    <phoneticPr fontId="2"/>
  </si>
  <si>
    <t>ゲーム</t>
    <phoneticPr fontId="2"/>
  </si>
  <si>
    <t>休日-食事代</t>
    <rPh sb="0" eb="2">
      <t>キュウジツ</t>
    </rPh>
    <rPh sb="3" eb="6">
      <t>ショクジダイ</t>
    </rPh>
    <phoneticPr fontId="2"/>
  </si>
  <si>
    <t>平日-夕食代</t>
    <rPh sb="0" eb="2">
      <t>ヘイジツ</t>
    </rPh>
    <rPh sb="3" eb="5">
      <t>ユウショク</t>
    </rPh>
    <rPh sb="5" eb="6">
      <t>ダイ</t>
    </rPh>
    <phoneticPr fontId="2"/>
  </si>
  <si>
    <t>平日-昼食代</t>
    <rPh sb="0" eb="2">
      <t>ヘイジツ</t>
    </rPh>
    <rPh sb="3" eb="5">
      <t>チュウショク</t>
    </rPh>
    <rPh sb="5" eb="6">
      <t>ダイ</t>
    </rPh>
    <phoneticPr fontId="2"/>
  </si>
  <si>
    <t>残額</t>
    <rPh sb="0" eb="2">
      <t>ザンガク</t>
    </rPh>
    <phoneticPr fontId="2"/>
  </si>
  <si>
    <t>*2</t>
    <phoneticPr fontId="2"/>
  </si>
  <si>
    <t>*22</t>
    <phoneticPr fontId="2"/>
  </si>
  <si>
    <t>備考</t>
    <rPh sb="0" eb="2">
      <t>ビコウ</t>
    </rPh>
    <phoneticPr fontId="2"/>
  </si>
  <si>
    <t>*9</t>
    <phoneticPr fontId="2"/>
  </si>
  <si>
    <t>筋トレ</t>
    <rPh sb="0" eb="1">
      <t>キン</t>
    </rPh>
    <phoneticPr fontId="2"/>
  </si>
  <si>
    <t>腹筋ローラー</t>
    <rPh sb="0" eb="2">
      <t>フッキン</t>
    </rPh>
    <phoneticPr fontId="2"/>
  </si>
  <si>
    <t>ウォーキング or ランニング</t>
    <phoneticPr fontId="2"/>
  </si>
  <si>
    <t>ドラマ・映画鑑賞</t>
    <rPh sb="4" eb="6">
      <t>エイガ</t>
    </rPh>
    <rPh sb="6" eb="8">
      <t>カンショウ</t>
    </rPh>
    <phoneticPr fontId="2"/>
  </si>
  <si>
    <t>読書(雑誌・小説・ラノベ)</t>
    <rPh sb="3" eb="5">
      <t>ザッシ</t>
    </rPh>
    <rPh sb="6" eb="8">
      <t>ショウセツ</t>
    </rPh>
    <phoneticPr fontId="2"/>
  </si>
  <si>
    <t>固定費用計算</t>
    <rPh sb="0" eb="2">
      <t>コテイ</t>
    </rPh>
    <rPh sb="2" eb="4">
      <t>ヒヨウ</t>
    </rPh>
    <rPh sb="4" eb="6">
      <t>ケイサン</t>
    </rPh>
    <phoneticPr fontId="2"/>
  </si>
  <si>
    <t>通信代</t>
    <rPh sb="0" eb="2">
      <t>ツウシン</t>
    </rPh>
    <rPh sb="2" eb="3">
      <t>ダイ</t>
    </rPh>
    <phoneticPr fontId="2"/>
  </si>
  <si>
    <t>コンタクト代</t>
    <rPh sb="5" eb="6">
      <t>ダイ</t>
    </rPh>
    <phoneticPr fontId="2"/>
  </si>
  <si>
    <t>&lt; free &gt;</t>
    <phoneticPr fontId="2"/>
  </si>
  <si>
    <t>ガソリン代</t>
    <rPh sb="4" eb="5">
      <t>ダイ</t>
    </rPh>
    <phoneticPr fontId="2"/>
  </si>
  <si>
    <t>フィールド代,BB弾代</t>
    <rPh sb="5" eb="6">
      <t>ダイ</t>
    </rPh>
    <rPh sb="9" eb="10">
      <t>ダン</t>
    </rPh>
    <rPh sb="10" eb="11">
      <t>ダイ</t>
    </rPh>
    <phoneticPr fontId="2"/>
  </si>
  <si>
    <t>新規購入費</t>
    <rPh sb="0" eb="2">
      <t>シンキ</t>
    </rPh>
    <rPh sb="2" eb="4">
      <t>コウニュウ</t>
    </rPh>
    <rPh sb="4" eb="5">
      <t>ヒ</t>
    </rPh>
    <phoneticPr fontId="2"/>
  </si>
  <si>
    <t>デート</t>
    <phoneticPr fontId="2"/>
  </si>
  <si>
    <t>交際費</t>
    <rPh sb="0" eb="2">
      <t>コウサイ</t>
    </rPh>
    <rPh sb="2" eb="3">
      <t>ヒ</t>
    </rPh>
    <phoneticPr fontId="2"/>
  </si>
  <si>
    <t>デート・飲み会</t>
    <rPh sb="4" eb="5">
      <t>ノ</t>
    </rPh>
    <rPh sb="6" eb="7">
      <t>カイ</t>
    </rPh>
    <phoneticPr fontId="2"/>
  </si>
  <si>
    <t>サバゲー緒費</t>
    <rPh sb="4" eb="5">
      <t>ショ</t>
    </rPh>
    <rPh sb="5" eb="6">
      <t>ヒ</t>
    </rPh>
    <phoneticPr fontId="2"/>
  </si>
  <si>
    <t>ゲーム新規購入費</t>
    <rPh sb="3" eb="5">
      <t>シンキ</t>
    </rPh>
    <rPh sb="5" eb="7">
      <t>コウニュウ</t>
    </rPh>
    <rPh sb="7" eb="8">
      <t>ヒ</t>
    </rPh>
    <phoneticPr fontId="2"/>
  </si>
  <si>
    <t>旅行</t>
    <rPh sb="0" eb="2">
      <t>リョコウ</t>
    </rPh>
    <phoneticPr fontId="2"/>
  </si>
  <si>
    <t>⇒</t>
    <phoneticPr fontId="2"/>
  </si>
  <si>
    <t>貯金 (プレゼント代等に貯蓄)</t>
    <rPh sb="0" eb="2">
      <t>チョキン</t>
    </rPh>
    <rPh sb="9" eb="10">
      <t>ダイ</t>
    </rPh>
    <rPh sb="10" eb="11">
      <t>トウ</t>
    </rPh>
    <rPh sb="12" eb="14">
      <t>チョチク</t>
    </rPh>
    <phoneticPr fontId="2"/>
  </si>
  <si>
    <t>*12</t>
    <phoneticPr fontId="2"/>
  </si>
  <si>
    <t>毎月残</t>
    <rPh sb="0" eb="2">
      <t>マイツキ</t>
    </rPh>
    <rPh sb="2" eb="3">
      <t>ザン</t>
    </rPh>
    <phoneticPr fontId="2"/>
  </si>
  <si>
    <t>ボーナス二回</t>
    <rPh sb="4" eb="6">
      <t>ニカイ</t>
    </rPh>
    <phoneticPr fontId="2"/>
  </si>
  <si>
    <t>年間貯蓄額</t>
    <rPh sb="0" eb="2">
      <t>ネンカン</t>
    </rPh>
    <rPh sb="2" eb="5">
      <t>チョチクガク</t>
    </rPh>
    <phoneticPr fontId="2"/>
  </si>
  <si>
    <t>変動費用</t>
    <rPh sb="0" eb="2">
      <t>ヘンドウ</t>
    </rPh>
    <rPh sb="2" eb="3">
      <t>ヒ</t>
    </rPh>
    <rPh sb="3" eb="4">
      <t>ヨウ</t>
    </rPh>
    <phoneticPr fontId="2"/>
  </si>
  <si>
    <t>↓変動費計算</t>
    <rPh sb="1" eb="3">
      <t>ヘンドウ</t>
    </rPh>
    <rPh sb="3" eb="4">
      <t>ヒ</t>
    </rPh>
    <rPh sb="4" eb="6">
      <t>ケイサン</t>
    </rPh>
    <phoneticPr fontId="2"/>
  </si>
  <si>
    <t>娯楽部門(変動)</t>
    <rPh sb="0" eb="2">
      <t>ゴラク</t>
    </rPh>
    <rPh sb="2" eb="4">
      <t>ブモン</t>
    </rPh>
    <rPh sb="5" eb="7">
      <t>ヘンドウ</t>
    </rPh>
    <phoneticPr fontId="2"/>
  </si>
  <si>
    <t>洋服に対する考え方なし</t>
    <rPh sb="0" eb="2">
      <t>ヨウフク</t>
    </rPh>
    <rPh sb="3" eb="4">
      <t>タイ</t>
    </rPh>
    <rPh sb="6" eb="7">
      <t>カンガ</t>
    </rPh>
    <rPh sb="8" eb="9">
      <t>カタ</t>
    </rPh>
    <phoneticPr fontId="2"/>
  </si>
  <si>
    <t>最低目標_</t>
    <rPh sb="0" eb="2">
      <t>サイテイ</t>
    </rPh>
    <rPh sb="2" eb="4">
      <t>モクヒョウ</t>
    </rPh>
    <phoneticPr fontId="2"/>
  </si>
  <si>
    <t>年目</t>
    <rPh sb="0" eb="2">
      <t>ネンメ</t>
    </rPh>
    <phoneticPr fontId="2"/>
  </si>
  <si>
    <t>例</t>
    <rPh sb="0" eb="1">
      <t>レイ</t>
    </rPh>
    <phoneticPr fontId="2"/>
  </si>
  <si>
    <t>(-20万は年間旅行費)</t>
    <rPh sb="4" eb="5">
      <t>マン</t>
    </rPh>
    <rPh sb="6" eb="7">
      <t>ネン</t>
    </rPh>
    <rPh sb="7" eb="8">
      <t>カン</t>
    </rPh>
    <rPh sb="8" eb="10">
      <t>リョコウ</t>
    </rPh>
    <rPh sb="10" eb="11">
      <t>ヒ</t>
    </rPh>
    <phoneticPr fontId="2"/>
  </si>
  <si>
    <t>■■月間貯蓄額■■</t>
    <rPh sb="2" eb="4">
      <t>ゲッカン</t>
    </rPh>
    <rPh sb="4" eb="7">
      <t>チョチクガク</t>
    </rPh>
    <phoneticPr fontId="2"/>
  </si>
  <si>
    <t>■■月間小遣い額■■</t>
    <rPh sb="2" eb="4">
      <t>ゲッカン</t>
    </rPh>
    <rPh sb="4" eb="6">
      <t>コヅカ</t>
    </rPh>
    <rPh sb="7" eb="8">
      <t>ガク</t>
    </rPh>
    <phoneticPr fontId="2"/>
  </si>
  <si>
    <t>*9*0.8</t>
    <phoneticPr fontId="2"/>
  </si>
  <si>
    <t>現金</t>
    <rPh sb="0" eb="2">
      <t>ゲンキン</t>
    </rPh>
    <phoneticPr fontId="2"/>
  </si>
  <si>
    <t>貸付金</t>
    <rPh sb="0" eb="2">
      <t>カシツケ</t>
    </rPh>
    <rPh sb="2" eb="3">
      <t>キン</t>
    </rPh>
    <phoneticPr fontId="2"/>
  </si>
  <si>
    <t>4年目目標差異</t>
    <rPh sb="1" eb="2">
      <t>ネン</t>
    </rPh>
    <rPh sb="2" eb="3">
      <t>メ</t>
    </rPh>
    <rPh sb="3" eb="5">
      <t>モクヒョウ</t>
    </rPh>
    <rPh sb="5" eb="7">
      <t>サイ</t>
    </rPh>
    <phoneticPr fontId="2"/>
  </si>
  <si>
    <t>仮想通貨</t>
    <rPh sb="0" eb="2">
      <t>カソウ</t>
    </rPh>
    <rPh sb="2" eb="4">
      <t>ツウカ</t>
    </rPh>
    <phoneticPr fontId="2"/>
  </si>
  <si>
    <t>株</t>
    <rPh sb="0" eb="1">
      <t>カブ</t>
    </rPh>
    <phoneticPr fontId="2"/>
  </si>
  <si>
    <t>(時価総額)</t>
    <rPh sb="1" eb="3">
      <t>ジカ</t>
    </rPh>
    <rPh sb="3" eb="5">
      <t>ソウガク</t>
    </rPh>
    <phoneticPr fontId="2"/>
  </si>
  <si>
    <t>(元金)</t>
    <rPh sb="1" eb="2">
      <t>モト</t>
    </rPh>
    <rPh sb="2" eb="3">
      <t>キン</t>
    </rPh>
    <phoneticPr fontId="2"/>
  </si>
  <si>
    <t>(元金差異)</t>
    <rPh sb="1" eb="2">
      <t>モト</t>
    </rPh>
    <rPh sb="2" eb="3">
      <t>キン</t>
    </rPh>
    <rPh sb="3" eb="5">
      <t>サイ</t>
    </rPh>
    <phoneticPr fontId="2"/>
  </si>
  <si>
    <t>(2018/1/15時点)</t>
    <phoneticPr fontId="2"/>
  </si>
  <si>
    <t>　</t>
    <phoneticPr fontId="2"/>
  </si>
  <si>
    <t>伊吹</t>
    <rPh sb="0" eb="2">
      <t>イブキ</t>
    </rPh>
    <phoneticPr fontId="2"/>
  </si>
  <si>
    <t>優里子</t>
    <rPh sb="0" eb="1">
      <t>ユウ</t>
    </rPh>
    <rPh sb="1" eb="2">
      <t>サト</t>
    </rPh>
    <rPh sb="2" eb="3">
      <t>コ</t>
    </rPh>
    <phoneticPr fontId="2"/>
  </si>
  <si>
    <t>スチームアイロン / ハンディアイロン</t>
    <phoneticPr fontId="2"/>
  </si>
  <si>
    <t>ハンガー掛けたままアイロンができる</t>
    <rPh sb="4" eb="5">
      <t>カ</t>
    </rPh>
    <phoneticPr fontId="2"/>
  </si>
  <si>
    <t>bluetoothスピーカー?</t>
    <phoneticPr fontId="2"/>
  </si>
  <si>
    <t>QTOP</t>
    <phoneticPr fontId="2"/>
  </si>
  <si>
    <t>カシミアマフラー/ストール?</t>
    <phoneticPr fontId="2"/>
  </si>
  <si>
    <t>時計</t>
    <rPh sb="0" eb="2">
      <t>トケイ</t>
    </rPh>
    <phoneticPr fontId="2"/>
  </si>
  <si>
    <t>誕生日</t>
    <rPh sb="0" eb="3">
      <t>タンジョウビ</t>
    </rPh>
    <phoneticPr fontId="2"/>
  </si>
  <si>
    <t>クリスマス + サンタ</t>
    <phoneticPr fontId="2"/>
  </si>
  <si>
    <t>今日</t>
    <rPh sb="0" eb="2">
      <t>キョウ</t>
    </rPh>
    <phoneticPr fontId="2"/>
  </si>
  <si>
    <t>引越祝</t>
    <rPh sb="0" eb="1">
      <t>ヒ</t>
    </rPh>
    <rPh sb="1" eb="2">
      <t>コ</t>
    </rPh>
    <rPh sb="2" eb="3">
      <t>イワイ</t>
    </rPh>
    <phoneticPr fontId="2"/>
  </si>
  <si>
    <t>文具??</t>
    <rPh sb="0" eb="2">
      <t>ブング</t>
    </rPh>
    <phoneticPr fontId="2"/>
  </si>
  <si>
    <t>iphone</t>
    <phoneticPr fontId="2"/>
  </si>
  <si>
    <t>英語のspeakingにもgood?</t>
    <rPh sb="0" eb="2">
      <t>エイゴ</t>
    </rPh>
    <phoneticPr fontId="2"/>
  </si>
  <si>
    <t>はなもっこ</t>
    <phoneticPr fontId="2"/>
  </si>
  <si>
    <t>クリスマス1万 + 誕生日1.5万</t>
    <rPh sb="6" eb="7">
      <t>マン</t>
    </rPh>
    <rPh sb="10" eb="13">
      <t>タンジョウビ</t>
    </rPh>
    <rPh sb="16" eb="17">
      <t>マン</t>
    </rPh>
    <phoneticPr fontId="2"/>
  </si>
  <si>
    <t>サンタ</t>
    <phoneticPr fontId="2"/>
  </si>
  <si>
    <t>カシミアマフラー?</t>
    <phoneticPr fontId="2"/>
  </si>
  <si>
    <t xml:space="preserve"> (ちょっと遅いけど…</t>
    <rPh sb="6" eb="7">
      <t>オソ</t>
    </rPh>
    <phoneticPr fontId="2"/>
  </si>
  <si>
    <t>http://zozo.jp/shop/sankyoshokai/goods/16672724/?did=42766267&amp;kid=13169</t>
    <phoneticPr fontId="2"/>
  </si>
  <si>
    <t>食事</t>
    <rPh sb="0" eb="2">
      <t>ショクジ</t>
    </rPh>
    <phoneticPr fontId="2"/>
  </si>
  <si>
    <t>1/20_社内サバゲー(ユニオンベース)</t>
    <rPh sb="5" eb="7">
      <t>シャナイ</t>
    </rPh>
    <phoneticPr fontId="2"/>
  </si>
  <si>
    <t>交通費概算</t>
    <rPh sb="0" eb="3">
      <t>コウツウヒ</t>
    </rPh>
    <rPh sb="3" eb="5">
      <t>ガイサン</t>
    </rPh>
    <phoneticPr fontId="2"/>
  </si>
  <si>
    <t>レンタルマスク</t>
  </si>
  <si>
    <t>計</t>
    <rPh sb="0" eb="1">
      <t>ケイ</t>
    </rPh>
    <phoneticPr fontId="2"/>
  </si>
  <si>
    <t>小計</t>
    <rPh sb="0" eb="2">
      <t>ショウケイ</t>
    </rPh>
    <phoneticPr fontId="2"/>
  </si>
  <si>
    <t>飲み物</t>
    <rPh sb="0" eb="1">
      <t>ノ</t>
    </rPh>
    <rPh sb="2" eb="3">
      <t>モノ</t>
    </rPh>
    <phoneticPr fontId="2"/>
  </si>
  <si>
    <t>BB弾購入値引</t>
    <rPh sb="2" eb="3">
      <t>タマ</t>
    </rPh>
    <rPh sb="3" eb="5">
      <t>コウニュウ</t>
    </rPh>
    <rPh sb="5" eb="7">
      <t>ネビキ</t>
    </rPh>
    <phoneticPr fontId="2"/>
  </si>
  <si>
    <t>BB弾購入費(2万発)</t>
    <rPh sb="2" eb="3">
      <t>タマ</t>
    </rPh>
    <rPh sb="3" eb="6">
      <t>コウニュウヒ</t>
    </rPh>
    <rPh sb="8" eb="10">
      <t>マンハツ</t>
    </rPh>
    <phoneticPr fontId="2"/>
  </si>
  <si>
    <t>BB弾返却分(5千発)</t>
    <rPh sb="2" eb="3">
      <t>タマ</t>
    </rPh>
    <rPh sb="3" eb="5">
      <t>ヘンキャク</t>
    </rPh>
    <rPh sb="5" eb="6">
      <t>ブン</t>
    </rPh>
    <rPh sb="8" eb="9">
      <t>セン</t>
    </rPh>
    <rPh sb="9" eb="10">
      <t>ハツ</t>
    </rPh>
    <phoneticPr fontId="2"/>
  </si>
  <si>
    <t>HoRoPii</t>
  </si>
  <si>
    <t>Am</t>
    <phoneticPr fontId="2"/>
  </si>
  <si>
    <t>SWAT 強硬 プロテクター 4点 セット</t>
    <phoneticPr fontId="2"/>
  </si>
  <si>
    <t>Kisstaker</t>
    <phoneticPr fontId="2"/>
  </si>
  <si>
    <t>カラビナ 6個</t>
    <rPh sb="6" eb="7">
      <t>コ</t>
    </rPh>
    <phoneticPr fontId="2"/>
  </si>
  <si>
    <t>Amazon</t>
    <phoneticPr fontId="2"/>
  </si>
  <si>
    <t>BBボトル 大サイズ</t>
    <phoneticPr fontId="2"/>
  </si>
  <si>
    <t>タクティカルメッシュゴーグル オリーブグリーン</t>
    <phoneticPr fontId="2"/>
  </si>
  <si>
    <t>キャンドゥ</t>
    <phoneticPr fontId="2"/>
  </si>
  <si>
    <t>ｷｬ</t>
    <phoneticPr fontId="2"/>
  </si>
  <si>
    <t>ペットボトル_ボトル口(一個使用不可)</t>
    <rPh sb="10" eb="11">
      <t>クチ</t>
    </rPh>
    <rPh sb="12" eb="14">
      <t>イッコ</t>
    </rPh>
    <rPh sb="14" eb="16">
      <t>シヨウ</t>
    </rPh>
    <rPh sb="16" eb="18">
      <t>フカ</t>
    </rPh>
    <phoneticPr fontId="2"/>
  </si>
  <si>
    <t>今日</t>
    <rPh sb="0" eb="2">
      <t>キョウ</t>
    </rPh>
    <phoneticPr fontId="2"/>
  </si>
  <si>
    <t>カシミアストール購入</t>
    <rPh sb="8" eb="10">
      <t>コウニュウ</t>
    </rPh>
    <phoneticPr fontId="2"/>
  </si>
  <si>
    <t>https://item.rakuten.co.jp/hayashiguchi/cs0055/</t>
    <phoneticPr fontId="2"/>
  </si>
  <si>
    <t>クリスマス予定</t>
    <rPh sb="5" eb="7">
      <t>ヨテイ</t>
    </rPh>
    <phoneticPr fontId="2"/>
  </si>
  <si>
    <t>メガネ(ボストン型)</t>
    <rPh sb="8" eb="9">
      <t>ガタ</t>
    </rPh>
    <phoneticPr fontId="2"/>
  </si>
  <si>
    <t>xperia Z1互換バッテリー</t>
    <rPh sb="9" eb="11">
      <t>ゴカン</t>
    </rPh>
    <phoneticPr fontId="2"/>
  </si>
  <si>
    <t>自転車関連</t>
    <rPh sb="0" eb="3">
      <t>ジテンシャ</t>
    </rPh>
    <rPh sb="3" eb="5">
      <t>カンレン</t>
    </rPh>
    <phoneticPr fontId="2"/>
  </si>
  <si>
    <t>ピローカバー</t>
    <phoneticPr fontId="2"/>
  </si>
  <si>
    <t>Ｅｄｙチャージ</t>
  </si>
  <si>
    <t>１０９シネマズ</t>
    <phoneticPr fontId="2"/>
  </si>
  <si>
    <t>blue tooth　スピーカ</t>
    <phoneticPr fontId="2"/>
  </si>
  <si>
    <t>NETFLIX.COM</t>
    <phoneticPr fontId="2"/>
  </si>
  <si>
    <t>STEAM GAMES</t>
    <phoneticPr fontId="2"/>
  </si>
  <si>
    <t>定期券</t>
    <rPh sb="0" eb="3">
      <t>テイキケン</t>
    </rPh>
    <phoneticPr fontId="2"/>
  </si>
  <si>
    <t>ﾛﾘﾎﾟﾂﾌﾟ</t>
    <phoneticPr fontId="2"/>
  </si>
  <si>
    <t>Ａｒｅｔｉ</t>
    <phoneticPr fontId="2"/>
  </si>
  <si>
    <t>紳士服ハルヤマスーツ</t>
    <phoneticPr fontId="2"/>
  </si>
  <si>
    <t>ホテル椿山荘</t>
    <phoneticPr fontId="2"/>
  </si>
  <si>
    <t>プレゼント</t>
    <phoneticPr fontId="2"/>
  </si>
  <si>
    <t>誕生日</t>
    <rPh sb="0" eb="3">
      <t>タンジョウビ</t>
    </rPh>
    <phoneticPr fontId="2"/>
  </si>
  <si>
    <t>半年に一回</t>
    <rPh sb="0" eb="2">
      <t>ハントシ</t>
    </rPh>
    <rPh sb="3" eb="5">
      <t>イッカイ</t>
    </rPh>
    <phoneticPr fontId="2"/>
  </si>
  <si>
    <t>返還</t>
    <rPh sb="0" eb="2">
      <t>ヘンカン</t>
    </rPh>
    <phoneticPr fontId="2"/>
  </si>
  <si>
    <t>3月支払(2月一括)</t>
    <rPh sb="1" eb="2">
      <t>ガツ</t>
    </rPh>
    <rPh sb="2" eb="4">
      <t>シハライ</t>
    </rPh>
    <rPh sb="6" eb="7">
      <t>ガツ</t>
    </rPh>
    <rPh sb="7" eb="9">
      <t>イッカツ</t>
    </rPh>
    <phoneticPr fontId="2"/>
  </si>
  <si>
    <t>クリスマス</t>
    <phoneticPr fontId="2"/>
  </si>
  <si>
    <t>伊吹</t>
    <rPh sb="0" eb="2">
      <t>イブキ</t>
    </rPh>
    <phoneticPr fontId="2"/>
  </si>
  <si>
    <t>優里子mini</t>
    <rPh sb="0" eb="3">
      <t>ユリコ</t>
    </rPh>
    <phoneticPr fontId="2"/>
  </si>
  <si>
    <t>ハヤシグチ毛皮ファーカシミヤ</t>
    <phoneticPr fontId="2"/>
  </si>
  <si>
    <t>自分</t>
    <rPh sb="0" eb="2">
      <t>ジブン</t>
    </rPh>
    <phoneticPr fontId="2"/>
  </si>
  <si>
    <t>優里子</t>
    <rPh sb="0" eb="3">
      <t>ユリコ</t>
    </rPh>
    <phoneticPr fontId="2"/>
  </si>
  <si>
    <t>半分ポイント返還</t>
    <rPh sb="0" eb="2">
      <t>ハンブン</t>
    </rPh>
    <rPh sb="6" eb="8">
      <t>ヘンカン</t>
    </rPh>
    <phoneticPr fontId="2"/>
  </si>
  <si>
    <t>×</t>
    <phoneticPr fontId="2"/>
  </si>
  <si>
    <t>メイン</t>
    <phoneticPr fontId="2"/>
  </si>
  <si>
    <t>昼食</t>
    <rPh sb="0" eb="2">
      <t>チュウショク</t>
    </rPh>
    <phoneticPr fontId="2"/>
  </si>
  <si>
    <t>夕食</t>
    <rPh sb="0" eb="2">
      <t>ユウショク</t>
    </rPh>
    <phoneticPr fontId="2"/>
  </si>
  <si>
    <t>移動</t>
    <rPh sb="0" eb="2">
      <t>イドウ</t>
    </rPh>
    <phoneticPr fontId="2"/>
  </si>
  <si>
    <t>成田10:15-新千歳12:05</t>
    <rPh sb="0" eb="2">
      <t>ナリタ</t>
    </rPh>
    <rPh sb="8" eb="11">
      <t>シンチトセ</t>
    </rPh>
    <phoneticPr fontId="2"/>
  </si>
  <si>
    <t>新千歳19:30-成田21:05</t>
    <rPh sb="0" eb="3">
      <t>シンチトセ</t>
    </rPh>
    <rPh sb="9" eb="11">
      <t>ナリタ</t>
    </rPh>
    <phoneticPr fontId="2"/>
  </si>
  <si>
    <t>ホテル</t>
    <phoneticPr fontId="2"/>
  </si>
  <si>
    <t>札幌ビューホテル大通公園</t>
    <phoneticPr fontId="2"/>
  </si>
  <si>
    <t>札幌市中央区大通西8丁目</t>
    <phoneticPr fontId="2"/>
  </si>
  <si>
    <t>大通・狸小路</t>
    <rPh sb="0" eb="2">
      <t>オオドオリ</t>
    </rPh>
    <rPh sb="3" eb="4">
      <t>タヌキ</t>
    </rPh>
    <rPh sb="4" eb="6">
      <t>コウジ</t>
    </rPh>
    <phoneticPr fontId="2"/>
  </si>
  <si>
    <t>春スノボ</t>
    <rPh sb="0" eb="1">
      <t>ハル</t>
    </rPh>
    <phoneticPr fontId="2"/>
  </si>
  <si>
    <t>-</t>
    <phoneticPr fontId="2"/>
  </si>
  <si>
    <t>桑園イオン</t>
    <rPh sb="0" eb="2">
      <t>ソウエン</t>
    </rPh>
    <phoneticPr fontId="2"/>
  </si>
  <si>
    <t>北大</t>
    <rPh sb="0" eb="2">
      <t>ホクダイ</t>
    </rPh>
    <phoneticPr fontId="2"/>
  </si>
  <si>
    <t>北食</t>
    <rPh sb="0" eb="1">
      <t>ホク</t>
    </rPh>
    <rPh sb="1" eb="2">
      <t>ショク</t>
    </rPh>
    <phoneticPr fontId="2"/>
  </si>
  <si>
    <t>とりあたま</t>
    <phoneticPr fontId="2"/>
  </si>
  <si>
    <t>シープバー</t>
    <phoneticPr fontId="2"/>
  </si>
  <si>
    <t>電気羊酒場 エレクトリックシープバー</t>
    <rPh sb="0" eb="2">
      <t>デンキ</t>
    </rPh>
    <rPh sb="2" eb="3">
      <t>ヒツジ</t>
    </rPh>
    <rPh sb="3" eb="5">
      <t>サカバ</t>
    </rPh>
    <phoneticPr fontId="2"/>
  </si>
  <si>
    <t>ととり</t>
    <phoneticPr fontId="2"/>
  </si>
  <si>
    <t>Yoshi</t>
    <phoneticPr fontId="2"/>
  </si>
  <si>
    <t>スープカレー</t>
    <phoneticPr fontId="2"/>
  </si>
  <si>
    <t>札駅</t>
    <rPh sb="0" eb="1">
      <t>サツ</t>
    </rPh>
    <rPh sb="1" eb="2">
      <t>エキ</t>
    </rPh>
    <phoneticPr fontId="2"/>
  </si>
  <si>
    <t>大通</t>
    <rPh sb="0" eb="2">
      <t>オオドオ</t>
    </rPh>
    <phoneticPr fontId="2"/>
  </si>
  <si>
    <t>3泊４日札幌旅行</t>
    <rPh sb="1" eb="2">
      <t>ハク</t>
    </rPh>
    <rPh sb="2" eb="4">
      <t>ヨッカ</t>
    </rPh>
    <rPh sb="4" eb="6">
      <t>サッポロ</t>
    </rPh>
    <rPh sb="6" eb="8">
      <t>リョコウ</t>
    </rPh>
    <phoneticPr fontId="2"/>
  </si>
  <si>
    <t>(午後早めに離別)</t>
    <rPh sb="1" eb="3">
      <t>ゴゴ</t>
    </rPh>
    <rPh sb="3" eb="4">
      <t>ハヤ</t>
    </rPh>
    <rPh sb="6" eb="8">
      <t>リベツ</t>
    </rPh>
    <phoneticPr fontId="2"/>
  </si>
  <si>
    <t>北大周辺</t>
    <rPh sb="0" eb="2">
      <t>ホクダイ</t>
    </rPh>
    <rPh sb="2" eb="4">
      <t>シュウヘン</t>
    </rPh>
    <phoneticPr fontId="2"/>
  </si>
  <si>
    <t>ホテル周辺</t>
    <rPh sb="3" eb="5">
      <t>シュウヘン</t>
    </rPh>
    <phoneticPr fontId="2"/>
  </si>
  <si>
    <t>北食・中央食堂</t>
    <rPh sb="0" eb="1">
      <t>ホク</t>
    </rPh>
    <rPh sb="1" eb="2">
      <t>ショク</t>
    </rPh>
    <rPh sb="3" eb="5">
      <t>チュウオウ</t>
    </rPh>
    <rPh sb="5" eb="7">
      <t>ショクドウ</t>
    </rPh>
    <phoneticPr fontId="2"/>
  </si>
  <si>
    <t>北○</t>
    <rPh sb="0" eb="1">
      <t>キタ</t>
    </rPh>
    <phoneticPr fontId="2"/>
  </si>
  <si>
    <t>和楽</t>
    <rPh sb="0" eb="2">
      <t>ワラク</t>
    </rPh>
    <phoneticPr fontId="2"/>
  </si>
  <si>
    <t>二十四軒</t>
    <rPh sb="0" eb="3">
      <t>ニジュウヨン</t>
    </rPh>
    <rPh sb="3" eb="4">
      <t>ケン</t>
    </rPh>
    <phoneticPr fontId="2"/>
  </si>
  <si>
    <t>南北ストリート</t>
    <rPh sb="0" eb="2">
      <t>ナンボク</t>
    </rPh>
    <phoneticPr fontId="2"/>
  </si>
  <si>
    <t>北二十四条</t>
    <rPh sb="0" eb="1">
      <t>キタ</t>
    </rPh>
    <rPh sb="1" eb="5">
      <t>２４ジョウ</t>
    </rPh>
    <phoneticPr fontId="2"/>
  </si>
  <si>
    <t>YOSHI</t>
    <phoneticPr fontId="2"/>
  </si>
  <si>
    <t>札幌駅周辺?</t>
    <rPh sb="0" eb="3">
      <t>サッポロエキ</t>
    </rPh>
    <rPh sb="3" eb="5">
      <t>シュウヘン</t>
    </rPh>
    <phoneticPr fontId="2"/>
  </si>
  <si>
    <t>狸小路</t>
    <rPh sb="0" eb="1">
      <t>タヌキ</t>
    </rPh>
    <rPh sb="1" eb="3">
      <t>コウジ</t>
    </rPh>
    <phoneticPr fontId="2"/>
  </si>
  <si>
    <t>SHS</t>
    <phoneticPr fontId="2"/>
  </si>
  <si>
    <t>その他</t>
    <rPh sb="2" eb="3">
      <t>タ</t>
    </rPh>
    <phoneticPr fontId="2"/>
  </si>
  <si>
    <t>スプリングガイド</t>
    <phoneticPr fontId="2"/>
  </si>
  <si>
    <t xml:space="preserve">守護神 アルミ製 スプリングガイド Ver.3用 </t>
    <phoneticPr fontId="2"/>
  </si>
  <si>
    <t>楽</t>
    <rPh sb="0" eb="1">
      <t>ラク</t>
    </rPh>
    <phoneticPr fontId="2"/>
  </si>
  <si>
    <t>大里</t>
    <rPh sb="0" eb="2">
      <t>オオサト</t>
    </rPh>
    <phoneticPr fontId="2"/>
  </si>
  <si>
    <t>ネジ</t>
    <phoneticPr fontId="2"/>
  </si>
  <si>
    <t>ユニクロ 小ネジサラ M5×25 50入</t>
    <phoneticPr fontId="2"/>
  </si>
  <si>
    <t>施設利用代</t>
    <rPh sb="0" eb="2">
      <t>シセツ</t>
    </rPh>
    <rPh sb="2" eb="4">
      <t>リヨウ</t>
    </rPh>
    <rPh sb="4" eb="5">
      <t>ダイ</t>
    </rPh>
    <phoneticPr fontId="2"/>
  </si>
  <si>
    <t>食事・飲物</t>
    <rPh sb="0" eb="2">
      <t>ショクジ</t>
    </rPh>
    <rPh sb="3" eb="4">
      <t>ノ</t>
    </rPh>
    <rPh sb="4" eb="5">
      <t>モノ</t>
    </rPh>
    <phoneticPr fontId="2"/>
  </si>
  <si>
    <t>2018/5/27_定例会(ユニオンベース)</t>
    <rPh sb="10" eb="13">
      <t>テイレイカイ</t>
    </rPh>
    <phoneticPr fontId="2"/>
  </si>
  <si>
    <t>[Bolle]シューティングゴーグル THUNDER</t>
    <phoneticPr fontId="2"/>
  </si>
  <si>
    <t>[CYC]精密バイオBB弾 0.25g</t>
    <phoneticPr fontId="2"/>
  </si>
  <si>
    <t>[]ダンプポーチ ミリタリーポーチ OD</t>
    <phoneticPr fontId="2"/>
  </si>
  <si>
    <t>VFC</t>
    <phoneticPr fontId="2"/>
  </si>
  <si>
    <t>ハンドガード</t>
    <phoneticPr fontId="2"/>
  </si>
  <si>
    <t>HK417 レイルハンドガード/アルミCNC</t>
    <phoneticPr fontId="2"/>
  </si>
  <si>
    <t>BigDragon</t>
    <phoneticPr fontId="2"/>
  </si>
  <si>
    <t>ベルト</t>
    <phoneticPr fontId="2"/>
  </si>
  <si>
    <t>服装</t>
    <rPh sb="0" eb="2">
      <t>フクソウ</t>
    </rPh>
    <phoneticPr fontId="2"/>
  </si>
  <si>
    <t>Tacticalウエストベルト/Cordura1000D (OD)</t>
    <phoneticPr fontId="2"/>
  </si>
  <si>
    <t>日本語圏</t>
    <rPh sb="0" eb="2">
      <t>ニホン</t>
    </rPh>
    <rPh sb="2" eb="3">
      <t>ゴ</t>
    </rPh>
    <rPh sb="3" eb="4">
      <t>ケン</t>
    </rPh>
    <phoneticPr fontId="2"/>
  </si>
  <si>
    <t>スペイン語圏</t>
    <rPh sb="4" eb="5">
      <t>ゴ</t>
    </rPh>
    <rPh sb="5" eb="6">
      <t>ケン</t>
    </rPh>
    <phoneticPr fontId="2"/>
  </si>
  <si>
    <t>英語圏</t>
    <rPh sb="0" eb="2">
      <t>エイゴ</t>
    </rPh>
    <rPh sb="2" eb="3">
      <t>ケン</t>
    </rPh>
    <phoneticPr fontId="2"/>
  </si>
  <si>
    <t>例)</t>
    <rPh sb="0" eb="1">
      <t>レイ</t>
    </rPh>
    <phoneticPr fontId="2"/>
  </si>
  <si>
    <t>日本</t>
    <rPh sb="0" eb="2">
      <t>ニホン</t>
    </rPh>
    <phoneticPr fontId="2"/>
  </si>
  <si>
    <t>アメリカ・イギリス・フィリピン</t>
    <phoneticPr fontId="2"/>
  </si>
  <si>
    <t>ワーキングホリデー</t>
    <phoneticPr fontId="2"/>
  </si>
  <si>
    <t>スペイン・チリ・グアテマラ</t>
    <phoneticPr fontId="2"/>
  </si>
  <si>
    <t>1年間(最長2年間)</t>
    <rPh sb="1" eb="2">
      <t>ネン</t>
    </rPh>
    <rPh sb="2" eb="3">
      <t>カン</t>
    </rPh>
    <rPh sb="4" eb="6">
      <t>サイチョウ</t>
    </rPh>
    <rPh sb="7" eb="9">
      <t>ネンカン</t>
    </rPh>
    <phoneticPr fontId="2"/>
  </si>
  <si>
    <t>27歳</t>
    <rPh sb="2" eb="3">
      <t>サイ</t>
    </rPh>
    <phoneticPr fontId="2"/>
  </si>
  <si>
    <t>28歳</t>
    <rPh sb="2" eb="3">
      <t>サイ</t>
    </rPh>
    <phoneticPr fontId="2"/>
  </si>
  <si>
    <t>29歳</t>
    <rPh sb="2" eb="3">
      <t>サイ</t>
    </rPh>
    <phoneticPr fontId="2"/>
  </si>
  <si>
    <t>30歳</t>
    <rPh sb="2" eb="3">
      <t>サイ</t>
    </rPh>
    <phoneticPr fontId="2"/>
  </si>
  <si>
    <t>31歳</t>
    <rPh sb="2" eb="3">
      <t>サイ</t>
    </rPh>
    <phoneticPr fontId="2"/>
  </si>
  <si>
    <t>海外では低収入になる可能性がある</t>
    <rPh sb="0" eb="2">
      <t>カイガイ</t>
    </rPh>
    <rPh sb="4" eb="5">
      <t>テイ</t>
    </rPh>
    <rPh sb="5" eb="7">
      <t>シュウニュウ</t>
    </rPh>
    <rPh sb="10" eb="13">
      <t>カノウセイ</t>
    </rPh>
    <phoneticPr fontId="2"/>
  </si>
  <si>
    <t>特に"これから"学ぶスペイン語圏内では英語圏よりもより不安要素は高い</t>
    <rPh sb="0" eb="1">
      <t>トク</t>
    </rPh>
    <rPh sb="8" eb="9">
      <t>マナ</t>
    </rPh>
    <rPh sb="14" eb="15">
      <t>ゴ</t>
    </rPh>
    <rPh sb="15" eb="16">
      <t>ケン</t>
    </rPh>
    <rPh sb="16" eb="17">
      <t>ナイ</t>
    </rPh>
    <rPh sb="19" eb="21">
      <t>エイゴ</t>
    </rPh>
    <rPh sb="21" eb="22">
      <t>ケン</t>
    </rPh>
    <rPh sb="27" eb="29">
      <t>フアン</t>
    </rPh>
    <rPh sb="29" eb="31">
      <t>ヨウソ</t>
    </rPh>
    <rPh sb="32" eb="33">
      <t>タカ</t>
    </rPh>
    <phoneticPr fontId="2"/>
  </si>
  <si>
    <t>とはいえ</t>
    <phoneticPr fontId="2"/>
  </si>
  <si>
    <t>折衝案となるが、</t>
    <rPh sb="0" eb="2">
      <t>セッショウ</t>
    </rPh>
    <rPh sb="2" eb="3">
      <t>アン</t>
    </rPh>
    <phoneticPr fontId="2"/>
  </si>
  <si>
    <t>　ワーホリを利用したチリへの渡航は勿論OK</t>
    <rPh sb="6" eb="8">
      <t>リヨウ</t>
    </rPh>
    <rPh sb="14" eb="16">
      <t>トコウ</t>
    </rPh>
    <rPh sb="17" eb="19">
      <t>モチロン</t>
    </rPh>
    <phoneticPr fontId="2"/>
  </si>
  <si>
    <t>　それに延長を利用して志望する建築家のところで修行するのもOK</t>
    <rPh sb="4" eb="6">
      <t>エンチョウ</t>
    </rPh>
    <rPh sb="7" eb="9">
      <t>リヨウ</t>
    </rPh>
    <rPh sb="11" eb="13">
      <t>シボウ</t>
    </rPh>
    <rPh sb="15" eb="18">
      <t>ケンチクカ</t>
    </rPh>
    <rPh sb="23" eb="25">
      <t>シュギョウ</t>
    </rPh>
    <phoneticPr fontId="2"/>
  </si>
  <si>
    <t>とはいえ努力して優里子に付いて行きたいので</t>
    <rPh sb="4" eb="6">
      <t>ドリョク</t>
    </rPh>
    <rPh sb="8" eb="11">
      <t>ユリコ</t>
    </rPh>
    <rPh sb="12" eb="13">
      <t>ツ</t>
    </rPh>
    <rPh sb="15" eb="16">
      <t>イ</t>
    </rPh>
    <phoneticPr fontId="2"/>
  </si>
  <si>
    <t>海外であるならば英語(ワーホリが終わるころを目指して)を中心として仕事をみつけられるようにしたい</t>
    <rPh sb="0" eb="2">
      <t>カイガイ</t>
    </rPh>
    <rPh sb="8" eb="10">
      <t>エイゴ</t>
    </rPh>
    <rPh sb="16" eb="17">
      <t>オ</t>
    </rPh>
    <rPh sb="22" eb="24">
      <t>メザ</t>
    </rPh>
    <rPh sb="28" eb="30">
      <t>チュウシン</t>
    </rPh>
    <rPh sb="33" eb="35">
      <t>シゴト</t>
    </rPh>
    <phoneticPr fontId="2"/>
  </si>
  <si>
    <t>まだとっかかりがあるから</t>
    <phoneticPr fontId="2"/>
  </si>
  <si>
    <r>
      <rPr>
        <b/>
        <sz val="11"/>
        <color rgb="FFFF0000"/>
        <rFont val="Meiryo UI"/>
        <family val="3"/>
        <charset val="128"/>
      </rPr>
      <t>海外</t>
    </r>
    <r>
      <rPr>
        <sz val="11"/>
        <color theme="1"/>
        <rFont val="Meiryo UI"/>
        <family val="2"/>
        <charset val="128"/>
      </rPr>
      <t>で修行を積む・そのうち修行が実り、仕事を得る・暮らすという考えは尊重したい</t>
    </r>
    <rPh sb="0" eb="2">
      <t>カイガイ</t>
    </rPh>
    <rPh sb="3" eb="5">
      <t>シュギョウ</t>
    </rPh>
    <rPh sb="6" eb="7">
      <t>ツ</t>
    </rPh>
    <rPh sb="13" eb="15">
      <t>シュギョウ</t>
    </rPh>
    <rPh sb="16" eb="17">
      <t>ミノ</t>
    </rPh>
    <rPh sb="19" eb="21">
      <t>シゴト</t>
    </rPh>
    <rPh sb="22" eb="23">
      <t>エ</t>
    </rPh>
    <rPh sb="25" eb="26">
      <t>ク</t>
    </rPh>
    <rPh sb="31" eb="32">
      <t>カンガ</t>
    </rPh>
    <rPh sb="34" eb="36">
      <t>ソンチョウ</t>
    </rPh>
    <phoneticPr fontId="2"/>
  </si>
  <si>
    <t>但し、俺は恐らく簡単にスペイン語圏での仕事を簡単には見つけられない/ 語学が弱いことからスペイン語習得も容易ではないと思っている</t>
    <rPh sb="0" eb="1">
      <t>タダ</t>
    </rPh>
    <rPh sb="3" eb="4">
      <t>オレ</t>
    </rPh>
    <rPh sb="5" eb="6">
      <t>オソ</t>
    </rPh>
    <rPh sb="8" eb="10">
      <t>カンタン</t>
    </rPh>
    <rPh sb="15" eb="16">
      <t>ゴ</t>
    </rPh>
    <rPh sb="16" eb="17">
      <t>ケン</t>
    </rPh>
    <rPh sb="19" eb="21">
      <t>シゴト</t>
    </rPh>
    <rPh sb="22" eb="24">
      <t>カンタン</t>
    </rPh>
    <rPh sb="26" eb="27">
      <t>ミ</t>
    </rPh>
    <rPh sb="35" eb="37">
      <t>ゴガク</t>
    </rPh>
    <rPh sb="38" eb="39">
      <t>ヨワ</t>
    </rPh>
    <rPh sb="48" eb="49">
      <t>ゴ</t>
    </rPh>
    <rPh sb="49" eb="51">
      <t>シュウトク</t>
    </rPh>
    <rPh sb="52" eb="54">
      <t>ヨウイ</t>
    </rPh>
    <rPh sb="59" eb="60">
      <t>オモ</t>
    </rPh>
    <phoneticPr fontId="2"/>
  </si>
  <si>
    <t>優里子がチリに行くのと同時に</t>
    <rPh sb="0" eb="3">
      <t>ユリコ</t>
    </rPh>
    <rPh sb="7" eb="8">
      <t>イ</t>
    </rPh>
    <rPh sb="11" eb="13">
      <t>ドウジ</t>
    </rPh>
    <phoneticPr fontId="2"/>
  </si>
  <si>
    <t>俺は英語の勉強を始め、1-2年後に</t>
    <rPh sb="0" eb="1">
      <t>オレ</t>
    </rPh>
    <rPh sb="2" eb="4">
      <t>エイゴ</t>
    </rPh>
    <rPh sb="5" eb="7">
      <t>ベンキョウ</t>
    </rPh>
    <rPh sb="8" eb="9">
      <t>ハジ</t>
    </rPh>
    <rPh sb="14" eb="15">
      <t>ネン</t>
    </rPh>
    <rPh sb="15" eb="16">
      <t>ゴ</t>
    </rPh>
    <phoneticPr fontId="2"/>
  </si>
  <si>
    <t>　日本で仕事をするか、英語圏で仕事をするか二人で決めたい</t>
    <rPh sb="1" eb="3">
      <t>ニホン</t>
    </rPh>
    <rPh sb="4" eb="6">
      <t>シゴト</t>
    </rPh>
    <rPh sb="11" eb="13">
      <t>エイゴ</t>
    </rPh>
    <rPh sb="13" eb="14">
      <t>ケン</t>
    </rPh>
    <rPh sb="15" eb="17">
      <t>シゴト</t>
    </rPh>
    <rPh sb="21" eb="23">
      <t>フタリ</t>
    </rPh>
    <rPh sb="24" eb="25">
      <t>キ</t>
    </rPh>
    <phoneticPr fontId="2"/>
  </si>
  <si>
    <t>英語圏で　優里子がある程度の安定した職につけるなら</t>
    <rPh sb="0" eb="2">
      <t>エイゴ</t>
    </rPh>
    <rPh sb="2" eb="3">
      <t>ケン</t>
    </rPh>
    <rPh sb="5" eb="8">
      <t>ユリコ</t>
    </rPh>
    <rPh sb="11" eb="13">
      <t>テイド</t>
    </rPh>
    <rPh sb="14" eb="16">
      <t>アンテイ</t>
    </rPh>
    <rPh sb="18" eb="19">
      <t>ショク</t>
    </rPh>
    <phoneticPr fontId="2"/>
  </si>
  <si>
    <t>本心だけ言えば、俺は優里子に</t>
    <rPh sb="0" eb="2">
      <t>ホンシン</t>
    </rPh>
    <rPh sb="4" eb="5">
      <t>イ</t>
    </rPh>
    <rPh sb="8" eb="9">
      <t>オレ</t>
    </rPh>
    <rPh sb="10" eb="13">
      <t>ユリコ</t>
    </rPh>
    <phoneticPr fontId="2"/>
  </si>
  <si>
    <t>　師と言える沢山学んできてほしい、世界的に活躍できるようにな人間になってほしい、好きな仕事をしてほしい</t>
    <rPh sb="1" eb="2">
      <t>シ</t>
    </rPh>
    <rPh sb="3" eb="4">
      <t>イ</t>
    </rPh>
    <rPh sb="6" eb="8">
      <t>タクサン</t>
    </rPh>
    <rPh sb="8" eb="9">
      <t>マナ</t>
    </rPh>
    <rPh sb="17" eb="20">
      <t>セカイテキ</t>
    </rPh>
    <rPh sb="21" eb="23">
      <t>カツヤク</t>
    </rPh>
    <rPh sb="30" eb="32">
      <t>ニンゲン</t>
    </rPh>
    <rPh sb="40" eb="41">
      <t>ス</t>
    </rPh>
    <rPh sb="43" eb="45">
      <t>シゴト</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</si>
</sst>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theme="1"/>
      <name val="Meiryo UI"/>
      <family val="2"/>
      <charset val="128"/>
    </font>
    <font>
      <sz val="11"/>
      <color rgb="FFFF0000"/>
      <name val="Meiryo UI"/>
      <family val="2"/>
      <charset val="128"/>
    </font>
    <font>
      <sz val="6"/>
      <name val="Meiryo UI"/>
      <family val="2"/>
      <charset val="128"/>
    </font>
    <font>
      <sz val="11"/>
      <color rgb="FF0070C0"/>
      <name val="Meiryo UI"/>
      <family val="2"/>
      <charset val="128"/>
    </font>
    <font>
      <sz val="11"/>
      <color rgb="FFFF0000"/>
      <name val="Meiryo UI"/>
      <family val="3"/>
      <charset val="128"/>
    </font>
    <font>
      <sz val="11"/>
      <color theme="1"/>
      <name val="Meiryo UI"/>
      <family val="2"/>
      <charset val="128"/>
    </font>
    <font>
      <b/>
      <sz val="11"/>
      <color theme="1"/>
      <name val="Meiryo UI"/>
      <family val="3"/>
      <charset val="128"/>
    </font>
    <font>
      <sz val="11"/>
      <name val="Meiryo UI"/>
      <family val="2"/>
      <charset val="128"/>
    </font>
    <font>
      <sz val="11"/>
      <name val="Meiryo UI"/>
      <family val="3"/>
      <charset val="128"/>
    </font>
    <font>
      <b/>
      <sz val="11"/>
      <color theme="0"/>
      <name val="Meiryo UI"/>
      <family val="3"/>
      <charset val="128"/>
    </font>
    <font>
      <u/>
      <sz val="11"/>
      <color theme="10"/>
      <name val="Meiryo UI"/>
      <family val="2"/>
      <charset val="128"/>
    </font>
    <font>
      <b/>
      <sz val="11"/>
      <color rgb="FF00B050"/>
      <name val="Meiryo UI"/>
      <family val="3"/>
      <charset val="128"/>
    </font>
    <font>
      <sz val="11"/>
      <color theme="8"/>
      <name val="Meiryo UI"/>
      <family val="3"/>
      <charset val="128"/>
    </font>
    <font>
      <b/>
      <sz val="11"/>
      <color rgb="FFFF0000"/>
      <name val="Meiryo UI"/>
      <family val="3"/>
      <charset val="128"/>
    </font>
    <font>
      <sz val="11"/>
      <color theme="1"/>
      <name val="Meiryo UI"/>
      <family val="3"/>
      <charset val="128"/>
    </font>
  </fonts>
  <fills count="11">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FFC000"/>
        <bgColor indexed="64"/>
      </patternFill>
    </fill>
    <fill>
      <patternFill patternType="solid">
        <fgColor theme="6" tint="0.79998168889431442"/>
        <bgColor indexed="64"/>
      </patternFill>
    </fill>
    <fill>
      <patternFill patternType="solid">
        <fgColor rgb="FF002060"/>
        <bgColor indexed="64"/>
      </patternFill>
    </fill>
    <fill>
      <patternFill patternType="solid">
        <fgColor theme="5" tint="0.79998168889431442"/>
        <bgColor indexed="64"/>
      </patternFill>
    </fill>
    <fill>
      <patternFill patternType="solid">
        <fgColor theme="0" tint="-0.14999847407452621"/>
        <bgColor indexed="64"/>
      </patternFill>
    </fill>
  </fills>
  <borders count="45">
    <border>
      <left/>
      <right/>
      <top/>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auto="1"/>
      </right>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style="thin">
        <color auto="1"/>
      </left>
      <right style="thin">
        <color auto="1"/>
      </right>
      <top/>
      <bottom style="hair">
        <color auto="1"/>
      </bottom>
      <diagonal/>
    </border>
    <border>
      <left style="medium">
        <color indexed="64"/>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thin">
        <color auto="1"/>
      </left>
      <right style="thin">
        <color auto="1"/>
      </right>
      <top style="hair">
        <color auto="1"/>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medium">
        <color indexed="64"/>
      </left>
      <right style="thin">
        <color auto="1"/>
      </right>
      <top style="medium">
        <color indexed="64"/>
      </top>
      <bottom style="hair">
        <color auto="1"/>
      </bottom>
      <diagonal/>
    </border>
    <border>
      <left style="thin">
        <color auto="1"/>
      </left>
      <right style="thin">
        <color auto="1"/>
      </right>
      <top style="medium">
        <color indexed="64"/>
      </top>
      <bottom style="hair">
        <color auto="1"/>
      </bottom>
      <diagonal/>
    </border>
    <border>
      <left style="thin">
        <color auto="1"/>
      </left>
      <right style="medium">
        <color indexed="64"/>
      </right>
      <top style="medium">
        <color indexed="64"/>
      </top>
      <bottom style="hair">
        <color auto="1"/>
      </bottom>
      <diagonal/>
    </border>
    <border>
      <left style="medium">
        <color indexed="64"/>
      </left>
      <right style="thin">
        <color auto="1"/>
      </right>
      <top style="hair">
        <color auto="1"/>
      </top>
      <bottom style="hair">
        <color auto="1"/>
      </bottom>
      <diagonal/>
    </border>
    <border>
      <left style="thin">
        <color auto="1"/>
      </left>
      <right style="medium">
        <color indexed="64"/>
      </right>
      <top style="hair">
        <color auto="1"/>
      </top>
      <bottom style="hair">
        <color auto="1"/>
      </bottom>
      <diagonal/>
    </border>
    <border>
      <left style="medium">
        <color indexed="64"/>
      </left>
      <right style="thin">
        <color auto="1"/>
      </right>
      <top style="hair">
        <color auto="1"/>
      </top>
      <bottom style="medium">
        <color indexed="64"/>
      </bottom>
      <diagonal/>
    </border>
    <border>
      <left style="thin">
        <color auto="1"/>
      </left>
      <right style="thin">
        <color auto="1"/>
      </right>
      <top style="hair">
        <color auto="1"/>
      </top>
      <bottom style="medium">
        <color indexed="64"/>
      </bottom>
      <diagonal/>
    </border>
    <border>
      <left style="thin">
        <color auto="1"/>
      </left>
      <right style="medium">
        <color indexed="64"/>
      </right>
      <top style="hair">
        <color auto="1"/>
      </top>
      <bottom style="medium">
        <color indexed="64"/>
      </bottom>
      <diagonal/>
    </border>
    <border>
      <left style="medium">
        <color indexed="64"/>
      </left>
      <right style="thin">
        <color auto="1"/>
      </right>
      <top style="hair">
        <color auto="1"/>
      </top>
      <bottom/>
      <diagonal/>
    </border>
    <border>
      <left style="thin">
        <color auto="1"/>
      </left>
      <right style="medium">
        <color indexed="64"/>
      </right>
      <top style="hair">
        <color auto="1"/>
      </top>
      <bottom/>
      <diagonal/>
    </border>
    <border>
      <left/>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auto="1"/>
      </left>
      <right/>
      <top/>
      <bottom style="double">
        <color indexed="64"/>
      </bottom>
      <diagonal/>
    </border>
    <border>
      <left/>
      <right style="thin">
        <color auto="1"/>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s>
  <cellStyleXfs count="4">
    <xf numFmtId="0" fontId="0" fillId="0" borderId="0">
      <alignment vertical="center"/>
    </xf>
    <xf numFmtId="38" fontId="5" fillId="0" borderId="0" applyFont="0" applyFill="0" applyBorder="0" applyAlignment="0" applyProtection="0">
      <alignment vertical="center"/>
    </xf>
    <xf numFmtId="9" fontId="5" fillId="0" borderId="0" applyFont="0" applyFill="0" applyBorder="0" applyAlignment="0" applyProtection="0">
      <alignment vertical="center"/>
    </xf>
    <xf numFmtId="0" fontId="10" fillId="0" borderId="0" applyNumberFormat="0" applyFill="0" applyBorder="0" applyAlignment="0" applyProtection="0">
      <alignment vertical="center"/>
    </xf>
  </cellStyleXfs>
  <cellXfs count="141">
    <xf numFmtId="0" fontId="0" fillId="0" borderId="0" xfId="0">
      <alignment vertical="center"/>
    </xf>
    <xf numFmtId="0" fontId="1" fillId="0" borderId="0" xfId="0" applyFont="1">
      <alignment vertical="center"/>
    </xf>
    <xf numFmtId="0" fontId="3" fillId="0" borderId="0" xfId="0" applyFont="1">
      <alignment vertical="center"/>
    </xf>
    <xf numFmtId="0" fontId="1" fillId="2" borderId="0" xfId="0" applyFont="1" applyFill="1">
      <alignment vertical="center"/>
    </xf>
    <xf numFmtId="0" fontId="0" fillId="2" borderId="0" xfId="0" applyFill="1">
      <alignment vertical="center"/>
    </xf>
    <xf numFmtId="0" fontId="0" fillId="0" borderId="0" xfId="0" applyAlignment="1">
      <alignment horizontal="center" vertical="center"/>
    </xf>
    <xf numFmtId="0" fontId="0" fillId="0" borderId="0" xfId="0" applyFont="1">
      <alignment vertical="center"/>
    </xf>
    <xf numFmtId="38" fontId="0" fillId="0" borderId="0" xfId="1" applyFont="1" applyAlignment="1">
      <alignment horizontal="center" vertical="center"/>
    </xf>
    <xf numFmtId="0" fontId="0" fillId="0" borderId="1" xfId="0" applyBorder="1">
      <alignment vertical="center"/>
    </xf>
    <xf numFmtId="0" fontId="0" fillId="0" borderId="1" xfId="0" applyBorder="1" applyAlignment="1">
      <alignment horizontal="center" vertical="center"/>
    </xf>
    <xf numFmtId="0" fontId="0" fillId="0" borderId="2" xfId="0" applyBorder="1">
      <alignment vertical="center"/>
    </xf>
    <xf numFmtId="0" fontId="0" fillId="0" borderId="0" xfId="0" applyFill="1" applyBorder="1" applyAlignment="1">
      <alignment horizontal="center" vertical="center"/>
    </xf>
    <xf numFmtId="0" fontId="0" fillId="0" borderId="4" xfId="0" applyFill="1" applyBorder="1" applyAlignment="1">
      <alignment horizontal="center" vertical="center"/>
    </xf>
    <xf numFmtId="0" fontId="0" fillId="0" borderId="6" xfId="0" applyBorder="1">
      <alignment vertical="center"/>
    </xf>
    <xf numFmtId="0" fontId="6" fillId="3" borderId="11" xfId="0" applyFont="1" applyFill="1" applyBorder="1" applyAlignment="1">
      <alignment horizontal="center" vertical="center"/>
    </xf>
    <xf numFmtId="38" fontId="6" fillId="3" borderId="11" xfId="1" applyFont="1" applyFill="1" applyBorder="1" applyAlignment="1">
      <alignment horizontal="center" vertical="center"/>
    </xf>
    <xf numFmtId="38" fontId="0" fillId="0" borderId="16" xfId="1" applyFont="1" applyBorder="1" applyAlignment="1">
      <alignment horizontal="center" vertical="center"/>
    </xf>
    <xf numFmtId="0" fontId="0" fillId="0" borderId="18" xfId="0" applyBorder="1">
      <alignment vertical="center"/>
    </xf>
    <xf numFmtId="0" fontId="0" fillId="0" borderId="18" xfId="0" applyBorder="1" applyAlignment="1">
      <alignment horizontal="center" vertical="center"/>
    </xf>
    <xf numFmtId="38" fontId="0" fillId="0" borderId="19" xfId="1" applyFont="1" applyBorder="1" applyAlignment="1">
      <alignment horizontal="center" vertical="center"/>
    </xf>
    <xf numFmtId="0" fontId="0" fillId="0" borderId="0" xfId="0" applyAlignment="1">
      <alignment horizontal="left" vertical="center"/>
    </xf>
    <xf numFmtId="14" fontId="0" fillId="0" borderId="0" xfId="0" applyNumberFormat="1">
      <alignment vertical="center"/>
    </xf>
    <xf numFmtId="0" fontId="6" fillId="4" borderId="6" xfId="0" applyFont="1" applyFill="1" applyBorder="1" applyAlignment="1">
      <alignment horizontal="center" vertical="center"/>
    </xf>
    <xf numFmtId="0" fontId="6" fillId="6" borderId="5" xfId="0" applyFont="1" applyFill="1" applyBorder="1" applyAlignment="1">
      <alignment horizontal="center" vertical="center"/>
    </xf>
    <xf numFmtId="0" fontId="0" fillId="0" borderId="0" xfId="0" applyFill="1" applyBorder="1" applyAlignment="1">
      <alignment horizontal="left" vertical="center"/>
    </xf>
    <xf numFmtId="0" fontId="0" fillId="0" borderId="9" xfId="0" applyBorder="1">
      <alignment vertical="center"/>
    </xf>
    <xf numFmtId="0" fontId="0" fillId="0" borderId="9" xfId="0" applyBorder="1" applyAlignment="1">
      <alignment horizontal="center" vertical="center"/>
    </xf>
    <xf numFmtId="38" fontId="0" fillId="0" borderId="21" xfId="1" applyFont="1" applyBorder="1" applyAlignment="1">
      <alignment horizontal="center" vertical="center"/>
    </xf>
    <xf numFmtId="0" fontId="0" fillId="2" borderId="18" xfId="0" applyFill="1" applyBorder="1">
      <alignment vertical="center"/>
    </xf>
    <xf numFmtId="0" fontId="0" fillId="2" borderId="18" xfId="0" applyFill="1" applyBorder="1" applyAlignment="1">
      <alignment horizontal="center" vertical="center"/>
    </xf>
    <xf numFmtId="38" fontId="0" fillId="2" borderId="19" xfId="1" applyFont="1" applyFill="1" applyBorder="1" applyAlignment="1">
      <alignment horizontal="center" vertical="center"/>
    </xf>
    <xf numFmtId="0" fontId="7" fillId="0" borderId="13" xfId="0" applyFont="1" applyBorder="1">
      <alignment vertical="center"/>
    </xf>
    <xf numFmtId="0" fontId="8" fillId="0" borderId="13" xfId="0" applyFont="1" applyBorder="1" applyAlignment="1">
      <alignment horizontal="center" vertical="center"/>
    </xf>
    <xf numFmtId="38" fontId="8" fillId="0" borderId="14" xfId="1" applyFont="1" applyBorder="1" applyAlignment="1">
      <alignment horizontal="center" vertical="center"/>
    </xf>
    <xf numFmtId="0" fontId="8" fillId="2" borderId="1" xfId="0" applyFont="1" applyFill="1" applyBorder="1">
      <alignment vertical="center"/>
    </xf>
    <xf numFmtId="0" fontId="8" fillId="2" borderId="1" xfId="0" applyFont="1" applyFill="1" applyBorder="1" applyAlignment="1">
      <alignment horizontal="center" vertical="center"/>
    </xf>
    <xf numFmtId="38" fontId="8" fillId="2" borderId="16" xfId="1" applyFont="1" applyFill="1" applyBorder="1" applyAlignment="1">
      <alignment horizontal="center" vertical="center"/>
    </xf>
    <xf numFmtId="38" fontId="0" fillId="0" borderId="0" xfId="1" applyFont="1">
      <alignment vertical="center"/>
    </xf>
    <xf numFmtId="0" fontId="0" fillId="5" borderId="22" xfId="0" applyFill="1" applyBorder="1">
      <alignment vertical="center"/>
    </xf>
    <xf numFmtId="38" fontId="0" fillId="5" borderId="22" xfId="1" applyFont="1" applyFill="1" applyBorder="1">
      <alignment vertical="center"/>
    </xf>
    <xf numFmtId="38" fontId="6" fillId="5" borderId="22" xfId="0" applyNumberFormat="1" applyFont="1" applyFill="1" applyBorder="1">
      <alignment vertical="center"/>
    </xf>
    <xf numFmtId="0" fontId="0" fillId="3" borderId="25" xfId="0" applyFill="1" applyBorder="1" applyAlignment="1">
      <alignment horizontal="center" vertical="center"/>
    </xf>
    <xf numFmtId="38" fontId="0" fillId="3" borderId="25" xfId="1" applyFont="1" applyFill="1" applyBorder="1" applyAlignment="1">
      <alignment horizontal="center" vertical="center"/>
    </xf>
    <xf numFmtId="0" fontId="0" fillId="0" borderId="3" xfId="0" applyBorder="1">
      <alignment vertical="center"/>
    </xf>
    <xf numFmtId="38" fontId="0" fillId="0" borderId="3" xfId="1" applyFont="1" applyBorder="1">
      <alignment vertical="center"/>
    </xf>
    <xf numFmtId="38" fontId="0" fillId="0" borderId="3" xfId="1" applyFont="1" applyBorder="1" applyAlignment="1">
      <alignment horizontal="right" vertical="center"/>
    </xf>
    <xf numFmtId="0" fontId="0" fillId="5" borderId="24" xfId="0" applyFill="1" applyBorder="1">
      <alignment vertical="center"/>
    </xf>
    <xf numFmtId="0" fontId="6" fillId="5" borderId="24" xfId="0" applyFont="1" applyFill="1" applyBorder="1" applyAlignment="1">
      <alignment horizontal="right" vertical="center"/>
    </xf>
    <xf numFmtId="38" fontId="6" fillId="5" borderId="24" xfId="1" applyFont="1" applyFill="1" applyBorder="1">
      <alignment vertical="center"/>
    </xf>
    <xf numFmtId="38" fontId="0" fillId="5" borderId="24" xfId="1" applyFont="1" applyFill="1" applyBorder="1">
      <alignment vertical="center"/>
    </xf>
    <xf numFmtId="0" fontId="0" fillId="0" borderId="3" xfId="0" applyBorder="1" applyAlignment="1">
      <alignment horizontal="center" vertical="center"/>
    </xf>
    <xf numFmtId="38" fontId="6" fillId="5" borderId="24" xfId="1" applyFont="1" applyFill="1" applyBorder="1" applyAlignment="1">
      <alignment horizontal="right" vertical="center"/>
    </xf>
    <xf numFmtId="38" fontId="0" fillId="5" borderId="24" xfId="1" applyFont="1" applyFill="1" applyBorder="1" applyAlignment="1">
      <alignment horizontal="center" vertical="center"/>
    </xf>
    <xf numFmtId="0" fontId="0" fillId="7" borderId="5" xfId="0" applyFill="1" applyBorder="1">
      <alignment vertical="center"/>
    </xf>
    <xf numFmtId="38" fontId="0" fillId="5" borderId="22" xfId="1" applyFont="1" applyFill="1" applyBorder="1" applyAlignment="1">
      <alignment horizontal="center" vertical="center"/>
    </xf>
    <xf numFmtId="0" fontId="0" fillId="0" borderId="23" xfId="0" applyBorder="1">
      <alignment vertical="center"/>
    </xf>
    <xf numFmtId="0" fontId="0" fillId="0" borderId="0" xfId="0" applyBorder="1" applyAlignment="1">
      <alignment horizontal="center" vertical="center"/>
    </xf>
    <xf numFmtId="0" fontId="6" fillId="2" borderId="0" xfId="0" applyFont="1" applyFill="1">
      <alignment vertical="center"/>
    </xf>
    <xf numFmtId="38" fontId="6" fillId="2" borderId="0" xfId="1" applyFont="1" applyFill="1">
      <alignment vertical="center"/>
    </xf>
    <xf numFmtId="0" fontId="6" fillId="0" borderId="0" xfId="0" applyFont="1" applyFill="1">
      <alignment vertical="center"/>
    </xf>
    <xf numFmtId="38" fontId="6" fillId="0" borderId="0" xfId="1" applyFont="1" applyFill="1">
      <alignment vertical="center"/>
    </xf>
    <xf numFmtId="10" fontId="0" fillId="0" borderId="0" xfId="2" applyNumberFormat="1" applyFont="1">
      <alignment vertical="center"/>
    </xf>
    <xf numFmtId="0" fontId="0" fillId="0" borderId="31" xfId="0" applyBorder="1">
      <alignment vertical="center"/>
    </xf>
    <xf numFmtId="38" fontId="0" fillId="0" borderId="31" xfId="1" applyFont="1" applyBorder="1">
      <alignment vertical="center"/>
    </xf>
    <xf numFmtId="0" fontId="0" fillId="0" borderId="0" xfId="0" applyFill="1">
      <alignment vertical="center"/>
    </xf>
    <xf numFmtId="38" fontId="0" fillId="0" borderId="0" xfId="1" applyFont="1" applyFill="1">
      <alignment vertical="center"/>
    </xf>
    <xf numFmtId="0" fontId="0" fillId="0" borderId="32" xfId="0" applyBorder="1">
      <alignment vertical="center"/>
    </xf>
    <xf numFmtId="0" fontId="0" fillId="0" borderId="33" xfId="0" applyBorder="1">
      <alignment vertical="center"/>
    </xf>
    <xf numFmtId="0" fontId="0" fillId="0" borderId="35" xfId="0" applyBorder="1">
      <alignment vertical="center"/>
    </xf>
    <xf numFmtId="38" fontId="0" fillId="0" borderId="34" xfId="1" applyFont="1" applyBorder="1">
      <alignment vertical="center"/>
    </xf>
    <xf numFmtId="38" fontId="0" fillId="0" borderId="36" xfId="1" applyFont="1" applyBorder="1">
      <alignment vertical="center"/>
    </xf>
    <xf numFmtId="0" fontId="9" fillId="8" borderId="0" xfId="0" applyFont="1" applyFill="1">
      <alignment vertical="center"/>
    </xf>
    <xf numFmtId="38" fontId="9" fillId="8" borderId="0" xfId="1" applyFont="1" applyFill="1">
      <alignment vertical="center"/>
    </xf>
    <xf numFmtId="38" fontId="9" fillId="8" borderId="0" xfId="1" applyFont="1" applyFill="1" applyAlignment="1">
      <alignment horizontal="center" vertical="center"/>
    </xf>
    <xf numFmtId="0" fontId="9" fillId="8" borderId="0" xfId="0" applyFont="1" applyFill="1" applyAlignment="1">
      <alignment horizontal="center" vertical="center"/>
    </xf>
    <xf numFmtId="0" fontId="6" fillId="6" borderId="0" xfId="0" applyFont="1" applyFill="1">
      <alignment vertical="center"/>
    </xf>
    <xf numFmtId="38" fontId="6" fillId="6" borderId="0" xfId="1" applyFont="1" applyFill="1">
      <alignment vertical="center"/>
    </xf>
    <xf numFmtId="10" fontId="6" fillId="6" borderId="0" xfId="0" applyNumberFormat="1" applyFont="1" applyFill="1">
      <alignment vertical="center"/>
    </xf>
    <xf numFmtId="0" fontId="0" fillId="0" borderId="0" xfId="0" applyAlignment="1">
      <alignment horizontal="right" vertical="center"/>
    </xf>
    <xf numFmtId="38" fontId="6" fillId="3" borderId="0" xfId="1" applyFont="1" applyFill="1">
      <alignment vertical="center"/>
    </xf>
    <xf numFmtId="0" fontId="6" fillId="3" borderId="0" xfId="0" applyFont="1" applyFill="1">
      <alignment vertical="center"/>
    </xf>
    <xf numFmtId="10" fontId="6" fillId="3" borderId="0" xfId="0" applyNumberFormat="1" applyFont="1" applyFill="1">
      <alignment vertical="center"/>
    </xf>
    <xf numFmtId="38" fontId="0" fillId="0" borderId="0" xfId="0" applyNumberFormat="1">
      <alignment vertical="center"/>
    </xf>
    <xf numFmtId="0" fontId="0" fillId="9" borderId="0" xfId="0" applyFill="1">
      <alignment vertical="center"/>
    </xf>
    <xf numFmtId="38" fontId="0" fillId="9" borderId="0" xfId="1" applyFont="1" applyFill="1">
      <alignment vertical="center"/>
    </xf>
    <xf numFmtId="38" fontId="0" fillId="9" borderId="0" xfId="0" applyNumberFormat="1" applyFill="1">
      <alignment vertical="center"/>
    </xf>
    <xf numFmtId="0" fontId="10" fillId="0" borderId="0" xfId="3">
      <alignment vertical="center"/>
    </xf>
    <xf numFmtId="0" fontId="0" fillId="10" borderId="3" xfId="0" applyFill="1" applyBorder="1">
      <alignment vertical="center"/>
    </xf>
    <xf numFmtId="38" fontId="0" fillId="10" borderId="3" xfId="1" applyFont="1" applyFill="1" applyBorder="1">
      <alignment vertical="center"/>
    </xf>
    <xf numFmtId="0" fontId="0" fillId="10" borderId="0" xfId="0" applyFill="1" applyAlignment="1">
      <alignment horizontal="center" vertical="center"/>
    </xf>
    <xf numFmtId="0" fontId="0" fillId="10" borderId="0" xfId="0" applyFill="1" applyBorder="1" applyAlignment="1">
      <alignment horizontal="center" vertical="center"/>
    </xf>
    <xf numFmtId="0" fontId="0" fillId="4" borderId="3" xfId="0" applyFill="1" applyBorder="1">
      <alignment vertical="center"/>
    </xf>
    <xf numFmtId="38" fontId="0" fillId="4" borderId="3" xfId="1" applyFont="1" applyFill="1" applyBorder="1">
      <alignment vertical="center"/>
    </xf>
    <xf numFmtId="0" fontId="0" fillId="4" borderId="0" xfId="0" applyFill="1" applyAlignment="1">
      <alignment horizontal="center" vertical="center"/>
    </xf>
    <xf numFmtId="0" fontId="4" fillId="0" borderId="0" xfId="0" applyFont="1">
      <alignment vertical="center"/>
    </xf>
    <xf numFmtId="3" fontId="0" fillId="0" borderId="0" xfId="0" applyNumberFormat="1">
      <alignment vertical="center"/>
    </xf>
    <xf numFmtId="17" fontId="0" fillId="0" borderId="0" xfId="0" applyNumberFormat="1">
      <alignment vertical="center"/>
    </xf>
    <xf numFmtId="38" fontId="5" fillId="0" borderId="0" xfId="1" applyFont="1">
      <alignment vertical="center"/>
    </xf>
    <xf numFmtId="0" fontId="11" fillId="0" borderId="0" xfId="0" applyFont="1">
      <alignment vertical="center"/>
    </xf>
    <xf numFmtId="38" fontId="11" fillId="0" borderId="0" xfId="1" applyFont="1">
      <alignment vertical="center"/>
    </xf>
    <xf numFmtId="38" fontId="12" fillId="0" borderId="0" xfId="1" applyFont="1">
      <alignment vertical="center"/>
    </xf>
    <xf numFmtId="0" fontId="12" fillId="0" borderId="0" xfId="0" applyFont="1">
      <alignment vertical="center"/>
    </xf>
    <xf numFmtId="0" fontId="0" fillId="0" borderId="0" xfId="0" applyAlignment="1">
      <alignment horizontal="center" vertical="center"/>
    </xf>
    <xf numFmtId="0" fontId="0" fillId="10" borderId="3" xfId="0" applyFill="1" applyBorder="1" applyAlignment="1">
      <alignment horizontal="center" vertical="center"/>
    </xf>
    <xf numFmtId="0" fontId="0" fillId="0" borderId="37" xfId="0" applyBorder="1">
      <alignment vertical="center"/>
    </xf>
    <xf numFmtId="38" fontId="0" fillId="0" borderId="38" xfId="1" applyFont="1" applyBorder="1">
      <alignment vertical="center"/>
    </xf>
    <xf numFmtId="0" fontId="0" fillId="0" borderId="39" xfId="0" applyBorder="1">
      <alignment vertical="center"/>
    </xf>
    <xf numFmtId="38" fontId="0" fillId="0" borderId="40" xfId="1" applyFont="1" applyBorder="1">
      <alignment vertical="center"/>
    </xf>
    <xf numFmtId="38" fontId="0" fillId="0" borderId="40" xfId="1" applyFont="1" applyBorder="1" applyAlignment="1">
      <alignment horizontal="right" vertical="center"/>
    </xf>
    <xf numFmtId="0" fontId="0" fillId="0" borderId="41" xfId="0" applyBorder="1">
      <alignment vertical="center"/>
    </xf>
    <xf numFmtId="38" fontId="0" fillId="0" borderId="42" xfId="1" applyFont="1" applyBorder="1">
      <alignment vertical="center"/>
    </xf>
    <xf numFmtId="0" fontId="0" fillId="5" borderId="39" xfId="0" applyFill="1" applyBorder="1" applyAlignment="1">
      <alignment horizontal="right" vertical="center"/>
    </xf>
    <xf numFmtId="38" fontId="0" fillId="5" borderId="40" xfId="1" applyFont="1" applyFill="1" applyBorder="1">
      <alignment vertical="center"/>
    </xf>
    <xf numFmtId="0" fontId="0" fillId="0" borderId="39" xfId="0" applyFill="1" applyBorder="1">
      <alignment vertical="center"/>
    </xf>
    <xf numFmtId="0" fontId="0" fillId="0" borderId="41" xfId="0" applyFill="1" applyBorder="1">
      <alignment vertical="center"/>
    </xf>
    <xf numFmtId="0" fontId="6" fillId="5" borderId="43" xfId="0" applyFont="1" applyFill="1" applyBorder="1" applyAlignment="1">
      <alignment horizontal="right" vertical="center"/>
    </xf>
    <xf numFmtId="38" fontId="6" fillId="5" borderId="44" xfId="1" applyFont="1" applyFill="1" applyBorder="1">
      <alignment vertical="center"/>
    </xf>
    <xf numFmtId="0" fontId="6" fillId="5" borderId="12" xfId="0" applyFont="1" applyFill="1" applyBorder="1" applyAlignment="1">
      <alignment horizontal="center" vertical="center"/>
    </xf>
    <xf numFmtId="0" fontId="6" fillId="5" borderId="15" xfId="0" applyFont="1" applyFill="1" applyBorder="1" applyAlignment="1">
      <alignment horizontal="center" vertical="center"/>
    </xf>
    <xf numFmtId="0" fontId="6" fillId="5" borderId="17" xfId="0" applyFont="1" applyFill="1" applyBorder="1" applyAlignment="1">
      <alignment horizontal="center" vertical="center"/>
    </xf>
    <xf numFmtId="0" fontId="6" fillId="4" borderId="12" xfId="0" applyFont="1" applyFill="1" applyBorder="1" applyAlignment="1">
      <alignment horizontal="center" vertical="center"/>
    </xf>
    <xf numFmtId="0" fontId="6" fillId="4" borderId="15" xfId="0" applyFont="1" applyFill="1" applyBorder="1" applyAlignment="1">
      <alignment horizontal="center" vertical="center"/>
    </xf>
    <xf numFmtId="0" fontId="6" fillId="4" borderId="20" xfId="0" applyFont="1" applyFill="1" applyBorder="1" applyAlignment="1">
      <alignment horizontal="center" vertical="center"/>
    </xf>
    <xf numFmtId="0" fontId="6" fillId="4" borderId="17" xfId="0" applyFont="1" applyFill="1" applyBorder="1" applyAlignment="1">
      <alignment horizontal="center" vertical="center"/>
    </xf>
    <xf numFmtId="0" fontId="6" fillId="6" borderId="7" xfId="0" applyFont="1" applyFill="1" applyBorder="1" applyAlignment="1">
      <alignment horizontal="center" vertical="center"/>
    </xf>
    <xf numFmtId="0" fontId="6" fillId="6"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3" xfId="0" applyFont="1" applyFill="1" applyBorder="1" applyAlignment="1">
      <alignment horizontal="center" vertical="center"/>
    </xf>
    <xf numFmtId="0" fontId="6" fillId="5" borderId="10" xfId="0" applyFont="1" applyFill="1" applyBorder="1" applyAlignment="1">
      <alignment horizontal="center" vertical="center"/>
    </xf>
    <xf numFmtId="0" fontId="0" fillId="0" borderId="23" xfId="0" applyBorder="1" applyAlignment="1">
      <alignment horizontal="center" vertical="center"/>
    </xf>
    <xf numFmtId="0" fontId="0" fillId="2" borderId="28" xfId="0" applyFill="1" applyBorder="1" applyAlignment="1">
      <alignment horizontal="center" vertical="center"/>
    </xf>
    <xf numFmtId="0" fontId="0" fillId="2" borderId="29" xfId="0" applyFill="1" applyBorder="1" applyAlignment="1">
      <alignment horizontal="center" vertical="center"/>
    </xf>
    <xf numFmtId="0" fontId="0" fillId="2" borderId="30" xfId="0" applyFill="1" applyBorder="1" applyAlignment="1">
      <alignment horizontal="center" vertical="center"/>
    </xf>
    <xf numFmtId="0" fontId="0" fillId="4" borderId="26" xfId="0" applyFill="1" applyBorder="1" applyAlignment="1">
      <alignment horizontal="center" vertical="center"/>
    </xf>
    <xf numFmtId="0" fontId="0" fillId="4" borderId="23" xfId="0" applyFill="1" applyBorder="1" applyAlignment="1">
      <alignment horizontal="center" vertical="center"/>
    </xf>
    <xf numFmtId="0" fontId="0" fillId="4" borderId="27" xfId="0" applyFill="1" applyBorder="1" applyAlignment="1">
      <alignment horizontal="center" vertical="center"/>
    </xf>
    <xf numFmtId="0" fontId="12" fillId="0" borderId="0" xfId="0" applyFont="1" applyAlignment="1">
      <alignment horizontal="left" vertical="center"/>
    </xf>
    <xf numFmtId="14" fontId="0" fillId="0" borderId="0" xfId="0" applyNumberFormat="1" applyAlignment="1">
      <alignment horizontal="center" vertical="center"/>
    </xf>
    <xf numFmtId="0" fontId="0" fillId="0" borderId="0" xfId="0" applyAlignment="1">
      <alignment horizontal="center" vertical="center"/>
    </xf>
    <xf numFmtId="0" fontId="0" fillId="0" borderId="24" xfId="0" applyBorder="1" applyAlignment="1">
      <alignment horizontal="center" vertical="center"/>
    </xf>
    <xf numFmtId="0" fontId="14" fillId="0" borderId="0" xfId="0" applyFont="1">
      <alignment vertical="center"/>
    </xf>
  </cellXfs>
  <cellStyles count="4">
    <cellStyle name="パーセント" xfId="2" builtinId="5"/>
    <cellStyle name="ハイパーリンク" xfId="3" builtinId="8"/>
    <cellStyle name="桁区切り" xfId="1"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400049</xdr:colOff>
      <xdr:row>9</xdr:row>
      <xdr:rowOff>0</xdr:rowOff>
    </xdr:from>
    <xdr:to>
      <xdr:col>3</xdr:col>
      <xdr:colOff>390524</xdr:colOff>
      <xdr:row>10</xdr:row>
      <xdr:rowOff>66675</xdr:rowOff>
    </xdr:to>
    <xdr:sp macro="" textlink="">
      <xdr:nvSpPr>
        <xdr:cNvPr id="2" name="正方形/長方形 1"/>
        <xdr:cNvSpPr/>
      </xdr:nvSpPr>
      <xdr:spPr>
        <a:xfrm>
          <a:off x="1162049" y="1800225"/>
          <a:ext cx="1514475" cy="266700"/>
        </a:xfrm>
        <a:prstGeom prst="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latin typeface="Meiryo UI" panose="020B0604030504040204" pitchFamily="50" charset="-128"/>
              <a:ea typeface="Meiryo UI" panose="020B0604030504040204" pitchFamily="50" charset="-128"/>
              <a:cs typeface="Meiryo UI" panose="020B0604030504040204" pitchFamily="50" charset="-128"/>
            </a:rPr>
            <a:t>ワーホリ</a:t>
          </a:r>
          <a:r>
            <a:rPr kumimoji="1" lang="en-US" altLang="ja-JP" sz="1100">
              <a:solidFill>
                <a:schemeClr val="tx1"/>
              </a:solidFill>
              <a:latin typeface="Meiryo UI" panose="020B0604030504040204" pitchFamily="50" charset="-128"/>
              <a:ea typeface="Meiryo UI" panose="020B0604030504040204" pitchFamily="50" charset="-128"/>
              <a:cs typeface="Meiryo UI" panose="020B0604030504040204" pitchFamily="50" charset="-128"/>
            </a:rPr>
            <a:t>(1)</a:t>
          </a:r>
          <a:endParaRPr kumimoji="1" lang="ja-JP" altLang="en-US" sz="1100">
            <a:solidFill>
              <a:schemeClr val="tx1"/>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3</xdr:col>
      <xdr:colOff>400049</xdr:colOff>
      <xdr:row>9</xdr:row>
      <xdr:rowOff>0</xdr:rowOff>
    </xdr:from>
    <xdr:to>
      <xdr:col>5</xdr:col>
      <xdr:colOff>371474</xdr:colOff>
      <xdr:row>10</xdr:row>
      <xdr:rowOff>66675</xdr:rowOff>
    </xdr:to>
    <xdr:sp macro="" textlink="">
      <xdr:nvSpPr>
        <xdr:cNvPr id="3" name="正方形/長方形 2"/>
        <xdr:cNvSpPr/>
      </xdr:nvSpPr>
      <xdr:spPr>
        <a:xfrm>
          <a:off x="2686049" y="1800225"/>
          <a:ext cx="1495425" cy="266700"/>
        </a:xfrm>
        <a:prstGeom prst="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latin typeface="Meiryo UI" panose="020B0604030504040204" pitchFamily="50" charset="-128"/>
              <a:ea typeface="Meiryo UI" panose="020B0604030504040204" pitchFamily="50" charset="-128"/>
              <a:cs typeface="Meiryo UI" panose="020B0604030504040204" pitchFamily="50" charset="-128"/>
            </a:rPr>
            <a:t>ワーホリ</a:t>
          </a:r>
          <a:r>
            <a:rPr kumimoji="1" lang="en-US" altLang="ja-JP" sz="1100">
              <a:solidFill>
                <a:schemeClr val="tx1"/>
              </a:solidFill>
              <a:latin typeface="Meiryo UI" panose="020B0604030504040204" pitchFamily="50" charset="-128"/>
              <a:ea typeface="Meiryo UI" panose="020B0604030504040204" pitchFamily="50" charset="-128"/>
              <a:cs typeface="Meiryo UI" panose="020B0604030504040204" pitchFamily="50" charset="-128"/>
            </a:rPr>
            <a:t>(2)</a:t>
          </a:r>
          <a:endParaRPr kumimoji="1" lang="ja-JP" altLang="en-US" sz="1100">
            <a:solidFill>
              <a:schemeClr val="tx1"/>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hyperlink" Target="https://item.rakuten.co.jp/hayashiguchi/cs0055/" TargetMode="External"/><Relationship Id="rId1" Type="http://schemas.openxmlformats.org/officeDocument/2006/relationships/hyperlink" Target="http://zozo.jp/shop/sankyoshokai/goods/16672724/?did=42766267&amp;kid=13169"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O23"/>
  <sheetViews>
    <sheetView workbookViewId="0">
      <selection activeCell="G27" sqref="G27"/>
    </sheetView>
  </sheetViews>
  <sheetFormatPr defaultRowHeight="15.75"/>
  <cols>
    <col min="1" max="1" width="3.77734375" customWidth="1"/>
    <col min="2" max="2" width="3.77734375" style="5" customWidth="1"/>
  </cols>
  <sheetData>
    <row r="3" spans="1:15">
      <c r="B3" s="5" t="s">
        <v>16</v>
      </c>
      <c r="C3" s="2" t="s">
        <v>0</v>
      </c>
    </row>
    <row r="4" spans="1:15">
      <c r="B4" s="5" t="s">
        <v>16</v>
      </c>
      <c r="C4" s="2" t="s">
        <v>1</v>
      </c>
      <c r="J4" t="s">
        <v>45</v>
      </c>
    </row>
    <row r="5" spans="1:15">
      <c r="C5" s="1" t="s">
        <v>2</v>
      </c>
      <c r="J5" t="s">
        <v>44</v>
      </c>
    </row>
    <row r="6" spans="1:15">
      <c r="A6" t="s">
        <v>9</v>
      </c>
    </row>
    <row r="7" spans="1:15">
      <c r="B7" s="5" t="s">
        <v>17</v>
      </c>
      <c r="C7" s="3" t="s">
        <v>3</v>
      </c>
      <c r="D7" s="4"/>
      <c r="F7" t="s">
        <v>8</v>
      </c>
    </row>
    <row r="8" spans="1:15">
      <c r="F8" t="s">
        <v>15</v>
      </c>
      <c r="J8" s="2" t="s">
        <v>30</v>
      </c>
    </row>
    <row r="10" spans="1:15">
      <c r="B10" s="5" t="s">
        <v>17</v>
      </c>
      <c r="C10" s="3" t="s">
        <v>4</v>
      </c>
      <c r="D10" s="4"/>
      <c r="F10" t="s">
        <v>7</v>
      </c>
      <c r="K10" t="s">
        <v>29</v>
      </c>
    </row>
    <row r="11" spans="1:15">
      <c r="B11" s="5" t="s">
        <v>16</v>
      </c>
      <c r="C11" s="2" t="s">
        <v>5</v>
      </c>
      <c r="K11" t="s">
        <v>31</v>
      </c>
    </row>
    <row r="12" spans="1:15">
      <c r="B12" s="5" t="s">
        <v>18</v>
      </c>
      <c r="C12" s="6" t="s">
        <v>6</v>
      </c>
      <c r="F12" t="s">
        <v>19</v>
      </c>
      <c r="L12" t="s">
        <v>32</v>
      </c>
    </row>
    <row r="13" spans="1:15">
      <c r="B13" s="5" t="s">
        <v>18</v>
      </c>
      <c r="C13" t="s">
        <v>10</v>
      </c>
      <c r="M13" t="s">
        <v>33</v>
      </c>
      <c r="O13" t="s">
        <v>37</v>
      </c>
    </row>
    <row r="14" spans="1:15">
      <c r="D14" t="s">
        <v>11</v>
      </c>
      <c r="E14" t="s">
        <v>42</v>
      </c>
      <c r="F14" t="s">
        <v>41</v>
      </c>
      <c r="G14" t="s">
        <v>43</v>
      </c>
      <c r="M14" t="s">
        <v>36</v>
      </c>
    </row>
    <row r="15" spans="1:15">
      <c r="D15" t="s">
        <v>12</v>
      </c>
      <c r="E15" t="s">
        <v>20</v>
      </c>
      <c r="F15" t="s">
        <v>40</v>
      </c>
    </row>
    <row r="16" spans="1:15">
      <c r="D16" t="s">
        <v>13</v>
      </c>
      <c r="E16" t="s">
        <v>27</v>
      </c>
      <c r="F16" t="s">
        <v>39</v>
      </c>
      <c r="K16" t="s">
        <v>34</v>
      </c>
    </row>
    <row r="17" spans="2:11">
      <c r="D17" t="s">
        <v>14</v>
      </c>
      <c r="E17" t="s">
        <v>28</v>
      </c>
      <c r="F17" t="s">
        <v>38</v>
      </c>
      <c r="K17" t="s">
        <v>35</v>
      </c>
    </row>
    <row r="18" spans="2:11">
      <c r="B18" s="5" t="s">
        <v>17</v>
      </c>
      <c r="C18" s="1" t="s">
        <v>26</v>
      </c>
    </row>
    <row r="19" spans="2:11">
      <c r="D19" t="s">
        <v>24</v>
      </c>
    </row>
    <row r="20" spans="2:11">
      <c r="D20" t="s">
        <v>25</v>
      </c>
    </row>
    <row r="21" spans="2:11">
      <c r="D21" t="s">
        <v>21</v>
      </c>
    </row>
    <row r="22" spans="2:11">
      <c r="D22" t="s">
        <v>23</v>
      </c>
    </row>
    <row r="23" spans="2:11">
      <c r="D23" t="s">
        <v>22</v>
      </c>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30" sqref="D30"/>
    </sheetView>
  </sheetViews>
  <sheetFormatPr defaultRowHeight="15.75"/>
  <cols>
    <col min="1" max="1" width="9.33203125" customWidth="1"/>
    <col min="2" max="2" width="4.6640625" bestFit="1" customWidth="1"/>
    <col min="3" max="3" width="17.77734375" bestFit="1" customWidth="1"/>
    <col min="4" max="7" width="8.88671875" style="5"/>
    <col min="8" max="8" width="9.77734375" style="7" bestFit="1" customWidth="1"/>
    <col min="10" max="10" width="11.109375" bestFit="1" customWidth="1"/>
  </cols>
  <sheetData>
    <row r="1" spans="1:11">
      <c r="A1" s="21">
        <f ca="1">TODAY()</f>
        <v>43251</v>
      </c>
      <c r="B1" s="21"/>
    </row>
    <row r="2" spans="1:11" ht="16.5" thickBot="1">
      <c r="B2" t="s">
        <v>88</v>
      </c>
      <c r="C2" s="5" t="s">
        <v>89</v>
      </c>
      <c r="D2" s="14" t="s">
        <v>57</v>
      </c>
      <c r="E2" s="14" t="s">
        <v>58</v>
      </c>
      <c r="F2" s="14" t="s">
        <v>59</v>
      </c>
      <c r="G2" s="14" t="s">
        <v>68</v>
      </c>
      <c r="H2" s="15" t="s">
        <v>72</v>
      </c>
    </row>
    <row r="3" spans="1:11">
      <c r="B3" s="120" t="s">
        <v>51</v>
      </c>
      <c r="C3" s="31" t="s">
        <v>46</v>
      </c>
      <c r="D3" s="32" t="s">
        <v>60</v>
      </c>
      <c r="E3" s="32" t="s">
        <v>70</v>
      </c>
      <c r="F3" s="32" t="s">
        <v>63</v>
      </c>
      <c r="G3" s="32" t="s">
        <v>69</v>
      </c>
      <c r="H3" s="33">
        <v>350</v>
      </c>
      <c r="J3" s="11"/>
    </row>
    <row r="4" spans="1:11">
      <c r="A4" t="s">
        <v>48</v>
      </c>
      <c r="B4" s="121"/>
      <c r="C4" s="34" t="s">
        <v>47</v>
      </c>
      <c r="D4" s="35" t="s">
        <v>64</v>
      </c>
      <c r="E4" s="35" t="s">
        <v>60</v>
      </c>
      <c r="F4" s="35" t="s">
        <v>61</v>
      </c>
      <c r="G4" s="35" t="s">
        <v>69</v>
      </c>
      <c r="H4" s="36">
        <v>1000</v>
      </c>
      <c r="I4" s="12" t="s">
        <v>87</v>
      </c>
      <c r="J4" s="11"/>
    </row>
    <row r="5" spans="1:11">
      <c r="B5" s="121"/>
      <c r="C5" s="8" t="s">
        <v>52</v>
      </c>
      <c r="D5" s="9" t="s">
        <v>64</v>
      </c>
      <c r="E5" s="9" t="s">
        <v>60</v>
      </c>
      <c r="F5" s="9" t="s">
        <v>62</v>
      </c>
      <c r="G5" s="9" t="s">
        <v>69</v>
      </c>
      <c r="H5" s="16">
        <v>3000</v>
      </c>
      <c r="J5" s="11" t="s">
        <v>92</v>
      </c>
      <c r="K5" s="24" t="s">
        <v>93</v>
      </c>
    </row>
    <row r="6" spans="1:11">
      <c r="B6" s="121"/>
      <c r="C6" s="8" t="s">
        <v>50</v>
      </c>
      <c r="D6" s="9" t="s">
        <v>60</v>
      </c>
      <c r="E6" s="9" t="s">
        <v>71</v>
      </c>
      <c r="F6" s="9" t="s">
        <v>62</v>
      </c>
      <c r="G6" s="9" t="s">
        <v>67</v>
      </c>
      <c r="H6" s="16">
        <v>2000</v>
      </c>
      <c r="J6" s="11" t="s">
        <v>100</v>
      </c>
    </row>
    <row r="7" spans="1:11">
      <c r="B7" s="121"/>
      <c r="C7" s="8" t="s">
        <v>49</v>
      </c>
      <c r="D7" s="9" t="s">
        <v>60</v>
      </c>
      <c r="E7" s="9" t="s">
        <v>71</v>
      </c>
      <c r="F7" s="9" t="s">
        <v>63</v>
      </c>
      <c r="G7" s="9" t="s">
        <v>69</v>
      </c>
      <c r="H7" s="16">
        <v>3300</v>
      </c>
      <c r="J7" s="11" t="s">
        <v>100</v>
      </c>
    </row>
    <row r="8" spans="1:11">
      <c r="B8" s="122"/>
      <c r="C8" s="25" t="s">
        <v>65</v>
      </c>
      <c r="D8" s="26" t="s">
        <v>95</v>
      </c>
      <c r="E8" s="26" t="s">
        <v>71</v>
      </c>
      <c r="F8" s="26" t="s">
        <v>63</v>
      </c>
      <c r="G8" s="26" t="s">
        <v>96</v>
      </c>
      <c r="H8" s="27">
        <v>0</v>
      </c>
      <c r="I8" s="5" t="s">
        <v>90</v>
      </c>
      <c r="J8" s="11"/>
    </row>
    <row r="9" spans="1:11" ht="16.5" thickBot="1">
      <c r="B9" s="123"/>
      <c r="C9" s="28" t="s">
        <v>97</v>
      </c>
      <c r="D9" s="29" t="s">
        <v>60</v>
      </c>
      <c r="E9" s="29" t="s">
        <v>71</v>
      </c>
      <c r="F9" s="29" t="s">
        <v>61</v>
      </c>
      <c r="G9" s="29" t="s">
        <v>98</v>
      </c>
      <c r="H9" s="30">
        <v>400</v>
      </c>
      <c r="I9" s="12" t="s">
        <v>99</v>
      </c>
      <c r="J9" s="11"/>
    </row>
    <row r="10" spans="1:11">
      <c r="B10" s="117" t="s">
        <v>53</v>
      </c>
      <c r="C10" s="31" t="s">
        <v>54</v>
      </c>
      <c r="D10" s="32" t="s">
        <v>60</v>
      </c>
      <c r="E10" s="32" t="s">
        <v>71</v>
      </c>
      <c r="F10" s="32" t="s">
        <v>63</v>
      </c>
      <c r="G10" s="32" t="s">
        <v>69</v>
      </c>
      <c r="H10" s="33">
        <v>2000</v>
      </c>
      <c r="J10" s="11"/>
    </row>
    <row r="11" spans="1:11">
      <c r="B11" s="118"/>
      <c r="C11" s="8" t="s">
        <v>55</v>
      </c>
      <c r="D11" s="9" t="s">
        <v>64</v>
      </c>
      <c r="E11" s="9" t="s">
        <v>60</v>
      </c>
      <c r="F11" s="9" t="s">
        <v>62</v>
      </c>
      <c r="G11" s="9" t="s">
        <v>69</v>
      </c>
      <c r="H11" s="16">
        <v>1300</v>
      </c>
      <c r="J11" s="11" t="s">
        <v>92</v>
      </c>
      <c r="K11" s="24" t="s">
        <v>93</v>
      </c>
    </row>
    <row r="12" spans="1:11">
      <c r="B12" s="118"/>
      <c r="C12" s="8" t="s">
        <v>56</v>
      </c>
      <c r="D12" s="9" t="s">
        <v>64</v>
      </c>
      <c r="E12" s="9" t="s">
        <v>60</v>
      </c>
      <c r="F12" s="9" t="s">
        <v>64</v>
      </c>
      <c r="G12" s="9" t="s">
        <v>69</v>
      </c>
      <c r="H12" s="16">
        <v>2200</v>
      </c>
      <c r="I12" s="11" t="s">
        <v>83</v>
      </c>
      <c r="J12" s="11" t="s">
        <v>91</v>
      </c>
    </row>
    <row r="13" spans="1:11" ht="16.5" thickBot="1">
      <c r="B13" s="119"/>
      <c r="C13" s="17" t="s">
        <v>80</v>
      </c>
      <c r="D13" s="18" t="s">
        <v>60</v>
      </c>
      <c r="E13" s="18" t="s">
        <v>71</v>
      </c>
      <c r="F13" s="18" t="s">
        <v>66</v>
      </c>
      <c r="G13" s="18" t="s">
        <v>69</v>
      </c>
      <c r="H13" s="19" t="s">
        <v>64</v>
      </c>
      <c r="J13" s="11" t="s">
        <v>100</v>
      </c>
    </row>
    <row r="14" spans="1:11">
      <c r="B14" t="s">
        <v>73</v>
      </c>
    </row>
    <row r="15" spans="1:11">
      <c r="C15" t="s">
        <v>74</v>
      </c>
    </row>
    <row r="16" spans="1:11">
      <c r="C16" t="s">
        <v>81</v>
      </c>
      <c r="D16" s="20" t="s">
        <v>101</v>
      </c>
    </row>
    <row r="17" spans="2:4">
      <c r="C17" t="s">
        <v>75</v>
      </c>
    </row>
    <row r="18" spans="2:4" ht="16.5" thickBot="1"/>
    <row r="19" spans="2:4" ht="16.5" thickBot="1">
      <c r="B19" s="124" t="s">
        <v>76</v>
      </c>
      <c r="C19" s="125"/>
      <c r="D19" s="23" t="s">
        <v>84</v>
      </c>
    </row>
    <row r="20" spans="2:4">
      <c r="B20" s="22" t="s">
        <v>51</v>
      </c>
      <c r="C20" s="13" t="s">
        <v>82</v>
      </c>
      <c r="D20" s="20" t="s">
        <v>94</v>
      </c>
    </row>
    <row r="21" spans="2:4">
      <c r="B21" s="126" t="s">
        <v>53</v>
      </c>
      <c r="C21" s="8" t="s">
        <v>77</v>
      </c>
      <c r="D21" s="20" t="s">
        <v>85</v>
      </c>
    </row>
    <row r="22" spans="2:4">
      <c r="B22" s="127"/>
      <c r="C22" s="8" t="s">
        <v>78</v>
      </c>
      <c r="D22" s="20" t="s">
        <v>85</v>
      </c>
    </row>
    <row r="23" spans="2:4">
      <c r="B23" s="128"/>
      <c r="C23" s="10" t="s">
        <v>79</v>
      </c>
      <c r="D23" s="20" t="s">
        <v>86</v>
      </c>
    </row>
  </sheetData>
  <mergeCells count="4">
    <mergeCell ref="B10:B13"/>
    <mergeCell ref="B3:B9"/>
    <mergeCell ref="B19:C19"/>
    <mergeCell ref="B21:B23"/>
  </mergeCells>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9"/>
  <sheetViews>
    <sheetView zoomScale="85" zoomScaleNormal="85" workbookViewId="0">
      <selection activeCell="I12" sqref="I12"/>
    </sheetView>
  </sheetViews>
  <sheetFormatPr defaultRowHeight="15.75"/>
  <cols>
    <col min="1" max="1" width="10.44140625" customWidth="1"/>
    <col min="2" max="2" width="7.44140625" bestFit="1" customWidth="1"/>
    <col min="3" max="3" width="9.109375" bestFit="1" customWidth="1"/>
    <col min="4" max="4" width="28.88671875" customWidth="1"/>
    <col min="5" max="5" width="7.6640625" style="37" bestFit="1" customWidth="1"/>
    <col min="6" max="6" width="5.5546875" bestFit="1" customWidth="1"/>
    <col min="7" max="7" width="3.5546875" style="5" customWidth="1"/>
    <col min="8" max="8" width="8.88671875" style="5"/>
    <col min="9" max="9" width="27.109375" customWidth="1"/>
    <col min="10" max="10" width="8.88671875" style="37"/>
    <col min="11" max="11" width="3.21875" bestFit="1" customWidth="1"/>
    <col min="12" max="12" width="8.21875" bestFit="1" customWidth="1"/>
    <col min="13" max="13" width="15.77734375" customWidth="1"/>
    <col min="14" max="14" width="8.88671875" style="37"/>
  </cols>
  <sheetData>
    <row r="1" spans="1:16" ht="16.5" thickBot="1">
      <c r="A1" s="41" t="s">
        <v>114</v>
      </c>
      <c r="B1" s="41" t="s">
        <v>175</v>
      </c>
      <c r="C1" s="41" t="s">
        <v>174</v>
      </c>
      <c r="D1" s="41" t="s">
        <v>115</v>
      </c>
      <c r="E1" s="42" t="s">
        <v>113</v>
      </c>
      <c r="F1" s="41" t="s">
        <v>105</v>
      </c>
      <c r="H1" s="130" t="s">
        <v>109</v>
      </c>
      <c r="I1" s="131"/>
      <c r="J1" s="131"/>
      <c r="K1" s="132"/>
      <c r="M1" s="104" t="s">
        <v>295</v>
      </c>
      <c r="N1" s="105"/>
      <c r="P1" s="53" t="s">
        <v>127</v>
      </c>
    </row>
    <row r="2" spans="1:16" ht="16.5" thickTop="1">
      <c r="A2" s="43" t="s">
        <v>147</v>
      </c>
      <c r="B2" s="43" t="s">
        <v>180</v>
      </c>
      <c r="C2" s="43" t="s">
        <v>185</v>
      </c>
      <c r="D2" s="43" t="s">
        <v>149</v>
      </c>
      <c r="E2" s="44">
        <v>3258</v>
      </c>
      <c r="F2" s="43">
        <v>1</v>
      </c>
      <c r="G2" s="5" t="s">
        <v>148</v>
      </c>
      <c r="H2" s="50"/>
      <c r="I2" s="43"/>
      <c r="J2" s="44"/>
      <c r="K2" s="43"/>
      <c r="M2" s="106" t="s">
        <v>118</v>
      </c>
      <c r="N2" s="107">
        <v>3000</v>
      </c>
    </row>
    <row r="3" spans="1:16">
      <c r="A3" s="43" t="s">
        <v>164</v>
      </c>
      <c r="B3" s="43" t="s">
        <v>180</v>
      </c>
      <c r="C3" s="43" t="s">
        <v>189</v>
      </c>
      <c r="D3" s="43" t="s">
        <v>165</v>
      </c>
      <c r="E3" s="44">
        <v>750</v>
      </c>
      <c r="F3" s="43">
        <v>1</v>
      </c>
      <c r="G3" s="5" t="s">
        <v>132</v>
      </c>
      <c r="H3" s="50"/>
      <c r="I3" s="43"/>
      <c r="J3" s="44"/>
      <c r="K3" s="43"/>
      <c r="M3" s="106" t="s">
        <v>294</v>
      </c>
      <c r="N3" s="108">
        <v>500</v>
      </c>
    </row>
    <row r="4" spans="1:16">
      <c r="A4" s="87" t="s">
        <v>129</v>
      </c>
      <c r="B4" s="87" t="s">
        <v>180</v>
      </c>
      <c r="C4" s="87" t="s">
        <v>181</v>
      </c>
      <c r="D4" s="87" t="s">
        <v>130</v>
      </c>
      <c r="E4" s="88">
        <v>150</v>
      </c>
      <c r="F4" s="87">
        <v>1</v>
      </c>
      <c r="G4" s="90" t="s">
        <v>134</v>
      </c>
      <c r="H4" s="50"/>
      <c r="I4" s="43"/>
      <c r="J4" s="44"/>
      <c r="K4" s="43"/>
      <c r="M4" s="106" t="s">
        <v>297</v>
      </c>
      <c r="N4" s="107">
        <v>500</v>
      </c>
    </row>
    <row r="5" spans="1:16">
      <c r="A5" s="91" t="s">
        <v>307</v>
      </c>
      <c r="B5" s="91" t="s">
        <v>180</v>
      </c>
      <c r="C5" s="91" t="s">
        <v>181</v>
      </c>
      <c r="D5" s="91" t="s">
        <v>311</v>
      </c>
      <c r="E5" s="92">
        <v>999</v>
      </c>
      <c r="F5" s="91">
        <v>1</v>
      </c>
      <c r="G5" s="93" t="s">
        <v>305</v>
      </c>
      <c r="H5" s="50"/>
      <c r="I5" s="43"/>
      <c r="J5" s="44"/>
      <c r="K5" s="43"/>
      <c r="M5" s="109" t="s">
        <v>301</v>
      </c>
      <c r="N5" s="110">
        <v>-2500</v>
      </c>
    </row>
    <row r="6" spans="1:16" ht="16.5" thickBot="1">
      <c r="A6" s="43" t="s">
        <v>129</v>
      </c>
      <c r="B6" s="43" t="s">
        <v>180</v>
      </c>
      <c r="C6" s="43" t="s">
        <v>182</v>
      </c>
      <c r="D6" s="43" t="s">
        <v>131</v>
      </c>
      <c r="E6" s="44">
        <v>363</v>
      </c>
      <c r="F6" s="43">
        <v>1</v>
      </c>
      <c r="G6" s="5" t="s">
        <v>134</v>
      </c>
      <c r="H6" s="133" t="s">
        <v>136</v>
      </c>
      <c r="I6" s="134"/>
      <c r="J6" s="134"/>
      <c r="K6" s="135"/>
      <c r="M6" s="111" t="s">
        <v>299</v>
      </c>
      <c r="N6" s="112">
        <f>SUM(N2:N5)</f>
        <v>1500</v>
      </c>
    </row>
    <row r="7" spans="1:16" ht="17.25" thickTop="1" thickBot="1">
      <c r="A7" s="43" t="s">
        <v>399</v>
      </c>
      <c r="B7" s="43" t="s">
        <v>401</v>
      </c>
      <c r="C7" s="43" t="s">
        <v>400</v>
      </c>
      <c r="D7" s="43" t="s">
        <v>402</v>
      </c>
      <c r="E7" s="44">
        <v>1361</v>
      </c>
      <c r="F7" s="43">
        <v>1</v>
      </c>
      <c r="G7" s="50" t="s">
        <v>132</v>
      </c>
      <c r="H7" s="50"/>
      <c r="I7" s="43"/>
      <c r="J7" s="44"/>
      <c r="K7" s="11"/>
      <c r="M7" s="113" t="s">
        <v>296</v>
      </c>
      <c r="N7" s="107">
        <v>1700</v>
      </c>
      <c r="P7" s="55" t="s">
        <v>137</v>
      </c>
    </row>
    <row r="8" spans="1:16" ht="16.5" thickTop="1">
      <c r="A8" s="87" t="s">
        <v>129</v>
      </c>
      <c r="B8" s="87" t="s">
        <v>180</v>
      </c>
      <c r="C8" s="87" t="s">
        <v>183</v>
      </c>
      <c r="D8" s="87" t="s">
        <v>140</v>
      </c>
      <c r="E8" s="88">
        <v>1180</v>
      </c>
      <c r="F8" s="87">
        <v>1</v>
      </c>
      <c r="G8" s="103" t="s">
        <v>141</v>
      </c>
      <c r="H8" s="50"/>
      <c r="I8" s="43"/>
      <c r="J8" s="44"/>
      <c r="K8" s="11"/>
      <c r="M8" s="113" t="s">
        <v>302</v>
      </c>
      <c r="N8" s="107">
        <v>5000</v>
      </c>
    </row>
    <row r="9" spans="1:16">
      <c r="A9" s="43" t="s">
        <v>162</v>
      </c>
      <c r="B9" s="43" t="s">
        <v>180</v>
      </c>
      <c r="C9" s="43" t="s">
        <v>188</v>
      </c>
      <c r="D9" s="43" t="s">
        <v>163</v>
      </c>
      <c r="E9" s="44">
        <v>1480</v>
      </c>
      <c r="F9" s="43">
        <v>1</v>
      </c>
      <c r="G9" s="50" t="s">
        <v>132</v>
      </c>
      <c r="H9" s="50"/>
      <c r="I9" s="43" t="s">
        <v>393</v>
      </c>
      <c r="J9" s="44">
        <v>1496</v>
      </c>
      <c r="K9" s="102" t="s">
        <v>134</v>
      </c>
      <c r="M9" s="113" t="s">
        <v>300</v>
      </c>
      <c r="N9" s="107">
        <v>150</v>
      </c>
      <c r="P9" t="s">
        <v>138</v>
      </c>
    </row>
    <row r="10" spans="1:16">
      <c r="A10" s="87" t="s">
        <v>144</v>
      </c>
      <c r="B10" s="87" t="s">
        <v>180</v>
      </c>
      <c r="C10" s="87" t="s">
        <v>184</v>
      </c>
      <c r="D10" s="87" t="s">
        <v>145</v>
      </c>
      <c r="E10" s="88">
        <v>578</v>
      </c>
      <c r="F10" s="87">
        <v>1</v>
      </c>
      <c r="G10" s="89" t="s">
        <v>134</v>
      </c>
      <c r="H10" s="50"/>
      <c r="I10" s="43" t="s">
        <v>394</v>
      </c>
      <c r="J10" s="45">
        <v>1221</v>
      </c>
      <c r="K10" s="102" t="s">
        <v>134</v>
      </c>
      <c r="M10" s="114" t="s">
        <v>303</v>
      </c>
      <c r="N10" s="110">
        <v>-1250</v>
      </c>
      <c r="P10" t="s">
        <v>139</v>
      </c>
    </row>
    <row r="11" spans="1:16" ht="16.5" thickBot="1">
      <c r="A11" s="91" t="s">
        <v>304</v>
      </c>
      <c r="B11" s="91" t="s">
        <v>180</v>
      </c>
      <c r="C11" s="91" t="s">
        <v>184</v>
      </c>
      <c r="D11" s="91" t="s">
        <v>306</v>
      </c>
      <c r="E11" s="92">
        <v>1288</v>
      </c>
      <c r="F11" s="91">
        <v>1</v>
      </c>
      <c r="G11" s="93" t="s">
        <v>305</v>
      </c>
      <c r="H11" s="50"/>
      <c r="I11" s="43" t="s">
        <v>395</v>
      </c>
      <c r="J11" s="44">
        <v>200</v>
      </c>
      <c r="K11" s="102" t="s">
        <v>134</v>
      </c>
      <c r="M11" s="115" t="s">
        <v>298</v>
      </c>
      <c r="N11" s="116">
        <f>SUM(N6:N10)</f>
        <v>7100</v>
      </c>
      <c r="P11" t="s">
        <v>199</v>
      </c>
    </row>
    <row r="12" spans="1:16" ht="16.5" thickBot="1">
      <c r="A12" s="43" t="s">
        <v>195</v>
      </c>
      <c r="B12" s="43" t="s">
        <v>180</v>
      </c>
      <c r="C12" s="43" t="s">
        <v>196</v>
      </c>
      <c r="D12" s="43" t="s">
        <v>198</v>
      </c>
      <c r="E12" s="45" t="s">
        <v>197</v>
      </c>
      <c r="F12" s="43">
        <v>1</v>
      </c>
      <c r="H12" s="50"/>
      <c r="I12" s="43"/>
      <c r="J12" s="45"/>
      <c r="K12" s="43"/>
    </row>
    <row r="13" spans="1:16">
      <c r="A13" s="43" t="s">
        <v>102</v>
      </c>
      <c r="B13" s="43" t="s">
        <v>176</v>
      </c>
      <c r="C13" s="43" t="s">
        <v>177</v>
      </c>
      <c r="D13" s="43" t="s">
        <v>106</v>
      </c>
      <c r="E13" s="44">
        <v>38000</v>
      </c>
      <c r="F13" s="43">
        <v>1</v>
      </c>
      <c r="G13" s="5" t="s">
        <v>135</v>
      </c>
      <c r="H13" s="50"/>
      <c r="I13" s="43"/>
      <c r="J13" s="45"/>
      <c r="K13" s="43"/>
      <c r="M13" s="104" t="s">
        <v>392</v>
      </c>
      <c r="N13" s="105"/>
    </row>
    <row r="14" spans="1:16">
      <c r="A14" s="43" t="s">
        <v>103</v>
      </c>
      <c r="B14" s="43" t="s">
        <v>176</v>
      </c>
      <c r="C14" s="43" t="s">
        <v>170</v>
      </c>
      <c r="D14" s="43" t="s">
        <v>161</v>
      </c>
      <c r="E14" s="44">
        <v>2724</v>
      </c>
      <c r="F14" s="43">
        <v>1</v>
      </c>
      <c r="G14" s="5" t="s">
        <v>132</v>
      </c>
      <c r="H14" s="50"/>
      <c r="I14" s="43"/>
      <c r="J14" s="45"/>
      <c r="K14" s="43"/>
      <c r="M14" s="106" t="s">
        <v>390</v>
      </c>
      <c r="N14" s="107">
        <v>3000</v>
      </c>
    </row>
    <row r="15" spans="1:16">
      <c r="A15" s="43" t="s">
        <v>103</v>
      </c>
      <c r="B15" s="43" t="s">
        <v>176</v>
      </c>
      <c r="C15" s="43" t="s">
        <v>170</v>
      </c>
      <c r="D15" s="43" t="s">
        <v>104</v>
      </c>
      <c r="E15" s="45" t="s">
        <v>64</v>
      </c>
      <c r="F15" s="43">
        <v>2</v>
      </c>
      <c r="H15" s="50"/>
      <c r="I15" s="43"/>
      <c r="J15" s="45"/>
      <c r="K15" s="43"/>
      <c r="M15" s="106" t="s">
        <v>391</v>
      </c>
      <c r="N15" s="107">
        <v>1000</v>
      </c>
    </row>
    <row r="16" spans="1:16" ht="16.5" thickBot="1">
      <c r="A16" s="43" t="s">
        <v>396</v>
      </c>
      <c r="B16" s="43" t="s">
        <v>176</v>
      </c>
      <c r="C16" s="43" t="s">
        <v>397</v>
      </c>
      <c r="D16" s="43" t="s">
        <v>398</v>
      </c>
      <c r="E16" s="44">
        <v>9526</v>
      </c>
      <c r="F16" s="43">
        <v>1</v>
      </c>
      <c r="G16" s="56" t="s">
        <v>132</v>
      </c>
      <c r="H16" s="50"/>
      <c r="I16" s="43"/>
      <c r="J16" s="45"/>
      <c r="K16" s="43"/>
      <c r="M16" s="115" t="s">
        <v>298</v>
      </c>
      <c r="N16" s="116">
        <f>SUM(N14:N15)</f>
        <v>4000</v>
      </c>
    </row>
    <row r="17" spans="1:11">
      <c r="A17" s="43" t="s">
        <v>102</v>
      </c>
      <c r="B17" s="43" t="s">
        <v>176</v>
      </c>
      <c r="C17" s="43" t="s">
        <v>171</v>
      </c>
      <c r="D17" s="43" t="s">
        <v>167</v>
      </c>
      <c r="E17" s="45" t="s">
        <v>64</v>
      </c>
      <c r="F17" s="43">
        <v>2</v>
      </c>
      <c r="H17" s="50"/>
      <c r="I17" s="43"/>
      <c r="J17" s="45"/>
      <c r="K17" s="43"/>
    </row>
    <row r="18" spans="1:11">
      <c r="A18" s="43" t="s">
        <v>102</v>
      </c>
      <c r="B18" s="43" t="s">
        <v>176</v>
      </c>
      <c r="C18" s="43" t="s">
        <v>172</v>
      </c>
      <c r="D18" s="43" t="s">
        <v>112</v>
      </c>
      <c r="E18" s="44">
        <v>900</v>
      </c>
      <c r="F18" s="43">
        <v>1</v>
      </c>
      <c r="G18" s="5" t="s">
        <v>134</v>
      </c>
      <c r="H18" s="50"/>
      <c r="I18" s="43"/>
      <c r="J18" s="45"/>
      <c r="K18" s="43"/>
    </row>
    <row r="19" spans="1:11">
      <c r="A19" s="43" t="s">
        <v>103</v>
      </c>
      <c r="B19" s="43" t="s">
        <v>176</v>
      </c>
      <c r="C19" s="43" t="s">
        <v>172</v>
      </c>
      <c r="D19" s="43" t="s">
        <v>168</v>
      </c>
      <c r="E19" s="44">
        <v>1940</v>
      </c>
      <c r="F19" s="43">
        <v>1</v>
      </c>
      <c r="G19" s="11" t="s">
        <v>132</v>
      </c>
      <c r="H19" s="50"/>
      <c r="I19" s="43"/>
      <c r="J19" s="45"/>
      <c r="K19" s="43"/>
    </row>
    <row r="20" spans="1:11">
      <c r="A20" s="43" t="s">
        <v>129</v>
      </c>
      <c r="B20" s="43" t="s">
        <v>176</v>
      </c>
      <c r="C20" s="43" t="s">
        <v>192</v>
      </c>
      <c r="D20" s="43" t="s">
        <v>128</v>
      </c>
      <c r="E20" s="44">
        <v>1280</v>
      </c>
      <c r="F20" s="43">
        <v>1</v>
      </c>
      <c r="G20" s="5" t="s">
        <v>132</v>
      </c>
      <c r="H20" s="50"/>
      <c r="I20" s="43"/>
      <c r="J20" s="45"/>
      <c r="K20" s="43"/>
    </row>
    <row r="21" spans="1:11">
      <c r="A21" s="43" t="s">
        <v>154</v>
      </c>
      <c r="B21" s="43" t="s">
        <v>176</v>
      </c>
      <c r="C21" s="43" t="s">
        <v>193</v>
      </c>
      <c r="D21" s="43" t="s">
        <v>155</v>
      </c>
      <c r="E21" s="44">
        <v>1500</v>
      </c>
      <c r="F21" s="43">
        <v>1</v>
      </c>
      <c r="G21" s="5" t="s">
        <v>141</v>
      </c>
      <c r="H21" s="50"/>
      <c r="I21" s="43"/>
      <c r="J21" s="45"/>
      <c r="K21" s="43"/>
    </row>
    <row r="22" spans="1:11">
      <c r="A22" s="87" t="s">
        <v>120</v>
      </c>
      <c r="B22" s="87" t="s">
        <v>176</v>
      </c>
      <c r="C22" s="87" t="s">
        <v>173</v>
      </c>
      <c r="D22" s="87" t="s">
        <v>142</v>
      </c>
      <c r="E22" s="88">
        <v>420</v>
      </c>
      <c r="F22" s="87">
        <v>1</v>
      </c>
      <c r="G22" s="89" t="s">
        <v>134</v>
      </c>
      <c r="H22" s="50"/>
      <c r="I22" s="43"/>
      <c r="J22" s="45"/>
      <c r="K22" s="43"/>
    </row>
    <row r="23" spans="1:11">
      <c r="A23" s="91" t="s">
        <v>151</v>
      </c>
      <c r="B23" s="91" t="s">
        <v>176</v>
      </c>
      <c r="C23" s="91" t="s">
        <v>173</v>
      </c>
      <c r="D23" s="91" t="s">
        <v>152</v>
      </c>
      <c r="E23" s="92">
        <v>929</v>
      </c>
      <c r="F23" s="91">
        <v>1</v>
      </c>
      <c r="G23" s="93" t="s">
        <v>134</v>
      </c>
      <c r="H23" s="50"/>
      <c r="I23" s="43"/>
      <c r="J23" s="45"/>
      <c r="K23" s="43"/>
    </row>
    <row r="24" spans="1:11">
      <c r="A24" s="91" t="s">
        <v>129</v>
      </c>
      <c r="B24" s="91" t="s">
        <v>176</v>
      </c>
      <c r="C24" s="91" t="s">
        <v>173</v>
      </c>
      <c r="D24" s="91" t="s">
        <v>146</v>
      </c>
      <c r="E24" s="92">
        <v>430</v>
      </c>
      <c r="F24" s="91">
        <v>1</v>
      </c>
      <c r="G24" s="93" t="s">
        <v>134</v>
      </c>
      <c r="H24" s="50"/>
      <c r="I24" s="43"/>
      <c r="J24" s="45"/>
      <c r="K24" s="43"/>
    </row>
    <row r="25" spans="1:11">
      <c r="A25" s="91" t="s">
        <v>129</v>
      </c>
      <c r="B25" s="91" t="s">
        <v>176</v>
      </c>
      <c r="C25" s="91" t="s">
        <v>173</v>
      </c>
      <c r="D25" s="91" t="s">
        <v>308</v>
      </c>
      <c r="E25" s="92">
        <v>270</v>
      </c>
      <c r="F25" s="91">
        <v>6</v>
      </c>
      <c r="G25" s="93" t="s">
        <v>134</v>
      </c>
      <c r="H25" s="50"/>
      <c r="I25" s="43"/>
      <c r="J25" s="45"/>
      <c r="K25" s="43"/>
    </row>
    <row r="26" spans="1:11">
      <c r="A26" s="43" t="s">
        <v>103</v>
      </c>
      <c r="B26" s="43" t="s">
        <v>179</v>
      </c>
      <c r="C26" s="43" t="s">
        <v>177</v>
      </c>
      <c r="D26" s="43" t="s">
        <v>169</v>
      </c>
      <c r="E26" s="44">
        <v>6716</v>
      </c>
      <c r="F26" s="43">
        <v>1</v>
      </c>
      <c r="G26" s="5" t="s">
        <v>135</v>
      </c>
      <c r="H26" s="50"/>
      <c r="I26" s="43"/>
      <c r="J26" s="45"/>
      <c r="K26" s="43"/>
    </row>
    <row r="27" spans="1:11">
      <c r="A27" s="43" t="s">
        <v>103</v>
      </c>
      <c r="B27" s="43" t="s">
        <v>179</v>
      </c>
      <c r="C27" s="43" t="s">
        <v>190</v>
      </c>
      <c r="D27" s="43" t="s">
        <v>160</v>
      </c>
      <c r="E27" s="44">
        <v>1080</v>
      </c>
      <c r="F27" s="43">
        <v>1</v>
      </c>
      <c r="G27" s="5" t="s">
        <v>132</v>
      </c>
      <c r="H27" s="50"/>
      <c r="I27" s="43"/>
      <c r="J27" s="45"/>
      <c r="K27" s="43"/>
    </row>
    <row r="28" spans="1:11">
      <c r="A28" s="87" t="s">
        <v>157</v>
      </c>
      <c r="B28" s="87" t="s">
        <v>186</v>
      </c>
      <c r="C28" s="87" t="s">
        <v>187</v>
      </c>
      <c r="D28" s="87" t="s">
        <v>159</v>
      </c>
      <c r="E28" s="88">
        <v>2480</v>
      </c>
      <c r="F28" s="87">
        <v>1</v>
      </c>
      <c r="G28" s="89" t="s">
        <v>158</v>
      </c>
      <c r="H28" s="50"/>
      <c r="I28" s="43"/>
      <c r="J28" s="45"/>
      <c r="K28" s="43"/>
    </row>
    <row r="29" spans="1:11">
      <c r="A29" s="43" t="s">
        <v>122</v>
      </c>
      <c r="B29" s="43" t="s">
        <v>186</v>
      </c>
      <c r="C29" s="43" t="s">
        <v>194</v>
      </c>
      <c r="D29" s="43" t="s">
        <v>126</v>
      </c>
      <c r="E29" s="44">
        <v>682</v>
      </c>
      <c r="F29" s="43">
        <v>1</v>
      </c>
      <c r="G29" s="56" t="s">
        <v>133</v>
      </c>
      <c r="H29" s="50"/>
      <c r="I29" s="43"/>
      <c r="J29" s="45"/>
      <c r="K29" s="43"/>
    </row>
    <row r="30" spans="1:11">
      <c r="A30" s="43" t="s">
        <v>107</v>
      </c>
      <c r="B30" s="43" t="s">
        <v>186</v>
      </c>
      <c r="C30" s="43" t="s">
        <v>178</v>
      </c>
      <c r="D30" s="43" t="s">
        <v>108</v>
      </c>
      <c r="E30" s="44">
        <v>1166</v>
      </c>
      <c r="F30" s="43">
        <v>4000</v>
      </c>
      <c r="G30" s="5" t="s">
        <v>134</v>
      </c>
      <c r="H30" s="50"/>
      <c r="I30" s="43"/>
      <c r="J30" s="45"/>
      <c r="K30" s="43"/>
    </row>
    <row r="31" spans="1:11">
      <c r="A31" s="87" t="s">
        <v>312</v>
      </c>
      <c r="B31" s="87" t="s">
        <v>186</v>
      </c>
      <c r="C31" s="87" t="s">
        <v>178</v>
      </c>
      <c r="D31" s="87" t="s">
        <v>314</v>
      </c>
      <c r="E31" s="88">
        <v>216</v>
      </c>
      <c r="F31" s="87">
        <v>2</v>
      </c>
      <c r="G31" s="90" t="s">
        <v>313</v>
      </c>
      <c r="H31" s="50"/>
      <c r="I31" s="43"/>
      <c r="J31" s="45"/>
      <c r="K31" s="43"/>
    </row>
    <row r="32" spans="1:11">
      <c r="A32" s="43" t="s">
        <v>103</v>
      </c>
      <c r="B32" s="43" t="s">
        <v>186</v>
      </c>
      <c r="C32" s="43" t="s">
        <v>191</v>
      </c>
      <c r="D32" s="43" t="s">
        <v>166</v>
      </c>
      <c r="E32" s="44">
        <v>1400</v>
      </c>
      <c r="F32" s="43">
        <v>1</v>
      </c>
      <c r="G32" s="11" t="s">
        <v>132</v>
      </c>
      <c r="H32" s="50"/>
      <c r="I32" s="43"/>
      <c r="J32" s="45"/>
      <c r="K32" s="43"/>
    </row>
    <row r="33" spans="1:14">
      <c r="A33" s="43" t="s">
        <v>382</v>
      </c>
      <c r="B33" s="43" t="s">
        <v>383</v>
      </c>
      <c r="C33" s="43" t="s">
        <v>384</v>
      </c>
      <c r="D33" s="43" t="s">
        <v>385</v>
      </c>
      <c r="E33" s="44">
        <v>1250</v>
      </c>
      <c r="F33" s="43">
        <v>1</v>
      </c>
      <c r="G33" s="11" t="s">
        <v>386</v>
      </c>
      <c r="H33" s="50"/>
      <c r="I33" s="43"/>
      <c r="J33" s="45"/>
      <c r="K33" s="43"/>
    </row>
    <row r="34" spans="1:14">
      <c r="A34" s="43" t="s">
        <v>387</v>
      </c>
      <c r="B34" s="43" t="s">
        <v>383</v>
      </c>
      <c r="C34" s="43" t="s">
        <v>388</v>
      </c>
      <c r="D34" s="43" t="s">
        <v>389</v>
      </c>
      <c r="E34" s="44">
        <v>175</v>
      </c>
      <c r="F34" s="43">
        <v>50</v>
      </c>
      <c r="G34" s="56" t="s">
        <v>133</v>
      </c>
      <c r="H34" s="50"/>
      <c r="I34" s="43"/>
      <c r="J34" s="45"/>
      <c r="K34" s="43"/>
    </row>
    <row r="35" spans="1:14">
      <c r="A35" s="43"/>
      <c r="B35" s="43"/>
      <c r="C35" s="43"/>
      <c r="D35" s="43"/>
      <c r="E35" s="44"/>
      <c r="F35" s="43"/>
      <c r="H35" s="50"/>
      <c r="I35" s="43"/>
      <c r="J35" s="45"/>
      <c r="K35" s="43"/>
    </row>
    <row r="36" spans="1:14">
      <c r="A36" s="43"/>
      <c r="B36" s="43"/>
      <c r="C36" s="43" t="s">
        <v>125</v>
      </c>
      <c r="D36" s="43" t="s">
        <v>123</v>
      </c>
      <c r="E36" s="44">
        <v>-4540</v>
      </c>
      <c r="F36" s="43"/>
      <c r="H36" s="50"/>
      <c r="I36" s="43"/>
      <c r="J36" s="44"/>
      <c r="K36" s="43"/>
    </row>
    <row r="37" spans="1:14">
      <c r="A37" s="43"/>
      <c r="B37" s="43"/>
      <c r="C37" s="43"/>
      <c r="D37" s="43" t="s">
        <v>150</v>
      </c>
      <c r="E37" s="44">
        <v>-300</v>
      </c>
      <c r="F37" s="43"/>
      <c r="H37" s="50"/>
      <c r="I37" s="43"/>
      <c r="J37" s="44"/>
      <c r="K37" s="43"/>
    </row>
    <row r="38" spans="1:14">
      <c r="A38" s="43"/>
      <c r="B38" s="43"/>
      <c r="C38" s="43"/>
      <c r="D38" s="43" t="s">
        <v>124</v>
      </c>
      <c r="E38" s="44">
        <v>-100</v>
      </c>
      <c r="F38" s="43"/>
      <c r="H38" s="50"/>
      <c r="I38" s="43"/>
      <c r="J38" s="44"/>
      <c r="K38" s="43"/>
    </row>
    <row r="39" spans="1:14">
      <c r="A39" s="43"/>
      <c r="B39" s="43"/>
      <c r="C39" s="43"/>
      <c r="D39" s="43" t="s">
        <v>143</v>
      </c>
      <c r="E39" s="44">
        <v>-300</v>
      </c>
      <c r="F39" s="43"/>
      <c r="H39" s="50"/>
      <c r="I39" s="43"/>
      <c r="J39" s="44"/>
      <c r="K39" s="43"/>
    </row>
    <row r="40" spans="1:14">
      <c r="A40" s="43"/>
      <c r="B40" s="43"/>
      <c r="C40" s="43"/>
      <c r="D40" s="43" t="s">
        <v>156</v>
      </c>
      <c r="E40" s="44">
        <v>-1300</v>
      </c>
      <c r="F40" s="43"/>
      <c r="H40" s="50"/>
      <c r="I40" s="43"/>
      <c r="J40" s="44"/>
      <c r="K40" s="43"/>
    </row>
    <row r="41" spans="1:14">
      <c r="A41" s="43"/>
      <c r="B41" s="43"/>
      <c r="C41" s="43"/>
      <c r="D41" s="43" t="s">
        <v>153</v>
      </c>
      <c r="E41" s="44">
        <v>-6</v>
      </c>
      <c r="F41" s="43"/>
      <c r="H41" s="50"/>
      <c r="I41" s="43"/>
      <c r="J41" s="44"/>
      <c r="K41" s="43"/>
    </row>
    <row r="42" spans="1:14">
      <c r="A42" s="43"/>
      <c r="B42" s="43"/>
      <c r="C42" s="43"/>
      <c r="D42" s="43"/>
      <c r="E42" s="44"/>
      <c r="F42" s="43"/>
      <c r="H42" s="50"/>
      <c r="I42" s="43"/>
      <c r="J42" s="44"/>
      <c r="K42" s="43"/>
    </row>
    <row r="43" spans="1:14" s="38" customFormat="1">
      <c r="A43" s="46"/>
      <c r="B43" s="46"/>
      <c r="C43" s="46"/>
      <c r="D43" s="47" t="s">
        <v>119</v>
      </c>
      <c r="E43" s="48">
        <f>SUM(E2:E42)</f>
        <v>77945</v>
      </c>
      <c r="F43" s="49"/>
      <c r="G43" s="54"/>
      <c r="H43" s="52"/>
      <c r="I43" s="51" t="s">
        <v>117</v>
      </c>
      <c r="J43" s="48">
        <f>SUM(J2:J42)</f>
        <v>2917</v>
      </c>
      <c r="K43" s="46"/>
      <c r="L43" s="38" t="s">
        <v>116</v>
      </c>
      <c r="M43" s="40">
        <f>E43+J43</f>
        <v>80862</v>
      </c>
      <c r="N43" s="39"/>
    </row>
    <row r="47" spans="1:14" ht="16.5" thickBot="1">
      <c r="H47" s="129" t="s">
        <v>121</v>
      </c>
      <c r="I47" s="129"/>
      <c r="J47" s="129"/>
    </row>
    <row r="48" spans="1:14" ht="16.5" thickTop="1">
      <c r="H48" s="5" t="s">
        <v>111</v>
      </c>
      <c r="I48" t="s">
        <v>110</v>
      </c>
      <c r="J48" s="37">
        <v>1562</v>
      </c>
    </row>
    <row r="49" spans="8:10">
      <c r="H49" s="5" t="s">
        <v>309</v>
      </c>
      <c r="I49" t="s">
        <v>310</v>
      </c>
      <c r="J49" s="37">
        <v>648</v>
      </c>
    </row>
  </sheetData>
  <sortState ref="A2:G25">
    <sortCondition descending="1" ref="B2:B25"/>
    <sortCondition ref="C2:C25"/>
    <sortCondition descending="1" ref="D2:D25"/>
  </sortState>
  <mergeCells count="3">
    <mergeCell ref="H47:J47"/>
    <mergeCell ref="H1:K1"/>
    <mergeCell ref="H6:K6"/>
  </mergeCells>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46"/>
  <sheetViews>
    <sheetView zoomScale="85" zoomScaleNormal="85" workbookViewId="0">
      <selection activeCell="R8" sqref="R8"/>
    </sheetView>
  </sheetViews>
  <sheetFormatPr defaultRowHeight="15.75"/>
  <cols>
    <col min="1" max="2" width="3.109375" customWidth="1"/>
    <col min="3" max="3" width="13.109375" bestFit="1" customWidth="1"/>
    <col min="4" max="4" width="8.88671875" style="37"/>
    <col min="6" max="6" width="9.6640625" style="37" bestFit="1" customWidth="1"/>
    <col min="10" max="10" width="10.77734375" customWidth="1"/>
    <col min="11" max="11" width="9.77734375" customWidth="1"/>
    <col min="12" max="13" width="9.6640625" bestFit="1" customWidth="1"/>
    <col min="14" max="14" width="10.44140625" bestFit="1" customWidth="1"/>
  </cols>
  <sheetData>
    <row r="1" spans="2:17">
      <c r="B1" t="s">
        <v>202</v>
      </c>
    </row>
    <row r="2" spans="2:17">
      <c r="C2" t="s">
        <v>200</v>
      </c>
      <c r="D2" s="37">
        <f>5*4+2</f>
        <v>22</v>
      </c>
      <c r="E2" t="s">
        <v>204</v>
      </c>
      <c r="I2" t="s">
        <v>236</v>
      </c>
    </row>
    <row r="3" spans="2:17">
      <c r="C3" t="s">
        <v>201</v>
      </c>
      <c r="D3" s="37">
        <f>2*4+1</f>
        <v>9</v>
      </c>
      <c r="E3" t="s">
        <v>204</v>
      </c>
      <c r="I3" t="s">
        <v>234</v>
      </c>
    </row>
    <row r="4" spans="2:17">
      <c r="C4" s="57" t="s">
        <v>207</v>
      </c>
      <c r="D4" s="58">
        <v>230000</v>
      </c>
      <c r="E4" s="57" t="s">
        <v>203</v>
      </c>
      <c r="I4" t="s">
        <v>235</v>
      </c>
      <c r="N4" t="s">
        <v>228</v>
      </c>
      <c r="O4" t="s">
        <v>229</v>
      </c>
    </row>
    <row r="5" spans="2:17" s="64" customFormat="1">
      <c r="B5" s="64" t="s">
        <v>233</v>
      </c>
      <c r="C5" s="59"/>
      <c r="D5" s="60"/>
      <c r="E5" s="59"/>
      <c r="F5" s="65"/>
      <c r="O5" s="64" t="s">
        <v>230</v>
      </c>
    </row>
    <row r="6" spans="2:17">
      <c r="B6" s="71" t="s">
        <v>212</v>
      </c>
      <c r="C6" s="71"/>
      <c r="D6" s="72"/>
      <c r="E6" s="71"/>
      <c r="F6" s="73" t="s">
        <v>205</v>
      </c>
      <c r="G6" s="74" t="s">
        <v>226</v>
      </c>
      <c r="N6" t="s">
        <v>218</v>
      </c>
    </row>
    <row r="7" spans="2:17">
      <c r="C7" t="s">
        <v>222</v>
      </c>
      <c r="D7" s="37">
        <v>900</v>
      </c>
      <c r="F7" s="37">
        <f>D7*D2</f>
        <v>19800</v>
      </c>
      <c r="G7" t="s">
        <v>225</v>
      </c>
      <c r="H7" s="37"/>
      <c r="J7" t="s">
        <v>217</v>
      </c>
      <c r="N7" t="s">
        <v>219</v>
      </c>
    </row>
    <row r="8" spans="2:17">
      <c r="C8" t="s">
        <v>221</v>
      </c>
      <c r="D8" s="37">
        <v>500</v>
      </c>
      <c r="F8" s="37">
        <f>D8*D2</f>
        <v>11000</v>
      </c>
      <c r="G8" t="s">
        <v>225</v>
      </c>
      <c r="J8" s="66" t="s">
        <v>215</v>
      </c>
      <c r="K8" s="67">
        <v>78</v>
      </c>
      <c r="L8" s="69">
        <f>K8*D2</f>
        <v>1716</v>
      </c>
      <c r="N8" t="s">
        <v>231</v>
      </c>
    </row>
    <row r="9" spans="2:17">
      <c r="C9" t="s">
        <v>220</v>
      </c>
      <c r="D9" s="37">
        <v>2000</v>
      </c>
      <c r="F9" s="37">
        <f>D9*D3</f>
        <v>18000</v>
      </c>
      <c r="G9" t="s">
        <v>227</v>
      </c>
      <c r="J9" s="68" t="s">
        <v>216</v>
      </c>
      <c r="K9" s="62">
        <v>108</v>
      </c>
      <c r="L9" s="70">
        <f>K9*D2</f>
        <v>2376</v>
      </c>
      <c r="N9" t="s">
        <v>232</v>
      </c>
      <c r="Q9" t="s">
        <v>272</v>
      </c>
    </row>
    <row r="10" spans="2:17">
      <c r="C10" t="s">
        <v>206</v>
      </c>
      <c r="D10" s="37">
        <v>98000</v>
      </c>
      <c r="F10" s="37">
        <f>D10</f>
        <v>98000</v>
      </c>
      <c r="L10" s="37">
        <f>SUM(L8:L9)</f>
        <v>4092</v>
      </c>
      <c r="N10" t="s">
        <v>41</v>
      </c>
    </row>
    <row r="11" spans="2:17">
      <c r="C11" t="s">
        <v>208</v>
      </c>
      <c r="D11" s="37">
        <v>5000</v>
      </c>
      <c r="F11" s="37">
        <f>D11</f>
        <v>5000</v>
      </c>
      <c r="N11" t="s">
        <v>240</v>
      </c>
    </row>
    <row r="12" spans="2:17">
      <c r="C12" t="s">
        <v>210</v>
      </c>
      <c r="D12" s="37">
        <v>3000</v>
      </c>
      <c r="F12" s="37">
        <f>D12</f>
        <v>3000</v>
      </c>
      <c r="N12" t="s">
        <v>245</v>
      </c>
    </row>
    <row r="13" spans="2:17">
      <c r="C13" s="62" t="s">
        <v>209</v>
      </c>
      <c r="D13" s="63">
        <v>2000</v>
      </c>
      <c r="E13" s="62"/>
      <c r="F13" s="63">
        <f>D13</f>
        <v>2000</v>
      </c>
      <c r="G13" s="62"/>
      <c r="H13" s="62"/>
    </row>
    <row r="14" spans="2:17">
      <c r="F14" s="37">
        <f>SUM(F7:F13)</f>
        <v>156800</v>
      </c>
      <c r="G14" s="61">
        <f>F14/D4</f>
        <v>0.68173913043478263</v>
      </c>
    </row>
    <row r="16" spans="2:17">
      <c r="B16" s="71" t="s">
        <v>211</v>
      </c>
      <c r="C16" s="71"/>
      <c r="D16" s="72"/>
      <c r="E16" s="71"/>
      <c r="F16" s="72"/>
      <c r="G16" s="71"/>
    </row>
    <row r="17" spans="2:14">
      <c r="C17" t="s">
        <v>213</v>
      </c>
      <c r="D17" s="37">
        <v>1050</v>
      </c>
      <c r="F17" s="37">
        <v>1050</v>
      </c>
      <c r="J17" t="s">
        <v>41</v>
      </c>
      <c r="K17" t="s">
        <v>237</v>
      </c>
      <c r="N17" t="s">
        <v>255</v>
      </c>
    </row>
    <row r="18" spans="2:14">
      <c r="C18" t="s">
        <v>214</v>
      </c>
      <c r="D18" s="37">
        <v>2000</v>
      </c>
      <c r="F18" s="37">
        <f>D18*2</f>
        <v>4000</v>
      </c>
      <c r="G18" t="s">
        <v>224</v>
      </c>
      <c r="J18" t="s">
        <v>218</v>
      </c>
      <c r="K18" t="s">
        <v>238</v>
      </c>
    </row>
    <row r="19" spans="2:14">
      <c r="J19" t="s">
        <v>219</v>
      </c>
      <c r="K19" t="s">
        <v>239</v>
      </c>
    </row>
    <row r="20" spans="2:14">
      <c r="J20" t="s">
        <v>242</v>
      </c>
      <c r="K20" t="s">
        <v>241</v>
      </c>
    </row>
    <row r="21" spans="2:14">
      <c r="C21" s="62"/>
      <c r="D21" s="63"/>
      <c r="E21" s="62"/>
      <c r="F21" s="63"/>
      <c r="G21" s="62"/>
      <c r="H21" s="62"/>
    </row>
    <row r="22" spans="2:14">
      <c r="F22" s="37">
        <f>SUM(F17:F21)</f>
        <v>5050</v>
      </c>
      <c r="G22" s="61">
        <f>F22/D4</f>
        <v>2.1956521739130434E-2</v>
      </c>
    </row>
    <row r="25" spans="2:14">
      <c r="D25" s="79" t="s">
        <v>252</v>
      </c>
      <c r="E25" s="80" t="s">
        <v>223</v>
      </c>
      <c r="F25" s="79">
        <f>D4-F14-F22</f>
        <v>68150</v>
      </c>
      <c r="G25" s="81">
        <f>1-G14-G22</f>
        <v>0.29630434782608694</v>
      </c>
      <c r="H25" t="s">
        <v>253</v>
      </c>
    </row>
    <row r="27" spans="2:14">
      <c r="B27" s="71" t="s">
        <v>254</v>
      </c>
      <c r="C27" s="71"/>
      <c r="D27" s="72"/>
      <c r="E27" s="71"/>
      <c r="F27" s="72"/>
      <c r="G27" s="71"/>
    </row>
    <row r="28" spans="2:14">
      <c r="B28" t="s">
        <v>258</v>
      </c>
      <c r="C28" t="s">
        <v>241</v>
      </c>
      <c r="D28" s="37">
        <v>5000</v>
      </c>
      <c r="F28" s="37">
        <f>D28*D3*0.8</f>
        <v>36000</v>
      </c>
      <c r="G28" t="s">
        <v>262</v>
      </c>
    </row>
    <row r="29" spans="2:14">
      <c r="B29" t="s">
        <v>258</v>
      </c>
      <c r="C29" t="s">
        <v>237</v>
      </c>
      <c r="D29" s="37">
        <v>1500</v>
      </c>
      <c r="F29" s="37">
        <f>D29</f>
        <v>1500</v>
      </c>
    </row>
    <row r="30" spans="2:14">
      <c r="B30" t="s">
        <v>258</v>
      </c>
      <c r="C30" t="s">
        <v>243</v>
      </c>
      <c r="D30" s="37">
        <v>5000</v>
      </c>
      <c r="F30" s="37">
        <f>D30*2</f>
        <v>10000</v>
      </c>
      <c r="G30" t="s">
        <v>224</v>
      </c>
    </row>
    <row r="31" spans="2:14">
      <c r="B31" t="s">
        <v>258</v>
      </c>
      <c r="C31" t="s">
        <v>244</v>
      </c>
      <c r="D31" s="37">
        <v>2000</v>
      </c>
      <c r="F31" s="37">
        <f>D31*2</f>
        <v>4000</v>
      </c>
      <c r="G31" t="s">
        <v>224</v>
      </c>
    </row>
    <row r="32" spans="2:14">
      <c r="C32" s="62"/>
      <c r="D32" s="63"/>
      <c r="E32" s="62"/>
      <c r="F32" s="63"/>
      <c r="G32" s="62"/>
    </row>
    <row r="33" spans="4:14">
      <c r="F33" s="37">
        <f>SUM(F28:F32)</f>
        <v>51500</v>
      </c>
      <c r="G33" s="61">
        <f>F33/F25</f>
        <v>0.75568598679383714</v>
      </c>
      <c r="H33" t="s">
        <v>261</v>
      </c>
    </row>
    <row r="35" spans="4:14">
      <c r="D35" s="76" t="s">
        <v>249</v>
      </c>
      <c r="E35" s="75" t="s">
        <v>223</v>
      </c>
      <c r="F35" s="76">
        <f>F25-F33</f>
        <v>16650</v>
      </c>
      <c r="G35" s="77">
        <f>1-G33</f>
        <v>0.24431401320616286</v>
      </c>
      <c r="H35" t="s">
        <v>260</v>
      </c>
    </row>
    <row r="36" spans="4:14">
      <c r="E36" s="78" t="s">
        <v>246</v>
      </c>
      <c r="F36" s="37" t="s">
        <v>247</v>
      </c>
    </row>
    <row r="38" spans="4:14">
      <c r="F38" s="37">
        <f>F35*12</f>
        <v>199800</v>
      </c>
      <c r="G38" t="s">
        <v>248</v>
      </c>
    </row>
    <row r="39" spans="4:14">
      <c r="E39" t="s">
        <v>250</v>
      </c>
      <c r="F39" s="37">
        <f>900000-200000</f>
        <v>700000</v>
      </c>
      <c r="G39" t="s">
        <v>259</v>
      </c>
    </row>
    <row r="40" spans="4:14">
      <c r="D40" s="63" t="s">
        <v>256</v>
      </c>
      <c r="E40" s="62" t="s">
        <v>251</v>
      </c>
      <c r="F40" s="63">
        <f>SUM(F38:F39)</f>
        <v>899800</v>
      </c>
    </row>
    <row r="41" spans="4:14">
      <c r="D41" s="37">
        <v>1</v>
      </c>
      <c r="E41" t="s">
        <v>257</v>
      </c>
      <c r="F41" s="37">
        <f>$F$40*D41</f>
        <v>899800</v>
      </c>
    </row>
    <row r="42" spans="4:14">
      <c r="D42" s="37">
        <v>2</v>
      </c>
      <c r="E42" t="s">
        <v>257</v>
      </c>
      <c r="F42" s="37">
        <f t="shared" ref="F42:F45" si="0">$F$40*D42</f>
        <v>1799600</v>
      </c>
      <c r="K42" t="s">
        <v>268</v>
      </c>
      <c r="L42" s="37"/>
      <c r="M42" t="s">
        <v>269</v>
      </c>
      <c r="N42" t="s">
        <v>270</v>
      </c>
    </row>
    <row r="43" spans="4:14">
      <c r="D43" s="37">
        <v>3</v>
      </c>
      <c r="E43" t="s">
        <v>257</v>
      </c>
      <c r="F43" s="37">
        <f t="shared" si="0"/>
        <v>2699400</v>
      </c>
      <c r="K43" t="s">
        <v>263</v>
      </c>
      <c r="L43" s="37">
        <v>490000</v>
      </c>
    </row>
    <row r="44" spans="4:14">
      <c r="D44" s="37">
        <v>4</v>
      </c>
      <c r="E44" t="s">
        <v>257</v>
      </c>
      <c r="F44" s="37">
        <f t="shared" si="0"/>
        <v>3599200</v>
      </c>
      <c r="H44" t="s">
        <v>271</v>
      </c>
      <c r="J44" s="37">
        <f>SUM(L43:L46)</f>
        <v>2584000</v>
      </c>
      <c r="K44" s="83" t="s">
        <v>267</v>
      </c>
      <c r="L44" s="84">
        <v>1410000</v>
      </c>
      <c r="M44" s="84">
        <v>2790000</v>
      </c>
      <c r="N44" s="85">
        <f>L44-M44</f>
        <v>-1380000</v>
      </c>
    </row>
    <row r="45" spans="4:14">
      <c r="D45" s="37">
        <v>5</v>
      </c>
      <c r="E45" t="s">
        <v>257</v>
      </c>
      <c r="F45" s="37">
        <f t="shared" si="0"/>
        <v>4499000</v>
      </c>
      <c r="I45" t="s">
        <v>265</v>
      </c>
      <c r="J45" s="82">
        <f>J44-F44</f>
        <v>-1015200</v>
      </c>
      <c r="K45" s="83" t="s">
        <v>266</v>
      </c>
      <c r="L45" s="84">
        <v>534000</v>
      </c>
      <c r="M45" s="84">
        <v>660000</v>
      </c>
      <c r="N45" s="85">
        <f>L45-M45</f>
        <v>-126000</v>
      </c>
    </row>
    <row r="46" spans="4:14">
      <c r="K46" t="s">
        <v>264</v>
      </c>
      <c r="L46" s="37">
        <v>150000</v>
      </c>
    </row>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S43"/>
  <sheetViews>
    <sheetView zoomScale="85" zoomScaleNormal="85" workbookViewId="0">
      <selection activeCell="N31" sqref="N31"/>
    </sheetView>
  </sheetViews>
  <sheetFormatPr defaultRowHeight="15.75"/>
  <cols>
    <col min="2" max="2" width="10.109375" bestFit="1" customWidth="1"/>
    <col min="8" max="8" width="22.109375" customWidth="1"/>
  </cols>
  <sheetData>
    <row r="2" spans="2:12">
      <c r="B2" s="21"/>
    </row>
    <row r="3" spans="2:12">
      <c r="B3" s="21">
        <v>43117</v>
      </c>
      <c r="C3" t="s">
        <v>283</v>
      </c>
    </row>
    <row r="4" spans="2:12">
      <c r="B4" s="21">
        <v>43125</v>
      </c>
      <c r="C4" t="s">
        <v>315</v>
      </c>
      <c r="D4" t="s">
        <v>316</v>
      </c>
      <c r="F4" s="86" t="s">
        <v>317</v>
      </c>
      <c r="K4" t="s">
        <v>318</v>
      </c>
    </row>
    <row r="8" spans="2:12">
      <c r="B8" s="21">
        <v>43128</v>
      </c>
      <c r="C8" t="s">
        <v>284</v>
      </c>
      <c r="D8" t="s">
        <v>275</v>
      </c>
    </row>
    <row r="9" spans="2:12">
      <c r="E9" t="s">
        <v>276</v>
      </c>
    </row>
    <row r="11" spans="2:12">
      <c r="B11" s="21">
        <v>43147</v>
      </c>
      <c r="C11" t="s">
        <v>273</v>
      </c>
      <c r="D11" t="s">
        <v>277</v>
      </c>
      <c r="I11" t="s">
        <v>285</v>
      </c>
      <c r="J11" t="s">
        <v>286</v>
      </c>
    </row>
    <row r="12" spans="2:12">
      <c r="E12" t="s">
        <v>278</v>
      </c>
      <c r="F12" s="37">
        <v>3500</v>
      </c>
      <c r="J12" t="s">
        <v>48</v>
      </c>
    </row>
    <row r="13" spans="2:12">
      <c r="J13" t="s">
        <v>287</v>
      </c>
    </row>
    <row r="15" spans="2:12">
      <c r="B15" s="21">
        <v>43154</v>
      </c>
      <c r="C15" t="s">
        <v>274</v>
      </c>
      <c r="D15" t="s">
        <v>279</v>
      </c>
      <c r="G15" t="s">
        <v>281</v>
      </c>
    </row>
    <row r="16" spans="2:12">
      <c r="D16" t="s">
        <v>280</v>
      </c>
      <c r="G16" t="s">
        <v>282</v>
      </c>
      <c r="I16" s="83" t="s">
        <v>280</v>
      </c>
      <c r="J16" s="83" t="s">
        <v>288</v>
      </c>
      <c r="K16" s="83" t="s">
        <v>289</v>
      </c>
      <c r="L16" s="83"/>
    </row>
    <row r="17" spans="2:19">
      <c r="I17" t="s">
        <v>290</v>
      </c>
      <c r="J17" t="s">
        <v>291</v>
      </c>
      <c r="L17" s="86" t="s">
        <v>293</v>
      </c>
    </row>
    <row r="18" spans="2:19">
      <c r="J18" t="s">
        <v>292</v>
      </c>
    </row>
    <row r="22" spans="2:19">
      <c r="H22" t="s">
        <v>337</v>
      </c>
    </row>
    <row r="23" spans="2:19">
      <c r="H23" s="1" t="s">
        <v>332</v>
      </c>
      <c r="I23" s="37">
        <v>7200</v>
      </c>
      <c r="J23" t="s">
        <v>334</v>
      </c>
      <c r="K23" t="s">
        <v>343</v>
      </c>
    </row>
    <row r="24" spans="2:19">
      <c r="B24" t="s">
        <v>319</v>
      </c>
      <c r="D24" s="37">
        <v>2980</v>
      </c>
      <c r="H24" s="101" t="s">
        <v>331</v>
      </c>
      <c r="I24" s="100">
        <v>9158</v>
      </c>
      <c r="K24" t="s">
        <v>344</v>
      </c>
      <c r="R24" s="95"/>
    </row>
    <row r="25" spans="2:19">
      <c r="B25" t="s">
        <v>320</v>
      </c>
      <c r="D25" s="37">
        <v>1880</v>
      </c>
      <c r="H25" s="101" t="s">
        <v>322</v>
      </c>
      <c r="I25" s="100">
        <v>480</v>
      </c>
      <c r="K25" t="s">
        <v>345</v>
      </c>
      <c r="O25" s="21"/>
      <c r="R25" s="95"/>
      <c r="S25" s="96"/>
    </row>
    <row r="26" spans="2:19">
      <c r="H26" s="94" t="s">
        <v>329</v>
      </c>
      <c r="I26" s="97">
        <v>3240</v>
      </c>
      <c r="J26" t="s">
        <v>335</v>
      </c>
      <c r="O26" s="21"/>
      <c r="R26" s="95"/>
      <c r="S26" s="96"/>
    </row>
    <row r="27" spans="2:19">
      <c r="H27" s="94" t="s">
        <v>330</v>
      </c>
      <c r="I27" s="97">
        <v>6970</v>
      </c>
      <c r="J27" t="s">
        <v>333</v>
      </c>
      <c r="K27" t="s">
        <v>340</v>
      </c>
      <c r="O27" s="21"/>
      <c r="S27" s="96"/>
    </row>
    <row r="28" spans="2:19">
      <c r="H28" s="98" t="s">
        <v>328</v>
      </c>
      <c r="I28" s="99">
        <v>43150</v>
      </c>
      <c r="J28" s="98" t="s">
        <v>335</v>
      </c>
      <c r="K28" s="98" t="s">
        <v>336</v>
      </c>
      <c r="O28" s="21"/>
      <c r="R28" s="95"/>
      <c r="S28" s="96"/>
    </row>
    <row r="29" spans="2:19">
      <c r="H29" s="136" t="s">
        <v>321</v>
      </c>
      <c r="I29" s="100">
        <v>149</v>
      </c>
      <c r="K29" t="s">
        <v>345</v>
      </c>
      <c r="O29" s="21"/>
      <c r="R29" s="95"/>
      <c r="S29" s="96"/>
    </row>
    <row r="30" spans="2:19">
      <c r="H30" s="136"/>
      <c r="I30" s="100">
        <v>890</v>
      </c>
      <c r="K30" t="s">
        <v>345</v>
      </c>
      <c r="O30" s="21"/>
      <c r="R30" s="95"/>
      <c r="S30" s="96"/>
    </row>
    <row r="31" spans="2:19">
      <c r="H31" s="136"/>
      <c r="I31" s="100">
        <v>899</v>
      </c>
      <c r="K31" t="s">
        <v>345</v>
      </c>
      <c r="O31" s="21"/>
      <c r="S31" s="96"/>
    </row>
    <row r="32" spans="2:19">
      <c r="H32" s="101" t="s">
        <v>323</v>
      </c>
      <c r="I32" s="100">
        <v>2000</v>
      </c>
      <c r="O32" s="21"/>
      <c r="S32" s="96"/>
    </row>
    <row r="33" spans="8:19">
      <c r="H33" s="101" t="s">
        <v>326</v>
      </c>
      <c r="I33" s="100">
        <v>1026</v>
      </c>
      <c r="O33" s="21"/>
      <c r="S33" s="96"/>
    </row>
    <row r="34" spans="8:19">
      <c r="H34" s="94" t="s">
        <v>325</v>
      </c>
      <c r="I34" s="37">
        <v>2904</v>
      </c>
      <c r="J34" t="s">
        <v>333</v>
      </c>
      <c r="K34" t="s">
        <v>339</v>
      </c>
      <c r="O34" s="21"/>
      <c r="R34" s="95"/>
      <c r="S34" s="96"/>
    </row>
    <row r="35" spans="8:19">
      <c r="H35" s="94" t="s">
        <v>341</v>
      </c>
      <c r="I35" s="37">
        <v>11000</v>
      </c>
      <c r="J35" t="s">
        <v>333</v>
      </c>
      <c r="K35" t="s">
        <v>338</v>
      </c>
      <c r="O35" s="21"/>
      <c r="R35" s="95"/>
      <c r="S35" s="96"/>
    </row>
    <row r="36" spans="8:19">
      <c r="H36" s="101" t="s">
        <v>327</v>
      </c>
      <c r="I36" s="100">
        <v>740</v>
      </c>
      <c r="O36" s="21"/>
      <c r="R36" s="95"/>
      <c r="S36" s="96"/>
    </row>
    <row r="37" spans="8:19">
      <c r="H37" s="1" t="s">
        <v>324</v>
      </c>
      <c r="I37" s="37">
        <v>4900</v>
      </c>
      <c r="J37" t="s">
        <v>334</v>
      </c>
      <c r="K37" t="s">
        <v>342</v>
      </c>
      <c r="O37" s="21"/>
      <c r="R37" s="95"/>
      <c r="S37" s="96"/>
    </row>
    <row r="38" spans="8:19">
      <c r="I38" s="37"/>
      <c r="O38" s="21"/>
      <c r="S38" s="96"/>
    </row>
    <row r="39" spans="8:19">
      <c r="I39" s="37">
        <f>SUM(I23:I37)</f>
        <v>94706</v>
      </c>
      <c r="O39" s="21"/>
      <c r="R39" s="95"/>
      <c r="S39" s="96"/>
    </row>
    <row r="40" spans="8:19">
      <c r="I40" s="37"/>
    </row>
    <row r="41" spans="8:19">
      <c r="I41" s="37">
        <f>SUM(I36,I29:I33,I25,I24)</f>
        <v>15342</v>
      </c>
      <c r="J41" s="61">
        <f>I41/I39</f>
        <v>0.16199607205456887</v>
      </c>
    </row>
    <row r="42" spans="8:19">
      <c r="I42" s="37"/>
    </row>
    <row r="43" spans="8:19">
      <c r="I43" s="37"/>
    </row>
  </sheetData>
  <mergeCells count="1">
    <mergeCell ref="H29:H31"/>
  </mergeCells>
  <phoneticPr fontId="2"/>
  <hyperlinks>
    <hyperlink ref="L17" r:id="rId1"/>
    <hyperlink ref="F4"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3"/>
  <sheetViews>
    <sheetView workbookViewId="0">
      <selection activeCell="D12" sqref="D12"/>
    </sheetView>
  </sheetViews>
  <sheetFormatPr defaultRowHeight="15.75"/>
  <cols>
    <col min="2" max="2" width="9.109375" bestFit="1" customWidth="1"/>
    <col min="3" max="3" width="12.33203125" bestFit="1" customWidth="1"/>
    <col min="4" max="4" width="12.6640625" bestFit="1" customWidth="1"/>
    <col min="7" max="7" width="21" bestFit="1" customWidth="1"/>
  </cols>
  <sheetData>
    <row r="2" spans="2:7">
      <c r="B2" s="78" t="s">
        <v>369</v>
      </c>
      <c r="C2" s="5" t="s">
        <v>346</v>
      </c>
      <c r="D2" s="5" t="s">
        <v>347</v>
      </c>
      <c r="E2" s="5" t="s">
        <v>348</v>
      </c>
      <c r="F2" s="5" t="s">
        <v>186</v>
      </c>
      <c r="G2" s="5" t="s">
        <v>349</v>
      </c>
    </row>
    <row r="3" spans="2:7">
      <c r="B3" s="137">
        <v>43196</v>
      </c>
      <c r="C3" s="5" t="s">
        <v>372</v>
      </c>
      <c r="D3" s="5" t="s">
        <v>364</v>
      </c>
      <c r="E3" s="5" t="s">
        <v>375</v>
      </c>
      <c r="F3" s="5"/>
      <c r="G3" s="5" t="s">
        <v>350</v>
      </c>
    </row>
    <row r="4" spans="2:7">
      <c r="B4" s="137"/>
      <c r="C4" s="5" t="s">
        <v>355</v>
      </c>
      <c r="D4" s="5" t="s">
        <v>381</v>
      </c>
      <c r="E4" s="5" t="s">
        <v>376</v>
      </c>
      <c r="F4" s="5"/>
    </row>
    <row r="5" spans="2:7">
      <c r="B5" s="137">
        <v>43197</v>
      </c>
      <c r="C5" s="5" t="s">
        <v>371</v>
      </c>
      <c r="D5" s="5" t="s">
        <v>373</v>
      </c>
      <c r="E5" s="5" t="s">
        <v>361</v>
      </c>
      <c r="F5" s="5"/>
    </row>
    <row r="6" spans="2:7">
      <c r="B6" s="137"/>
      <c r="C6" s="5" t="s">
        <v>358</v>
      </c>
      <c r="D6" s="5" t="s">
        <v>377</v>
      </c>
      <c r="E6" s="5" t="s">
        <v>378</v>
      </c>
      <c r="F6" s="5"/>
    </row>
    <row r="7" spans="2:7">
      <c r="B7" s="137">
        <v>43198</v>
      </c>
      <c r="C7" s="138" t="s">
        <v>356</v>
      </c>
      <c r="D7" s="5" t="s">
        <v>357</v>
      </c>
      <c r="E7" s="5" t="s">
        <v>374</v>
      </c>
      <c r="F7" s="5" t="s">
        <v>362</v>
      </c>
    </row>
    <row r="8" spans="2:7">
      <c r="B8" s="137"/>
      <c r="C8" s="138"/>
      <c r="D8" s="5"/>
      <c r="E8" s="5" t="s">
        <v>367</v>
      </c>
      <c r="F8" s="5" t="s">
        <v>367</v>
      </c>
    </row>
    <row r="9" spans="2:7">
      <c r="B9" s="137">
        <v>43199</v>
      </c>
      <c r="C9" s="5" t="s">
        <v>380</v>
      </c>
      <c r="D9" s="5" t="s">
        <v>366</v>
      </c>
      <c r="E9" s="5"/>
      <c r="F9" s="5"/>
      <c r="G9" s="5" t="s">
        <v>351</v>
      </c>
    </row>
    <row r="10" spans="2:7">
      <c r="B10" s="137"/>
      <c r="C10" s="5" t="s">
        <v>379</v>
      </c>
      <c r="D10" s="5"/>
      <c r="E10" s="5"/>
      <c r="F10" s="5"/>
      <c r="G10" s="5" t="s">
        <v>370</v>
      </c>
    </row>
    <row r="12" spans="2:7">
      <c r="B12" s="78" t="s">
        <v>352</v>
      </c>
      <c r="C12" t="s">
        <v>353</v>
      </c>
    </row>
    <row r="13" spans="2:7">
      <c r="C13" t="s">
        <v>354</v>
      </c>
    </row>
    <row r="15" spans="2:7">
      <c r="B15" t="s">
        <v>358</v>
      </c>
    </row>
    <row r="16" spans="2:7">
      <c r="B16" t="s">
        <v>359</v>
      </c>
      <c r="C16" t="s">
        <v>360</v>
      </c>
    </row>
    <row r="17" spans="2:3">
      <c r="B17" t="s">
        <v>367</v>
      </c>
      <c r="C17" t="s">
        <v>361</v>
      </c>
    </row>
    <row r="18" spans="2:3">
      <c r="B18" t="s">
        <v>368</v>
      </c>
      <c r="C18" t="s">
        <v>363</v>
      </c>
    </row>
    <row r="19" spans="2:3">
      <c r="C19" t="s">
        <v>364</v>
      </c>
    </row>
    <row r="20" spans="2:3">
      <c r="C20" t="s">
        <v>365</v>
      </c>
    </row>
    <row r="21" spans="2:3">
      <c r="C21" t="s">
        <v>374</v>
      </c>
    </row>
    <row r="22" spans="2:3">
      <c r="C22" t="s">
        <v>366</v>
      </c>
    </row>
    <row r="23" spans="2:3">
      <c r="C23" t="s">
        <v>375</v>
      </c>
    </row>
  </sheetData>
  <mergeCells count="5">
    <mergeCell ref="B3:B4"/>
    <mergeCell ref="B5:B6"/>
    <mergeCell ref="B7:B8"/>
    <mergeCell ref="B9:B10"/>
    <mergeCell ref="C7:C8"/>
  </mergeCells>
  <phoneticPr fontId="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34"/>
  <sheetViews>
    <sheetView tabSelected="1" workbookViewId="0">
      <selection activeCell="P11" sqref="P11"/>
    </sheetView>
  </sheetViews>
  <sheetFormatPr defaultRowHeight="15.75"/>
  <sheetData>
    <row r="2" spans="2:11">
      <c r="B2" t="s">
        <v>403</v>
      </c>
      <c r="C2" t="s">
        <v>406</v>
      </c>
      <c r="D2" t="s">
        <v>407</v>
      </c>
    </row>
    <row r="3" spans="2:11">
      <c r="B3" t="s">
        <v>404</v>
      </c>
      <c r="C3" t="s">
        <v>406</v>
      </c>
      <c r="D3" t="s">
        <v>410</v>
      </c>
    </row>
    <row r="4" spans="2:11">
      <c r="B4" t="s">
        <v>405</v>
      </c>
      <c r="C4" t="s">
        <v>406</v>
      </c>
      <c r="D4" t="s">
        <v>408</v>
      </c>
    </row>
    <row r="6" spans="2:11">
      <c r="B6" t="s">
        <v>409</v>
      </c>
    </row>
    <row r="7" spans="2:11">
      <c r="B7" t="s">
        <v>411</v>
      </c>
    </row>
    <row r="9" spans="2:11">
      <c r="B9" s="139" t="s">
        <v>412</v>
      </c>
      <c r="C9" s="139"/>
      <c r="D9" s="139" t="s">
        <v>413</v>
      </c>
      <c r="E9" s="139"/>
      <c r="F9" s="139" t="s">
        <v>414</v>
      </c>
      <c r="G9" s="139"/>
      <c r="H9" s="139" t="s">
        <v>415</v>
      </c>
      <c r="I9" s="139"/>
      <c r="J9" s="139" t="s">
        <v>416</v>
      </c>
      <c r="K9" s="139"/>
    </row>
    <row r="14" spans="2:11">
      <c r="B14" t="s">
        <v>417</v>
      </c>
    </row>
    <row r="15" spans="2:11">
      <c r="B15" t="s">
        <v>418</v>
      </c>
    </row>
    <row r="17" spans="2:10">
      <c r="B17" t="s">
        <v>419</v>
      </c>
    </row>
    <row r="18" spans="2:10">
      <c r="B18" s="140" t="s">
        <v>426</v>
      </c>
    </row>
    <row r="19" spans="2:10">
      <c r="J19" t="s">
        <v>432</v>
      </c>
    </row>
    <row r="20" spans="2:10">
      <c r="B20" t="s">
        <v>420</v>
      </c>
      <c r="J20" t="s">
        <v>433</v>
      </c>
    </row>
    <row r="21" spans="2:10">
      <c r="B21" t="s">
        <v>421</v>
      </c>
    </row>
    <row r="22" spans="2:10">
      <c r="B22" t="s">
        <v>422</v>
      </c>
    </row>
    <row r="25" spans="2:10">
      <c r="B25" t="s">
        <v>427</v>
      </c>
    </row>
    <row r="26" spans="2:10">
      <c r="B26" t="s">
        <v>423</v>
      </c>
    </row>
    <row r="27" spans="2:10">
      <c r="B27" t="s">
        <v>424</v>
      </c>
    </row>
    <row r="28" spans="2:10">
      <c r="B28" t="s">
        <v>425</v>
      </c>
    </row>
    <row r="30" spans="2:10">
      <c r="B30" t="s">
        <v>428</v>
      </c>
    </row>
    <row r="31" spans="2:10">
      <c r="B31" t="s">
        <v>429</v>
      </c>
    </row>
    <row r="32" spans="2:10">
      <c r="B32" t="s">
        <v>430</v>
      </c>
    </row>
    <row r="34" spans="2:2">
      <c r="B34" t="s">
        <v>431</v>
      </c>
    </row>
  </sheetData>
  <mergeCells count="5">
    <mergeCell ref="B9:C9"/>
    <mergeCell ref="D9:E9"/>
    <mergeCell ref="F9:G9"/>
    <mergeCell ref="H9:I9"/>
    <mergeCell ref="J9:K9"/>
  </mergeCells>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考え</vt:lpstr>
      <vt:lpstr>ｇ</vt:lpstr>
      <vt:lpstr>ｓ</vt:lpstr>
      <vt:lpstr>行動</vt:lpstr>
      <vt:lpstr>案だし</vt:lpstr>
      <vt:lpstr>札幌</vt:lpstr>
      <vt:lpstr>将来</vt:lpstr>
    </vt:vector>
  </TitlesOfParts>
  <Company>NECグループ標準PCサービス</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NEC-USER</dc:creator>
  <cp:lastModifiedBy>NEC-USER</cp:lastModifiedBy>
  <dcterms:created xsi:type="dcterms:W3CDTF">2017-10-04T09:41:09Z</dcterms:created>
  <dcterms:modified xsi:type="dcterms:W3CDTF">2018-05-31T06:06:37Z</dcterms:modified>
</cp:coreProperties>
</file>