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ICF_AutoCapsule_disabled\source tree\"/>
    </mc:Choice>
  </mc:AlternateContent>
  <bookViews>
    <workbookView xWindow="0" yWindow="0" windowWidth="26610" windowHeight="12000" activeTab="2"/>
  </bookViews>
  <sheets>
    <sheet name="考え" sheetId="1" r:id="rId1"/>
    <sheet name="ｇ" sheetId="2" r:id="rId2"/>
    <sheet name="s" sheetId="3" r:id="rId3"/>
    <sheet name="ガン" sheetId="10" r:id="rId4"/>
    <sheet name="行動" sheetId="4" r:id="rId5"/>
    <sheet name="案だし" sheetId="5" r:id="rId6"/>
    <sheet name="札幌" sheetId="6" r:id="rId7"/>
    <sheet name="将来" sheetId="7" r:id="rId8"/>
    <sheet name="記念" sheetId="8" r:id="rId9"/>
    <sheet name="Sheet1" sheetId="9" r:id="rId10"/>
  </sheets>
  <definedNames>
    <definedName name="_xlnm._FilterDatabase" localSheetId="2" hidden="1">s!$A$1:$Q$132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14" i="3" l="1"/>
  <c r="N119" i="3"/>
  <c r="N109" i="3" l="1"/>
  <c r="N104" i="3" l="1"/>
  <c r="E157" i="3" l="1"/>
  <c r="N99" i="3" l="1"/>
  <c r="N94" i="3"/>
  <c r="N89" i="3" l="1"/>
  <c r="N84" i="3" l="1"/>
  <c r="N79" i="3" l="1"/>
  <c r="N74" i="3" l="1"/>
  <c r="N69" i="3" l="1"/>
  <c r="N64" i="3" l="1"/>
  <c r="N59" i="3" l="1"/>
  <c r="N54" i="3" l="1"/>
  <c r="N48" i="3" l="1"/>
  <c r="C15" i="8" l="1"/>
  <c r="C12" i="8"/>
  <c r="C10" i="8"/>
  <c r="C9" i="8"/>
  <c r="C6" i="8"/>
  <c r="C8" i="8"/>
  <c r="C7" i="8"/>
  <c r="C5" i="8"/>
  <c r="N42" i="3" l="1"/>
  <c r="N37" i="3" l="1"/>
  <c r="N32" i="3" l="1"/>
  <c r="N27" i="3" l="1"/>
  <c r="N22" i="3" l="1"/>
  <c r="N17" i="3" l="1"/>
  <c r="J41" i="5" l="1"/>
  <c r="I41" i="5"/>
  <c r="I39" i="5"/>
  <c r="N7" i="3" l="1"/>
  <c r="N12" i="3" s="1"/>
  <c r="N45" i="4" l="1"/>
  <c r="N44" i="4"/>
  <c r="J44" i="4"/>
  <c r="F39" i="4" l="1"/>
  <c r="F31" i="4" l="1"/>
  <c r="F30" i="4"/>
  <c r="F29" i="4"/>
  <c r="F9" i="4"/>
  <c r="F18" i="4"/>
  <c r="F22" i="4" s="1"/>
  <c r="G22" i="4" s="1"/>
  <c r="F11" i="4"/>
  <c r="F13" i="4"/>
  <c r="F12" i="4"/>
  <c r="F10" i="4"/>
  <c r="D2" i="4"/>
  <c r="F7" i="4" s="1"/>
  <c r="D3" i="4"/>
  <c r="L9" i="4" l="1"/>
  <c r="F28" i="4"/>
  <c r="F33" i="4" s="1"/>
  <c r="L8" i="4"/>
  <c r="L10" i="4" s="1"/>
  <c r="F8" i="4"/>
  <c r="M157" i="3"/>
  <c r="M162" i="3" l="1"/>
  <c r="M164" i="3" s="1"/>
  <c r="F14" i="4"/>
  <c r="F25" i="4" s="1"/>
  <c r="A1" i="2"/>
  <c r="G14" i="4" l="1"/>
  <c r="G25" i="4" s="1"/>
  <c r="F35" i="4"/>
  <c r="F38" i="4" s="1"/>
  <c r="F40" i="4" s="1"/>
  <c r="G33" i="4"/>
  <c r="G35" i="4" s="1"/>
  <c r="F42" i="4" l="1"/>
  <c r="F41" i="4"/>
  <c r="F43" i="4"/>
  <c r="F44" i="4"/>
  <c r="J45" i="4" s="1"/>
  <c r="F45" i="4"/>
</calcChain>
</file>

<file path=xl/sharedStrings.xml><?xml version="1.0" encoding="utf-8"?>
<sst xmlns="http://schemas.openxmlformats.org/spreadsheetml/2006/main" count="1549" uniqueCount="936">
  <si>
    <t>部屋はある程度綺麗に　というか広くした！</t>
    <rPh sb="0" eb="2">
      <t>ヘヤ</t>
    </rPh>
    <rPh sb="5" eb="7">
      <t>テイド</t>
    </rPh>
    <rPh sb="7" eb="9">
      <t>キレイ</t>
    </rPh>
    <rPh sb="15" eb="16">
      <t>ヒロ</t>
    </rPh>
    <phoneticPr fontId="2"/>
  </si>
  <si>
    <t>NetFlixは　ビックバンセオリー、ブラックリスト、ドクターハウス、ちびまるこちゃん、フラーハウス済</t>
    <rPh sb="50" eb="51">
      <t>スミ</t>
    </rPh>
    <phoneticPr fontId="2"/>
  </si>
  <si>
    <t>後はスタートレックシリーズのみ</t>
    <rPh sb="0" eb="1">
      <t>アト</t>
    </rPh>
    <phoneticPr fontId="2"/>
  </si>
  <si>
    <t>体重は変わらず、赤信号</t>
    <rPh sb="0" eb="2">
      <t>タイジュウ</t>
    </rPh>
    <rPh sb="3" eb="4">
      <t>カ</t>
    </rPh>
    <rPh sb="8" eb="11">
      <t>アカシンゴウ</t>
    </rPh>
    <phoneticPr fontId="2"/>
  </si>
  <si>
    <t>勉強も結局しなかった</t>
    <rPh sb="0" eb="2">
      <t>ベンキョウ</t>
    </rPh>
    <rPh sb="3" eb="5">
      <t>ケッキョク</t>
    </rPh>
    <phoneticPr fontId="2"/>
  </si>
  <si>
    <t>仕事もまぁまぁ問題なし</t>
    <rPh sb="0" eb="2">
      <t>シゴト</t>
    </rPh>
    <rPh sb="7" eb="9">
      <t>モンダイ</t>
    </rPh>
    <phoneticPr fontId="2"/>
  </si>
  <si>
    <t>株はまだまだ塩漬け状態</t>
    <rPh sb="0" eb="1">
      <t>カブ</t>
    </rPh>
    <rPh sb="6" eb="7">
      <t>シオ</t>
    </rPh>
    <rPh sb="7" eb="8">
      <t>ヅ</t>
    </rPh>
    <rPh sb="9" eb="11">
      <t>ジョウタイ</t>
    </rPh>
    <phoneticPr fontId="2"/>
  </si>
  <si>
    <t>　⇒　出来ないのは集中力のせい?? Or 興味がないから??</t>
    <rPh sb="3" eb="5">
      <t>デキ</t>
    </rPh>
    <rPh sb="9" eb="12">
      <t>シュウチュウリョク</t>
    </rPh>
    <rPh sb="21" eb="23">
      <t>キョウミ</t>
    </rPh>
    <phoneticPr fontId="2"/>
  </si>
  <si>
    <r>
      <t>　⇒　プロテインは継続中。朝ごはん食べて、昼は自由でOKだが…夜は</t>
    </r>
    <r>
      <rPr>
        <sz val="11"/>
        <color rgb="FFFF0000"/>
        <rFont val="Meiryo UI"/>
        <family val="3"/>
        <charset val="128"/>
      </rPr>
      <t>糖質制限できていない</t>
    </r>
    <rPh sb="9" eb="12">
      <t>ケイゾクチュウ</t>
    </rPh>
    <rPh sb="13" eb="14">
      <t>アサ</t>
    </rPh>
    <rPh sb="17" eb="18">
      <t>タ</t>
    </rPh>
    <rPh sb="21" eb="22">
      <t>ヒル</t>
    </rPh>
    <rPh sb="23" eb="25">
      <t>ジユウ</t>
    </rPh>
    <rPh sb="31" eb="32">
      <t>ヨル</t>
    </rPh>
    <rPh sb="33" eb="35">
      <t>トウシツ</t>
    </rPh>
    <rPh sb="35" eb="37">
      <t>セイゲン</t>
    </rPh>
    <phoneticPr fontId="2"/>
  </si>
  <si>
    <t>時間的に余裕があるのならせめてどっちかは可能だと思われる！</t>
    <rPh sb="0" eb="3">
      <t>ジカンテキ</t>
    </rPh>
    <rPh sb="4" eb="6">
      <t>ヨユウ</t>
    </rPh>
    <rPh sb="20" eb="22">
      <t>カノウ</t>
    </rPh>
    <rPh sb="24" eb="25">
      <t>オモ</t>
    </rPh>
    <phoneticPr fontId="2"/>
  </si>
  <si>
    <t>新しい趣味を考える??</t>
    <rPh sb="0" eb="1">
      <t>アタラ</t>
    </rPh>
    <rPh sb="3" eb="5">
      <t>シュミ</t>
    </rPh>
    <rPh sb="6" eb="7">
      <t>カンガ</t>
    </rPh>
    <phoneticPr fontId="2"/>
  </si>
  <si>
    <t>PC作成</t>
    <rPh sb="2" eb="4">
      <t>サクセイ</t>
    </rPh>
    <phoneticPr fontId="2"/>
  </si>
  <si>
    <t>ゲーム</t>
    <phoneticPr fontId="2"/>
  </si>
  <si>
    <t>ギター</t>
    <phoneticPr fontId="2"/>
  </si>
  <si>
    <t>ペット</t>
    <phoneticPr fontId="2"/>
  </si>
  <si>
    <r>
      <t xml:space="preserve">　　　 </t>
    </r>
    <r>
      <rPr>
        <sz val="11"/>
        <color rgb="FFFF0000"/>
        <rFont val="Meiryo UI"/>
        <family val="3"/>
        <charset val="128"/>
      </rPr>
      <t>運動は全くしていない</t>
    </r>
    <r>
      <rPr>
        <sz val="11"/>
        <color rgb="FFFF0000"/>
        <rFont val="Meiryo UI"/>
        <family val="2"/>
        <charset val="128"/>
      </rPr>
      <t>, ジムは退会</t>
    </r>
    <rPh sb="4" eb="6">
      <t>ウンドウ</t>
    </rPh>
    <rPh sb="7" eb="8">
      <t>マッタ</t>
    </rPh>
    <rPh sb="19" eb="21">
      <t>タイカイ</t>
    </rPh>
    <phoneticPr fontId="2"/>
  </si>
  <si>
    <t>〇</t>
    <phoneticPr fontId="2"/>
  </si>
  <si>
    <t>×</t>
    <phoneticPr fontId="2"/>
  </si>
  <si>
    <t>△</t>
    <phoneticPr fontId="2"/>
  </si>
  <si>
    <t>　⇒ お金の問題でどうしようもない。待機中</t>
    <rPh sb="4" eb="5">
      <t>カネ</t>
    </rPh>
    <rPh sb="6" eb="8">
      <t>モンダイ</t>
    </rPh>
    <rPh sb="18" eb="21">
      <t>タイキチュウ</t>
    </rPh>
    <phoneticPr fontId="2"/>
  </si>
  <si>
    <t>アニメ</t>
    <phoneticPr fontId="2"/>
  </si>
  <si>
    <t>Bokete閲覧</t>
    <rPh sb="6" eb="8">
      <t>エツラン</t>
    </rPh>
    <phoneticPr fontId="2"/>
  </si>
  <si>
    <t>yahooファイナンス掲示板閲覧</t>
    <rPh sb="11" eb="14">
      <t>ケイジバン</t>
    </rPh>
    <rPh sb="14" eb="16">
      <t>エツラン</t>
    </rPh>
    <phoneticPr fontId="2"/>
  </si>
  <si>
    <t>yahoo!ニュース閲覧</t>
    <rPh sb="10" eb="12">
      <t>エツラン</t>
    </rPh>
    <phoneticPr fontId="2"/>
  </si>
  <si>
    <t>youtube動画閲覧</t>
    <rPh sb="7" eb="9">
      <t>ドウガ</t>
    </rPh>
    <rPh sb="9" eb="11">
      <t>エツラン</t>
    </rPh>
    <phoneticPr fontId="2"/>
  </si>
  <si>
    <t>まとめサイト閲覧</t>
    <rPh sb="6" eb="8">
      <t>エツラン</t>
    </rPh>
    <phoneticPr fontId="2"/>
  </si>
  <si>
    <t>無駄を省けていません</t>
    <rPh sb="0" eb="2">
      <t>ムダ</t>
    </rPh>
    <rPh sb="3" eb="4">
      <t>ハブ</t>
    </rPh>
    <phoneticPr fontId="2"/>
  </si>
  <si>
    <t>映画鑑賞</t>
    <rPh sb="0" eb="2">
      <t>エイガ</t>
    </rPh>
    <rPh sb="2" eb="4">
      <t>カンショウ</t>
    </rPh>
    <phoneticPr fontId="2"/>
  </si>
  <si>
    <t>料理</t>
    <rPh sb="0" eb="2">
      <t>リョウリ</t>
    </rPh>
    <phoneticPr fontId="2"/>
  </si>
  <si>
    <t>&lt;ここから先掘り下げ&gt;</t>
    <rPh sb="5" eb="6">
      <t>サキ</t>
    </rPh>
    <rPh sb="6" eb="7">
      <t>ホ</t>
    </rPh>
    <rPh sb="8" eb="9">
      <t>サ</t>
    </rPh>
    <phoneticPr fontId="2"/>
  </si>
  <si>
    <t>⇒ 一先ず運動は代謝で先延ばし、食事制限でなんとかしてみる方針</t>
    <rPh sb="2" eb="4">
      <t>ヒトマ</t>
    </rPh>
    <rPh sb="5" eb="7">
      <t>ウンドウ</t>
    </rPh>
    <rPh sb="8" eb="10">
      <t>タイシャ</t>
    </rPh>
    <rPh sb="11" eb="13">
      <t>サキノ</t>
    </rPh>
    <rPh sb="16" eb="18">
      <t>ショクジ</t>
    </rPh>
    <rPh sb="18" eb="20">
      <t>セイゲン</t>
    </rPh>
    <rPh sb="29" eb="31">
      <t>ホウシン</t>
    </rPh>
    <phoneticPr fontId="2"/>
  </si>
  <si>
    <t>⇒　優里子も勉強しているし。。。</t>
    <rPh sb="2" eb="3">
      <t>ユウ</t>
    </rPh>
    <rPh sb="3" eb="4">
      <t>サト</t>
    </rPh>
    <rPh sb="4" eb="5">
      <t>コ</t>
    </rPh>
    <rPh sb="6" eb="8">
      <t>ベンキョウ</t>
    </rPh>
    <phoneticPr fontId="2"/>
  </si>
  <si>
    <t>折角だから仕事に活かしたい</t>
    <rPh sb="0" eb="2">
      <t>セッカク</t>
    </rPh>
    <rPh sb="5" eb="7">
      <t>シゴト</t>
    </rPh>
    <rPh sb="8" eb="9">
      <t>イ</t>
    </rPh>
    <phoneticPr fontId="2"/>
  </si>
  <si>
    <t>応用情報技術者試験</t>
    <rPh sb="0" eb="2">
      <t>オウヨウ</t>
    </rPh>
    <rPh sb="2" eb="4">
      <t>ジョウホウ</t>
    </rPh>
    <rPh sb="4" eb="6">
      <t>ギジュツ</t>
    </rPh>
    <rPh sb="6" eb="7">
      <t>シャ</t>
    </rPh>
    <rPh sb="7" eb="9">
      <t>シケン</t>
    </rPh>
    <phoneticPr fontId="2"/>
  </si>
  <si>
    <t>というか集中力を上げるor 維持する為の行動が必要</t>
    <rPh sb="4" eb="7">
      <t>シュウチュウリョク</t>
    </rPh>
    <rPh sb="8" eb="9">
      <t>ア</t>
    </rPh>
    <rPh sb="14" eb="16">
      <t>イジ</t>
    </rPh>
    <rPh sb="18" eb="19">
      <t>タメ</t>
    </rPh>
    <rPh sb="20" eb="22">
      <t>コウドウ</t>
    </rPh>
    <rPh sb="23" eb="25">
      <t>ヒツヨウ</t>
    </rPh>
    <phoneticPr fontId="2"/>
  </si>
  <si>
    <t xml:space="preserve">　⇒ </t>
    <phoneticPr fontId="2"/>
  </si>
  <si>
    <t>OracleSilver</t>
    <phoneticPr fontId="2"/>
  </si>
  <si>
    <t>英語スキル</t>
    <rPh sb="0" eb="2">
      <t>エイゴ</t>
    </rPh>
    <phoneticPr fontId="2"/>
  </si>
  <si>
    <t>ラノベ</t>
    <phoneticPr fontId="2"/>
  </si>
  <si>
    <t>カクテル・酒類</t>
    <rPh sb="5" eb="6">
      <t>サケ</t>
    </rPh>
    <rPh sb="6" eb="7">
      <t>ルイ</t>
    </rPh>
    <phoneticPr fontId="2"/>
  </si>
  <si>
    <t>自転車</t>
    <rPh sb="0" eb="3">
      <t>ジテンシャ</t>
    </rPh>
    <phoneticPr fontId="2"/>
  </si>
  <si>
    <t>バイク</t>
    <phoneticPr fontId="2"/>
  </si>
  <si>
    <t>海外ドラマ</t>
    <rPh sb="0" eb="2">
      <t>カイガイ</t>
    </rPh>
    <phoneticPr fontId="2"/>
  </si>
  <si>
    <t>投資</t>
    <rPh sb="0" eb="2">
      <t>トウシ</t>
    </rPh>
    <phoneticPr fontId="2"/>
  </si>
  <si>
    <t>　優里子とは yahoo! GyaoでOK</t>
    <rPh sb="1" eb="4">
      <t>ユリコ</t>
    </rPh>
    <phoneticPr fontId="2"/>
  </si>
  <si>
    <t>⇒　解約か？　U-NEXT,Hulu,TutayaTVを検討すべき?</t>
    <rPh sb="2" eb="4">
      <t>カイヤク</t>
    </rPh>
    <rPh sb="28" eb="30">
      <t>ケントウ</t>
    </rPh>
    <phoneticPr fontId="2"/>
  </si>
  <si>
    <t>Potal2</t>
    <phoneticPr fontId="2"/>
  </si>
  <si>
    <t>How To Survive2</t>
    <phoneticPr fontId="2"/>
  </si>
  <si>
    <t xml:space="preserve"> </t>
    <phoneticPr fontId="2"/>
  </si>
  <si>
    <t>PUBG</t>
    <phoneticPr fontId="2"/>
  </si>
  <si>
    <t>ARK</t>
    <phoneticPr fontId="2"/>
  </si>
  <si>
    <t>PC</t>
    <phoneticPr fontId="2"/>
  </si>
  <si>
    <t>ポータルナイツ</t>
    <phoneticPr fontId="2"/>
  </si>
  <si>
    <t>PS4</t>
    <phoneticPr fontId="2"/>
  </si>
  <si>
    <t>Dark SiderⅡ</t>
    <phoneticPr fontId="2"/>
  </si>
  <si>
    <t>Salt and Sanctuary</t>
  </si>
  <si>
    <t>Divinity: Original Sin</t>
  </si>
  <si>
    <t>一人用</t>
    <rPh sb="0" eb="3">
      <t>ヒトリヨウ</t>
    </rPh>
    <phoneticPr fontId="2"/>
  </si>
  <si>
    <t>二人用</t>
    <rPh sb="0" eb="3">
      <t>フタリヨウ</t>
    </rPh>
    <phoneticPr fontId="2"/>
  </si>
  <si>
    <t>熱中度</t>
    <rPh sb="0" eb="2">
      <t>ネッチュウ</t>
    </rPh>
    <rPh sb="2" eb="3">
      <t>ド</t>
    </rPh>
    <phoneticPr fontId="2"/>
  </si>
  <si>
    <t>○</t>
    <phoneticPr fontId="2"/>
  </si>
  <si>
    <t>高</t>
    <rPh sb="0" eb="1">
      <t>タカ</t>
    </rPh>
    <phoneticPr fontId="2"/>
  </si>
  <si>
    <t>小</t>
    <rPh sb="0" eb="1">
      <t>チイ</t>
    </rPh>
    <phoneticPr fontId="2"/>
  </si>
  <si>
    <t>中</t>
    <rPh sb="0" eb="1">
      <t>チュウ</t>
    </rPh>
    <phoneticPr fontId="2"/>
  </si>
  <si>
    <t>-</t>
    <phoneticPr fontId="2"/>
  </si>
  <si>
    <t>CSGO2</t>
  </si>
  <si>
    <t>小</t>
    <rPh sb="0" eb="1">
      <t>ショウ</t>
    </rPh>
    <phoneticPr fontId="2"/>
  </si>
  <si>
    <t>キーボード</t>
    <phoneticPr fontId="2"/>
  </si>
  <si>
    <t>操作</t>
    <rPh sb="0" eb="2">
      <t>ソウサ</t>
    </rPh>
    <phoneticPr fontId="2"/>
  </si>
  <si>
    <t>パッド</t>
    <phoneticPr fontId="2"/>
  </si>
  <si>
    <t>可</t>
    <rPh sb="0" eb="1">
      <t>カ</t>
    </rPh>
    <phoneticPr fontId="2"/>
  </si>
  <si>
    <t>不可</t>
    <rPh sb="0" eb="2">
      <t>フカ</t>
    </rPh>
    <phoneticPr fontId="2"/>
  </si>
  <si>
    <t>値段(記憶)</t>
    <rPh sb="0" eb="2">
      <t>ネダン</t>
    </rPh>
    <rPh sb="3" eb="5">
      <t>キオク</t>
    </rPh>
    <phoneticPr fontId="2"/>
  </si>
  <si>
    <t>※PS PLUS非加入の為、PS4オンラインプレイは不可</t>
    <rPh sb="8" eb="9">
      <t>ヒ</t>
    </rPh>
    <rPh sb="9" eb="11">
      <t>カニュウ</t>
    </rPh>
    <rPh sb="12" eb="13">
      <t>タメ</t>
    </rPh>
    <rPh sb="26" eb="28">
      <t>フカ</t>
    </rPh>
    <phoneticPr fontId="2"/>
  </si>
  <si>
    <t>COD BO3</t>
    <phoneticPr fontId="2"/>
  </si>
  <si>
    <t>BF 1</t>
    <phoneticPr fontId="2"/>
  </si>
  <si>
    <t>完遂</t>
    <rPh sb="0" eb="2">
      <t>カンスイ</t>
    </rPh>
    <phoneticPr fontId="2"/>
  </si>
  <si>
    <t>Bloodborn</t>
  </si>
  <si>
    <t>DarkSoul3</t>
    <phoneticPr fontId="2"/>
  </si>
  <si>
    <t>WITCHER3</t>
    <phoneticPr fontId="2"/>
  </si>
  <si>
    <t>Fallout 4</t>
  </si>
  <si>
    <t>COD IW</t>
    <phoneticPr fontId="2"/>
  </si>
  <si>
    <t>TESO</t>
    <phoneticPr fontId="2"/>
  </si>
  <si>
    <t>NEW</t>
    <phoneticPr fontId="2"/>
  </si>
  <si>
    <t>理由</t>
    <rPh sb="0" eb="2">
      <t>リユウ</t>
    </rPh>
    <phoneticPr fontId="2"/>
  </si>
  <si>
    <t>シナリオクリア。DLCは購入せず</t>
    <rPh sb="12" eb="14">
      <t>コウニュウ</t>
    </rPh>
    <phoneticPr fontId="2"/>
  </si>
  <si>
    <t>シナリオクリア。DLCは一部購入するもせず</t>
    <rPh sb="12" eb="14">
      <t>イチブ</t>
    </rPh>
    <rPh sb="14" eb="16">
      <t>コウニュウ</t>
    </rPh>
    <phoneticPr fontId="2"/>
  </si>
  <si>
    <t>人気</t>
    <rPh sb="0" eb="2">
      <t>ニンキ</t>
    </rPh>
    <phoneticPr fontId="2"/>
  </si>
  <si>
    <t>ハード</t>
    <phoneticPr fontId="2"/>
  </si>
  <si>
    <t>ソフト</t>
    <phoneticPr fontId="2"/>
  </si>
  <si>
    <t>無料FPS</t>
    <rPh sb="0" eb="2">
      <t>ムリョウ</t>
    </rPh>
    <phoneticPr fontId="2"/>
  </si>
  <si>
    <t>期待</t>
    <rPh sb="0" eb="2">
      <t>キタイ</t>
    </rPh>
    <phoneticPr fontId="2"/>
  </si>
  <si>
    <t>再チャンスを…</t>
    <rPh sb="0" eb="1">
      <t>サイ</t>
    </rPh>
    <phoneticPr fontId="2"/>
  </si>
  <si>
    <t>⇒ ダメなら一人プレイ</t>
    <rPh sb="6" eb="8">
      <t>ヒトリ</t>
    </rPh>
    <phoneticPr fontId="2"/>
  </si>
  <si>
    <t>初めてのMMORPG。2016.06-12まで遊ぶも単純作業に飽き。</t>
    <rPh sb="0" eb="1">
      <t>ハツ</t>
    </rPh>
    <rPh sb="23" eb="24">
      <t>アソ</t>
    </rPh>
    <rPh sb="26" eb="28">
      <t>タンジュン</t>
    </rPh>
    <rPh sb="28" eb="30">
      <t>サギョウ</t>
    </rPh>
    <rPh sb="31" eb="32">
      <t>ア</t>
    </rPh>
    <phoneticPr fontId="2"/>
  </si>
  <si>
    <t>○</t>
  </si>
  <si>
    <t>キーボード</t>
  </si>
  <si>
    <t>The War of Mine</t>
    <phoneticPr fontId="2"/>
  </si>
  <si>
    <t>パッド</t>
    <phoneticPr fontId="2"/>
  </si>
  <si>
    <t>人気</t>
    <rPh sb="0" eb="2">
      <t>ニンキ</t>
    </rPh>
    <phoneticPr fontId="2"/>
  </si>
  <si>
    <t>放置気味</t>
    <rPh sb="0" eb="2">
      <t>ホウチ</t>
    </rPh>
    <rPh sb="2" eb="4">
      <t>キミ</t>
    </rPh>
    <phoneticPr fontId="2"/>
  </si>
  <si>
    <t>データ削除済</t>
    <rPh sb="3" eb="5">
      <t>サクジョ</t>
    </rPh>
    <rPh sb="5" eb="6">
      <t>スミ</t>
    </rPh>
    <phoneticPr fontId="2"/>
  </si>
  <si>
    <t>東京マルイ</t>
  </si>
  <si>
    <t>東京マルイ</t>
    <rPh sb="0" eb="2">
      <t>トウキョウ</t>
    </rPh>
    <phoneticPr fontId="2"/>
  </si>
  <si>
    <t>HK417用 70連スペアマガジン</t>
  </si>
  <si>
    <t>数量</t>
    <rPh sb="0" eb="2">
      <t>スウリョウ</t>
    </rPh>
    <phoneticPr fontId="2"/>
  </si>
  <si>
    <t>HK417 EARLY VARIANT</t>
  </si>
  <si>
    <t>CYC</t>
  </si>
  <si>
    <t>精密バイオBB弾 0.2g</t>
    <phoneticPr fontId="2"/>
  </si>
  <si>
    <t>HK417用　バッファリングレンチ</t>
  </si>
  <si>
    <t>楽天</t>
    <rPh sb="0" eb="2">
      <t>ラクテン</t>
    </rPh>
    <phoneticPr fontId="2"/>
  </si>
  <si>
    <t>SOPMODバッテリー専用コネクタ</t>
    <rPh sb="11" eb="13">
      <t>センヨウ</t>
    </rPh>
    <phoneticPr fontId="2"/>
  </si>
  <si>
    <t>値段</t>
    <rPh sb="0" eb="2">
      <t>ネダン</t>
    </rPh>
    <phoneticPr fontId="2"/>
  </si>
  <si>
    <t>ブランド</t>
    <phoneticPr fontId="2"/>
  </si>
  <si>
    <t>商品名</t>
    <rPh sb="0" eb="3">
      <t>ショウヒンメイ</t>
    </rPh>
    <phoneticPr fontId="2"/>
  </si>
  <si>
    <t>施設利用代</t>
    <rPh sb="0" eb="2">
      <t>シセツ</t>
    </rPh>
    <rPh sb="2" eb="4">
      <t>リヨウ</t>
    </rPh>
    <rPh sb="4" eb="5">
      <t>ダイ</t>
    </rPh>
    <phoneticPr fontId="2"/>
  </si>
  <si>
    <t>既購入_合計(実費)</t>
    <rPh sb="0" eb="1">
      <t>キ</t>
    </rPh>
    <rPh sb="1" eb="3">
      <t>コウニュウ</t>
    </rPh>
    <rPh sb="4" eb="6">
      <t>ゴウケイ</t>
    </rPh>
    <rPh sb="7" eb="9">
      <t>ジッピ</t>
    </rPh>
    <phoneticPr fontId="2"/>
  </si>
  <si>
    <t>Jack Army</t>
  </si>
  <si>
    <t>購入取り止め</t>
    <rPh sb="0" eb="2">
      <t>コウニュウ</t>
    </rPh>
    <rPh sb="2" eb="3">
      <t>ト</t>
    </rPh>
    <rPh sb="4" eb="5">
      <t>ヤ</t>
    </rPh>
    <phoneticPr fontId="2"/>
  </si>
  <si>
    <t>旭金属工業</t>
    <phoneticPr fontId="2"/>
  </si>
  <si>
    <t>楽天ポイント</t>
    <rPh sb="0" eb="2">
      <t>ラクテン</t>
    </rPh>
    <phoneticPr fontId="2"/>
  </si>
  <si>
    <t>ヨドバシポイント</t>
  </si>
  <si>
    <t>減額</t>
    <rPh sb="0" eb="2">
      <t>ゲンガク</t>
    </rPh>
    <phoneticPr fontId="2"/>
  </si>
  <si>
    <t>引掛スパナ40/42 FK0040</t>
    <rPh sb="0" eb="1">
      <t>ヒ</t>
    </rPh>
    <phoneticPr fontId="2"/>
  </si>
  <si>
    <t xml:space="preserve">バーティカル フォールディングフォアグリップ </t>
  </si>
  <si>
    <t>[ノーブランド]</t>
    <phoneticPr fontId="2"/>
  </si>
  <si>
    <t>タクティカルゴーグル クリアレンズ</t>
    <phoneticPr fontId="2"/>
  </si>
  <si>
    <t>森林迷彩モデル メタル製 スカルメッシュマスク</t>
    <phoneticPr fontId="2"/>
  </si>
  <si>
    <t>楽</t>
    <rPh sb="0" eb="1">
      <t>ラク</t>
    </rPh>
    <phoneticPr fontId="2"/>
  </si>
  <si>
    <t>Yo</t>
    <phoneticPr fontId="2"/>
  </si>
  <si>
    <t>Am</t>
    <phoneticPr fontId="2"/>
  </si>
  <si>
    <t>ﾗｸ</t>
    <phoneticPr fontId="2"/>
  </si>
  <si>
    <t>転用</t>
    <rPh sb="0" eb="2">
      <t>テンヨウ</t>
    </rPh>
    <phoneticPr fontId="2"/>
  </si>
  <si>
    <t>夏用バイクグローブ(半壊)</t>
    <rPh sb="0" eb="2">
      <t>ナツヨウ</t>
    </rPh>
    <rPh sb="10" eb="12">
      <t>ハンカイ</t>
    </rPh>
    <phoneticPr fontId="2"/>
  </si>
  <si>
    <t>スカルネックウォーマー</t>
    <phoneticPr fontId="2"/>
  </si>
  <si>
    <t>ウエスト(レッグ)ポーチ</t>
    <phoneticPr fontId="2"/>
  </si>
  <si>
    <t>ﾌﾘ</t>
    <phoneticPr fontId="2"/>
  </si>
  <si>
    <t>1点スリング</t>
    <rPh sb="1" eb="2">
      <t>テン</t>
    </rPh>
    <phoneticPr fontId="2"/>
  </si>
  <si>
    <t>フリルクーポン</t>
    <phoneticPr fontId="2"/>
  </si>
  <si>
    <t>ING STYLE</t>
  </si>
  <si>
    <t>スポーツ膝プロテクター</t>
    <rPh sb="4" eb="5">
      <t>ヒザ</t>
    </rPh>
    <phoneticPr fontId="2"/>
  </si>
  <si>
    <t>スリングマウントQD スリング・スイベル・セット</t>
  </si>
  <si>
    <t>JAMMART</t>
    <phoneticPr fontId="2"/>
  </si>
  <si>
    <t>楽</t>
    <rPh sb="0" eb="1">
      <t>ラク</t>
    </rPh>
    <phoneticPr fontId="2"/>
  </si>
  <si>
    <t>迷彩服 BDU 上下セット FOREST 180</t>
    <phoneticPr fontId="2"/>
  </si>
  <si>
    <t>楽天クーポン</t>
    <rPh sb="0" eb="2">
      <t>ラクテン</t>
    </rPh>
    <phoneticPr fontId="2"/>
  </si>
  <si>
    <t>D-drempating</t>
  </si>
  <si>
    <t>ミリタリー スリング 防水 2点支持</t>
    <phoneticPr fontId="2"/>
  </si>
  <si>
    <t>Amazonポイント</t>
    <phoneticPr fontId="2"/>
  </si>
  <si>
    <t>SⅡS</t>
  </si>
  <si>
    <t>4x32アルティメット・ライフルスコープ</t>
    <phoneticPr fontId="2"/>
  </si>
  <si>
    <t>フリル売上利用</t>
    <rPh sb="3" eb="5">
      <t>ウリアゲ</t>
    </rPh>
    <rPh sb="5" eb="7">
      <t>リヨウ</t>
    </rPh>
    <phoneticPr fontId="2"/>
  </si>
  <si>
    <t>WK2</t>
  </si>
  <si>
    <t>楽</t>
    <rPh sb="0" eb="1">
      <t>ラク</t>
    </rPh>
    <phoneticPr fontId="2"/>
  </si>
  <si>
    <t>105cm ダブルガンケース 2way</t>
    <phoneticPr fontId="2"/>
  </si>
  <si>
    <t>NEWガンパワーHFC134aガス（400g） </t>
  </si>
  <si>
    <t>HK417用600連射マガジン</t>
    <phoneticPr fontId="2"/>
  </si>
  <si>
    <t>ZELDNER</t>
    <phoneticPr fontId="2"/>
  </si>
  <si>
    <t>ハンドガン レッグホルスター</t>
    <phoneticPr fontId="2"/>
  </si>
  <si>
    <t>NEWHATTAN</t>
    <phoneticPr fontId="2"/>
  </si>
  <si>
    <t>Promo Cotton Washed Cap / woodlandcamo</t>
    <phoneticPr fontId="2"/>
  </si>
  <si>
    <t>[No.127]BBローダーXL</t>
    <phoneticPr fontId="2"/>
  </si>
  <si>
    <t>[No.151]SOPMOD用 ニッケル水素バッテリー</t>
    <phoneticPr fontId="2"/>
  </si>
  <si>
    <t>[No.197]NEW 8.4Vニッケル水素バッテリー充電器</t>
    <phoneticPr fontId="2"/>
  </si>
  <si>
    <t>[No.48]シグ・ザウエル P226E2</t>
    <phoneticPr fontId="2"/>
  </si>
  <si>
    <t>マガジン</t>
    <phoneticPr fontId="2"/>
  </si>
  <si>
    <t>バッテリー</t>
    <phoneticPr fontId="2"/>
  </si>
  <si>
    <t>充電機器</t>
    <rPh sb="0" eb="2">
      <t>ジュウデン</t>
    </rPh>
    <rPh sb="2" eb="4">
      <t>キキ</t>
    </rPh>
    <phoneticPr fontId="2"/>
  </si>
  <si>
    <t>スリング</t>
    <phoneticPr fontId="2"/>
  </si>
  <si>
    <t>小区分</t>
    <rPh sb="0" eb="3">
      <t>ショウクブン</t>
    </rPh>
    <phoneticPr fontId="2"/>
  </si>
  <si>
    <t>大区分</t>
    <rPh sb="0" eb="3">
      <t>ダイクブン</t>
    </rPh>
    <phoneticPr fontId="2"/>
  </si>
  <si>
    <t>電動ガン</t>
    <rPh sb="0" eb="2">
      <t>デンドウ</t>
    </rPh>
    <phoneticPr fontId="2"/>
  </si>
  <si>
    <t>本体</t>
    <rPh sb="0" eb="2">
      <t>ホンタイ</t>
    </rPh>
    <phoneticPr fontId="2"/>
  </si>
  <si>
    <t>弾丸</t>
    <rPh sb="0" eb="2">
      <t>ダンガン</t>
    </rPh>
    <phoneticPr fontId="2"/>
  </si>
  <si>
    <t>ガスガン</t>
    <phoneticPr fontId="2"/>
  </si>
  <si>
    <t>服装</t>
    <rPh sb="0" eb="2">
      <t>フクソウ</t>
    </rPh>
    <phoneticPr fontId="2"/>
  </si>
  <si>
    <t>ゴーグル</t>
    <phoneticPr fontId="2"/>
  </si>
  <si>
    <t>マスク</t>
    <phoneticPr fontId="2"/>
  </si>
  <si>
    <t>左足</t>
    <rPh sb="0" eb="2">
      <t>ヒダリアシ</t>
    </rPh>
    <phoneticPr fontId="2"/>
  </si>
  <si>
    <t>両膝</t>
    <rPh sb="0" eb="2">
      <t>リョウヒザ</t>
    </rPh>
    <phoneticPr fontId="2"/>
  </si>
  <si>
    <t>BDU</t>
    <phoneticPr fontId="2"/>
  </si>
  <si>
    <t>その他</t>
    <rPh sb="2" eb="3">
      <t>タ</t>
    </rPh>
    <phoneticPr fontId="2"/>
  </si>
  <si>
    <t>ガンケース</t>
    <phoneticPr fontId="2"/>
  </si>
  <si>
    <t>右足</t>
    <rPh sb="0" eb="2">
      <t>ミギアシ</t>
    </rPh>
    <phoneticPr fontId="2"/>
  </si>
  <si>
    <t>頭部</t>
    <rPh sb="0" eb="2">
      <t>トウブ</t>
    </rPh>
    <phoneticPr fontId="2"/>
  </si>
  <si>
    <t>ガス</t>
    <phoneticPr fontId="2"/>
  </si>
  <si>
    <t>ローダー</t>
    <phoneticPr fontId="2"/>
  </si>
  <si>
    <t>グリップ</t>
    <phoneticPr fontId="2"/>
  </si>
  <si>
    <t>スコープ</t>
    <phoneticPr fontId="2"/>
  </si>
  <si>
    <t>工具</t>
    <rPh sb="0" eb="2">
      <t>コウグ</t>
    </rPh>
    <phoneticPr fontId="2"/>
  </si>
  <si>
    <t>DANNER</t>
    <phoneticPr fontId="2"/>
  </si>
  <si>
    <t>ブーツ</t>
    <phoneticPr fontId="2"/>
  </si>
  <si>
    <t>-</t>
    <phoneticPr fontId="2"/>
  </si>
  <si>
    <t>COMBAT 503 JET BLACK</t>
    <phoneticPr fontId="2"/>
  </si>
  <si>
    <t>平日</t>
    <rPh sb="0" eb="2">
      <t>ヘイジツ</t>
    </rPh>
    <phoneticPr fontId="2"/>
  </si>
  <si>
    <t>休日</t>
    <rPh sb="0" eb="2">
      <t>キュウジツ</t>
    </rPh>
    <phoneticPr fontId="2"/>
  </si>
  <si>
    <t>ex) 2018年3月</t>
    <rPh sb="8" eb="9">
      <t>ネン</t>
    </rPh>
    <rPh sb="10" eb="11">
      <t>ガツ</t>
    </rPh>
    <phoneticPr fontId="2"/>
  </si>
  <si>
    <t>円</t>
    <rPh sb="0" eb="1">
      <t>エン</t>
    </rPh>
    <phoneticPr fontId="2"/>
  </si>
  <si>
    <t>日</t>
    <rPh sb="0" eb="1">
      <t>ニチ</t>
    </rPh>
    <phoneticPr fontId="2"/>
  </si>
  <si>
    <t>合計</t>
    <rPh sb="0" eb="2">
      <t>ゴウケイ</t>
    </rPh>
    <phoneticPr fontId="2"/>
  </si>
  <si>
    <t>家賃+駐車場代</t>
    <rPh sb="0" eb="2">
      <t>ヤチン</t>
    </rPh>
    <rPh sb="3" eb="6">
      <t>チュウシャジョウ</t>
    </rPh>
    <rPh sb="6" eb="7">
      <t>ダイ</t>
    </rPh>
    <phoneticPr fontId="2"/>
  </si>
  <si>
    <t>給与</t>
    <rPh sb="0" eb="2">
      <t>キュウヨ</t>
    </rPh>
    <phoneticPr fontId="2"/>
  </si>
  <si>
    <t>光熱費</t>
    <rPh sb="0" eb="3">
      <t>コウネツヒ</t>
    </rPh>
    <phoneticPr fontId="2"/>
  </si>
  <si>
    <t>水道代</t>
    <rPh sb="0" eb="2">
      <t>スイドウ</t>
    </rPh>
    <rPh sb="2" eb="3">
      <t>ダイ</t>
    </rPh>
    <phoneticPr fontId="2"/>
  </si>
  <si>
    <t>ガス代</t>
    <rPh sb="2" eb="3">
      <t>ダイ</t>
    </rPh>
    <phoneticPr fontId="2"/>
  </si>
  <si>
    <t>娯楽部門</t>
    <rPh sb="0" eb="2">
      <t>ゴラク</t>
    </rPh>
    <rPh sb="2" eb="4">
      <t>ブモン</t>
    </rPh>
    <phoneticPr fontId="2"/>
  </si>
  <si>
    <t>生活部門</t>
    <rPh sb="0" eb="2">
      <t>セイカツ</t>
    </rPh>
    <rPh sb="2" eb="4">
      <t>ブモン</t>
    </rPh>
    <phoneticPr fontId="2"/>
  </si>
  <si>
    <t>Netflix</t>
    <phoneticPr fontId="2"/>
  </si>
  <si>
    <t>Edyチャージ</t>
    <phoneticPr fontId="2"/>
  </si>
  <si>
    <t>お茶500ml</t>
    <rPh sb="1" eb="2">
      <t>チャ</t>
    </rPh>
    <phoneticPr fontId="2"/>
  </si>
  <si>
    <t>コーヒー</t>
    <phoneticPr fontId="2"/>
  </si>
  <si>
    <t>Edy内訳</t>
    <rPh sb="3" eb="5">
      <t>ウチワケ</t>
    </rPh>
    <phoneticPr fontId="2"/>
  </si>
  <si>
    <t>サバゲー</t>
    <phoneticPr fontId="2"/>
  </si>
  <si>
    <t>ゲーム</t>
    <phoneticPr fontId="2"/>
  </si>
  <si>
    <t>休日-食事代</t>
    <rPh sb="0" eb="2">
      <t>キュウジツ</t>
    </rPh>
    <rPh sb="3" eb="6">
      <t>ショクジダイ</t>
    </rPh>
    <phoneticPr fontId="2"/>
  </si>
  <si>
    <t>平日-夕食代</t>
    <rPh sb="0" eb="2">
      <t>ヘイジツ</t>
    </rPh>
    <rPh sb="3" eb="5">
      <t>ユウショク</t>
    </rPh>
    <rPh sb="5" eb="6">
      <t>ダイ</t>
    </rPh>
    <phoneticPr fontId="2"/>
  </si>
  <si>
    <t>平日-昼食代</t>
    <rPh sb="0" eb="2">
      <t>ヘイジツ</t>
    </rPh>
    <rPh sb="3" eb="5">
      <t>チュウショク</t>
    </rPh>
    <rPh sb="5" eb="6">
      <t>ダイ</t>
    </rPh>
    <phoneticPr fontId="2"/>
  </si>
  <si>
    <t>残額</t>
    <rPh sb="0" eb="2">
      <t>ザンガク</t>
    </rPh>
    <phoneticPr fontId="2"/>
  </si>
  <si>
    <t>*2</t>
    <phoneticPr fontId="2"/>
  </si>
  <si>
    <t>*22</t>
    <phoneticPr fontId="2"/>
  </si>
  <si>
    <t>備考</t>
    <rPh sb="0" eb="2">
      <t>ビコウ</t>
    </rPh>
    <phoneticPr fontId="2"/>
  </si>
  <si>
    <t>*9</t>
    <phoneticPr fontId="2"/>
  </si>
  <si>
    <t>筋トレ</t>
    <rPh sb="0" eb="1">
      <t>キン</t>
    </rPh>
    <phoneticPr fontId="2"/>
  </si>
  <si>
    <t>腹筋ローラー</t>
    <rPh sb="0" eb="2">
      <t>フッキン</t>
    </rPh>
    <phoneticPr fontId="2"/>
  </si>
  <si>
    <t>ウォーキング or ランニング</t>
    <phoneticPr fontId="2"/>
  </si>
  <si>
    <t>ドラマ・映画鑑賞</t>
    <rPh sb="4" eb="6">
      <t>エイガ</t>
    </rPh>
    <rPh sb="6" eb="8">
      <t>カンショウ</t>
    </rPh>
    <phoneticPr fontId="2"/>
  </si>
  <si>
    <t>読書(雑誌・小説・ラノベ)</t>
    <rPh sb="3" eb="5">
      <t>ザッシ</t>
    </rPh>
    <rPh sb="6" eb="8">
      <t>ショウセツ</t>
    </rPh>
    <phoneticPr fontId="2"/>
  </si>
  <si>
    <t>固定費用計算</t>
    <rPh sb="0" eb="2">
      <t>コテイ</t>
    </rPh>
    <rPh sb="2" eb="4">
      <t>ヒヨウ</t>
    </rPh>
    <rPh sb="4" eb="6">
      <t>ケイサン</t>
    </rPh>
    <phoneticPr fontId="2"/>
  </si>
  <si>
    <t>通信代</t>
    <rPh sb="0" eb="2">
      <t>ツウシン</t>
    </rPh>
    <rPh sb="2" eb="3">
      <t>ダイ</t>
    </rPh>
    <phoneticPr fontId="2"/>
  </si>
  <si>
    <t>コンタクト代</t>
    <rPh sb="5" eb="6">
      <t>ダイ</t>
    </rPh>
    <phoneticPr fontId="2"/>
  </si>
  <si>
    <t>&lt; free &gt;</t>
    <phoneticPr fontId="2"/>
  </si>
  <si>
    <t>ガソリン代</t>
    <rPh sb="4" eb="5">
      <t>ダイ</t>
    </rPh>
    <phoneticPr fontId="2"/>
  </si>
  <si>
    <t>フィールド代,BB弾代</t>
    <rPh sb="5" eb="6">
      <t>ダイ</t>
    </rPh>
    <rPh sb="9" eb="10">
      <t>ダン</t>
    </rPh>
    <rPh sb="10" eb="11">
      <t>ダイ</t>
    </rPh>
    <phoneticPr fontId="2"/>
  </si>
  <si>
    <t>新規購入費</t>
    <rPh sb="0" eb="2">
      <t>シンキ</t>
    </rPh>
    <rPh sb="2" eb="4">
      <t>コウニュウ</t>
    </rPh>
    <rPh sb="4" eb="5">
      <t>ヒ</t>
    </rPh>
    <phoneticPr fontId="2"/>
  </si>
  <si>
    <t>デート</t>
    <phoneticPr fontId="2"/>
  </si>
  <si>
    <t>交際費</t>
    <rPh sb="0" eb="2">
      <t>コウサイ</t>
    </rPh>
    <rPh sb="2" eb="3">
      <t>ヒ</t>
    </rPh>
    <phoneticPr fontId="2"/>
  </si>
  <si>
    <t>デート・飲み会</t>
    <rPh sb="4" eb="5">
      <t>ノ</t>
    </rPh>
    <rPh sb="6" eb="7">
      <t>カイ</t>
    </rPh>
    <phoneticPr fontId="2"/>
  </si>
  <si>
    <t>サバゲー緒費</t>
    <rPh sb="4" eb="5">
      <t>ショ</t>
    </rPh>
    <rPh sb="5" eb="6">
      <t>ヒ</t>
    </rPh>
    <phoneticPr fontId="2"/>
  </si>
  <si>
    <t>ゲーム新規購入費</t>
    <rPh sb="3" eb="5">
      <t>シンキ</t>
    </rPh>
    <rPh sb="5" eb="7">
      <t>コウニュウ</t>
    </rPh>
    <rPh sb="7" eb="8">
      <t>ヒ</t>
    </rPh>
    <phoneticPr fontId="2"/>
  </si>
  <si>
    <t>旅行</t>
    <rPh sb="0" eb="2">
      <t>リョコウ</t>
    </rPh>
    <phoneticPr fontId="2"/>
  </si>
  <si>
    <t>⇒</t>
    <phoneticPr fontId="2"/>
  </si>
  <si>
    <t>貯金 (プレゼント代等に貯蓄)</t>
    <rPh sb="0" eb="2">
      <t>チョキン</t>
    </rPh>
    <rPh sb="9" eb="10">
      <t>ダイ</t>
    </rPh>
    <rPh sb="10" eb="11">
      <t>トウ</t>
    </rPh>
    <rPh sb="12" eb="14">
      <t>チョチク</t>
    </rPh>
    <phoneticPr fontId="2"/>
  </si>
  <si>
    <t>*12</t>
    <phoneticPr fontId="2"/>
  </si>
  <si>
    <t>毎月残</t>
    <rPh sb="0" eb="2">
      <t>マイツキ</t>
    </rPh>
    <rPh sb="2" eb="3">
      <t>ザン</t>
    </rPh>
    <phoneticPr fontId="2"/>
  </si>
  <si>
    <t>ボーナス二回</t>
    <rPh sb="4" eb="6">
      <t>ニカイ</t>
    </rPh>
    <phoneticPr fontId="2"/>
  </si>
  <si>
    <t>年間貯蓄額</t>
    <rPh sb="0" eb="2">
      <t>ネンカン</t>
    </rPh>
    <rPh sb="2" eb="5">
      <t>チョチクガク</t>
    </rPh>
    <phoneticPr fontId="2"/>
  </si>
  <si>
    <t>変動費用</t>
    <rPh sb="0" eb="2">
      <t>ヘンドウ</t>
    </rPh>
    <rPh sb="2" eb="3">
      <t>ヒ</t>
    </rPh>
    <rPh sb="3" eb="4">
      <t>ヨウ</t>
    </rPh>
    <phoneticPr fontId="2"/>
  </si>
  <si>
    <t>↓変動費計算</t>
    <rPh sb="1" eb="3">
      <t>ヘンドウ</t>
    </rPh>
    <rPh sb="3" eb="4">
      <t>ヒ</t>
    </rPh>
    <rPh sb="4" eb="6">
      <t>ケイサン</t>
    </rPh>
    <phoneticPr fontId="2"/>
  </si>
  <si>
    <t>娯楽部門(変動)</t>
    <rPh sb="0" eb="2">
      <t>ゴラク</t>
    </rPh>
    <rPh sb="2" eb="4">
      <t>ブモン</t>
    </rPh>
    <rPh sb="5" eb="7">
      <t>ヘンドウ</t>
    </rPh>
    <phoneticPr fontId="2"/>
  </si>
  <si>
    <t>洋服に対する考え方なし</t>
    <rPh sb="0" eb="2">
      <t>ヨウフク</t>
    </rPh>
    <rPh sb="3" eb="4">
      <t>タイ</t>
    </rPh>
    <rPh sb="6" eb="7">
      <t>カンガ</t>
    </rPh>
    <rPh sb="8" eb="9">
      <t>カタ</t>
    </rPh>
    <phoneticPr fontId="2"/>
  </si>
  <si>
    <t>最低目標_</t>
    <rPh sb="0" eb="2">
      <t>サイテイ</t>
    </rPh>
    <rPh sb="2" eb="4">
      <t>モクヒョウ</t>
    </rPh>
    <phoneticPr fontId="2"/>
  </si>
  <si>
    <t>年目</t>
    <rPh sb="0" eb="2">
      <t>ネンメ</t>
    </rPh>
    <phoneticPr fontId="2"/>
  </si>
  <si>
    <t>例</t>
    <rPh sb="0" eb="1">
      <t>レイ</t>
    </rPh>
    <phoneticPr fontId="2"/>
  </si>
  <si>
    <t>(-20万は年間旅行費)</t>
    <rPh sb="4" eb="5">
      <t>マン</t>
    </rPh>
    <rPh sb="6" eb="7">
      <t>ネン</t>
    </rPh>
    <rPh sb="7" eb="8">
      <t>カン</t>
    </rPh>
    <rPh sb="8" eb="10">
      <t>リョコウ</t>
    </rPh>
    <rPh sb="10" eb="11">
      <t>ヒ</t>
    </rPh>
    <phoneticPr fontId="2"/>
  </si>
  <si>
    <t>■■月間貯蓄額■■</t>
    <rPh sb="2" eb="4">
      <t>ゲッカン</t>
    </rPh>
    <rPh sb="4" eb="7">
      <t>チョチクガク</t>
    </rPh>
    <phoneticPr fontId="2"/>
  </si>
  <si>
    <t>■■月間小遣い額■■</t>
    <rPh sb="2" eb="4">
      <t>ゲッカン</t>
    </rPh>
    <rPh sb="4" eb="6">
      <t>コヅカ</t>
    </rPh>
    <rPh sb="7" eb="8">
      <t>ガク</t>
    </rPh>
    <phoneticPr fontId="2"/>
  </si>
  <si>
    <t>*9*0.8</t>
    <phoneticPr fontId="2"/>
  </si>
  <si>
    <t>現金</t>
    <rPh sb="0" eb="2">
      <t>ゲンキン</t>
    </rPh>
    <phoneticPr fontId="2"/>
  </si>
  <si>
    <t>貸付金</t>
    <rPh sb="0" eb="2">
      <t>カシツケ</t>
    </rPh>
    <rPh sb="2" eb="3">
      <t>キン</t>
    </rPh>
    <phoneticPr fontId="2"/>
  </si>
  <si>
    <t>4年目目標差異</t>
    <rPh sb="1" eb="2">
      <t>ネン</t>
    </rPh>
    <rPh sb="2" eb="3">
      <t>メ</t>
    </rPh>
    <rPh sb="3" eb="5">
      <t>モクヒョウ</t>
    </rPh>
    <rPh sb="5" eb="7">
      <t>サイ</t>
    </rPh>
    <phoneticPr fontId="2"/>
  </si>
  <si>
    <t>仮想通貨</t>
    <rPh sb="0" eb="2">
      <t>カソウ</t>
    </rPh>
    <rPh sb="2" eb="4">
      <t>ツウカ</t>
    </rPh>
    <phoneticPr fontId="2"/>
  </si>
  <si>
    <t>株</t>
    <rPh sb="0" eb="1">
      <t>カブ</t>
    </rPh>
    <phoneticPr fontId="2"/>
  </si>
  <si>
    <t>(時価総額)</t>
    <rPh sb="1" eb="3">
      <t>ジカ</t>
    </rPh>
    <rPh sb="3" eb="5">
      <t>ソウガク</t>
    </rPh>
    <phoneticPr fontId="2"/>
  </si>
  <si>
    <t>(元金)</t>
    <rPh sb="1" eb="2">
      <t>モト</t>
    </rPh>
    <rPh sb="2" eb="3">
      <t>キン</t>
    </rPh>
    <phoneticPr fontId="2"/>
  </si>
  <si>
    <t>(元金差異)</t>
    <rPh sb="1" eb="2">
      <t>モト</t>
    </rPh>
    <rPh sb="2" eb="3">
      <t>キン</t>
    </rPh>
    <rPh sb="3" eb="5">
      <t>サイ</t>
    </rPh>
    <phoneticPr fontId="2"/>
  </si>
  <si>
    <t>(2018/1/15時点)</t>
    <phoneticPr fontId="2"/>
  </si>
  <si>
    <t>　</t>
    <phoneticPr fontId="2"/>
  </si>
  <si>
    <t>伊吹</t>
    <rPh sb="0" eb="2">
      <t>イブキ</t>
    </rPh>
    <phoneticPr fontId="2"/>
  </si>
  <si>
    <t>優里子</t>
    <rPh sb="0" eb="1">
      <t>ユウ</t>
    </rPh>
    <rPh sb="1" eb="2">
      <t>サト</t>
    </rPh>
    <rPh sb="2" eb="3">
      <t>コ</t>
    </rPh>
    <phoneticPr fontId="2"/>
  </si>
  <si>
    <t>スチームアイロン / ハンディアイロン</t>
    <phoneticPr fontId="2"/>
  </si>
  <si>
    <t>ハンガー掛けたままアイロンができる</t>
    <rPh sb="4" eb="5">
      <t>カ</t>
    </rPh>
    <phoneticPr fontId="2"/>
  </si>
  <si>
    <t>bluetoothスピーカー?</t>
    <phoneticPr fontId="2"/>
  </si>
  <si>
    <t>QTOP</t>
    <phoneticPr fontId="2"/>
  </si>
  <si>
    <t>カシミアマフラー/ストール?</t>
    <phoneticPr fontId="2"/>
  </si>
  <si>
    <t>時計</t>
    <rPh sb="0" eb="2">
      <t>トケイ</t>
    </rPh>
    <phoneticPr fontId="2"/>
  </si>
  <si>
    <t>誕生日</t>
    <rPh sb="0" eb="3">
      <t>タンジョウビ</t>
    </rPh>
    <phoneticPr fontId="2"/>
  </si>
  <si>
    <t>クリスマス + サンタ</t>
    <phoneticPr fontId="2"/>
  </si>
  <si>
    <t>今日</t>
    <rPh sb="0" eb="2">
      <t>キョウ</t>
    </rPh>
    <phoneticPr fontId="2"/>
  </si>
  <si>
    <t>引越祝</t>
    <rPh sb="0" eb="1">
      <t>ヒ</t>
    </rPh>
    <rPh sb="1" eb="2">
      <t>コ</t>
    </rPh>
    <rPh sb="2" eb="3">
      <t>イワイ</t>
    </rPh>
    <phoneticPr fontId="2"/>
  </si>
  <si>
    <t>文具??</t>
    <rPh sb="0" eb="2">
      <t>ブング</t>
    </rPh>
    <phoneticPr fontId="2"/>
  </si>
  <si>
    <t>iphone</t>
    <phoneticPr fontId="2"/>
  </si>
  <si>
    <t>英語のspeakingにもgood?</t>
    <rPh sb="0" eb="2">
      <t>エイゴ</t>
    </rPh>
    <phoneticPr fontId="2"/>
  </si>
  <si>
    <t>はなもっこ</t>
    <phoneticPr fontId="2"/>
  </si>
  <si>
    <t>クリスマス1万 + 誕生日1.5万</t>
    <rPh sb="6" eb="7">
      <t>マン</t>
    </rPh>
    <rPh sb="10" eb="13">
      <t>タンジョウビ</t>
    </rPh>
    <rPh sb="16" eb="17">
      <t>マン</t>
    </rPh>
    <phoneticPr fontId="2"/>
  </si>
  <si>
    <t>サンタ</t>
    <phoneticPr fontId="2"/>
  </si>
  <si>
    <t>カシミアマフラー?</t>
    <phoneticPr fontId="2"/>
  </si>
  <si>
    <t xml:space="preserve"> (ちょっと遅いけど…</t>
    <rPh sb="6" eb="7">
      <t>オソ</t>
    </rPh>
    <phoneticPr fontId="2"/>
  </si>
  <si>
    <t>http://zozo.jp/shop/sankyoshokai/goods/16672724/?did=42766267&amp;kid=13169</t>
    <phoneticPr fontId="2"/>
  </si>
  <si>
    <t>食事</t>
    <rPh sb="0" eb="2">
      <t>ショクジ</t>
    </rPh>
    <phoneticPr fontId="2"/>
  </si>
  <si>
    <t>交通費概算</t>
    <rPh sb="0" eb="3">
      <t>コウツウヒ</t>
    </rPh>
    <rPh sb="3" eb="5">
      <t>ガイサン</t>
    </rPh>
    <phoneticPr fontId="2"/>
  </si>
  <si>
    <t>レンタルマスク</t>
  </si>
  <si>
    <t>計</t>
    <rPh sb="0" eb="1">
      <t>ケイ</t>
    </rPh>
    <phoneticPr fontId="2"/>
  </si>
  <si>
    <t>小計</t>
    <rPh sb="0" eb="2">
      <t>ショウケイ</t>
    </rPh>
    <phoneticPr fontId="2"/>
  </si>
  <si>
    <t>飲み物</t>
    <rPh sb="0" eb="1">
      <t>ノ</t>
    </rPh>
    <rPh sb="2" eb="3">
      <t>モノ</t>
    </rPh>
    <phoneticPr fontId="2"/>
  </si>
  <si>
    <t>BB弾購入値引</t>
    <rPh sb="2" eb="3">
      <t>タマ</t>
    </rPh>
    <rPh sb="3" eb="5">
      <t>コウニュウ</t>
    </rPh>
    <rPh sb="5" eb="7">
      <t>ネビキ</t>
    </rPh>
    <phoneticPr fontId="2"/>
  </si>
  <si>
    <t>BB弾購入費(2万発)</t>
    <rPh sb="2" eb="3">
      <t>タマ</t>
    </rPh>
    <rPh sb="3" eb="6">
      <t>コウニュウヒ</t>
    </rPh>
    <rPh sb="8" eb="10">
      <t>マンハツ</t>
    </rPh>
    <phoneticPr fontId="2"/>
  </si>
  <si>
    <t>BB弾返却分(5千発)</t>
    <rPh sb="2" eb="3">
      <t>タマ</t>
    </rPh>
    <rPh sb="3" eb="5">
      <t>ヘンキャク</t>
    </rPh>
    <rPh sb="5" eb="6">
      <t>ブン</t>
    </rPh>
    <rPh sb="8" eb="9">
      <t>セン</t>
    </rPh>
    <rPh sb="9" eb="10">
      <t>ハツ</t>
    </rPh>
    <phoneticPr fontId="2"/>
  </si>
  <si>
    <t>HoRoPii</t>
  </si>
  <si>
    <t>Am</t>
    <phoneticPr fontId="2"/>
  </si>
  <si>
    <t>SWAT 強硬 プロテクター 4点 セット</t>
    <phoneticPr fontId="2"/>
  </si>
  <si>
    <t>Kisstaker</t>
    <phoneticPr fontId="2"/>
  </si>
  <si>
    <t>カラビナ 6個</t>
    <rPh sb="6" eb="7">
      <t>コ</t>
    </rPh>
    <phoneticPr fontId="2"/>
  </si>
  <si>
    <t>Amazon</t>
    <phoneticPr fontId="2"/>
  </si>
  <si>
    <t>BBボトル 大サイズ</t>
    <phoneticPr fontId="2"/>
  </si>
  <si>
    <t>タクティカルメッシュゴーグル オリーブグリーン</t>
    <phoneticPr fontId="2"/>
  </si>
  <si>
    <t>キャンドゥ</t>
    <phoneticPr fontId="2"/>
  </si>
  <si>
    <t>ｷｬ</t>
    <phoneticPr fontId="2"/>
  </si>
  <si>
    <t>ペットボトル_ボトル口(一個使用不可)</t>
    <rPh sb="10" eb="11">
      <t>クチ</t>
    </rPh>
    <rPh sb="12" eb="14">
      <t>イッコ</t>
    </rPh>
    <rPh sb="14" eb="16">
      <t>シヨウ</t>
    </rPh>
    <rPh sb="16" eb="18">
      <t>フカ</t>
    </rPh>
    <phoneticPr fontId="2"/>
  </si>
  <si>
    <t>今日</t>
    <rPh sb="0" eb="2">
      <t>キョウ</t>
    </rPh>
    <phoneticPr fontId="2"/>
  </si>
  <si>
    <t>カシミアストール購入</t>
    <rPh sb="8" eb="10">
      <t>コウニュウ</t>
    </rPh>
    <phoneticPr fontId="2"/>
  </si>
  <si>
    <t>https://item.rakuten.co.jp/hayashiguchi/cs0055/</t>
    <phoneticPr fontId="2"/>
  </si>
  <si>
    <t>クリスマス予定</t>
    <rPh sb="5" eb="7">
      <t>ヨテイ</t>
    </rPh>
    <phoneticPr fontId="2"/>
  </si>
  <si>
    <t>メガネ(ボストン型)</t>
    <rPh sb="8" eb="9">
      <t>ガタ</t>
    </rPh>
    <phoneticPr fontId="2"/>
  </si>
  <si>
    <t>xperia Z1互換バッテリー</t>
    <rPh sb="9" eb="11">
      <t>ゴカン</t>
    </rPh>
    <phoneticPr fontId="2"/>
  </si>
  <si>
    <t>自転車関連</t>
    <rPh sb="0" eb="3">
      <t>ジテンシャ</t>
    </rPh>
    <rPh sb="3" eb="5">
      <t>カンレン</t>
    </rPh>
    <phoneticPr fontId="2"/>
  </si>
  <si>
    <t>ピローカバー</t>
    <phoneticPr fontId="2"/>
  </si>
  <si>
    <t>Ｅｄｙチャージ</t>
  </si>
  <si>
    <t>１０９シネマズ</t>
    <phoneticPr fontId="2"/>
  </si>
  <si>
    <t>blue tooth　スピーカ</t>
    <phoneticPr fontId="2"/>
  </si>
  <si>
    <t>NETFLIX.COM</t>
    <phoneticPr fontId="2"/>
  </si>
  <si>
    <t>STEAM GAMES</t>
    <phoneticPr fontId="2"/>
  </si>
  <si>
    <t>定期券</t>
    <rPh sb="0" eb="3">
      <t>テイキケン</t>
    </rPh>
    <phoneticPr fontId="2"/>
  </si>
  <si>
    <t>ﾛﾘﾎﾟﾂﾌﾟ</t>
    <phoneticPr fontId="2"/>
  </si>
  <si>
    <t>Ａｒｅｔｉ</t>
    <phoneticPr fontId="2"/>
  </si>
  <si>
    <t>紳士服ハルヤマスーツ</t>
    <phoneticPr fontId="2"/>
  </si>
  <si>
    <t>ホテル椿山荘</t>
    <phoneticPr fontId="2"/>
  </si>
  <si>
    <t>プレゼント</t>
    <phoneticPr fontId="2"/>
  </si>
  <si>
    <t>誕生日</t>
    <rPh sb="0" eb="3">
      <t>タンジョウビ</t>
    </rPh>
    <phoneticPr fontId="2"/>
  </si>
  <si>
    <t>半年に一回</t>
    <rPh sb="0" eb="2">
      <t>ハントシ</t>
    </rPh>
    <rPh sb="3" eb="5">
      <t>イッカイ</t>
    </rPh>
    <phoneticPr fontId="2"/>
  </si>
  <si>
    <t>返還</t>
    <rPh sb="0" eb="2">
      <t>ヘンカン</t>
    </rPh>
    <phoneticPr fontId="2"/>
  </si>
  <si>
    <t>3月支払(2月一括)</t>
    <rPh sb="1" eb="2">
      <t>ガツ</t>
    </rPh>
    <rPh sb="2" eb="4">
      <t>シハライ</t>
    </rPh>
    <rPh sb="6" eb="7">
      <t>ガツ</t>
    </rPh>
    <rPh sb="7" eb="9">
      <t>イッカツ</t>
    </rPh>
    <phoneticPr fontId="2"/>
  </si>
  <si>
    <t>クリスマス</t>
    <phoneticPr fontId="2"/>
  </si>
  <si>
    <t>伊吹</t>
    <rPh sb="0" eb="2">
      <t>イブキ</t>
    </rPh>
    <phoneticPr fontId="2"/>
  </si>
  <si>
    <t>優里子mini</t>
    <rPh sb="0" eb="3">
      <t>ユリコ</t>
    </rPh>
    <phoneticPr fontId="2"/>
  </si>
  <si>
    <t>ハヤシグチ毛皮ファーカシミヤ</t>
    <phoneticPr fontId="2"/>
  </si>
  <si>
    <t>自分</t>
    <rPh sb="0" eb="2">
      <t>ジブン</t>
    </rPh>
    <phoneticPr fontId="2"/>
  </si>
  <si>
    <t>優里子</t>
    <rPh sb="0" eb="3">
      <t>ユリコ</t>
    </rPh>
    <phoneticPr fontId="2"/>
  </si>
  <si>
    <t>半分ポイント返還</t>
    <rPh sb="0" eb="2">
      <t>ハンブン</t>
    </rPh>
    <rPh sb="6" eb="8">
      <t>ヘンカン</t>
    </rPh>
    <phoneticPr fontId="2"/>
  </si>
  <si>
    <t>×</t>
    <phoneticPr fontId="2"/>
  </si>
  <si>
    <t>メイン</t>
    <phoneticPr fontId="2"/>
  </si>
  <si>
    <t>昼食</t>
    <rPh sb="0" eb="2">
      <t>チュウショク</t>
    </rPh>
    <phoneticPr fontId="2"/>
  </si>
  <si>
    <t>夕食</t>
    <rPh sb="0" eb="2">
      <t>ユウショク</t>
    </rPh>
    <phoneticPr fontId="2"/>
  </si>
  <si>
    <t>移動</t>
    <rPh sb="0" eb="2">
      <t>イドウ</t>
    </rPh>
    <phoneticPr fontId="2"/>
  </si>
  <si>
    <t>成田10:15-新千歳12:05</t>
    <rPh sb="0" eb="2">
      <t>ナリタ</t>
    </rPh>
    <rPh sb="8" eb="11">
      <t>シンチトセ</t>
    </rPh>
    <phoneticPr fontId="2"/>
  </si>
  <si>
    <t>新千歳19:30-成田21:05</t>
    <rPh sb="0" eb="3">
      <t>シンチトセ</t>
    </rPh>
    <rPh sb="9" eb="11">
      <t>ナリタ</t>
    </rPh>
    <phoneticPr fontId="2"/>
  </si>
  <si>
    <t>ホテル</t>
    <phoneticPr fontId="2"/>
  </si>
  <si>
    <t>札幌ビューホテル大通公園</t>
    <phoneticPr fontId="2"/>
  </si>
  <si>
    <t>札幌市中央区大通西8丁目</t>
    <phoneticPr fontId="2"/>
  </si>
  <si>
    <t>大通・狸小路</t>
    <rPh sb="0" eb="2">
      <t>オオドオリ</t>
    </rPh>
    <rPh sb="3" eb="4">
      <t>タヌキ</t>
    </rPh>
    <rPh sb="4" eb="6">
      <t>コウジ</t>
    </rPh>
    <phoneticPr fontId="2"/>
  </si>
  <si>
    <t>春スノボ</t>
    <rPh sb="0" eb="1">
      <t>ハル</t>
    </rPh>
    <phoneticPr fontId="2"/>
  </si>
  <si>
    <t>-</t>
    <phoneticPr fontId="2"/>
  </si>
  <si>
    <t>桑園イオン</t>
    <rPh sb="0" eb="2">
      <t>ソウエン</t>
    </rPh>
    <phoneticPr fontId="2"/>
  </si>
  <si>
    <t>北大</t>
    <rPh sb="0" eb="2">
      <t>ホクダイ</t>
    </rPh>
    <phoneticPr fontId="2"/>
  </si>
  <si>
    <t>北食</t>
    <rPh sb="0" eb="1">
      <t>ホク</t>
    </rPh>
    <rPh sb="1" eb="2">
      <t>ショク</t>
    </rPh>
    <phoneticPr fontId="2"/>
  </si>
  <si>
    <t>とりあたま</t>
    <phoneticPr fontId="2"/>
  </si>
  <si>
    <t>シープバー</t>
    <phoneticPr fontId="2"/>
  </si>
  <si>
    <t>電気羊酒場 エレクトリックシープバー</t>
    <rPh sb="0" eb="2">
      <t>デンキ</t>
    </rPh>
    <rPh sb="2" eb="3">
      <t>ヒツジ</t>
    </rPh>
    <rPh sb="3" eb="5">
      <t>サカバ</t>
    </rPh>
    <phoneticPr fontId="2"/>
  </si>
  <si>
    <t>ととり</t>
    <phoneticPr fontId="2"/>
  </si>
  <si>
    <t>Yoshi</t>
    <phoneticPr fontId="2"/>
  </si>
  <si>
    <t>スープカレー</t>
    <phoneticPr fontId="2"/>
  </si>
  <si>
    <t>札駅</t>
    <rPh sb="0" eb="1">
      <t>サツ</t>
    </rPh>
    <rPh sb="1" eb="2">
      <t>エキ</t>
    </rPh>
    <phoneticPr fontId="2"/>
  </si>
  <si>
    <t>大通</t>
    <rPh sb="0" eb="2">
      <t>オオドオ</t>
    </rPh>
    <phoneticPr fontId="2"/>
  </si>
  <si>
    <t>3泊４日札幌旅行</t>
    <rPh sb="1" eb="2">
      <t>ハク</t>
    </rPh>
    <rPh sb="2" eb="4">
      <t>ヨッカ</t>
    </rPh>
    <rPh sb="4" eb="6">
      <t>サッポロ</t>
    </rPh>
    <rPh sb="6" eb="8">
      <t>リョコウ</t>
    </rPh>
    <phoneticPr fontId="2"/>
  </si>
  <si>
    <t>(午後早めに離別)</t>
    <rPh sb="1" eb="3">
      <t>ゴゴ</t>
    </rPh>
    <rPh sb="3" eb="4">
      <t>ハヤ</t>
    </rPh>
    <rPh sb="6" eb="8">
      <t>リベツ</t>
    </rPh>
    <phoneticPr fontId="2"/>
  </si>
  <si>
    <t>北大周辺</t>
    <rPh sb="0" eb="2">
      <t>ホクダイ</t>
    </rPh>
    <rPh sb="2" eb="4">
      <t>シュウヘン</t>
    </rPh>
    <phoneticPr fontId="2"/>
  </si>
  <si>
    <t>ホテル周辺</t>
    <rPh sb="3" eb="5">
      <t>シュウヘン</t>
    </rPh>
    <phoneticPr fontId="2"/>
  </si>
  <si>
    <t>北食・中央食堂</t>
    <rPh sb="0" eb="1">
      <t>ホク</t>
    </rPh>
    <rPh sb="1" eb="2">
      <t>ショク</t>
    </rPh>
    <rPh sb="3" eb="5">
      <t>チュウオウ</t>
    </rPh>
    <rPh sb="5" eb="7">
      <t>ショクドウ</t>
    </rPh>
    <phoneticPr fontId="2"/>
  </si>
  <si>
    <t>北○</t>
    <rPh sb="0" eb="1">
      <t>キタ</t>
    </rPh>
    <phoneticPr fontId="2"/>
  </si>
  <si>
    <t>和楽</t>
    <rPh sb="0" eb="2">
      <t>ワラク</t>
    </rPh>
    <phoneticPr fontId="2"/>
  </si>
  <si>
    <t>二十四軒</t>
    <rPh sb="0" eb="3">
      <t>ニジュウヨン</t>
    </rPh>
    <rPh sb="3" eb="4">
      <t>ケン</t>
    </rPh>
    <phoneticPr fontId="2"/>
  </si>
  <si>
    <t>南北ストリート</t>
    <rPh sb="0" eb="2">
      <t>ナンボク</t>
    </rPh>
    <phoneticPr fontId="2"/>
  </si>
  <si>
    <t>北二十四条</t>
    <rPh sb="0" eb="1">
      <t>キタ</t>
    </rPh>
    <rPh sb="1" eb="5">
      <t>２４ジョウ</t>
    </rPh>
    <phoneticPr fontId="2"/>
  </si>
  <si>
    <t>YOSHI</t>
    <phoneticPr fontId="2"/>
  </si>
  <si>
    <t>札幌駅周辺?</t>
    <rPh sb="0" eb="3">
      <t>サッポロエキ</t>
    </rPh>
    <rPh sb="3" eb="5">
      <t>シュウヘン</t>
    </rPh>
    <phoneticPr fontId="2"/>
  </si>
  <si>
    <t>狸小路</t>
    <rPh sb="0" eb="1">
      <t>タヌキ</t>
    </rPh>
    <rPh sb="1" eb="3">
      <t>コウジ</t>
    </rPh>
    <phoneticPr fontId="2"/>
  </si>
  <si>
    <t>SHS</t>
    <phoneticPr fontId="2"/>
  </si>
  <si>
    <t>その他</t>
    <rPh sb="2" eb="3">
      <t>タ</t>
    </rPh>
    <phoneticPr fontId="2"/>
  </si>
  <si>
    <t>スプリングガイド</t>
    <phoneticPr fontId="2"/>
  </si>
  <si>
    <t xml:space="preserve">守護神 アルミ製 スプリングガイド Ver.3用 </t>
    <phoneticPr fontId="2"/>
  </si>
  <si>
    <t>楽</t>
    <rPh sb="0" eb="1">
      <t>ラク</t>
    </rPh>
    <phoneticPr fontId="2"/>
  </si>
  <si>
    <t>大里</t>
    <rPh sb="0" eb="2">
      <t>オオサト</t>
    </rPh>
    <phoneticPr fontId="2"/>
  </si>
  <si>
    <t>ネジ</t>
    <phoneticPr fontId="2"/>
  </si>
  <si>
    <t>ユニクロ 小ネジサラ M5×25 50入</t>
    <phoneticPr fontId="2"/>
  </si>
  <si>
    <t>施設利用代</t>
    <rPh sb="0" eb="2">
      <t>シセツ</t>
    </rPh>
    <rPh sb="2" eb="4">
      <t>リヨウ</t>
    </rPh>
    <rPh sb="4" eb="5">
      <t>ダイ</t>
    </rPh>
    <phoneticPr fontId="2"/>
  </si>
  <si>
    <t>食事・飲物</t>
    <rPh sb="0" eb="2">
      <t>ショクジ</t>
    </rPh>
    <rPh sb="3" eb="4">
      <t>ノ</t>
    </rPh>
    <rPh sb="4" eb="5">
      <t>モノ</t>
    </rPh>
    <phoneticPr fontId="2"/>
  </si>
  <si>
    <t>2018/5/27_定例会(ユニオンベース)</t>
    <rPh sb="10" eb="13">
      <t>テイレイカイ</t>
    </rPh>
    <phoneticPr fontId="2"/>
  </si>
  <si>
    <t>VFC</t>
    <phoneticPr fontId="2"/>
  </si>
  <si>
    <t>ハンドガード</t>
    <phoneticPr fontId="2"/>
  </si>
  <si>
    <t>HK417 レイルハンドガード/アルミCNC</t>
    <phoneticPr fontId="2"/>
  </si>
  <si>
    <t>BigDragon</t>
    <phoneticPr fontId="2"/>
  </si>
  <si>
    <t>ベルト</t>
    <phoneticPr fontId="2"/>
  </si>
  <si>
    <t>服装</t>
    <rPh sb="0" eb="2">
      <t>フクソウ</t>
    </rPh>
    <phoneticPr fontId="2"/>
  </si>
  <si>
    <t>Tacticalウエストベルト/Cordura1000D (OD)</t>
    <phoneticPr fontId="2"/>
  </si>
  <si>
    <t>日本語圏</t>
    <rPh sb="0" eb="2">
      <t>ニホン</t>
    </rPh>
    <rPh sb="2" eb="3">
      <t>ゴ</t>
    </rPh>
    <rPh sb="3" eb="4">
      <t>ケン</t>
    </rPh>
    <phoneticPr fontId="2"/>
  </si>
  <si>
    <t>スペイン語圏</t>
    <rPh sb="4" eb="5">
      <t>ゴ</t>
    </rPh>
    <rPh sb="5" eb="6">
      <t>ケン</t>
    </rPh>
    <phoneticPr fontId="2"/>
  </si>
  <si>
    <t>英語圏</t>
    <rPh sb="0" eb="2">
      <t>エイゴ</t>
    </rPh>
    <rPh sb="2" eb="3">
      <t>ケン</t>
    </rPh>
    <phoneticPr fontId="2"/>
  </si>
  <si>
    <t>例)</t>
    <rPh sb="0" eb="1">
      <t>レイ</t>
    </rPh>
    <phoneticPr fontId="2"/>
  </si>
  <si>
    <t>日本</t>
    <rPh sb="0" eb="2">
      <t>ニホン</t>
    </rPh>
    <phoneticPr fontId="2"/>
  </si>
  <si>
    <t>アメリカ・イギリス・フィリピン</t>
    <phoneticPr fontId="2"/>
  </si>
  <si>
    <t>ワーキングホリデー</t>
    <phoneticPr fontId="2"/>
  </si>
  <si>
    <t>スペイン・チリ・グアテマラ</t>
    <phoneticPr fontId="2"/>
  </si>
  <si>
    <t>1年間(最長2年間)</t>
    <rPh sb="1" eb="2">
      <t>ネン</t>
    </rPh>
    <rPh sb="2" eb="3">
      <t>カン</t>
    </rPh>
    <rPh sb="4" eb="6">
      <t>サイチョウ</t>
    </rPh>
    <rPh sb="7" eb="9">
      <t>ネンカン</t>
    </rPh>
    <phoneticPr fontId="2"/>
  </si>
  <si>
    <t>27歳</t>
    <rPh sb="2" eb="3">
      <t>サイ</t>
    </rPh>
    <phoneticPr fontId="2"/>
  </si>
  <si>
    <t>28歳</t>
    <rPh sb="2" eb="3">
      <t>サイ</t>
    </rPh>
    <phoneticPr fontId="2"/>
  </si>
  <si>
    <t>29歳</t>
    <rPh sb="2" eb="3">
      <t>サイ</t>
    </rPh>
    <phoneticPr fontId="2"/>
  </si>
  <si>
    <t>30歳</t>
    <rPh sb="2" eb="3">
      <t>サイ</t>
    </rPh>
    <phoneticPr fontId="2"/>
  </si>
  <si>
    <t>31歳</t>
    <rPh sb="2" eb="3">
      <t>サイ</t>
    </rPh>
    <phoneticPr fontId="2"/>
  </si>
  <si>
    <t>海外では低収入になる可能性がある</t>
    <rPh sb="0" eb="2">
      <t>カイガイ</t>
    </rPh>
    <rPh sb="4" eb="5">
      <t>テイ</t>
    </rPh>
    <rPh sb="5" eb="7">
      <t>シュウニュウ</t>
    </rPh>
    <rPh sb="10" eb="13">
      <t>カノウセイ</t>
    </rPh>
    <phoneticPr fontId="2"/>
  </si>
  <si>
    <t>特に"これから"学ぶスペイン語圏内では英語圏よりもより不安要素は高い</t>
    <rPh sb="0" eb="1">
      <t>トク</t>
    </rPh>
    <rPh sb="8" eb="9">
      <t>マナ</t>
    </rPh>
    <rPh sb="14" eb="15">
      <t>ゴ</t>
    </rPh>
    <rPh sb="15" eb="16">
      <t>ケン</t>
    </rPh>
    <rPh sb="16" eb="17">
      <t>ナイ</t>
    </rPh>
    <rPh sb="19" eb="21">
      <t>エイゴ</t>
    </rPh>
    <rPh sb="21" eb="22">
      <t>ケン</t>
    </rPh>
    <rPh sb="27" eb="29">
      <t>フアン</t>
    </rPh>
    <rPh sb="29" eb="31">
      <t>ヨウソ</t>
    </rPh>
    <rPh sb="32" eb="33">
      <t>タカ</t>
    </rPh>
    <phoneticPr fontId="2"/>
  </si>
  <si>
    <t>とはいえ</t>
    <phoneticPr fontId="2"/>
  </si>
  <si>
    <t>折衝案となるが、</t>
    <rPh sb="0" eb="2">
      <t>セッショウ</t>
    </rPh>
    <rPh sb="2" eb="3">
      <t>アン</t>
    </rPh>
    <phoneticPr fontId="2"/>
  </si>
  <si>
    <t>　ワーホリを利用したチリへの渡航は勿論OK</t>
    <rPh sb="6" eb="8">
      <t>リヨウ</t>
    </rPh>
    <rPh sb="14" eb="16">
      <t>トコウ</t>
    </rPh>
    <rPh sb="17" eb="19">
      <t>モチロン</t>
    </rPh>
    <phoneticPr fontId="2"/>
  </si>
  <si>
    <t>　それに延長を利用して志望する建築家のところで修行するのもOK</t>
    <rPh sb="4" eb="6">
      <t>エンチョウ</t>
    </rPh>
    <rPh sb="7" eb="9">
      <t>リヨウ</t>
    </rPh>
    <rPh sb="11" eb="13">
      <t>シボウ</t>
    </rPh>
    <rPh sb="15" eb="18">
      <t>ケンチクカ</t>
    </rPh>
    <rPh sb="23" eb="25">
      <t>シュギョウ</t>
    </rPh>
    <phoneticPr fontId="2"/>
  </si>
  <si>
    <t>とはいえ努力して優里子に付いて行きたいので</t>
    <rPh sb="4" eb="6">
      <t>ドリョク</t>
    </rPh>
    <rPh sb="8" eb="11">
      <t>ユリコ</t>
    </rPh>
    <rPh sb="12" eb="13">
      <t>ツ</t>
    </rPh>
    <rPh sb="15" eb="16">
      <t>イ</t>
    </rPh>
    <phoneticPr fontId="2"/>
  </si>
  <si>
    <t>海外であるならば英語(ワーホリが終わるころを目指して)を中心として仕事をみつけられるようにしたい</t>
    <rPh sb="0" eb="2">
      <t>カイガイ</t>
    </rPh>
    <rPh sb="8" eb="10">
      <t>エイゴ</t>
    </rPh>
    <rPh sb="16" eb="17">
      <t>オ</t>
    </rPh>
    <rPh sb="22" eb="24">
      <t>メザ</t>
    </rPh>
    <rPh sb="28" eb="30">
      <t>チュウシン</t>
    </rPh>
    <rPh sb="33" eb="35">
      <t>シゴト</t>
    </rPh>
    <phoneticPr fontId="2"/>
  </si>
  <si>
    <t>まだとっかかりがあるから</t>
    <phoneticPr fontId="2"/>
  </si>
  <si>
    <r>
      <rPr>
        <b/>
        <sz val="11"/>
        <color rgb="FFFF0000"/>
        <rFont val="Meiryo UI"/>
        <family val="3"/>
        <charset val="128"/>
      </rPr>
      <t>海外</t>
    </r>
    <r>
      <rPr>
        <sz val="11"/>
        <color theme="1"/>
        <rFont val="Meiryo UI"/>
        <family val="2"/>
        <charset val="128"/>
      </rPr>
      <t>で修行を積む・そのうち修行が実り、仕事を得る・暮らすという考えは尊重したい</t>
    </r>
    <rPh sb="0" eb="2">
      <t>カイガイ</t>
    </rPh>
    <rPh sb="3" eb="5">
      <t>シュギョウ</t>
    </rPh>
    <rPh sb="6" eb="7">
      <t>ツ</t>
    </rPh>
    <rPh sb="13" eb="15">
      <t>シュギョウ</t>
    </rPh>
    <rPh sb="16" eb="17">
      <t>ミノ</t>
    </rPh>
    <rPh sb="19" eb="21">
      <t>シゴト</t>
    </rPh>
    <rPh sb="22" eb="23">
      <t>エ</t>
    </rPh>
    <rPh sb="25" eb="26">
      <t>ク</t>
    </rPh>
    <rPh sb="31" eb="32">
      <t>カンガ</t>
    </rPh>
    <rPh sb="34" eb="36">
      <t>ソンチョウ</t>
    </rPh>
    <phoneticPr fontId="2"/>
  </si>
  <si>
    <t>但し、俺は恐らく簡単にスペイン語圏での仕事を簡単には見つけられない/ 語学が弱いことからスペイン語習得も容易ではないと思っている</t>
    <rPh sb="0" eb="1">
      <t>タダ</t>
    </rPh>
    <rPh sb="3" eb="4">
      <t>オレ</t>
    </rPh>
    <rPh sb="5" eb="6">
      <t>オソ</t>
    </rPh>
    <rPh sb="8" eb="10">
      <t>カンタン</t>
    </rPh>
    <rPh sb="15" eb="16">
      <t>ゴ</t>
    </rPh>
    <rPh sb="16" eb="17">
      <t>ケン</t>
    </rPh>
    <rPh sb="19" eb="21">
      <t>シゴト</t>
    </rPh>
    <rPh sb="22" eb="24">
      <t>カンタン</t>
    </rPh>
    <rPh sb="26" eb="27">
      <t>ミ</t>
    </rPh>
    <rPh sb="35" eb="37">
      <t>ゴガク</t>
    </rPh>
    <rPh sb="38" eb="39">
      <t>ヨワ</t>
    </rPh>
    <rPh sb="48" eb="49">
      <t>ゴ</t>
    </rPh>
    <rPh sb="49" eb="51">
      <t>シュウトク</t>
    </rPh>
    <rPh sb="52" eb="54">
      <t>ヨウイ</t>
    </rPh>
    <rPh sb="59" eb="60">
      <t>オモ</t>
    </rPh>
    <phoneticPr fontId="2"/>
  </si>
  <si>
    <t>優里子がチリに行くのと同時に</t>
    <rPh sb="0" eb="3">
      <t>ユリコ</t>
    </rPh>
    <rPh sb="7" eb="8">
      <t>イ</t>
    </rPh>
    <rPh sb="11" eb="13">
      <t>ドウジ</t>
    </rPh>
    <phoneticPr fontId="2"/>
  </si>
  <si>
    <t>俺は英語の勉強を始め、1-2年後に</t>
    <rPh sb="0" eb="1">
      <t>オレ</t>
    </rPh>
    <rPh sb="2" eb="4">
      <t>エイゴ</t>
    </rPh>
    <rPh sb="5" eb="7">
      <t>ベンキョウ</t>
    </rPh>
    <rPh sb="8" eb="9">
      <t>ハジ</t>
    </rPh>
    <rPh sb="14" eb="15">
      <t>ネン</t>
    </rPh>
    <rPh sb="15" eb="16">
      <t>ゴ</t>
    </rPh>
    <phoneticPr fontId="2"/>
  </si>
  <si>
    <t>　日本で仕事をするか、英語圏で仕事をするか二人で決めたい</t>
    <rPh sb="1" eb="3">
      <t>ニホン</t>
    </rPh>
    <rPh sb="4" eb="6">
      <t>シゴト</t>
    </rPh>
    <rPh sb="11" eb="13">
      <t>エイゴ</t>
    </rPh>
    <rPh sb="13" eb="14">
      <t>ケン</t>
    </rPh>
    <rPh sb="15" eb="17">
      <t>シゴト</t>
    </rPh>
    <rPh sb="21" eb="23">
      <t>フタリ</t>
    </rPh>
    <rPh sb="24" eb="25">
      <t>キ</t>
    </rPh>
    <phoneticPr fontId="2"/>
  </si>
  <si>
    <t>英語圏で　優里子がある程度の安定した職につけるなら</t>
    <rPh sb="0" eb="2">
      <t>エイゴ</t>
    </rPh>
    <rPh sb="2" eb="3">
      <t>ケン</t>
    </rPh>
    <rPh sb="5" eb="8">
      <t>ユリコ</t>
    </rPh>
    <rPh sb="11" eb="13">
      <t>テイド</t>
    </rPh>
    <rPh sb="14" eb="16">
      <t>アンテイ</t>
    </rPh>
    <rPh sb="18" eb="19">
      <t>ショク</t>
    </rPh>
    <phoneticPr fontId="2"/>
  </si>
  <si>
    <t>本心だけ言えば、俺は優里子に</t>
    <rPh sb="0" eb="2">
      <t>ホンシン</t>
    </rPh>
    <rPh sb="4" eb="5">
      <t>イ</t>
    </rPh>
    <rPh sb="8" eb="9">
      <t>オレ</t>
    </rPh>
    <rPh sb="10" eb="13">
      <t>ユリコ</t>
    </rPh>
    <phoneticPr fontId="2"/>
  </si>
  <si>
    <t>　師と言える沢山学んできてほしい、世界的に活躍できるようにな人間になってほしい、好きな仕事をしてほしい</t>
    <rPh sb="1" eb="2">
      <t>シ</t>
    </rPh>
    <rPh sb="3" eb="4">
      <t>イ</t>
    </rPh>
    <rPh sb="6" eb="8">
      <t>タクサン</t>
    </rPh>
    <rPh sb="8" eb="9">
      <t>マナ</t>
    </rPh>
    <rPh sb="17" eb="20">
      <t>セカイテキ</t>
    </rPh>
    <rPh sb="21" eb="23">
      <t>カツヤク</t>
    </rPh>
    <rPh sb="30" eb="32">
      <t>ニンゲン</t>
    </rPh>
    <rPh sb="40" eb="41">
      <t>ス</t>
    </rPh>
    <rPh sb="43" eb="45">
      <t>シゴト</t>
    </rPh>
    <phoneticPr fontId="2"/>
  </si>
  <si>
    <t>ダンプポーチ</t>
    <phoneticPr fontId="2"/>
  </si>
  <si>
    <t>出来る限り互いに干渉されることなく・制限されることなく、自由に活動すること</t>
    <rPh sb="0" eb="2">
      <t>デキ</t>
    </rPh>
    <rPh sb="3" eb="4">
      <t>カギ</t>
    </rPh>
    <rPh sb="5" eb="6">
      <t>タガ</t>
    </rPh>
    <rPh sb="8" eb="10">
      <t>カンショウ</t>
    </rPh>
    <rPh sb="18" eb="20">
      <t>セイゲン</t>
    </rPh>
    <rPh sb="28" eb="30">
      <t>ジユウ</t>
    </rPh>
    <rPh sb="31" eb="33">
      <t>カツドウ</t>
    </rPh>
    <phoneticPr fontId="2"/>
  </si>
  <si>
    <t>二人のうち、最低どちらかはある程度の資金確保ができる状態にすること</t>
    <rPh sb="0" eb="2">
      <t>フタリ</t>
    </rPh>
    <rPh sb="6" eb="8">
      <t>サイテイ</t>
    </rPh>
    <rPh sb="15" eb="17">
      <t>テイド</t>
    </rPh>
    <rPh sb="18" eb="20">
      <t>シキン</t>
    </rPh>
    <rPh sb="20" eb="22">
      <t>カクホ</t>
    </rPh>
    <rPh sb="26" eb="28">
      <t>ジョウタイ</t>
    </rPh>
    <phoneticPr fontId="2"/>
  </si>
  <si>
    <t>上記二点を強調・妥協しつつも守っていきたい</t>
    <rPh sb="0" eb="2">
      <t>ジョウキ</t>
    </rPh>
    <rPh sb="2" eb="4">
      <t>ニテン</t>
    </rPh>
    <rPh sb="5" eb="7">
      <t>キョウチョウ</t>
    </rPh>
    <rPh sb="8" eb="10">
      <t>ダキョウ</t>
    </rPh>
    <rPh sb="14" eb="15">
      <t>マモ</t>
    </rPh>
    <phoneticPr fontId="2"/>
  </si>
  <si>
    <t>考え直し</t>
    <rPh sb="0" eb="1">
      <t>カンガ</t>
    </rPh>
    <rPh sb="2" eb="3">
      <t>ナオ</t>
    </rPh>
    <phoneticPr fontId="2"/>
  </si>
  <si>
    <t>そもそも俺が東京に来た理由はなんだったか</t>
    <rPh sb="4" eb="5">
      <t>オレ</t>
    </rPh>
    <rPh sb="6" eb="8">
      <t>トウキョウ</t>
    </rPh>
    <rPh sb="9" eb="10">
      <t>キ</t>
    </rPh>
    <rPh sb="11" eb="13">
      <t>リユウ</t>
    </rPh>
    <phoneticPr fontId="2"/>
  </si>
  <si>
    <t>IT企業を優先し、また東京に根差した企業を選んだのはなぜか</t>
    <rPh sb="2" eb="4">
      <t>キギョウ</t>
    </rPh>
    <rPh sb="5" eb="7">
      <t>ユウセン</t>
    </rPh>
    <rPh sb="11" eb="13">
      <t>トウキョウ</t>
    </rPh>
    <rPh sb="14" eb="16">
      <t>ネザ</t>
    </rPh>
    <rPh sb="18" eb="20">
      <t>キギョウ</t>
    </rPh>
    <rPh sb="21" eb="22">
      <t>エラ</t>
    </rPh>
    <phoneticPr fontId="2"/>
  </si>
  <si>
    <t>それは、他分野に及ぶ社会ソリューションの提供は 優里子が目指す分野にも入り込めるから</t>
    <rPh sb="4" eb="7">
      <t>タブンヤ</t>
    </rPh>
    <rPh sb="8" eb="9">
      <t>オヨ</t>
    </rPh>
    <rPh sb="10" eb="12">
      <t>シャカイ</t>
    </rPh>
    <rPh sb="20" eb="22">
      <t>テイキョウ</t>
    </rPh>
    <rPh sb="24" eb="27">
      <t>ユリコ</t>
    </rPh>
    <rPh sb="28" eb="30">
      <t>メザ</t>
    </rPh>
    <rPh sb="31" eb="33">
      <t>ブンヤ</t>
    </rPh>
    <rPh sb="35" eb="36">
      <t>ハイ</t>
    </rPh>
    <rPh sb="37" eb="38">
      <t>コ</t>
    </rPh>
    <phoneticPr fontId="2"/>
  </si>
  <si>
    <t>　だからいま建設会社に常駐しているんでしょ</t>
    <rPh sb="6" eb="8">
      <t>ケンセツ</t>
    </rPh>
    <rPh sb="8" eb="10">
      <t>ガイシャ</t>
    </rPh>
    <rPh sb="11" eb="13">
      <t>ジョウチュウ</t>
    </rPh>
    <phoneticPr fontId="2"/>
  </si>
  <si>
    <t>東京で学ぶ・働くを予定していた優里子を追って東京に来たんではなかったか</t>
    <rPh sb="0" eb="2">
      <t>トウキョウ</t>
    </rPh>
    <rPh sb="3" eb="4">
      <t>マナ</t>
    </rPh>
    <rPh sb="6" eb="7">
      <t>ハタラ</t>
    </rPh>
    <rPh sb="9" eb="11">
      <t>ヨテイ</t>
    </rPh>
    <rPh sb="15" eb="18">
      <t>ユリコ</t>
    </rPh>
    <rPh sb="19" eb="20">
      <t>オ</t>
    </rPh>
    <rPh sb="22" eb="24">
      <t>トウキョウ</t>
    </rPh>
    <rPh sb="25" eb="26">
      <t>キ</t>
    </rPh>
    <phoneticPr fontId="2"/>
  </si>
  <si>
    <t>敢えてこの会社に残る選択肢等そもそもなかったんじゃないか</t>
    <rPh sb="0" eb="1">
      <t>ア</t>
    </rPh>
    <rPh sb="5" eb="7">
      <t>カイシャ</t>
    </rPh>
    <rPh sb="8" eb="9">
      <t>ノコ</t>
    </rPh>
    <rPh sb="10" eb="13">
      <t>センタクシ</t>
    </rPh>
    <rPh sb="13" eb="14">
      <t>ナド</t>
    </rPh>
    <phoneticPr fontId="2"/>
  </si>
  <si>
    <t>優里子がチリを目指すなら、そして着いて行っていいなら、それこそ当初の目的を考えれば本望なのではないか</t>
    <rPh sb="0" eb="3">
      <t>ユリコ</t>
    </rPh>
    <rPh sb="7" eb="9">
      <t>メザ</t>
    </rPh>
    <rPh sb="16" eb="17">
      <t>ツ</t>
    </rPh>
    <rPh sb="19" eb="20">
      <t>イ</t>
    </rPh>
    <rPh sb="31" eb="33">
      <t>トウショ</t>
    </rPh>
    <rPh sb="34" eb="36">
      <t>モクテキ</t>
    </rPh>
    <rPh sb="37" eb="38">
      <t>カンガ</t>
    </rPh>
    <rPh sb="41" eb="43">
      <t>ホンモウ</t>
    </rPh>
    <phoneticPr fontId="2"/>
  </si>
  <si>
    <t>資金不足の道さえ退けられるならチリへ行くべき　それが回答でしょ</t>
    <rPh sb="0" eb="2">
      <t>シキン</t>
    </rPh>
    <rPh sb="2" eb="4">
      <t>フソク</t>
    </rPh>
    <rPh sb="5" eb="6">
      <t>ミチ</t>
    </rPh>
    <rPh sb="8" eb="9">
      <t>シリゾ</t>
    </rPh>
    <rPh sb="18" eb="19">
      <t>イ</t>
    </rPh>
    <rPh sb="26" eb="28">
      <t>カイトウ</t>
    </rPh>
    <phoneticPr fontId="2"/>
  </si>
  <si>
    <t>海外で働くことに繋げること、日本に戻っても働ける道を出来る限り作っておくことはなるたけカバーリングはする必要はある</t>
    <rPh sb="0" eb="2">
      <t>カイガイ</t>
    </rPh>
    <rPh sb="3" eb="4">
      <t>ハタラ</t>
    </rPh>
    <rPh sb="8" eb="9">
      <t>ツナ</t>
    </rPh>
    <rPh sb="14" eb="16">
      <t>ニホン</t>
    </rPh>
    <rPh sb="17" eb="18">
      <t>モド</t>
    </rPh>
    <rPh sb="21" eb="22">
      <t>ハタラ</t>
    </rPh>
    <rPh sb="24" eb="25">
      <t>ミチ</t>
    </rPh>
    <rPh sb="26" eb="28">
      <t>デキ</t>
    </rPh>
    <rPh sb="29" eb="30">
      <t>カギ</t>
    </rPh>
    <rPh sb="31" eb="32">
      <t>ツク</t>
    </rPh>
    <rPh sb="52" eb="54">
      <t>ヒツヨウ</t>
    </rPh>
    <phoneticPr fontId="2"/>
  </si>
  <si>
    <t>5-7月は多段階リリース</t>
    <rPh sb="3" eb="4">
      <t>ガツ</t>
    </rPh>
    <rPh sb="5" eb="6">
      <t>タ</t>
    </rPh>
    <rPh sb="6" eb="8">
      <t>ダンカイ</t>
    </rPh>
    <phoneticPr fontId="2"/>
  </si>
  <si>
    <t>27歳の覚悟</t>
    <rPh sb="2" eb="3">
      <t>サイ</t>
    </rPh>
    <rPh sb="4" eb="6">
      <t>カクゴ</t>
    </rPh>
    <phoneticPr fontId="2"/>
  </si>
  <si>
    <t>出来高請求システムは2018年4月末本番</t>
    <rPh sb="0" eb="2">
      <t>デキ</t>
    </rPh>
    <rPh sb="2" eb="3">
      <t>ダカ</t>
    </rPh>
    <rPh sb="3" eb="5">
      <t>セイキュウ</t>
    </rPh>
    <rPh sb="14" eb="15">
      <t>ネン</t>
    </rPh>
    <rPh sb="16" eb="18">
      <t>ガツマツ</t>
    </rPh>
    <rPh sb="18" eb="20">
      <t>ホンバン</t>
    </rPh>
    <phoneticPr fontId="2"/>
  </si>
  <si>
    <t>　⇒ 2018年7月末には離職する覚悟で動く</t>
    <rPh sb="7" eb="8">
      <t>ネン</t>
    </rPh>
    <rPh sb="9" eb="10">
      <t>ガツ</t>
    </rPh>
    <rPh sb="10" eb="11">
      <t>マツ</t>
    </rPh>
    <rPh sb="13" eb="15">
      <t>リショク</t>
    </rPh>
    <rPh sb="17" eb="19">
      <t>カクゴ</t>
    </rPh>
    <rPh sb="20" eb="21">
      <t>ウゴ</t>
    </rPh>
    <phoneticPr fontId="2"/>
  </si>
  <si>
    <t>2018/6/17_定例会(リトルヘッドショット)</t>
    <rPh sb="10" eb="13">
      <t>テイレイカイ</t>
    </rPh>
    <phoneticPr fontId="2"/>
  </si>
  <si>
    <t>BLACKHAWKタイプ右用 ホルスター 防水 (1.黒色 P220 P226)</t>
    <phoneticPr fontId="2"/>
  </si>
  <si>
    <t>ホルスター</t>
    <phoneticPr fontId="2"/>
  </si>
  <si>
    <t>Bolle</t>
    <phoneticPr fontId="2"/>
  </si>
  <si>
    <t>ゴーグル</t>
  </si>
  <si>
    <t>シューティングゴーグル THUNDER</t>
    <phoneticPr fontId="2"/>
  </si>
  <si>
    <t>SHENKEL</t>
    <phoneticPr fontId="2"/>
  </si>
  <si>
    <t>マガジンポーチ</t>
    <phoneticPr fontId="2"/>
  </si>
  <si>
    <t xml:space="preserve">HK417マガジン用 オープントップマガジンポーチ </t>
    <phoneticPr fontId="2"/>
  </si>
  <si>
    <t>Alibabaクーポン</t>
    <phoneticPr fontId="2"/>
  </si>
  <si>
    <t>30mm スコープマウント トップレール</t>
    <phoneticPr fontId="2"/>
  </si>
  <si>
    <t>ELEMENT</t>
    <phoneticPr fontId="2"/>
  </si>
  <si>
    <t>トップレール</t>
    <phoneticPr fontId="2"/>
  </si>
  <si>
    <t>Ali</t>
    <phoneticPr fontId="2"/>
  </si>
  <si>
    <t>ZERO</t>
    <phoneticPr fontId="2"/>
  </si>
  <si>
    <t>Basic 生分解性バイオBB弾 0.25g</t>
    <phoneticPr fontId="2"/>
  </si>
  <si>
    <t>ダットサイト</t>
    <phoneticPr fontId="2"/>
  </si>
  <si>
    <t>オープン式 ライフルサイトスコープドットサイト ダットサイト　照準器 20mm 対応　レッド/グリーン</t>
    <phoneticPr fontId="2"/>
  </si>
  <si>
    <t>VERY100</t>
    <phoneticPr fontId="2"/>
  </si>
  <si>
    <t>2018/6/30_練習会(千葉デルタ)</t>
    <rPh sb="10" eb="12">
      <t>レンシュウ</t>
    </rPh>
    <rPh sb="12" eb="13">
      <t>カイ</t>
    </rPh>
    <rPh sb="14" eb="16">
      <t>チバ</t>
    </rPh>
    <phoneticPr fontId="2"/>
  </si>
  <si>
    <t>BBボトル(大)</t>
    <rPh sb="6" eb="7">
      <t>ダイ</t>
    </rPh>
    <phoneticPr fontId="2"/>
  </si>
  <si>
    <t>店舗</t>
    <rPh sb="0" eb="2">
      <t>テンポ</t>
    </rPh>
    <phoneticPr fontId="2"/>
  </si>
  <si>
    <t>No.103 電動ガン用 減速アダプター</t>
    <phoneticPr fontId="2"/>
  </si>
  <si>
    <t>アダプター</t>
    <phoneticPr fontId="2"/>
  </si>
  <si>
    <t>東京マルイ</t>
    <rPh sb="0" eb="2">
      <t>トウキョウ</t>
    </rPh>
    <phoneticPr fontId="2"/>
  </si>
  <si>
    <t>本体</t>
    <rPh sb="0" eb="2">
      <t>ホンタイ</t>
    </rPh>
    <phoneticPr fontId="2"/>
  </si>
  <si>
    <t>MP5A4 HG</t>
    <phoneticPr fontId="2"/>
  </si>
  <si>
    <t>ダンプポーチ(\200)を購入したが…商品届かず</t>
    <rPh sb="13" eb="15">
      <t>コウニュウ</t>
    </rPh>
    <rPh sb="19" eb="21">
      <t>ショウヒン</t>
    </rPh>
    <rPh sb="21" eb="22">
      <t>トド</t>
    </rPh>
    <phoneticPr fontId="2"/>
  </si>
  <si>
    <t>ダンプポーチ ミリタリーポーチ BK</t>
    <phoneticPr fontId="2"/>
  </si>
  <si>
    <t>No.57 MP5K ショートマガジン スタンダード電動ガン用</t>
    <phoneticPr fontId="2"/>
  </si>
  <si>
    <t>No.4 MP5 ノーマルマガジン スタンダード電動ガン用</t>
    <phoneticPr fontId="2"/>
  </si>
  <si>
    <t>8.4V 1600mAh ニッケル水素バッテリー</t>
    <phoneticPr fontId="2"/>
  </si>
  <si>
    <t xml:space="preserve">Tasmanian Tiger 2 SGL MAG POUCH MP5 </t>
    <phoneticPr fontId="2"/>
  </si>
  <si>
    <t>Tasmanian Tiger</t>
  </si>
  <si>
    <t>ﾌﾟﾚ</t>
    <phoneticPr fontId="2"/>
  </si>
  <si>
    <t>BBQ代・飲物</t>
    <rPh sb="3" eb="4">
      <t>ダイ</t>
    </rPh>
    <rPh sb="5" eb="6">
      <t>ノ</t>
    </rPh>
    <rPh sb="6" eb="7">
      <t>モノ</t>
    </rPh>
    <phoneticPr fontId="2"/>
  </si>
  <si>
    <t>-</t>
    <phoneticPr fontId="2"/>
  </si>
  <si>
    <t>アングルフォアグリップ</t>
    <phoneticPr fontId="2"/>
  </si>
  <si>
    <t>BUSHNELL</t>
    <phoneticPr fontId="2"/>
  </si>
  <si>
    <t>1X40 Optics Rifle scope</t>
    <phoneticPr fontId="2"/>
  </si>
  <si>
    <t>CR-2032 2BS [リチウムコイン電池 3V 2個]</t>
    <phoneticPr fontId="2"/>
  </si>
  <si>
    <t>Maxell</t>
    <phoneticPr fontId="2"/>
  </si>
  <si>
    <t>その他</t>
    <rPh sb="2" eb="3">
      <t>タ</t>
    </rPh>
    <phoneticPr fontId="2"/>
  </si>
  <si>
    <t>電池</t>
    <rPh sb="0" eb="2">
      <t>デンチ</t>
    </rPh>
    <phoneticPr fontId="2"/>
  </si>
  <si>
    <t>Yo</t>
    <phoneticPr fontId="2"/>
  </si>
  <si>
    <t>[ノーブランド]</t>
  </si>
  <si>
    <t>電動ガン</t>
    <rPh sb="0" eb="2">
      <t>デンドウ</t>
    </rPh>
    <phoneticPr fontId="2"/>
  </si>
  <si>
    <t>Ali</t>
    <phoneticPr fontId="2"/>
  </si>
  <si>
    <t>ハンドガードプロテクター・レイル タン</t>
    <phoneticPr fontId="2"/>
  </si>
  <si>
    <t>G.A.W</t>
    <phoneticPr fontId="2"/>
  </si>
  <si>
    <t>SBD</t>
    <phoneticPr fontId="2"/>
  </si>
  <si>
    <t>OPTION No.1</t>
    <phoneticPr fontId="2"/>
  </si>
  <si>
    <t>東京マルイ次世代電動ガン用ストック内蔵変換コネクター NO-CN39</t>
    <phoneticPr fontId="2"/>
  </si>
  <si>
    <t>Amazon割引</t>
    <rPh sb="6" eb="8">
      <t>ワリビキ</t>
    </rPh>
    <phoneticPr fontId="2"/>
  </si>
  <si>
    <t>Limskey</t>
    <phoneticPr fontId="2"/>
  </si>
  <si>
    <t>2s リポバッテリー 7.4v 1500mAh 30c</t>
    <phoneticPr fontId="2"/>
  </si>
  <si>
    <t>Ali</t>
    <phoneticPr fontId="2"/>
  </si>
  <si>
    <t>Digital Battery Capacity Checker RC CellMeter 7</t>
    <phoneticPr fontId="2"/>
  </si>
  <si>
    <t>Ali</t>
    <phoneticPr fontId="2"/>
  </si>
  <si>
    <t>2018/7/20_他チーム主催貸切(ユニオンベース)</t>
    <rPh sb="10" eb="11">
      <t>タ</t>
    </rPh>
    <rPh sb="14" eb="16">
      <t>シュサイ</t>
    </rPh>
    <rPh sb="16" eb="17">
      <t>カ</t>
    </rPh>
    <rPh sb="17" eb="18">
      <t>キ</t>
    </rPh>
    <phoneticPr fontId="2"/>
  </si>
  <si>
    <t>メルカリポイント</t>
    <phoneticPr fontId="2"/>
  </si>
  <si>
    <t>SIG552 Seals</t>
    <phoneticPr fontId="2"/>
  </si>
  <si>
    <t>ﾒﾙ</t>
    <phoneticPr fontId="2"/>
  </si>
  <si>
    <t>東京マルイ</t>
    <rPh sb="0" eb="2">
      <t>トウキョウ</t>
    </rPh>
    <phoneticPr fontId="2"/>
  </si>
  <si>
    <t>シリコンメンテナンススプレー 70ml</t>
    <phoneticPr fontId="2"/>
  </si>
  <si>
    <t>Am</t>
    <phoneticPr fontId="2"/>
  </si>
  <si>
    <t>GoolRC</t>
    <phoneticPr fontId="2"/>
  </si>
  <si>
    <t>バッテリー</t>
    <phoneticPr fontId="2"/>
  </si>
  <si>
    <t>B6 多機能 ミニ バランス 充電器 放電器 リポ</t>
    <phoneticPr fontId="2"/>
  </si>
  <si>
    <t>【PSE規格品】12V5A　汎用　ACアダプター　ノイズフィルターつき</t>
    <phoneticPr fontId="2"/>
  </si>
  <si>
    <t>最強防炎 ! LiPo Guard リポバッテリー セーフティーバッグ</t>
    <phoneticPr fontId="2"/>
  </si>
  <si>
    <t>リポ</t>
    <phoneticPr fontId="2"/>
  </si>
  <si>
    <t>Ni-MH</t>
    <phoneticPr fontId="2"/>
  </si>
  <si>
    <t>バッテリー</t>
    <phoneticPr fontId="2"/>
  </si>
  <si>
    <t>充電機器</t>
    <rPh sb="0" eb="2">
      <t>ジュウデン</t>
    </rPh>
    <rPh sb="2" eb="4">
      <t>キキ</t>
    </rPh>
    <phoneticPr fontId="2"/>
  </si>
  <si>
    <t>ﾔﾌｵｸ</t>
    <phoneticPr fontId="2"/>
  </si>
  <si>
    <t>マガジン</t>
  </si>
  <si>
    <t>MAG</t>
    <phoneticPr fontId="2"/>
  </si>
  <si>
    <t>MP5 スプリング給弾式マガジン【装弾数90発】</t>
    <phoneticPr fontId="2"/>
  </si>
  <si>
    <t>マガジン</t>
    <phoneticPr fontId="2"/>
  </si>
  <si>
    <t>No.110 SIGノーマルマガジン リアルタイプ スタンダード電動ガン用</t>
    <phoneticPr fontId="2"/>
  </si>
  <si>
    <t>ダットサイト</t>
  </si>
  <si>
    <t>1X30ミリメートルレッドドットサイト　HT5-0040</t>
    <phoneticPr fontId="2"/>
  </si>
  <si>
    <t>Runacc　バレルクリーニングキット</t>
    <phoneticPr fontId="2"/>
  </si>
  <si>
    <t>2018/8/19_定例会(リトルヘッドショット)</t>
    <rPh sb="10" eb="13">
      <t>テイレイカイ</t>
    </rPh>
    <phoneticPr fontId="2"/>
  </si>
  <si>
    <t>メルカリクーポン</t>
    <phoneticPr fontId="2"/>
  </si>
  <si>
    <t>LayLax</t>
    <phoneticPr fontId="2"/>
  </si>
  <si>
    <t>リポバッテリー"R" 7.4V/2050mAh ミニバッテリーS</t>
    <phoneticPr fontId="2"/>
  </si>
  <si>
    <t>ﾒﾙ</t>
    <phoneticPr fontId="2"/>
  </si>
  <si>
    <t>iHelp</t>
    <phoneticPr fontId="2"/>
  </si>
  <si>
    <t>ニッパー 150mm IH-61</t>
    <phoneticPr fontId="2"/>
  </si>
  <si>
    <t>Am</t>
    <phoneticPr fontId="2"/>
  </si>
  <si>
    <t>その他</t>
    <rPh sb="2" eb="3">
      <t>タ</t>
    </rPh>
    <phoneticPr fontId="2"/>
  </si>
  <si>
    <t>ハンダ部分にチューブ保護不要なT型コネクタ オスメス10ペア</t>
    <phoneticPr fontId="2"/>
  </si>
  <si>
    <t>Am</t>
    <phoneticPr fontId="2"/>
  </si>
  <si>
    <t>HOZAN</t>
    <phoneticPr fontId="2"/>
  </si>
  <si>
    <t>フラックス 鉛フリーハンダ対応 便利なハケ付きキャップ付 容量30mL H-722</t>
    <phoneticPr fontId="2"/>
  </si>
  <si>
    <t>工具</t>
    <rPh sb="0" eb="2">
      <t>コウグ</t>
    </rPh>
    <phoneticPr fontId="2"/>
  </si>
  <si>
    <t>接続コネクタ</t>
    <rPh sb="0" eb="2">
      <t>セツゾク</t>
    </rPh>
    <phoneticPr fontId="2"/>
  </si>
  <si>
    <t>八幡ねじ</t>
    <phoneticPr fontId="2"/>
  </si>
  <si>
    <t>ネジ</t>
    <phoneticPr fontId="2"/>
  </si>
  <si>
    <t>銅ワッシャー　6mm</t>
    <phoneticPr fontId="2"/>
  </si>
  <si>
    <t>店舗</t>
    <rPh sb="0" eb="2">
      <t>テンポ</t>
    </rPh>
    <phoneticPr fontId="2"/>
  </si>
  <si>
    <t>エーモン工業</t>
    <phoneticPr fontId="2"/>
  </si>
  <si>
    <t>ヒューズ</t>
    <phoneticPr fontId="2"/>
  </si>
  <si>
    <t>1153 [ギボシ端子セット]</t>
    <phoneticPr fontId="2"/>
  </si>
  <si>
    <t>E425 [ミニ平型ヒューズホルダー30A（MAX）]</t>
    <phoneticPr fontId="2"/>
  </si>
  <si>
    <t>1278 [ミニ平型ヒューズ30A]</t>
    <phoneticPr fontId="2"/>
  </si>
  <si>
    <t>売却益</t>
    <rPh sb="0" eb="3">
      <t>バイキャクエキ</t>
    </rPh>
    <phoneticPr fontId="2"/>
  </si>
  <si>
    <t>メルカリ</t>
    <phoneticPr fontId="2"/>
  </si>
  <si>
    <t xml:space="preserve"> - [No.151]SOPMOD用 ニッケル水素バッテリー</t>
    <phoneticPr fontId="2"/>
  </si>
  <si>
    <t xml:space="preserve"> - SOPMODバッテリー専用コネクタ</t>
    <phoneticPr fontId="2"/>
  </si>
  <si>
    <t>1178 [配線コード AV2.00sq 5m]</t>
    <phoneticPr fontId="2"/>
  </si>
  <si>
    <t>配線</t>
    <rPh sb="0" eb="2">
      <t>ハイセン</t>
    </rPh>
    <phoneticPr fontId="2"/>
  </si>
  <si>
    <t>エチゴヤ</t>
    <phoneticPr fontId="2"/>
  </si>
  <si>
    <t>BDU</t>
  </si>
  <si>
    <t>コンバットパンツ マルチカム MC</t>
    <phoneticPr fontId="2"/>
  </si>
  <si>
    <t>ﾗｸ</t>
  </si>
  <si>
    <t>ラクマクーポン</t>
    <phoneticPr fontId="2"/>
  </si>
  <si>
    <t>MP5K HC/MP5シリーズ共用 220連ダブルマガジン</t>
    <phoneticPr fontId="2"/>
  </si>
  <si>
    <t>ﾒﾙ</t>
  </si>
  <si>
    <t>マガジンクリップ</t>
    <phoneticPr fontId="2"/>
  </si>
  <si>
    <t>No.8 MP5 マガジンクリップ</t>
    <phoneticPr fontId="2"/>
  </si>
  <si>
    <t>-</t>
    <phoneticPr fontId="2"/>
  </si>
  <si>
    <t>メルカリ売上利用</t>
    <rPh sb="4" eb="5">
      <t>ウ</t>
    </rPh>
    <rPh sb="5" eb="6">
      <t>ア</t>
    </rPh>
    <rPh sb="6" eb="8">
      <t>リヨウ</t>
    </rPh>
    <phoneticPr fontId="2"/>
  </si>
  <si>
    <t>1174 [配線コード AV1.25sq 5m 赤]</t>
  </si>
  <si>
    <t>元取</t>
    <rPh sb="0" eb="1">
      <t>モト</t>
    </rPh>
    <rPh sb="1" eb="2">
      <t>ト</t>
    </rPh>
    <phoneticPr fontId="2"/>
  </si>
  <si>
    <t>レンタルガン</t>
    <phoneticPr fontId="2"/>
  </si>
  <si>
    <t>レンタルウェア</t>
    <phoneticPr fontId="2"/>
  </si>
  <si>
    <t>総計/元取</t>
    <rPh sb="0" eb="2">
      <t>ソウケイ</t>
    </rPh>
    <rPh sb="3" eb="4">
      <t>モト</t>
    </rPh>
    <rPh sb="4" eb="5">
      <t>ト</t>
    </rPh>
    <phoneticPr fontId="2"/>
  </si>
  <si>
    <r>
      <t>【偽】</t>
    </r>
    <r>
      <rPr>
        <strike/>
        <sz val="11"/>
        <color theme="1"/>
        <rFont val="Meiryo UI"/>
        <family val="3"/>
        <charset val="128"/>
      </rPr>
      <t>emerson gear</t>
    </r>
    <rPh sb="1" eb="2">
      <t>ニセ</t>
    </rPh>
    <phoneticPr fontId="2"/>
  </si>
  <si>
    <t>レンタルマスク</t>
    <phoneticPr fontId="2"/>
  </si>
  <si>
    <t>トラスコ中山</t>
    <phoneticPr fontId="2"/>
  </si>
  <si>
    <t>TRRS0.89 [六角棒レンチ ショートタイプ 0.89mm]</t>
    <phoneticPr fontId="2"/>
  </si>
  <si>
    <t>1133 [平型端子 スピーカー用 AV(S)0.50-1.25sq Sサイズ 5セット]</t>
    <phoneticPr fontId="2"/>
  </si>
  <si>
    <t>端子</t>
    <rPh sb="0" eb="2">
      <t>タンシ</t>
    </rPh>
    <phoneticPr fontId="2"/>
  </si>
  <si>
    <t>回の参加で元取り</t>
    <rPh sb="0" eb="1">
      <t>カイ</t>
    </rPh>
    <rPh sb="2" eb="4">
      <t>サンカ</t>
    </rPh>
    <rPh sb="5" eb="6">
      <t>モト</t>
    </rPh>
    <rPh sb="6" eb="7">
      <t>ト</t>
    </rPh>
    <phoneticPr fontId="2"/>
  </si>
  <si>
    <t>※ユニオンベース参考</t>
    <rPh sb="8" eb="10">
      <t>サンコウ</t>
    </rPh>
    <phoneticPr fontId="2"/>
  </si>
  <si>
    <t>割引</t>
    <rPh sb="0" eb="2">
      <t>ワリビキ</t>
    </rPh>
    <phoneticPr fontId="2"/>
  </si>
  <si>
    <t>P付与</t>
    <rPh sb="1" eb="3">
      <t>フヨ</t>
    </rPh>
    <phoneticPr fontId="2"/>
  </si>
  <si>
    <t>割引後</t>
    <rPh sb="0" eb="2">
      <t>ワリビキ</t>
    </rPh>
    <rPh sb="2" eb="3">
      <t>ゴ</t>
    </rPh>
    <phoneticPr fontId="2"/>
  </si>
  <si>
    <t>P付与合計</t>
    <rPh sb="1" eb="3">
      <t>フヨ</t>
    </rPh>
    <rPh sb="3" eb="5">
      <t>ゴウケイ</t>
    </rPh>
    <phoneticPr fontId="2"/>
  </si>
  <si>
    <t>円相当</t>
    <rPh sb="0" eb="1">
      <t>エン</t>
    </rPh>
    <rPh sb="1" eb="3">
      <t>ソウトウ</t>
    </rPh>
    <phoneticPr fontId="2"/>
  </si>
  <si>
    <t>Prime会員費</t>
    <rPh sb="5" eb="7">
      <t>カイイン</t>
    </rPh>
    <rPh sb="7" eb="8">
      <t>ヒ</t>
    </rPh>
    <phoneticPr fontId="2"/>
  </si>
  <si>
    <t>クーポン</t>
    <phoneticPr fontId="2"/>
  </si>
  <si>
    <t>ポイントセール</t>
    <phoneticPr fontId="2"/>
  </si>
  <si>
    <t>本体帰属P</t>
    <rPh sb="0" eb="2">
      <t>ホンタイ</t>
    </rPh>
    <rPh sb="2" eb="4">
      <t>キゾク</t>
    </rPh>
    <phoneticPr fontId="2"/>
  </si>
  <si>
    <t>想定</t>
    <rPh sb="0" eb="2">
      <t>ソウテイ</t>
    </rPh>
    <phoneticPr fontId="2"/>
  </si>
  <si>
    <t>割引率</t>
    <rPh sb="0" eb="2">
      <t>ワリビキ</t>
    </rPh>
    <rPh sb="2" eb="3">
      <t>リツ</t>
    </rPh>
    <phoneticPr fontId="2"/>
  </si>
  <si>
    <t>大阪</t>
    <rPh sb="0" eb="2">
      <t>オオサカ</t>
    </rPh>
    <phoneticPr fontId="2"/>
  </si>
  <si>
    <t>大阪城</t>
    <rPh sb="0" eb="3">
      <t>オオサカジョウ</t>
    </rPh>
    <phoneticPr fontId="2"/>
  </si>
  <si>
    <t>道頓堀</t>
    <rPh sb="0" eb="3">
      <t>ドウトンボリ</t>
    </rPh>
    <phoneticPr fontId="2"/>
  </si>
  <si>
    <t>海遊館</t>
    <rPh sb="0" eb="3">
      <t>カイユウカン</t>
    </rPh>
    <phoneticPr fontId="2"/>
  </si>
  <si>
    <t>通天閣</t>
    <rPh sb="0" eb="3">
      <t>ツウテンカク</t>
    </rPh>
    <phoneticPr fontId="2"/>
  </si>
  <si>
    <t>なんばグランド花月</t>
    <rPh sb="7" eb="9">
      <t>カゲツ</t>
    </rPh>
    <phoneticPr fontId="2"/>
  </si>
  <si>
    <t>あべのハルカス</t>
    <phoneticPr fontId="2"/>
  </si>
  <si>
    <t>住吉大社</t>
    <rPh sb="0" eb="4">
      <t>スミヨシタイシャ</t>
    </rPh>
    <phoneticPr fontId="2"/>
  </si>
  <si>
    <t>万博記念公園</t>
    <rPh sb="0" eb="2">
      <t>バンパク</t>
    </rPh>
    <rPh sb="2" eb="4">
      <t>キネン</t>
    </rPh>
    <rPh sb="4" eb="6">
      <t>コウエン</t>
    </rPh>
    <phoneticPr fontId="2"/>
  </si>
  <si>
    <t>ダイソー</t>
    <phoneticPr fontId="2"/>
  </si>
  <si>
    <t>収納</t>
    <rPh sb="0" eb="2">
      <t>シュウノウ</t>
    </rPh>
    <phoneticPr fontId="2"/>
  </si>
  <si>
    <t>収納類2点</t>
    <rPh sb="0" eb="2">
      <t>シュウノウ</t>
    </rPh>
    <rPh sb="2" eb="3">
      <t>ルイ</t>
    </rPh>
    <rPh sb="4" eb="5">
      <t>テン</t>
    </rPh>
    <phoneticPr fontId="2"/>
  </si>
  <si>
    <t>店舗</t>
    <rPh sb="0" eb="2">
      <t>テンポ</t>
    </rPh>
    <phoneticPr fontId="2"/>
  </si>
  <si>
    <t>KM企画</t>
    <rPh sb="2" eb="4">
      <t>キカク</t>
    </rPh>
    <phoneticPr fontId="2"/>
  </si>
  <si>
    <t>マズル</t>
    <phoneticPr fontId="2"/>
  </si>
  <si>
    <t>スチール製 ローレットマズルプロテクター逆ネジ ARVF15PR</t>
    <phoneticPr fontId="2"/>
  </si>
  <si>
    <t>タクティカルフェイスマスク</t>
    <phoneticPr fontId="2"/>
  </si>
  <si>
    <t>Hunting Riser</t>
    <phoneticPr fontId="2"/>
  </si>
  <si>
    <t>マウントレール</t>
    <phoneticPr fontId="2"/>
  </si>
  <si>
    <t>マウントレールベース 20 ミリメートル</t>
    <phoneticPr fontId="2"/>
  </si>
  <si>
    <t>電動ガン 7.4V 1300mAh 25C50C リポ</t>
    <phoneticPr fontId="2"/>
  </si>
  <si>
    <t>Kypom</t>
    <phoneticPr fontId="2"/>
  </si>
  <si>
    <t>購入日</t>
    <rPh sb="0" eb="2">
      <t>コウニュウ</t>
    </rPh>
    <rPh sb="2" eb="3">
      <t>ビ</t>
    </rPh>
    <phoneticPr fontId="2"/>
  </si>
  <si>
    <t>No.80 SIG 220連マガジン スタンダード電動ガン用</t>
    <phoneticPr fontId="2"/>
  </si>
  <si>
    <t>電動ガン用SBDスタンダードパッケージ</t>
    <phoneticPr fontId="2"/>
  </si>
  <si>
    <t>電動ガン用SBD</t>
    <phoneticPr fontId="2"/>
  </si>
  <si>
    <t>メタル製 メッシュマスク NAVY SEALsスタイル (グリーンカモフラージュ)</t>
    <phoneticPr fontId="2"/>
  </si>
  <si>
    <t>Mimi</t>
    <phoneticPr fontId="2"/>
  </si>
  <si>
    <t>リポバッテリーバランス充電器 2S 3S用 iMAX B3</t>
    <phoneticPr fontId="2"/>
  </si>
  <si>
    <t>Sherry</t>
    <phoneticPr fontId="2"/>
  </si>
  <si>
    <t>HPJP3 [国内用変換プラグ（Cタイプ）]</t>
    <phoneticPr fontId="2"/>
  </si>
  <si>
    <t>変換プラグ</t>
    <rPh sb="0" eb="2">
      <t>ヘンカン</t>
    </rPh>
    <phoneticPr fontId="2"/>
  </si>
  <si>
    <t>Yazawa</t>
    <phoneticPr fontId="2"/>
  </si>
  <si>
    <t>2018/9/23_定例会(OPS)</t>
    <rPh sb="10" eb="13">
      <t>テイレイカイ</t>
    </rPh>
    <phoneticPr fontId="2"/>
  </si>
  <si>
    <t>駐車場代</t>
    <rPh sb="0" eb="2">
      <t>チュウシャ</t>
    </rPh>
    <rPh sb="2" eb="3">
      <t>ジョウ</t>
    </rPh>
    <rPh sb="3" eb="4">
      <t>ダイ</t>
    </rPh>
    <phoneticPr fontId="2"/>
  </si>
  <si>
    <t xml:space="preserve">アイコム </t>
    <phoneticPr fontId="2"/>
  </si>
  <si>
    <t>連携機器</t>
    <rPh sb="0" eb="2">
      <t>レンケイ</t>
    </rPh>
    <rPh sb="2" eb="4">
      <t>キキ</t>
    </rPh>
    <phoneticPr fontId="2"/>
  </si>
  <si>
    <t>トランシーバー</t>
    <phoneticPr fontId="2"/>
  </si>
  <si>
    <t>特定小電力　47ch中継タイプ ブラック ロングアンテナタイプ IC-4300L</t>
    <phoneticPr fontId="2"/>
  </si>
  <si>
    <t>ﾗｸ</t>
    <phoneticPr fontId="2"/>
  </si>
  <si>
    <t>ﾗｸ</t>
    <phoneticPr fontId="2"/>
  </si>
  <si>
    <t>2018/10/07_定例会(OPS)</t>
    <rPh sb="11" eb="14">
      <t>テイレイカイ</t>
    </rPh>
    <phoneticPr fontId="2"/>
  </si>
  <si>
    <t>電動ガン</t>
    <rPh sb="0" eb="2">
      <t>デンドウ</t>
    </rPh>
    <phoneticPr fontId="2"/>
  </si>
  <si>
    <t>マガジン</t>
    <phoneticPr fontId="2"/>
  </si>
  <si>
    <t>-</t>
  </si>
  <si>
    <t>ﾔﾌｵｸ</t>
  </si>
  <si>
    <t>S&amp;T AY</t>
    <phoneticPr fontId="2"/>
  </si>
  <si>
    <t>M4 spectre SMG</t>
    <phoneticPr fontId="2"/>
  </si>
  <si>
    <t>A023MAG Spectre M4用50連マガジン</t>
    <phoneticPr fontId="2"/>
  </si>
  <si>
    <t>セメダイン</t>
    <phoneticPr fontId="2"/>
  </si>
  <si>
    <t>接着剤</t>
    <rPh sb="0" eb="3">
      <t>セッチャクザイ</t>
    </rPh>
    <phoneticPr fontId="2"/>
  </si>
  <si>
    <t>ハイスーパー5 P-6g [汎用エポキシ接着剤]</t>
    <phoneticPr fontId="2"/>
  </si>
  <si>
    <t>アロンアルフアEXTRA耐衝撃スリム</t>
    <phoneticPr fontId="2"/>
  </si>
  <si>
    <t>コニシ</t>
    <phoneticPr fontId="2"/>
  </si>
  <si>
    <t>曇り止め</t>
    <rPh sb="0" eb="1">
      <t>クモ</t>
    </rPh>
    <rPh sb="2" eb="3">
      <t>ド</t>
    </rPh>
    <phoneticPr fontId="2"/>
  </si>
  <si>
    <t>レンズクリーナー &amp; くもり止め トラベルレンズペーパー スッキリ爽快シート ウェットタイプ 20包入り</t>
    <phoneticPr fontId="2"/>
  </si>
  <si>
    <t>Am</t>
    <phoneticPr fontId="2"/>
  </si>
  <si>
    <t>モリブデングリス</t>
    <phoneticPr fontId="2"/>
  </si>
  <si>
    <t>パール</t>
    <phoneticPr fontId="2"/>
  </si>
  <si>
    <t>TAMIYA</t>
    <phoneticPr fontId="2"/>
  </si>
  <si>
    <t>シリコンスプレー</t>
    <phoneticPr fontId="2"/>
  </si>
  <si>
    <t>クリーニングロッド</t>
    <phoneticPr fontId="2"/>
  </si>
  <si>
    <t>グリス</t>
    <phoneticPr fontId="2"/>
  </si>
  <si>
    <t>メンテナンス・調整</t>
    <rPh sb="7" eb="9">
      <t>チョウセイ</t>
    </rPh>
    <phoneticPr fontId="2"/>
  </si>
  <si>
    <t>G&amp;P製 カッパー・シム・セット(SP016)★汎用　T0.1＆T0.2各20枚入り</t>
    <phoneticPr fontId="2"/>
  </si>
  <si>
    <t>G&amp;P</t>
  </si>
  <si>
    <t>シムセット</t>
    <phoneticPr fontId="2"/>
  </si>
  <si>
    <t>20mmピカティニーウィーバースコープレールマウントベース　マルイ MP5</t>
    <phoneticPr fontId="2"/>
  </si>
  <si>
    <t>SHS</t>
    <phoneticPr fontId="2"/>
  </si>
  <si>
    <t>メタルギアセクターギアクリップ aeg v2/v3ギアボックス</t>
    <phoneticPr fontId="2"/>
  </si>
  <si>
    <t>ギアクリップ</t>
    <phoneticPr fontId="2"/>
  </si>
  <si>
    <t>12月</t>
    <rPh sb="2" eb="3">
      <t>ガツ</t>
    </rPh>
    <phoneticPr fontId="2"/>
  </si>
  <si>
    <t>1月</t>
    <rPh sb="1" eb="2">
      <t>ガツ</t>
    </rPh>
    <phoneticPr fontId="2"/>
  </si>
  <si>
    <t>初詣</t>
    <rPh sb="0" eb="2">
      <t>ハツモウデ</t>
    </rPh>
    <phoneticPr fontId="2"/>
  </si>
  <si>
    <t>心の休み</t>
    <rPh sb="0" eb="1">
      <t>ココロ</t>
    </rPh>
    <rPh sb="2" eb="3">
      <t>ヤス</t>
    </rPh>
    <phoneticPr fontId="2"/>
  </si>
  <si>
    <t>優里子のミャンマー出入国期間</t>
    <rPh sb="0" eb="3">
      <t>ユリコ</t>
    </rPh>
    <rPh sb="9" eb="11">
      <t>シュツニュウ</t>
    </rPh>
    <rPh sb="11" eb="12">
      <t>コク</t>
    </rPh>
    <rPh sb="12" eb="14">
      <t>キカン</t>
    </rPh>
    <phoneticPr fontId="2"/>
  </si>
  <si>
    <t>鉄アレイ5kg持参で無料</t>
    <rPh sb="0" eb="1">
      <t>テツ</t>
    </rPh>
    <rPh sb="7" eb="9">
      <t>ジサン</t>
    </rPh>
    <rPh sb="10" eb="12">
      <t>ムリョウ</t>
    </rPh>
    <phoneticPr fontId="2"/>
  </si>
  <si>
    <t>男性3500 + 女性1000</t>
    <rPh sb="0" eb="2">
      <t>ダンセイ</t>
    </rPh>
    <rPh sb="9" eb="11">
      <t>ジョセイ</t>
    </rPh>
    <phoneticPr fontId="2"/>
  </si>
  <si>
    <t>バイク1台 200</t>
    <rPh sb="4" eb="5">
      <t>ダイ</t>
    </rPh>
    <phoneticPr fontId="2"/>
  </si>
  <si>
    <t>本体</t>
    <rPh sb="0" eb="2">
      <t>ホンタイ</t>
    </rPh>
    <phoneticPr fontId="2"/>
  </si>
  <si>
    <t>マガジン</t>
    <phoneticPr fontId="2"/>
  </si>
  <si>
    <t>マガジン</t>
    <phoneticPr fontId="2"/>
  </si>
  <si>
    <t>-</t>
    <phoneticPr fontId="2"/>
  </si>
  <si>
    <t>-</t>
    <phoneticPr fontId="2"/>
  </si>
  <si>
    <t xml:space="preserve">No.09 M4 パトリオット HC </t>
    <phoneticPr fontId="2"/>
  </si>
  <si>
    <t>No.12 M16 300連マガジン</t>
    <phoneticPr fontId="2"/>
  </si>
  <si>
    <t>No.32 M16 ベトナムマガジン 190連</t>
    <phoneticPr fontId="2"/>
  </si>
  <si>
    <t>-</t>
    <phoneticPr fontId="2"/>
  </si>
  <si>
    <t>スリング</t>
  </si>
  <si>
    <t>-</t>
    <phoneticPr fontId="2"/>
  </si>
  <si>
    <t>No.153 ニッケル水素ミニSバッテリー</t>
    <phoneticPr fontId="2"/>
  </si>
  <si>
    <t>Ni-MH</t>
  </si>
  <si>
    <t>電動ガン ニッケル水素 ミニS 互換 バッテリー【1600mAh】</t>
    <phoneticPr fontId="2"/>
  </si>
  <si>
    <t>ロワジャパン</t>
    <phoneticPr fontId="2"/>
  </si>
  <si>
    <t>電動ガン</t>
    <rPh sb="0" eb="2">
      <t>デンドウ</t>
    </rPh>
    <phoneticPr fontId="2"/>
  </si>
  <si>
    <t>トレーサー</t>
    <phoneticPr fontId="2"/>
  </si>
  <si>
    <t>ﾒﾙ</t>
    <phoneticPr fontId="2"/>
  </si>
  <si>
    <t>No.146 フルオートトレーサー</t>
    <phoneticPr fontId="2"/>
  </si>
  <si>
    <t>ZERO</t>
  </si>
  <si>
    <t>Am</t>
  </si>
  <si>
    <t>Basic 生分解性バイオBB弾 0.20g</t>
    <phoneticPr fontId="2"/>
  </si>
  <si>
    <t>バイオBB弾 (蓄光バイオ 0.20g : 2,000発 グリーン発光)</t>
    <phoneticPr fontId="2"/>
  </si>
  <si>
    <t>アクリビス</t>
    <phoneticPr fontId="2"/>
  </si>
  <si>
    <t>セーフティゴーグル(ワイドビュータイプ) フレームOD TSG-22OD</t>
    <phoneticPr fontId="2"/>
  </si>
  <si>
    <t>TRUSCO</t>
    <phoneticPr fontId="2"/>
  </si>
  <si>
    <t>Amazonギフト券</t>
    <rPh sb="9" eb="10">
      <t>ケン</t>
    </rPh>
    <phoneticPr fontId="2"/>
  </si>
  <si>
    <t>2018/10/20_定例会(asobiba 池袋)</t>
    <rPh sb="11" eb="14">
      <t>テイレイカイ</t>
    </rPh>
    <rPh sb="23" eb="25">
      <t>イケブクロ</t>
    </rPh>
    <phoneticPr fontId="2"/>
  </si>
  <si>
    <t>2018/10/21_定例会(asobiba 秋葉原)</t>
    <rPh sb="11" eb="14">
      <t>テイレイカイ</t>
    </rPh>
    <rPh sb="23" eb="26">
      <t>アキハバラ</t>
    </rPh>
    <phoneticPr fontId="2"/>
  </si>
  <si>
    <t>総計</t>
    <rPh sb="0" eb="2">
      <t>ソウケイ</t>
    </rPh>
    <phoneticPr fontId="2"/>
  </si>
  <si>
    <t>備考</t>
    <rPh sb="0" eb="2">
      <t>ビコウ</t>
    </rPh>
    <phoneticPr fontId="2"/>
  </si>
  <si>
    <t>常用装備</t>
    <rPh sb="0" eb="2">
      <t>ジョウヨウ</t>
    </rPh>
    <rPh sb="2" eb="4">
      <t>ソウビ</t>
    </rPh>
    <phoneticPr fontId="2"/>
  </si>
  <si>
    <t>不要品</t>
    <rPh sb="0" eb="2">
      <t>フヨウ</t>
    </rPh>
    <rPh sb="2" eb="3">
      <t>ヒン</t>
    </rPh>
    <phoneticPr fontId="2"/>
  </si>
  <si>
    <t>貸出用</t>
    <rPh sb="0" eb="2">
      <t>カシダシ</t>
    </rPh>
    <rPh sb="2" eb="3">
      <t>ヨウ</t>
    </rPh>
    <phoneticPr fontId="2"/>
  </si>
  <si>
    <t>貸出用</t>
    <rPh sb="0" eb="3">
      <t>カシダシヨウ</t>
    </rPh>
    <phoneticPr fontId="2"/>
  </si>
  <si>
    <t>常用装備</t>
    <rPh sb="0" eb="4">
      <t>ジョウヨウソウビ</t>
    </rPh>
    <phoneticPr fontId="2"/>
  </si>
  <si>
    <t>武器群A</t>
    <rPh sb="0" eb="2">
      <t>ブキ</t>
    </rPh>
    <rPh sb="2" eb="3">
      <t>グン</t>
    </rPh>
    <phoneticPr fontId="2"/>
  </si>
  <si>
    <t>武器群B</t>
    <rPh sb="0" eb="2">
      <t>ブキ</t>
    </rPh>
    <rPh sb="2" eb="3">
      <t>グン</t>
    </rPh>
    <phoneticPr fontId="2"/>
  </si>
  <si>
    <t>検討中</t>
    <rPh sb="0" eb="3">
      <t>ケントウチュウ</t>
    </rPh>
    <phoneticPr fontId="2"/>
  </si>
  <si>
    <t>武器群C</t>
    <rPh sb="0" eb="2">
      <t>ブキ</t>
    </rPh>
    <rPh sb="2" eb="3">
      <t>グン</t>
    </rPh>
    <phoneticPr fontId="2"/>
  </si>
  <si>
    <t>売却済</t>
    <rPh sb="0" eb="2">
      <t>バイキャク</t>
    </rPh>
    <rPh sb="2" eb="3">
      <t>ズ</t>
    </rPh>
    <phoneticPr fontId="2"/>
  </si>
  <si>
    <t>関連機材</t>
    <rPh sb="0" eb="2">
      <t>カンレン</t>
    </rPh>
    <rPh sb="2" eb="4">
      <t>キザイ</t>
    </rPh>
    <phoneticPr fontId="2"/>
  </si>
  <si>
    <t>関連機材 武器群A・B</t>
    <rPh sb="0" eb="2">
      <t>カンレン</t>
    </rPh>
    <rPh sb="2" eb="4">
      <t>キザイ</t>
    </rPh>
    <rPh sb="5" eb="7">
      <t>ブキ</t>
    </rPh>
    <rPh sb="7" eb="8">
      <t>グン</t>
    </rPh>
    <phoneticPr fontId="2"/>
  </si>
  <si>
    <t>関連機材 武器群B・C</t>
    <rPh sb="0" eb="2">
      <t>カンレン</t>
    </rPh>
    <rPh sb="2" eb="4">
      <t>キザイ</t>
    </rPh>
    <rPh sb="5" eb="7">
      <t>ブキ</t>
    </rPh>
    <rPh sb="7" eb="8">
      <t>グン</t>
    </rPh>
    <phoneticPr fontId="2"/>
  </si>
  <si>
    <t>関連機材 武器群B・C・D・E</t>
    <rPh sb="0" eb="2">
      <t>カンレン</t>
    </rPh>
    <rPh sb="2" eb="4">
      <t>キザイ</t>
    </rPh>
    <rPh sb="5" eb="7">
      <t>ブキ</t>
    </rPh>
    <rPh sb="7" eb="8">
      <t>グン</t>
    </rPh>
    <phoneticPr fontId="2"/>
  </si>
  <si>
    <t>武器群D</t>
    <rPh sb="0" eb="2">
      <t>ブキ</t>
    </rPh>
    <rPh sb="2" eb="3">
      <t>グン</t>
    </rPh>
    <phoneticPr fontId="2"/>
  </si>
  <si>
    <t>武器群E</t>
    <rPh sb="0" eb="2">
      <t>ブキ</t>
    </rPh>
    <rPh sb="2" eb="3">
      <t>グン</t>
    </rPh>
    <phoneticPr fontId="2"/>
  </si>
  <si>
    <t>武器群ALL</t>
    <rPh sb="0" eb="2">
      <t>ブキ</t>
    </rPh>
    <rPh sb="2" eb="3">
      <t>グン</t>
    </rPh>
    <phoneticPr fontId="2"/>
  </si>
  <si>
    <t>サブ武器群A</t>
    <rPh sb="2" eb="4">
      <t>ブキ</t>
    </rPh>
    <rPh sb="4" eb="5">
      <t>グン</t>
    </rPh>
    <phoneticPr fontId="2"/>
  </si>
  <si>
    <t>工具全般</t>
    <rPh sb="0" eb="2">
      <t>コウグ</t>
    </rPh>
    <rPh sb="2" eb="4">
      <t>ゼンパン</t>
    </rPh>
    <phoneticPr fontId="2"/>
  </si>
  <si>
    <t>消耗品</t>
    <rPh sb="0" eb="2">
      <t>ショウモウ</t>
    </rPh>
    <rPh sb="2" eb="3">
      <t>ヒン</t>
    </rPh>
    <phoneticPr fontId="2"/>
  </si>
  <si>
    <t>消耗品 (修理・調整)</t>
    <rPh sb="0" eb="2">
      <t>ショウモウ</t>
    </rPh>
    <rPh sb="2" eb="3">
      <t>ヒン</t>
    </rPh>
    <rPh sb="5" eb="7">
      <t>シュウリ</t>
    </rPh>
    <rPh sb="8" eb="10">
      <t>チョウセイ</t>
    </rPh>
    <phoneticPr fontId="2"/>
  </si>
  <si>
    <t>その他</t>
    <rPh sb="2" eb="3">
      <t>タ</t>
    </rPh>
    <phoneticPr fontId="2"/>
  </si>
  <si>
    <t>消耗品 サブ武器群Aのみ</t>
    <rPh sb="0" eb="2">
      <t>ショウモウ</t>
    </rPh>
    <rPh sb="2" eb="3">
      <t>ヒン</t>
    </rPh>
    <rPh sb="6" eb="8">
      <t>ブキ</t>
    </rPh>
    <rPh sb="8" eb="9">
      <t>グン</t>
    </rPh>
    <phoneticPr fontId="2"/>
  </si>
  <si>
    <t>補足</t>
    <rPh sb="0" eb="2">
      <t>ホソク</t>
    </rPh>
    <phoneticPr fontId="2"/>
  </si>
  <si>
    <t>上着のみ</t>
    <rPh sb="0" eb="2">
      <t>ウワギ</t>
    </rPh>
    <phoneticPr fontId="2"/>
  </si>
  <si>
    <t>参加履歴・回数</t>
    <rPh sb="0" eb="2">
      <t>サンカ</t>
    </rPh>
    <rPh sb="2" eb="4">
      <t>リレキ</t>
    </rPh>
    <rPh sb="5" eb="7">
      <t>カイスウ</t>
    </rPh>
    <phoneticPr fontId="2"/>
  </si>
  <si>
    <t>初サバゲー</t>
    <rPh sb="0" eb="1">
      <t>ハツ</t>
    </rPh>
    <phoneticPr fontId="2"/>
  </si>
  <si>
    <t>チーム加入</t>
    <rPh sb="3" eb="5">
      <t>カニュウ</t>
    </rPh>
    <phoneticPr fontId="2"/>
  </si>
  <si>
    <t>ﾊｯﾀｰ&amp;ｿﾃﾞｨ</t>
    <phoneticPr fontId="2"/>
  </si>
  <si>
    <t>新人チーム</t>
    <rPh sb="0" eb="2">
      <t>シンジン</t>
    </rPh>
    <phoneticPr fontId="2"/>
  </si>
  <si>
    <t>with優里子</t>
    <rPh sb="4" eb="7">
      <t>ユリコ</t>
    </rPh>
    <phoneticPr fontId="2"/>
  </si>
  <si>
    <t>社内イベント</t>
    <rPh sb="0" eb="2">
      <t>シャナイ</t>
    </rPh>
    <phoneticPr fontId="2"/>
  </si>
  <si>
    <t>消耗品 (修理・調整) / 武器群A</t>
    <rPh sb="0" eb="2">
      <t>ショウモウ</t>
    </rPh>
    <rPh sb="2" eb="3">
      <t>ヒン</t>
    </rPh>
    <rPh sb="5" eb="7">
      <t>シュウリ</t>
    </rPh>
    <rPh sb="8" eb="10">
      <t>チョウセイ</t>
    </rPh>
    <rPh sb="14" eb="16">
      <t>ブキ</t>
    </rPh>
    <rPh sb="16" eb="17">
      <t>グン</t>
    </rPh>
    <phoneticPr fontId="2"/>
  </si>
  <si>
    <t>消耗品 (修理・調整) / 武器群D</t>
    <rPh sb="0" eb="2">
      <t>ショウモウ</t>
    </rPh>
    <rPh sb="2" eb="3">
      <t>ヒン</t>
    </rPh>
    <rPh sb="5" eb="7">
      <t>シュウリ</t>
    </rPh>
    <rPh sb="8" eb="10">
      <t>チョウセイ</t>
    </rPh>
    <rPh sb="14" eb="16">
      <t>ブキ</t>
    </rPh>
    <rPh sb="16" eb="17">
      <t>グン</t>
    </rPh>
    <phoneticPr fontId="2"/>
  </si>
  <si>
    <t>優里子手作り</t>
    <rPh sb="0" eb="3">
      <t>ユリコ</t>
    </rPh>
    <rPh sb="3" eb="5">
      <t>テヅク</t>
    </rPh>
    <phoneticPr fontId="2"/>
  </si>
  <si>
    <t>2018/11/17_定例会(battle)</t>
    <rPh sb="11" eb="14">
      <t>テイレイカイ</t>
    </rPh>
    <phoneticPr fontId="2"/>
  </si>
  <si>
    <t>元取達成率</t>
    <rPh sb="0" eb="1">
      <t>モト</t>
    </rPh>
    <rPh sb="1" eb="2">
      <t>トリ</t>
    </rPh>
    <rPh sb="2" eb="5">
      <t>タッセイリツ</t>
    </rPh>
    <phoneticPr fontId="2"/>
  </si>
  <si>
    <t>参加回数</t>
    <rPh sb="0" eb="2">
      <t>サンカ</t>
    </rPh>
    <rPh sb="2" eb="4">
      <t>カイスウ</t>
    </rPh>
    <phoneticPr fontId="2"/>
  </si>
  <si>
    <t>回</t>
    <rPh sb="0" eb="1">
      <t>カイ</t>
    </rPh>
    <phoneticPr fontId="2"/>
  </si>
  <si>
    <t>武器群C・E</t>
    <rPh sb="0" eb="2">
      <t>ブキ</t>
    </rPh>
    <rPh sb="2" eb="3">
      <t>グン</t>
    </rPh>
    <phoneticPr fontId="2"/>
  </si>
  <si>
    <t>※破損:1</t>
    <phoneticPr fontId="2"/>
  </si>
  <si>
    <t>都内インドアフィールド用</t>
    <rPh sb="0" eb="2">
      <t>トナイ</t>
    </rPh>
    <rPh sb="11" eb="12">
      <t>ヨウ</t>
    </rPh>
    <phoneticPr fontId="2"/>
  </si>
  <si>
    <t>常用装備(インドア)</t>
    <rPh sb="0" eb="2">
      <t>ジョウヨウ</t>
    </rPh>
    <rPh sb="2" eb="4">
      <t>ソウビ</t>
    </rPh>
    <phoneticPr fontId="2"/>
  </si>
  <si>
    <t>常用装備(アウトドア)</t>
    <rPh sb="0" eb="2">
      <t>ジョウヨウ</t>
    </rPh>
    <rPh sb="2" eb="4">
      <t>ソウビ</t>
    </rPh>
    <phoneticPr fontId="2"/>
  </si>
  <si>
    <t>破損</t>
    <rPh sb="0" eb="2">
      <t>ハソン</t>
    </rPh>
    <phoneticPr fontId="2"/>
  </si>
  <si>
    <t>BBQ代・飲物</t>
    <rPh sb="3" eb="4">
      <t>ダイ</t>
    </rPh>
    <rPh sb="5" eb="7">
      <t>ノミモノ</t>
    </rPh>
    <phoneticPr fontId="2"/>
  </si>
  <si>
    <t>総合3位で賞品get!初フラッグ!</t>
    <rPh sb="0" eb="2">
      <t>ソウゴウ</t>
    </rPh>
    <rPh sb="3" eb="4">
      <t>イ</t>
    </rPh>
    <rPh sb="5" eb="7">
      <t>ショウヒン</t>
    </rPh>
    <rPh sb="11" eb="12">
      <t>ハツ</t>
    </rPh>
    <phoneticPr fontId="2"/>
  </si>
  <si>
    <t>Ali</t>
    <phoneticPr fontId="2"/>
  </si>
  <si>
    <t>ストックパイプ Aeg M4/M16</t>
    <phoneticPr fontId="2"/>
  </si>
  <si>
    <t>電動ガン</t>
    <rPh sb="0" eb="2">
      <t>デンドウ</t>
    </rPh>
    <phoneticPr fontId="2"/>
  </si>
  <si>
    <t>ストックパイプ</t>
    <phoneticPr fontId="2"/>
  </si>
  <si>
    <t>2018/10/28_貸切_結婚式二次会(デブグル)</t>
    <rPh sb="11" eb="12">
      <t>カ</t>
    </rPh>
    <rPh sb="12" eb="13">
      <t>キ</t>
    </rPh>
    <rPh sb="14" eb="17">
      <t>ケッコンシキ</t>
    </rPh>
    <rPh sb="17" eb="20">
      <t>ニジカイ</t>
    </rPh>
    <phoneticPr fontId="2"/>
  </si>
  <si>
    <t>17:45～</t>
    <phoneticPr fontId="2"/>
  </si>
  <si>
    <t>～18:45</t>
    <phoneticPr fontId="2"/>
  </si>
  <si>
    <t>優里子お泊り</t>
    <rPh sb="0" eb="3">
      <t>ユリコ</t>
    </rPh>
    <rPh sb="4" eb="5">
      <t>トマ</t>
    </rPh>
    <phoneticPr fontId="2"/>
  </si>
  <si>
    <t>夜行バス</t>
    <rPh sb="0" eb="2">
      <t>ヤコウ</t>
    </rPh>
    <phoneticPr fontId="2"/>
  </si>
  <si>
    <t>富山滞在期間</t>
    <rPh sb="0" eb="2">
      <t>トヤマ</t>
    </rPh>
    <rPh sb="2" eb="4">
      <t>タイザイ</t>
    </rPh>
    <rPh sb="4" eb="6">
      <t>キカン</t>
    </rPh>
    <phoneticPr fontId="2"/>
  </si>
  <si>
    <t>sig552</t>
    <phoneticPr fontId="2"/>
  </si>
  <si>
    <t>MP5A4</t>
    <phoneticPr fontId="2"/>
  </si>
  <si>
    <t>MP5A4</t>
    <phoneticPr fontId="2"/>
  </si>
  <si>
    <t>HK417</t>
    <phoneticPr fontId="2"/>
  </si>
  <si>
    <t>HK417, SIG552</t>
    <phoneticPr fontId="2"/>
  </si>
  <si>
    <t>HK417</t>
    <phoneticPr fontId="2"/>
  </si>
  <si>
    <t>Patriot, Specter</t>
    <phoneticPr fontId="2"/>
  </si>
  <si>
    <t>sig552, 貸(MP5A4</t>
    <rPh sb="8" eb="9">
      <t>カシ</t>
    </rPh>
    <phoneticPr fontId="2"/>
  </si>
  <si>
    <t>MP5A4, 貸(Patriot</t>
    <rPh sb="7" eb="8">
      <t>カシ</t>
    </rPh>
    <phoneticPr fontId="2"/>
  </si>
  <si>
    <t>2018/11/11_大会(リトルヘッドショット)</t>
    <rPh sb="11" eb="13">
      <t>タイカイ</t>
    </rPh>
    <phoneticPr fontId="2"/>
  </si>
  <si>
    <t>上記含む</t>
    <rPh sb="0" eb="2">
      <t>ジョウキ</t>
    </rPh>
    <rPh sb="2" eb="3">
      <t>フク</t>
    </rPh>
    <phoneticPr fontId="2"/>
  </si>
  <si>
    <t>大会初出場</t>
    <rPh sb="0" eb="2">
      <t>タイカイ</t>
    </rPh>
    <rPh sb="2" eb="5">
      <t>ハツシュツジョウ</t>
    </rPh>
    <phoneticPr fontId="2"/>
  </si>
  <si>
    <t>ハイサイクルカスタム電動ガン用 0.9J スプリング S</t>
    <phoneticPr fontId="2"/>
  </si>
  <si>
    <t>ANGS</t>
    <phoneticPr fontId="2"/>
  </si>
  <si>
    <t>東京マルイ M4パトリオットHC用新オフセットジョイント</t>
    <phoneticPr fontId="2"/>
  </si>
  <si>
    <t>フリーダムアート</t>
    <phoneticPr fontId="2"/>
  </si>
  <si>
    <t>CNC アルミバッファチューブ/DY-AC16B-B</t>
    <phoneticPr fontId="2"/>
  </si>
  <si>
    <t>DYTAC</t>
    <phoneticPr fontId="2"/>
  </si>
  <si>
    <t>RS-2タイフ゜ ストック BK (APSEE086)</t>
    <phoneticPr fontId="2"/>
  </si>
  <si>
    <t>APS</t>
    <phoneticPr fontId="2"/>
  </si>
  <si>
    <t>X3200 Mk3 弾速計 (XCAC001)</t>
    <phoneticPr fontId="2"/>
  </si>
  <si>
    <t>XCORTECH</t>
    <phoneticPr fontId="2"/>
  </si>
  <si>
    <t>電動M4用 130連スフ゜リンク゛マカ゛シ゛ン Black (UFCMG59BK)</t>
    <phoneticPr fontId="2"/>
  </si>
  <si>
    <t>UFC</t>
    <phoneticPr fontId="2"/>
  </si>
  <si>
    <t>M4/M16用 PMAG型 140連スフ゜リンク゛マカ゛シ゛ン BK (UFCMG77BK)</t>
    <phoneticPr fontId="2"/>
  </si>
  <si>
    <t>UFC</t>
    <phoneticPr fontId="2"/>
  </si>
  <si>
    <t>関連機材 武器群ALL</t>
    <phoneticPr fontId="2"/>
  </si>
  <si>
    <t>弾速計</t>
    <rPh sb="0" eb="2">
      <t>ダンソク</t>
    </rPh>
    <rPh sb="2" eb="3">
      <t>ケイ</t>
    </rPh>
    <phoneticPr fontId="2"/>
  </si>
  <si>
    <t>スプリング</t>
    <phoneticPr fontId="2"/>
  </si>
  <si>
    <t>マガジン</t>
    <phoneticPr fontId="2"/>
  </si>
  <si>
    <t>ストック</t>
    <phoneticPr fontId="2"/>
  </si>
  <si>
    <t>2018/12/2_貸切(ユニオンベース)</t>
    <rPh sb="10" eb="11">
      <t>カ</t>
    </rPh>
    <rPh sb="11" eb="12">
      <t>キ</t>
    </rPh>
    <phoneticPr fontId="2"/>
  </si>
  <si>
    <t>ORCA戦</t>
    <rPh sb="4" eb="5">
      <t>セン</t>
    </rPh>
    <phoneticPr fontId="2"/>
  </si>
  <si>
    <t>Patriot</t>
    <phoneticPr fontId="2"/>
  </si>
  <si>
    <t>2018/1/20_社内サバゲー(ユニオンベース)</t>
    <rPh sb="10" eb="12">
      <t>シャナイ</t>
    </rPh>
    <phoneticPr fontId="2"/>
  </si>
  <si>
    <t>鉄アレイ5kg持参で無料 + 女性無料</t>
    <rPh sb="0" eb="1">
      <t>テツ</t>
    </rPh>
    <rPh sb="7" eb="9">
      <t>ジサン</t>
    </rPh>
    <rPh sb="10" eb="12">
      <t>ムリョウ</t>
    </rPh>
    <rPh sb="15" eb="17">
      <t>ジョセイ</t>
    </rPh>
    <rPh sb="17" eb="19">
      <t>ムリョウ</t>
    </rPh>
    <phoneticPr fontId="2"/>
  </si>
  <si>
    <r>
      <rPr>
        <b/>
        <sz val="11"/>
        <color theme="1"/>
        <rFont val="Meiryo UI"/>
        <family val="2"/>
        <charset val="128"/>
      </rPr>
      <t>(</t>
    </r>
    <r>
      <rPr>
        <b/>
        <sz val="11"/>
        <color theme="1"/>
        <rFont val="Meiryo UI"/>
        <family val="3"/>
        <charset val="128"/>
      </rPr>
      <t>新生</t>
    </r>
    <r>
      <rPr>
        <b/>
        <sz val="11"/>
        <color theme="1"/>
        <rFont val="Meiryo UI"/>
        <family val="2"/>
        <charset val="128"/>
      </rPr>
      <t>)</t>
    </r>
    <r>
      <rPr>
        <sz val="11"/>
        <color theme="1"/>
        <rFont val="Meiryo UI"/>
        <family val="2"/>
        <charset val="128"/>
      </rPr>
      <t>Patriot</t>
    </r>
    <rPh sb="1" eb="3">
      <t>シンセイ</t>
    </rPh>
    <phoneticPr fontId="2"/>
  </si>
  <si>
    <t>ダブルマガジンクリップ TAN</t>
    <phoneticPr fontId="2"/>
  </si>
  <si>
    <t>[ノーブランド]</t>
    <phoneticPr fontId="2"/>
  </si>
  <si>
    <t>[ノーブランド]</t>
    <phoneticPr fontId="2"/>
  </si>
  <si>
    <t>マガジンクリップ</t>
    <phoneticPr fontId="2"/>
  </si>
  <si>
    <t>マグウェルグリップ</t>
    <phoneticPr fontId="2"/>
  </si>
  <si>
    <t>Victoptics</t>
    <phoneticPr fontId="2"/>
  </si>
  <si>
    <t>1 × 22 11 レベル 3MOA リフレックスサイトとレッドドットスコープライザー 20 ミリメートルウィーバーマウント</t>
    <phoneticPr fontId="2"/>
  </si>
  <si>
    <t>　7戦1勝5敗1分 5キル</t>
    <rPh sb="2" eb="3">
      <t>セン</t>
    </rPh>
    <rPh sb="4" eb="5">
      <t>ショウ</t>
    </rPh>
    <rPh sb="6" eb="7">
      <t>ハイ</t>
    </rPh>
    <rPh sb="8" eb="9">
      <t>ワ</t>
    </rPh>
    <phoneticPr fontId="2"/>
  </si>
  <si>
    <t>2018/12/09_大会(リトルヘッドショット)</t>
    <rPh sb="11" eb="13">
      <t>タイカイ</t>
    </rPh>
    <phoneticPr fontId="2"/>
  </si>
  <si>
    <t>大会2回目</t>
    <rPh sb="0" eb="2">
      <t>タイカイ</t>
    </rPh>
    <rPh sb="3" eb="5">
      <t>カイメ</t>
    </rPh>
    <phoneticPr fontId="2"/>
  </si>
  <si>
    <t>2018/8/25_貸切(ロックヒル)</t>
    <rPh sb="10" eb="11">
      <t>カ</t>
    </rPh>
    <rPh sb="11" eb="12">
      <t>キ</t>
    </rPh>
    <phoneticPr fontId="2"/>
  </si>
  <si>
    <t>時点</t>
    <phoneticPr fontId="2"/>
  </si>
  <si>
    <t>直希家宿泊</t>
    <rPh sb="0" eb="2">
      <t>ナオキ</t>
    </rPh>
    <rPh sb="2" eb="3">
      <t>イエ</t>
    </rPh>
    <rPh sb="3" eb="5">
      <t>シュクハク</t>
    </rPh>
    <phoneticPr fontId="2"/>
  </si>
  <si>
    <t>神戸家クリスマス</t>
    <rPh sb="0" eb="2">
      <t>カンベ</t>
    </rPh>
    <rPh sb="2" eb="3">
      <t>イエ</t>
    </rPh>
    <phoneticPr fontId="2"/>
  </si>
  <si>
    <t>クリスマス with 優里子</t>
    <rPh sb="11" eb="14">
      <t>ユリコ</t>
    </rPh>
    <phoneticPr fontId="2"/>
  </si>
  <si>
    <t>HK417</t>
    <phoneticPr fontId="2"/>
  </si>
  <si>
    <t>初速</t>
    <rPh sb="0" eb="2">
      <t>ショソク</t>
    </rPh>
    <phoneticPr fontId="2"/>
  </si>
  <si>
    <t>m/s</t>
    <phoneticPr fontId="2"/>
  </si>
  <si>
    <t>RPS</t>
    <phoneticPr fontId="2"/>
  </si>
  <si>
    <t>92-94</t>
    <phoneticPr fontId="2"/>
  </si>
  <si>
    <t>SIG552</t>
    <phoneticPr fontId="2"/>
  </si>
  <si>
    <t>84-85</t>
    <phoneticPr fontId="2"/>
  </si>
  <si>
    <t>MP5A4</t>
    <phoneticPr fontId="2"/>
  </si>
  <si>
    <t>85-88</t>
    <phoneticPr fontId="2"/>
  </si>
  <si>
    <t>SPECTER</t>
    <phoneticPr fontId="2"/>
  </si>
  <si>
    <t>76-77</t>
    <phoneticPr fontId="2"/>
  </si>
  <si>
    <t xml:space="preserve"> Ni-mh 8.4V 1600mAh </t>
    <phoneticPr fontId="2"/>
  </si>
  <si>
    <t>サイクル</t>
    <phoneticPr fontId="2"/>
  </si>
  <si>
    <t>6mm,0.2gBB弾</t>
    <rPh sb="10" eb="11">
      <t>ダン</t>
    </rPh>
    <phoneticPr fontId="2"/>
  </si>
  <si>
    <t>PATRIOT</t>
    <phoneticPr fontId="2"/>
  </si>
  <si>
    <t>課題</t>
    <rPh sb="0" eb="2">
      <t>カダイ</t>
    </rPh>
    <phoneticPr fontId="2"/>
  </si>
  <si>
    <t>次世代故の重量over(3kg以上)</t>
    <rPh sb="0" eb="3">
      <t>ジセダイ</t>
    </rPh>
    <rPh sb="3" eb="4">
      <t>ユエ</t>
    </rPh>
    <rPh sb="5" eb="7">
      <t>ジュウリョウ</t>
    </rPh>
    <rPh sb="15" eb="17">
      <t>イジョウ</t>
    </rPh>
    <phoneticPr fontId="2"/>
  </si>
  <si>
    <r>
      <t>ギア鳴り</t>
    </r>
    <r>
      <rPr>
        <sz val="11"/>
        <color theme="1"/>
        <rFont val="Meiryo UI"/>
        <family val="3"/>
        <charset val="128"/>
      </rPr>
      <t>(問題なしとの見解有)</t>
    </r>
    <rPh sb="2" eb="3">
      <t>ナ</t>
    </rPh>
    <rPh sb="5" eb="7">
      <t>モンダイ</t>
    </rPh>
    <rPh sb="11" eb="13">
      <t>ケンカイ</t>
    </rPh>
    <rPh sb="13" eb="14">
      <t>アリ</t>
    </rPh>
    <phoneticPr fontId="2"/>
  </si>
  <si>
    <t>カスタム/修理</t>
    <rPh sb="5" eb="7">
      <t>シュウリ</t>
    </rPh>
    <phoneticPr fontId="2"/>
  </si>
  <si>
    <t>リポ化(SBD)・フルオート不動解消</t>
    <rPh sb="14" eb="16">
      <t>フドウ</t>
    </rPh>
    <rPh sb="16" eb="18">
      <t>カイショウ</t>
    </rPh>
    <phoneticPr fontId="2"/>
  </si>
  <si>
    <t>タペットプレートスプリング引掛け部分破損解消・レール増設</t>
    <rPh sb="13" eb="15">
      <t>ヒッカ</t>
    </rPh>
    <rPh sb="16" eb="18">
      <t>ブブン</t>
    </rPh>
    <rPh sb="18" eb="20">
      <t>ハソン</t>
    </rPh>
    <rPh sb="20" eb="22">
      <t>カイショウ</t>
    </rPh>
    <rPh sb="26" eb="28">
      <t>ゾウセツ</t>
    </rPh>
    <phoneticPr fontId="2"/>
  </si>
  <si>
    <t>突発的な不動(FETの電圧管理か？)</t>
    <rPh sb="0" eb="3">
      <t>トッパツテキ</t>
    </rPh>
    <rPh sb="4" eb="6">
      <t>フドウ</t>
    </rPh>
    <rPh sb="11" eb="13">
      <t>デンアツ</t>
    </rPh>
    <rPh sb="13" eb="15">
      <t>カンリ</t>
    </rPh>
    <phoneticPr fontId="2"/>
  </si>
  <si>
    <t>接着剤での修理の為、いつ壊れるか分からない</t>
    <rPh sb="0" eb="2">
      <t>セッチャク</t>
    </rPh>
    <rPh sb="2" eb="3">
      <t>ザイ</t>
    </rPh>
    <rPh sb="5" eb="7">
      <t>シュウリ</t>
    </rPh>
    <rPh sb="8" eb="9">
      <t>タメ</t>
    </rPh>
    <rPh sb="12" eb="13">
      <t>コワ</t>
    </rPh>
    <rPh sb="16" eb="17">
      <t>ワ</t>
    </rPh>
    <phoneticPr fontId="2"/>
  </si>
  <si>
    <t>本体価格(付属品込)</t>
    <rPh sb="0" eb="2">
      <t>ホンタイ</t>
    </rPh>
    <rPh sb="2" eb="4">
      <t>カカク</t>
    </rPh>
    <rPh sb="5" eb="7">
      <t>フゾク</t>
    </rPh>
    <rPh sb="7" eb="8">
      <t>ヒン</t>
    </rPh>
    <rPh sb="8" eb="9">
      <t>コ</t>
    </rPh>
    <phoneticPr fontId="2"/>
  </si>
  <si>
    <t>給弾不良 ⇒ ノズル後退量が不安定</t>
    <rPh sb="0" eb="2">
      <t>キュウダン</t>
    </rPh>
    <rPh sb="2" eb="4">
      <t>フリョウ</t>
    </rPh>
    <rPh sb="10" eb="12">
      <t>コウタイ</t>
    </rPh>
    <rPh sb="12" eb="13">
      <t>リョウ</t>
    </rPh>
    <rPh sb="14" eb="17">
      <t>フアンテイ</t>
    </rPh>
    <phoneticPr fontId="2"/>
  </si>
  <si>
    <t>SIG552についてはタペットプレート交換するのが良いか？</t>
    <rPh sb="19" eb="21">
      <t>コウカン</t>
    </rPh>
    <rPh sb="25" eb="26">
      <t>ヨ</t>
    </rPh>
    <phoneticPr fontId="2"/>
  </si>
  <si>
    <t>SIG SAUER P226</t>
    <phoneticPr fontId="2"/>
  </si>
  <si>
    <t>ハンドガン</t>
    <phoneticPr fontId="2"/>
  </si>
  <si>
    <t>オフセット・ストック追加(後方配線)・スプリング強化・セクタークリップ追加・リポ化(SBD),ヒューズ交換</t>
    <rPh sb="10" eb="12">
      <t>ツイカ</t>
    </rPh>
    <rPh sb="13" eb="15">
      <t>コウホウ</t>
    </rPh>
    <rPh sb="15" eb="17">
      <t>ハイセン</t>
    </rPh>
    <rPh sb="24" eb="26">
      <t>キョウカ</t>
    </rPh>
    <rPh sb="35" eb="37">
      <t>ツイカ</t>
    </rPh>
    <rPh sb="51" eb="53">
      <t>コウカン</t>
    </rPh>
    <phoneticPr fontId="2"/>
  </si>
  <si>
    <t>リコイルオミット・ハンドガード交換(VFC製12inch)・リポ化(SBD),ヒューズ交換</t>
    <rPh sb="15" eb="17">
      <t>コウカン</t>
    </rPh>
    <rPh sb="21" eb="22">
      <t>セイ</t>
    </rPh>
    <rPh sb="32" eb="33">
      <t>カ</t>
    </rPh>
    <rPh sb="43" eb="45">
      <t>コウカン</t>
    </rPh>
    <phoneticPr fontId="2"/>
  </si>
  <si>
    <t>HK417/故障(メカボ内金属片混入)</t>
    <rPh sb="6" eb="8">
      <t>コショウ</t>
    </rPh>
    <rPh sb="12" eb="13">
      <t>ナイ</t>
    </rPh>
    <rPh sb="13" eb="16">
      <t>キンゾクヘン</t>
    </rPh>
    <rPh sb="16" eb="18">
      <t>コンニュウ</t>
    </rPh>
    <phoneticPr fontId="2"/>
  </si>
  <si>
    <t>　⇒ M249,ARP556,firehawkを借りる…</t>
    <rPh sb="24" eb="25">
      <t>カ</t>
    </rPh>
    <phoneticPr fontId="2"/>
  </si>
  <si>
    <t>HK417</t>
    <phoneticPr fontId="2"/>
  </si>
  <si>
    <t>　チャージングハンドルの一部で破損</t>
    <rPh sb="12" eb="14">
      <t>イチブ</t>
    </rPh>
    <rPh sb="15" eb="17">
      <t>ハソン</t>
    </rPh>
    <phoneticPr fontId="2"/>
  </si>
  <si>
    <t>　原因となった金属片は除去したが、</t>
    <rPh sb="1" eb="3">
      <t>ゲンイン</t>
    </rPh>
    <rPh sb="7" eb="10">
      <t>キンゾクヘン</t>
    </rPh>
    <rPh sb="11" eb="13">
      <t>ジョキョ</t>
    </rPh>
    <phoneticPr fontId="2"/>
  </si>
  <si>
    <t>　メカボ組直の際に幾つか併せて修理した事項が発生</t>
    <rPh sb="4" eb="5">
      <t>ク</t>
    </rPh>
    <rPh sb="5" eb="6">
      <t>ナオ</t>
    </rPh>
    <rPh sb="7" eb="8">
      <t>サイ</t>
    </rPh>
    <rPh sb="9" eb="10">
      <t>イク</t>
    </rPh>
    <rPh sb="12" eb="13">
      <t>アワ</t>
    </rPh>
    <rPh sb="15" eb="17">
      <t>シュウリ</t>
    </rPh>
    <rPh sb="19" eb="21">
      <t>ジコウ</t>
    </rPh>
    <rPh sb="22" eb="24">
      <t>ハッセイ</t>
    </rPh>
    <phoneticPr fontId="2"/>
  </si>
  <si>
    <t>　　・SBD圧着端子を鍬型ではなく丸型に変更</t>
    <rPh sb="6" eb="8">
      <t>アッチャク</t>
    </rPh>
    <rPh sb="8" eb="10">
      <t>タンシ</t>
    </rPh>
    <rPh sb="11" eb="12">
      <t>クワ</t>
    </rPh>
    <rPh sb="12" eb="13">
      <t>ガタ</t>
    </rPh>
    <rPh sb="17" eb="19">
      <t>マルガタ</t>
    </rPh>
    <rPh sb="20" eb="22">
      <t>ヘンコウ</t>
    </rPh>
    <phoneticPr fontId="2"/>
  </si>
  <si>
    <t>　　・モーターと配線/SBDを繋いでいたねじがなめているので交換</t>
    <rPh sb="8" eb="10">
      <t>ハイセン</t>
    </rPh>
    <rPh sb="15" eb="16">
      <t>ツナ</t>
    </rPh>
    <rPh sb="30" eb="32">
      <t>コウカン</t>
    </rPh>
    <phoneticPr fontId="2"/>
  </si>
  <si>
    <t>　　・モーターと配線の繋ぎ方をねじ止めから平型端子に交換</t>
    <rPh sb="8" eb="10">
      <t>ハイセン</t>
    </rPh>
    <rPh sb="11" eb="12">
      <t>ツナ</t>
    </rPh>
    <rPh sb="13" eb="14">
      <t>カタ</t>
    </rPh>
    <rPh sb="17" eb="18">
      <t>ド</t>
    </rPh>
    <rPh sb="21" eb="23">
      <t>ヒラガタ</t>
    </rPh>
    <rPh sb="23" eb="25">
      <t>タンシ</t>
    </rPh>
    <rPh sb="26" eb="28">
      <t>コウカン</t>
    </rPh>
    <phoneticPr fontId="2"/>
  </si>
  <si>
    <t>またギア鳴りが発生している可能性もあり、適宜対応予定</t>
    <rPh sb="4" eb="5">
      <t>ナ</t>
    </rPh>
    <rPh sb="7" eb="9">
      <t>ハッセイ</t>
    </rPh>
    <rPh sb="13" eb="16">
      <t>カノウセイ</t>
    </rPh>
    <rPh sb="20" eb="22">
      <t>テキギ</t>
    </rPh>
    <rPh sb="22" eb="24">
      <t>タイオウ</t>
    </rPh>
    <rPh sb="24" eb="26">
      <t>ヨテイ</t>
    </rPh>
    <phoneticPr fontId="2"/>
  </si>
  <si>
    <t>11月後半～12月にかけて</t>
    <rPh sb="2" eb="3">
      <t>ガツ</t>
    </rPh>
    <rPh sb="3" eb="5">
      <t>コウハン</t>
    </rPh>
    <rPh sb="8" eb="9">
      <t>ガツ</t>
    </rPh>
    <phoneticPr fontId="2"/>
  </si>
  <si>
    <t>　破損時に発生した金属片が異物としてメカボックスに混入。不動にさせた</t>
    <rPh sb="1" eb="3">
      <t>ハソン</t>
    </rPh>
    <rPh sb="3" eb="4">
      <t>ジ</t>
    </rPh>
    <rPh sb="5" eb="7">
      <t>ハッセイ</t>
    </rPh>
    <rPh sb="9" eb="12">
      <t>キンゾクヘン</t>
    </rPh>
    <rPh sb="13" eb="15">
      <t>イブツ</t>
    </rPh>
    <rPh sb="25" eb="27">
      <t>コンニュウ</t>
    </rPh>
    <rPh sb="28" eb="30">
      <t>フドウ</t>
    </rPh>
    <phoneticPr fontId="2"/>
  </si>
  <si>
    <t>　⇒ 確認の結果不要(しっかりノズルは後退していた)。HOP調整箇所の噛合せに失敗しており、修理</t>
    <rPh sb="3" eb="5">
      <t>カクニン</t>
    </rPh>
    <rPh sb="6" eb="8">
      <t>ケッカ</t>
    </rPh>
    <rPh sb="8" eb="10">
      <t>フヨウ</t>
    </rPh>
    <rPh sb="19" eb="21">
      <t>コウタイ</t>
    </rPh>
    <rPh sb="30" eb="32">
      <t>チョウセイ</t>
    </rPh>
    <rPh sb="32" eb="34">
      <t>カショ</t>
    </rPh>
    <rPh sb="35" eb="36">
      <t>カ</t>
    </rPh>
    <rPh sb="36" eb="37">
      <t>ア</t>
    </rPh>
    <rPh sb="39" eb="41">
      <t>シッパイ</t>
    </rPh>
    <rPh sb="46" eb="48">
      <t>シュウリ</t>
    </rPh>
    <phoneticPr fontId="2"/>
  </si>
  <si>
    <t>　⇒ 予算:1000円</t>
    <rPh sb="3" eb="5">
      <t>ヨサン</t>
    </rPh>
    <rPh sb="10" eb="11">
      <t>エン</t>
    </rPh>
    <phoneticPr fontId="2"/>
  </si>
  <si>
    <t>テストバッテリー</t>
    <phoneticPr fontId="2"/>
  </si>
  <si>
    <t>名称</t>
    <rPh sb="0" eb="2">
      <t>メイショウ</t>
    </rPh>
    <phoneticPr fontId="2"/>
  </si>
  <si>
    <t>リポ化(FET/NanoHARD？)・フロントサイト掘削</t>
    <rPh sb="2" eb="3">
      <t>カ</t>
    </rPh>
    <rPh sb="26" eb="28">
      <t>クッサク</t>
    </rPh>
    <phoneticPr fontId="2"/>
  </si>
  <si>
    <t>平型端子セット(スピーカー用) 110型 5セット 1133</t>
    <phoneticPr fontId="2"/>
  </si>
  <si>
    <t>スチール製ターゲット シューティング マンターゲット 的撃ち用 10個入り</t>
    <phoneticPr fontId="2"/>
  </si>
  <si>
    <t>ARTS Airsoft</t>
    <phoneticPr fontId="2"/>
  </si>
  <si>
    <t>ターゲット</t>
    <phoneticPr fontId="2"/>
  </si>
  <si>
    <t>関連機材</t>
    <rPh sb="0" eb="2">
      <t>カンレン</t>
    </rPh>
    <rPh sb="2" eb="4">
      <t>キザイ</t>
    </rPh>
    <phoneticPr fontId="2"/>
  </si>
  <si>
    <t>ELPA エルパ　PS-51NH [丸端子(R1.25-3)]</t>
    <phoneticPr fontId="2"/>
  </si>
  <si>
    <t>朝日電器</t>
    <phoneticPr fontId="2"/>
  </si>
  <si>
    <t>圧着端子</t>
    <rPh sb="0" eb="2">
      <t>アッチャク</t>
    </rPh>
    <rPh sb="2" eb="4">
      <t>タンシ</t>
    </rPh>
    <phoneticPr fontId="2"/>
  </si>
  <si>
    <t>ZC-C25 M2×5mm キャップスクリュー φ3.8 頭 10本入</t>
    <phoneticPr fontId="2"/>
  </si>
  <si>
    <t>YOKOMO</t>
    <phoneticPr fontId="2"/>
  </si>
  <si>
    <t>ネジ</t>
    <phoneticPr fontId="2"/>
  </si>
  <si>
    <t>G&amp;G</t>
    <phoneticPr fontId="2"/>
  </si>
  <si>
    <t>本体</t>
    <rPh sb="0" eb="2">
      <t>ホンタイ</t>
    </rPh>
    <phoneticPr fontId="2"/>
  </si>
  <si>
    <t>GC16 MPW9</t>
    <phoneticPr fontId="2"/>
  </si>
  <si>
    <t>マガジン</t>
    <phoneticPr fontId="2"/>
  </si>
  <si>
    <t>-</t>
    <phoneticPr fontId="2"/>
  </si>
  <si>
    <t>武器群F</t>
    <rPh sb="0" eb="2">
      <t>ブキ</t>
    </rPh>
    <rPh sb="2" eb="3">
      <t>グン</t>
    </rPh>
    <phoneticPr fontId="2"/>
  </si>
  <si>
    <t>2018/11/22-25 富山帰省時に SPECTER でターゲット練習</t>
    <rPh sb="14" eb="16">
      <t>トヤマ</t>
    </rPh>
    <rPh sb="16" eb="18">
      <t>キセイ</t>
    </rPh>
    <rPh sb="18" eb="19">
      <t>ジ</t>
    </rPh>
    <rPh sb="35" eb="37">
      <t>レンシュウ</t>
    </rPh>
    <phoneticPr fontId="2"/>
  </si>
  <si>
    <t>所持</t>
    <rPh sb="0" eb="2">
      <t>ショジ</t>
    </rPh>
    <phoneticPr fontId="2"/>
  </si>
  <si>
    <t>HK417</t>
    <phoneticPr fontId="2"/>
  </si>
  <si>
    <t>MP5A4</t>
    <phoneticPr fontId="2"/>
  </si>
  <si>
    <t>SIG552</t>
    <phoneticPr fontId="2"/>
  </si>
  <si>
    <t>SPECTER</t>
    <phoneticPr fontId="2"/>
  </si>
  <si>
    <t>M4 PATRIOT</t>
    <phoneticPr fontId="2"/>
  </si>
  <si>
    <t>GC16 MPW9</t>
    <phoneticPr fontId="2"/>
  </si>
  <si>
    <t>2018/12/15_定例会(戦)</t>
    <rPh sb="11" eb="13">
      <t>テイレイ</t>
    </rPh>
    <rPh sb="13" eb="14">
      <t>カイ</t>
    </rPh>
    <rPh sb="15" eb="16">
      <t>イクサ</t>
    </rPh>
    <phoneticPr fontId="2"/>
  </si>
  <si>
    <t>G-08-008 450R Magazine for GR16 Gray</t>
    <phoneticPr fontId="2"/>
  </si>
  <si>
    <t>武器群A・E</t>
    <rPh sb="0" eb="2">
      <t>ブキ</t>
    </rPh>
    <rPh sb="2" eb="3">
      <t>グン</t>
    </rPh>
    <phoneticPr fontId="2"/>
  </si>
  <si>
    <t>MPW9</t>
    <phoneticPr fontId="2"/>
  </si>
  <si>
    <t>86-87</t>
    <phoneticPr fontId="2"/>
  </si>
  <si>
    <t>Li-po 7.4V 1300mAh 25c</t>
    <phoneticPr fontId="2"/>
  </si>
  <si>
    <t>Li-po 7.4V 1500mAh 30c</t>
    <phoneticPr fontId="2"/>
  </si>
  <si>
    <t>S&amp;T</t>
    <phoneticPr fontId="2"/>
  </si>
  <si>
    <t>G&amp;G</t>
    <phoneticPr fontId="2"/>
  </si>
  <si>
    <t>東京マルイ</t>
    <rPh sb="0" eb="2">
      <t>トウキョウ</t>
    </rPh>
    <phoneticPr fontId="2"/>
  </si>
  <si>
    <t>MP5A4について</t>
    <phoneticPr fontId="2"/>
  </si>
  <si>
    <t>　バネ鳴り</t>
    <rPh sb="3" eb="4">
      <t>ナ</t>
    </rPh>
    <phoneticPr fontId="2"/>
  </si>
  <si>
    <t>　　⇒ 熱収縮チューブ/ スプリングガイド接触箇所付近を覆う？</t>
    <rPh sb="4" eb="5">
      <t>ネツ</t>
    </rPh>
    <rPh sb="5" eb="7">
      <t>シュウシュク</t>
    </rPh>
    <rPh sb="21" eb="23">
      <t>セッショク</t>
    </rPh>
    <rPh sb="23" eb="25">
      <t>カショ</t>
    </rPh>
    <rPh sb="25" eb="27">
      <t>フキン</t>
    </rPh>
    <rPh sb="28" eb="29">
      <t>オオ</t>
    </rPh>
    <phoneticPr fontId="2"/>
  </si>
  <si>
    <t>　</t>
    <phoneticPr fontId="2"/>
  </si>
  <si>
    <t>クリスマス準備</t>
    <rPh sb="5" eb="7">
      <t>ジュンビ</t>
    </rPh>
    <phoneticPr fontId="2"/>
  </si>
  <si>
    <t>新宿区役所</t>
    <rPh sb="0" eb="2">
      <t>シンジュク</t>
    </rPh>
    <rPh sb="2" eb="5">
      <t>クヤクショ</t>
    </rPh>
    <phoneticPr fontId="2"/>
  </si>
  <si>
    <t>黒豹</t>
    <rPh sb="0" eb="1">
      <t>クロ</t>
    </rPh>
    <rPh sb="1" eb="2">
      <t>ヒョウ</t>
    </rPh>
    <phoneticPr fontId="2"/>
  </si>
  <si>
    <t xml:space="preserve"> 4戦2勝2敗 4キル</t>
    <rPh sb="2" eb="3">
      <t>セン</t>
    </rPh>
    <rPh sb="4" eb="5">
      <t>ショウ</t>
    </rPh>
    <rPh sb="6" eb="7">
      <t>ハイ</t>
    </rPh>
    <phoneticPr fontId="2"/>
  </si>
  <si>
    <t>(久保田家)</t>
    <rPh sb="1" eb="4">
      <t>クボタ</t>
    </rPh>
    <rPh sb="4" eb="5">
      <t>イエ</t>
    </rPh>
    <phoneticPr fontId="2"/>
  </si>
  <si>
    <t>(新人)</t>
    <rPh sb="1" eb="3">
      <t>シンジン</t>
    </rPh>
    <phoneticPr fontId="2"/>
  </si>
  <si>
    <t xml:space="preserve"> 6戦3勝3敗</t>
    <rPh sb="2" eb="3">
      <t>セン</t>
    </rPh>
    <rPh sb="4" eb="5">
      <t>ショウ</t>
    </rPh>
    <rPh sb="6" eb="7">
      <t>ハイ</t>
    </rPh>
    <phoneticPr fontId="2"/>
  </si>
  <si>
    <t>東京マルイ+Classic Army</t>
    <rPh sb="0" eb="2">
      <t>トウキョウ</t>
    </rPh>
    <phoneticPr fontId="2"/>
  </si>
  <si>
    <t>BATTLE STYLE バイトマグ M4/M16クイックマグホルダ</t>
    <phoneticPr fontId="2"/>
  </si>
  <si>
    <t>常用装備</t>
    <rPh sb="0" eb="2">
      <t>ジョウヨウ</t>
    </rPh>
    <rPh sb="2" eb="4">
      <t>ソウビ</t>
    </rPh>
    <phoneticPr fontId="2"/>
  </si>
  <si>
    <t>2019/01/19_貸切(SAVAS)</t>
    <rPh sb="11" eb="12">
      <t>カ</t>
    </rPh>
    <rPh sb="12" eb="13">
      <t>キ</t>
    </rPh>
    <phoneticPr fontId="2"/>
  </si>
  <si>
    <t>2019/01/5_定例会(Asobiba 池袋)</t>
    <rPh sb="10" eb="13">
      <t>テイレイカイ</t>
    </rPh>
    <rPh sb="22" eb="24">
      <t>イケブクロ</t>
    </rPh>
    <phoneticPr fontId="2"/>
  </si>
  <si>
    <t>MPW9, Specter</t>
    <phoneticPr fontId="2"/>
  </si>
  <si>
    <t>2019/01/27_貸切(リトルヘッドショット)</t>
    <rPh sb="11" eb="12">
      <t>カ</t>
    </rPh>
    <rPh sb="12" eb="13">
      <t>キ</t>
    </rPh>
    <phoneticPr fontId="2"/>
  </si>
  <si>
    <t>LCL本選</t>
    <rPh sb="3" eb="5">
      <t>ホンセン</t>
    </rPh>
    <phoneticPr fontId="2"/>
  </si>
  <si>
    <t>2019/01/12_定例会(フォレストユニオン)</t>
    <rPh sb="11" eb="14">
      <t>テイレイカイ</t>
    </rPh>
    <phoneticPr fontId="2"/>
  </si>
  <si>
    <t>撃ち初め</t>
    <rPh sb="0" eb="1">
      <t>ウ</t>
    </rPh>
    <rPh sb="2" eb="3">
      <t>ハジ</t>
    </rPh>
    <phoneticPr fontId="2"/>
  </si>
  <si>
    <t>精密プラスチックBB弾 0.25g</t>
    <phoneticPr fontId="2"/>
  </si>
  <si>
    <t>電気なまず 甘口</t>
    <phoneticPr fontId="2"/>
  </si>
  <si>
    <t>FIREFLY</t>
    <phoneticPr fontId="2"/>
  </si>
  <si>
    <t>LAYLAX</t>
    <phoneticPr fontId="2"/>
  </si>
  <si>
    <t>PROMETHEUS ワイドユースメタルチャンバー</t>
    <phoneticPr fontId="2"/>
  </si>
  <si>
    <t>電動ガン用Wホールドチャンバーパッキン</t>
    <phoneticPr fontId="2"/>
  </si>
  <si>
    <t>PDI</t>
    <phoneticPr fontId="2"/>
  </si>
  <si>
    <t>電動ガン用スプリング [ 70-160 ] (90)</t>
    <phoneticPr fontId="2"/>
  </si>
  <si>
    <t>BATON airsoft</t>
    <phoneticPr fontId="2"/>
  </si>
  <si>
    <t>チャンバー</t>
    <phoneticPr fontId="2"/>
  </si>
  <si>
    <t>パッキン</t>
    <phoneticPr fontId="2"/>
  </si>
  <si>
    <t>スプリング</t>
    <phoneticPr fontId="2"/>
  </si>
  <si>
    <t>押しゴム</t>
    <rPh sb="0" eb="1">
      <t>オ</t>
    </rPh>
    <phoneticPr fontId="2"/>
  </si>
  <si>
    <t>電動ガン</t>
    <rPh sb="0" eb="2">
      <t>デンドウ</t>
    </rPh>
    <phoneticPr fontId="2"/>
  </si>
  <si>
    <t>Patriot, 貸(SIG552</t>
    <rPh sb="9" eb="10">
      <t>カシ</t>
    </rPh>
    <phoneticPr fontId="2"/>
  </si>
  <si>
    <t>Patriot,SIG552</t>
    <phoneticPr fontId="2"/>
  </si>
  <si>
    <t>標準装備(MOSFET,ETU),ミニＴコネクタ変更,チャンバアセンブリ見直(チャンバー、パッキン、押しゴム),スプリング交換</t>
    <rPh sb="0" eb="2">
      <t>ヒョウジュン</t>
    </rPh>
    <rPh sb="2" eb="4">
      <t>ソウビ</t>
    </rPh>
    <rPh sb="24" eb="26">
      <t>ヘンコウ</t>
    </rPh>
    <rPh sb="36" eb="38">
      <t>ミナオ</t>
    </rPh>
    <rPh sb="50" eb="51">
      <t>オ</t>
    </rPh>
    <rPh sb="61" eb="63">
      <t>コウカン</t>
    </rPh>
    <phoneticPr fontId="2"/>
  </si>
  <si>
    <t>2019/01/13_貸切(battle)</t>
    <rPh sb="11" eb="12">
      <t>カ</t>
    </rPh>
    <rPh sb="12" eb="13">
      <t>キ</t>
    </rPh>
    <phoneticPr fontId="2"/>
  </si>
  <si>
    <t>自作プリコック 電動ガン用MOSFETスイッチ</t>
    <phoneticPr fontId="2"/>
  </si>
  <si>
    <t>FET</t>
    <phoneticPr fontId="2"/>
  </si>
  <si>
    <t>電動ガン</t>
    <rPh sb="0" eb="2">
      <t>デンドウ</t>
    </rPh>
    <phoneticPr fontId="2"/>
  </si>
  <si>
    <t>ﾒﾙ</t>
    <phoneticPr fontId="2"/>
  </si>
  <si>
    <t>個人(AMADAI)</t>
    <rPh sb="0" eb="2">
      <t>コジン</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</si>
</sst>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22">
    <font>
      <sz val="11"/>
      <color theme="1"/>
      <name val="Meiryo UI"/>
      <family val="2"/>
      <charset val="128"/>
    </font>
    <font>
      <sz val="11"/>
      <color rgb="FFFF0000"/>
      <name val="Meiryo UI"/>
      <family val="2"/>
      <charset val="128"/>
    </font>
    <font>
      <sz val="6"/>
      <name val="Meiryo UI"/>
      <family val="2"/>
      <charset val="128"/>
    </font>
    <font>
      <sz val="11"/>
      <color rgb="FF0070C0"/>
      <name val="Meiryo UI"/>
      <family val="2"/>
      <charset val="128"/>
    </font>
    <font>
      <sz val="11"/>
      <color rgb="FFFF0000"/>
      <name val="Meiryo UI"/>
      <family val="3"/>
      <charset val="128"/>
    </font>
    <font>
      <sz val="11"/>
      <color theme="1"/>
      <name val="Meiryo UI"/>
      <family val="2"/>
      <charset val="128"/>
    </font>
    <font>
      <b/>
      <sz val="11"/>
      <color theme="1"/>
      <name val="Meiryo UI"/>
      <family val="3"/>
      <charset val="128"/>
    </font>
    <font>
      <sz val="11"/>
      <name val="Meiryo UI"/>
      <family val="2"/>
      <charset val="128"/>
    </font>
    <font>
      <sz val="11"/>
      <name val="Meiryo UI"/>
      <family val="3"/>
      <charset val="128"/>
    </font>
    <font>
      <b/>
      <sz val="11"/>
      <color theme="0"/>
      <name val="Meiryo UI"/>
      <family val="3"/>
      <charset val="128"/>
    </font>
    <font>
      <u/>
      <sz val="11"/>
      <color theme="10"/>
      <name val="Meiryo UI"/>
      <family val="2"/>
      <charset val="128"/>
    </font>
    <font>
      <b/>
      <sz val="11"/>
      <color rgb="FF00B050"/>
      <name val="Meiryo UI"/>
      <family val="3"/>
      <charset val="128"/>
    </font>
    <font>
      <sz val="11"/>
      <color theme="8"/>
      <name val="Meiryo UI"/>
      <family val="3"/>
      <charset val="128"/>
    </font>
    <font>
      <b/>
      <sz val="11"/>
      <color rgb="FFFF0000"/>
      <name val="Meiryo UI"/>
      <family val="3"/>
      <charset val="128"/>
    </font>
    <font>
      <sz val="11"/>
      <color theme="1"/>
      <name val="Meiryo UI"/>
      <family val="3"/>
      <charset val="128"/>
    </font>
    <font>
      <strike/>
      <sz val="11"/>
      <color theme="1"/>
      <name val="Meiryo UI"/>
      <family val="2"/>
      <charset val="128"/>
    </font>
    <font>
      <strike/>
      <sz val="11"/>
      <color theme="1"/>
      <name val="Meiryo UI"/>
      <family val="3"/>
      <charset val="128"/>
    </font>
    <font>
      <sz val="11"/>
      <color rgb="FFC00000"/>
      <name val="Meiryo UI"/>
      <family val="2"/>
      <charset val="128"/>
    </font>
    <font>
      <b/>
      <sz val="11"/>
      <color theme="1"/>
      <name val="Meiryo UI"/>
      <family val="2"/>
      <charset val="128"/>
    </font>
    <font>
      <sz val="11"/>
      <color theme="0"/>
      <name val="Meiryo UI"/>
      <family val="2"/>
      <charset val="128"/>
    </font>
    <font>
      <sz val="11"/>
      <color theme="0"/>
      <name val="Meiryo UI"/>
      <family val="3"/>
      <charset val="128"/>
    </font>
    <font>
      <sz val="11"/>
      <color rgb="FF212121"/>
      <name val="Arial"/>
      <family val="2"/>
    </font>
  </fonts>
  <fills count="16">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2060"/>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FF"/>
        <bgColor indexed="64"/>
      </patternFill>
    </fill>
    <fill>
      <patternFill patternType="solid">
        <fgColor rgb="FF00B050"/>
        <bgColor indexed="64"/>
      </patternFill>
    </fill>
    <fill>
      <patternFill patternType="solid">
        <fgColor rgb="FFBEFCCA"/>
        <bgColor indexed="64"/>
      </patternFill>
    </fill>
    <fill>
      <patternFill patternType="solid">
        <fgColor rgb="FF99CCFF"/>
        <bgColor indexed="64"/>
      </patternFill>
    </fill>
    <fill>
      <patternFill patternType="solid">
        <fgColor theme="7" tint="0.59999389629810485"/>
        <bgColor indexed="64"/>
      </patternFill>
    </fill>
  </fills>
  <borders count="46">
    <border>
      <left/>
      <right/>
      <top/>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hair">
        <color auto="1"/>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style="thin">
        <color auto="1"/>
      </right>
      <top style="hair">
        <color auto="1"/>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hair">
        <color auto="1"/>
      </bottom>
      <diagonal/>
    </border>
    <border>
      <left style="thin">
        <color auto="1"/>
      </left>
      <right style="thin">
        <color auto="1"/>
      </right>
      <top style="medium">
        <color indexed="64"/>
      </top>
      <bottom style="hair">
        <color auto="1"/>
      </bottom>
      <diagonal/>
    </border>
    <border>
      <left style="thin">
        <color auto="1"/>
      </left>
      <right style="medium">
        <color indexed="64"/>
      </right>
      <top style="medium">
        <color indexed="64"/>
      </top>
      <bottom style="hair">
        <color auto="1"/>
      </bottom>
      <diagonal/>
    </border>
    <border>
      <left style="medium">
        <color indexed="64"/>
      </left>
      <right style="thin">
        <color auto="1"/>
      </right>
      <top style="hair">
        <color auto="1"/>
      </top>
      <bottom style="hair">
        <color auto="1"/>
      </bottom>
      <diagonal/>
    </border>
    <border>
      <left style="thin">
        <color auto="1"/>
      </left>
      <right style="medium">
        <color indexed="64"/>
      </right>
      <top style="hair">
        <color auto="1"/>
      </top>
      <bottom style="hair">
        <color auto="1"/>
      </bottom>
      <diagonal/>
    </border>
    <border>
      <left style="medium">
        <color indexed="64"/>
      </left>
      <right style="thin">
        <color auto="1"/>
      </right>
      <top style="hair">
        <color auto="1"/>
      </top>
      <bottom style="medium">
        <color indexed="64"/>
      </bottom>
      <diagonal/>
    </border>
    <border>
      <left style="thin">
        <color auto="1"/>
      </left>
      <right style="thin">
        <color auto="1"/>
      </right>
      <top style="hair">
        <color auto="1"/>
      </top>
      <bottom style="medium">
        <color indexed="64"/>
      </bottom>
      <diagonal/>
    </border>
    <border>
      <left style="thin">
        <color auto="1"/>
      </left>
      <right style="medium">
        <color indexed="64"/>
      </right>
      <top style="hair">
        <color auto="1"/>
      </top>
      <bottom style="medium">
        <color indexed="64"/>
      </bottom>
      <diagonal/>
    </border>
    <border>
      <left style="medium">
        <color indexed="64"/>
      </left>
      <right style="thin">
        <color auto="1"/>
      </right>
      <top style="hair">
        <color auto="1"/>
      </top>
      <bottom/>
      <diagonal/>
    </border>
    <border>
      <left style="thin">
        <color auto="1"/>
      </left>
      <right style="medium">
        <color indexed="64"/>
      </right>
      <top style="hair">
        <color auto="1"/>
      </top>
      <bottom/>
      <diagonal/>
    </border>
    <border>
      <left/>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theme="0"/>
      </right>
      <top/>
      <bottom/>
      <diagonal/>
    </border>
    <border>
      <left style="thin">
        <color theme="0"/>
      </left>
      <right style="thin">
        <color theme="0"/>
      </right>
      <top/>
      <bottom/>
      <diagonal/>
    </border>
    <border>
      <left style="thin">
        <color theme="0"/>
      </left>
      <right/>
      <top/>
      <bottom/>
      <diagonal/>
    </border>
  </borders>
  <cellStyleXfs count="4">
    <xf numFmtId="0" fontId="0" fillId="0" borderId="0">
      <alignment vertical="center"/>
    </xf>
    <xf numFmtId="38" fontId="5" fillId="0" borderId="0" applyFont="0" applyFill="0" applyBorder="0" applyAlignment="0" applyProtection="0">
      <alignment vertical="center"/>
    </xf>
    <xf numFmtId="9" fontId="5" fillId="0" borderId="0" applyFont="0" applyFill="0" applyBorder="0" applyAlignment="0" applyProtection="0">
      <alignment vertical="center"/>
    </xf>
    <xf numFmtId="0" fontId="10" fillId="0" borderId="0" applyNumberFormat="0" applyFill="0" applyBorder="0" applyAlignment="0" applyProtection="0">
      <alignment vertical="center"/>
    </xf>
  </cellStyleXfs>
  <cellXfs count="254">
    <xf numFmtId="0" fontId="0" fillId="0" borderId="0" xfId="0">
      <alignment vertical="center"/>
    </xf>
    <xf numFmtId="0" fontId="1" fillId="0" borderId="0" xfId="0" applyFont="1">
      <alignment vertical="center"/>
    </xf>
    <xf numFmtId="0" fontId="3" fillId="0" borderId="0" xfId="0" applyFont="1">
      <alignment vertical="center"/>
    </xf>
    <xf numFmtId="0" fontId="1" fillId="2" borderId="0" xfId="0" applyFont="1" applyFill="1">
      <alignment vertical="center"/>
    </xf>
    <xf numFmtId="0" fontId="0" fillId="2" borderId="0" xfId="0" applyFill="1">
      <alignment vertical="center"/>
    </xf>
    <xf numFmtId="0" fontId="0" fillId="0" borderId="0" xfId="0" applyAlignment="1">
      <alignment horizontal="center" vertical="center"/>
    </xf>
    <xf numFmtId="0" fontId="0" fillId="0" borderId="0" xfId="0" applyFont="1">
      <alignment vertical="center"/>
    </xf>
    <xf numFmtId="38" fontId="0" fillId="0" borderId="0" xfId="1" applyFont="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2" xfId="0" applyBorder="1">
      <alignment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0" fillId="0" borderId="6" xfId="0" applyBorder="1">
      <alignment vertical="center"/>
    </xf>
    <xf numFmtId="0" fontId="6" fillId="3" borderId="11" xfId="0" applyFont="1" applyFill="1" applyBorder="1" applyAlignment="1">
      <alignment horizontal="center" vertical="center"/>
    </xf>
    <xf numFmtId="38" fontId="6" fillId="3" borderId="11" xfId="1" applyFont="1" applyFill="1" applyBorder="1" applyAlignment="1">
      <alignment horizontal="center" vertical="center"/>
    </xf>
    <xf numFmtId="38" fontId="0" fillId="0" borderId="16" xfId="1" applyFont="1" applyBorder="1" applyAlignment="1">
      <alignment horizontal="center" vertical="center"/>
    </xf>
    <xf numFmtId="0" fontId="0" fillId="0" borderId="18" xfId="0" applyBorder="1">
      <alignment vertical="center"/>
    </xf>
    <xf numFmtId="0" fontId="0" fillId="0" borderId="18" xfId="0" applyBorder="1" applyAlignment="1">
      <alignment horizontal="center" vertical="center"/>
    </xf>
    <xf numFmtId="38" fontId="0" fillId="0" borderId="19" xfId="1" applyFont="1" applyBorder="1" applyAlignment="1">
      <alignment horizontal="center" vertical="center"/>
    </xf>
    <xf numFmtId="0" fontId="0" fillId="0" borderId="0" xfId="0" applyAlignment="1">
      <alignment horizontal="left" vertical="center"/>
    </xf>
    <xf numFmtId="14" fontId="0" fillId="0" borderId="0" xfId="0" applyNumberFormat="1">
      <alignment vertical="center"/>
    </xf>
    <xf numFmtId="0" fontId="6" fillId="4" borderId="6" xfId="0" applyFont="1" applyFill="1" applyBorder="1" applyAlignment="1">
      <alignment horizontal="center" vertical="center"/>
    </xf>
    <xf numFmtId="0" fontId="6" fillId="6" borderId="5" xfId="0" applyFont="1" applyFill="1" applyBorder="1" applyAlignment="1">
      <alignment horizontal="center" vertical="center"/>
    </xf>
    <xf numFmtId="0" fontId="0" fillId="0" borderId="0" xfId="0" applyFill="1" applyBorder="1" applyAlignment="1">
      <alignment horizontal="left" vertical="center"/>
    </xf>
    <xf numFmtId="0" fontId="0" fillId="0" borderId="9" xfId="0" applyBorder="1">
      <alignment vertical="center"/>
    </xf>
    <xf numFmtId="0" fontId="0" fillId="0" borderId="9" xfId="0" applyBorder="1" applyAlignment="1">
      <alignment horizontal="center" vertical="center"/>
    </xf>
    <xf numFmtId="38" fontId="0" fillId="0" borderId="21" xfId="1" applyFont="1" applyBorder="1" applyAlignment="1">
      <alignment horizontal="center" vertical="center"/>
    </xf>
    <xf numFmtId="0" fontId="0" fillId="2" borderId="18" xfId="0" applyFill="1" applyBorder="1">
      <alignment vertical="center"/>
    </xf>
    <xf numFmtId="0" fontId="0" fillId="2" borderId="18" xfId="0" applyFill="1" applyBorder="1" applyAlignment="1">
      <alignment horizontal="center" vertical="center"/>
    </xf>
    <xf numFmtId="38" fontId="0" fillId="2" borderId="19" xfId="1" applyFont="1" applyFill="1" applyBorder="1" applyAlignment="1">
      <alignment horizontal="center" vertical="center"/>
    </xf>
    <xf numFmtId="0" fontId="7" fillId="0" borderId="13" xfId="0" applyFont="1" applyBorder="1">
      <alignment vertical="center"/>
    </xf>
    <xf numFmtId="0" fontId="8" fillId="0" borderId="13" xfId="0" applyFont="1" applyBorder="1" applyAlignment="1">
      <alignment horizontal="center" vertical="center"/>
    </xf>
    <xf numFmtId="38" fontId="8" fillId="0" borderId="14" xfId="1" applyFont="1" applyBorder="1" applyAlignment="1">
      <alignment horizontal="center" vertical="center"/>
    </xf>
    <xf numFmtId="0" fontId="8" fillId="2" borderId="1" xfId="0" applyFont="1" applyFill="1" applyBorder="1">
      <alignment vertical="center"/>
    </xf>
    <xf numFmtId="0" fontId="8" fillId="2" borderId="1" xfId="0" applyFont="1" applyFill="1" applyBorder="1" applyAlignment="1">
      <alignment horizontal="center" vertical="center"/>
    </xf>
    <xf numFmtId="38" fontId="8" fillId="2" borderId="16" xfId="1" applyFont="1" applyFill="1" applyBorder="1" applyAlignment="1">
      <alignment horizontal="center" vertical="center"/>
    </xf>
    <xf numFmtId="38" fontId="0" fillId="0" borderId="0" xfId="1" applyFont="1">
      <alignment vertical="center"/>
    </xf>
    <xf numFmtId="0" fontId="0" fillId="5" borderId="22" xfId="0" applyFill="1" applyBorder="1">
      <alignment vertical="center"/>
    </xf>
    <xf numFmtId="38" fontId="0" fillId="5" borderId="22" xfId="1" applyFont="1" applyFill="1" applyBorder="1">
      <alignment vertical="center"/>
    </xf>
    <xf numFmtId="38" fontId="6" fillId="5" borderId="22" xfId="0" applyNumberFormat="1" applyFont="1" applyFill="1" applyBorder="1">
      <alignment vertical="center"/>
    </xf>
    <xf numFmtId="0" fontId="0" fillId="0" borderId="3" xfId="0" applyBorder="1">
      <alignment vertical="center"/>
    </xf>
    <xf numFmtId="38" fontId="0" fillId="0" borderId="3" xfId="1" applyFont="1" applyBorder="1">
      <alignment vertical="center"/>
    </xf>
    <xf numFmtId="38" fontId="0" fillId="0" borderId="3" xfId="1" applyFont="1" applyBorder="1" applyAlignment="1">
      <alignment horizontal="right" vertical="center"/>
    </xf>
    <xf numFmtId="0" fontId="0" fillId="5" borderId="24" xfId="0" applyFill="1" applyBorder="1">
      <alignment vertical="center"/>
    </xf>
    <xf numFmtId="0" fontId="6" fillId="5" borderId="24" xfId="0" applyFont="1" applyFill="1" applyBorder="1" applyAlignment="1">
      <alignment horizontal="right" vertical="center"/>
    </xf>
    <xf numFmtId="38" fontId="6" fillId="5" borderId="24" xfId="1" applyFont="1" applyFill="1" applyBorder="1">
      <alignment vertical="center"/>
    </xf>
    <xf numFmtId="38" fontId="0" fillId="5" borderId="24" xfId="1" applyFont="1" applyFill="1" applyBorder="1">
      <alignment vertical="center"/>
    </xf>
    <xf numFmtId="0" fontId="0" fillId="0" borderId="3" xfId="0" applyBorder="1" applyAlignment="1">
      <alignment horizontal="center" vertical="center"/>
    </xf>
    <xf numFmtId="38" fontId="6" fillId="5" borderId="24" xfId="1" applyFont="1" applyFill="1" applyBorder="1" applyAlignment="1">
      <alignment horizontal="right" vertical="center"/>
    </xf>
    <xf numFmtId="38" fontId="0" fillId="5" borderId="24" xfId="1" applyFont="1" applyFill="1" applyBorder="1" applyAlignment="1">
      <alignment horizontal="center" vertical="center"/>
    </xf>
    <xf numFmtId="38" fontId="0" fillId="5" borderId="22" xfId="1" applyFont="1" applyFill="1" applyBorder="1" applyAlignment="1">
      <alignment horizontal="center" vertical="center"/>
    </xf>
    <xf numFmtId="0" fontId="0" fillId="0" borderId="23" xfId="0" applyBorder="1">
      <alignment vertical="center"/>
    </xf>
    <xf numFmtId="0" fontId="0" fillId="0" borderId="0" xfId="0" applyBorder="1" applyAlignment="1">
      <alignment horizontal="center" vertical="center"/>
    </xf>
    <xf numFmtId="0" fontId="6" fillId="2" borderId="0" xfId="0" applyFont="1" applyFill="1">
      <alignment vertical="center"/>
    </xf>
    <xf numFmtId="38" fontId="6" fillId="2" borderId="0" xfId="1" applyFont="1" applyFill="1">
      <alignment vertical="center"/>
    </xf>
    <xf numFmtId="0" fontId="6" fillId="0" borderId="0" xfId="0" applyFont="1" applyFill="1">
      <alignment vertical="center"/>
    </xf>
    <xf numFmtId="38" fontId="6" fillId="0" borderId="0" xfId="1" applyFont="1" applyFill="1">
      <alignment vertical="center"/>
    </xf>
    <xf numFmtId="10" fontId="0" fillId="0" borderId="0" xfId="2" applyNumberFormat="1" applyFont="1">
      <alignment vertical="center"/>
    </xf>
    <xf numFmtId="0" fontId="0" fillId="0" borderId="27" xfId="0" applyBorder="1">
      <alignment vertical="center"/>
    </xf>
    <xf numFmtId="38" fontId="0" fillId="0" borderId="27" xfId="1" applyFont="1" applyBorder="1">
      <alignment vertical="center"/>
    </xf>
    <xf numFmtId="0" fontId="0" fillId="0" borderId="0" xfId="0" applyFill="1">
      <alignment vertical="center"/>
    </xf>
    <xf numFmtId="38" fontId="0" fillId="0" borderId="0" xfId="1" applyFont="1" applyFill="1">
      <alignment vertical="center"/>
    </xf>
    <xf numFmtId="0" fontId="0" fillId="0" borderId="28" xfId="0" applyBorder="1">
      <alignment vertical="center"/>
    </xf>
    <xf numFmtId="0" fontId="0" fillId="0" borderId="29" xfId="0" applyBorder="1">
      <alignment vertical="center"/>
    </xf>
    <xf numFmtId="0" fontId="0" fillId="0" borderId="31" xfId="0" applyBorder="1">
      <alignment vertical="center"/>
    </xf>
    <xf numFmtId="38" fontId="0" fillId="0" borderId="30" xfId="1" applyFont="1" applyBorder="1">
      <alignment vertical="center"/>
    </xf>
    <xf numFmtId="38" fontId="0" fillId="0" borderId="32" xfId="1" applyFont="1" applyBorder="1">
      <alignment vertical="center"/>
    </xf>
    <xf numFmtId="0" fontId="9" fillId="7" borderId="0" xfId="0" applyFont="1" applyFill="1">
      <alignment vertical="center"/>
    </xf>
    <xf numFmtId="38" fontId="9" fillId="7" borderId="0" xfId="1" applyFont="1" applyFill="1">
      <alignment vertical="center"/>
    </xf>
    <xf numFmtId="38" fontId="9" fillId="7" borderId="0" xfId="1" applyFont="1" applyFill="1" applyAlignment="1">
      <alignment horizontal="center" vertical="center"/>
    </xf>
    <xf numFmtId="0" fontId="9" fillId="7" borderId="0" xfId="0" applyFont="1" applyFill="1" applyAlignment="1">
      <alignment horizontal="center" vertical="center"/>
    </xf>
    <xf numFmtId="0" fontId="6" fillId="6" borderId="0" xfId="0" applyFont="1" applyFill="1">
      <alignment vertical="center"/>
    </xf>
    <xf numFmtId="38" fontId="6" fillId="6" borderId="0" xfId="1" applyFont="1" applyFill="1">
      <alignment vertical="center"/>
    </xf>
    <xf numFmtId="10" fontId="6" fillId="6" borderId="0" xfId="0" applyNumberFormat="1" applyFont="1" applyFill="1">
      <alignment vertical="center"/>
    </xf>
    <xf numFmtId="0" fontId="0" fillId="0" borderId="0" xfId="0" applyAlignment="1">
      <alignment horizontal="right" vertical="center"/>
    </xf>
    <xf numFmtId="38" fontId="6" fillId="3" borderId="0" xfId="1" applyFont="1" applyFill="1">
      <alignment vertical="center"/>
    </xf>
    <xf numFmtId="0" fontId="6" fillId="3" borderId="0" xfId="0" applyFont="1" applyFill="1">
      <alignment vertical="center"/>
    </xf>
    <xf numFmtId="10" fontId="6" fillId="3" borderId="0" xfId="0" applyNumberFormat="1" applyFont="1" applyFill="1">
      <alignment vertical="center"/>
    </xf>
    <xf numFmtId="38" fontId="0" fillId="0" borderId="0" xfId="0" applyNumberFormat="1">
      <alignment vertical="center"/>
    </xf>
    <xf numFmtId="0" fontId="0" fillId="8" borderId="0" xfId="0" applyFill="1">
      <alignment vertical="center"/>
    </xf>
    <xf numFmtId="38" fontId="0" fillId="8" borderId="0" xfId="1" applyFont="1" applyFill="1">
      <alignment vertical="center"/>
    </xf>
    <xf numFmtId="38" fontId="0" fillId="8" borderId="0" xfId="0" applyNumberFormat="1" applyFill="1">
      <alignment vertical="center"/>
    </xf>
    <xf numFmtId="0" fontId="10" fillId="0" borderId="0" xfId="3">
      <alignment vertical="center"/>
    </xf>
    <xf numFmtId="0" fontId="0" fillId="9" borderId="3" xfId="0" applyFill="1" applyBorder="1">
      <alignment vertical="center"/>
    </xf>
    <xf numFmtId="38" fontId="0" fillId="9" borderId="3" xfId="1" applyFont="1" applyFill="1" applyBorder="1">
      <alignment vertical="center"/>
    </xf>
    <xf numFmtId="0" fontId="0" fillId="9" borderId="0" xfId="0" applyFill="1" applyAlignment="1">
      <alignment horizontal="center" vertical="center"/>
    </xf>
    <xf numFmtId="0" fontId="0" fillId="9" borderId="0" xfId="0" applyFill="1" applyBorder="1" applyAlignment="1">
      <alignment horizontal="center" vertical="center"/>
    </xf>
    <xf numFmtId="0" fontId="4" fillId="0" borderId="0" xfId="0" applyFont="1">
      <alignment vertical="center"/>
    </xf>
    <xf numFmtId="3" fontId="0" fillId="0" borderId="0" xfId="0" applyNumberFormat="1">
      <alignment vertical="center"/>
    </xf>
    <xf numFmtId="17" fontId="0" fillId="0" borderId="0" xfId="0" applyNumberFormat="1">
      <alignment vertical="center"/>
    </xf>
    <xf numFmtId="38" fontId="5" fillId="0" borderId="0" xfId="1" applyFont="1">
      <alignment vertical="center"/>
    </xf>
    <xf numFmtId="0" fontId="11" fillId="0" borderId="0" xfId="0" applyFont="1">
      <alignment vertical="center"/>
    </xf>
    <xf numFmtId="38" fontId="11" fillId="0" borderId="0" xfId="1" applyFont="1">
      <alignment vertical="center"/>
    </xf>
    <xf numFmtId="38" fontId="12" fillId="0" borderId="0" xfId="1" applyFont="1">
      <alignment vertical="center"/>
    </xf>
    <xf numFmtId="0" fontId="12" fillId="0" borderId="0" xfId="0" applyFont="1">
      <alignment vertical="center"/>
    </xf>
    <xf numFmtId="0" fontId="0" fillId="9" borderId="3" xfId="0" applyFill="1" applyBorder="1" applyAlignment="1">
      <alignment horizontal="center" vertical="center"/>
    </xf>
    <xf numFmtId="0" fontId="0" fillId="0" borderId="33" xfId="0" applyBorder="1">
      <alignment vertical="center"/>
    </xf>
    <xf numFmtId="38" fontId="0" fillId="0" borderId="34" xfId="1" applyFont="1" applyBorder="1">
      <alignment vertical="center"/>
    </xf>
    <xf numFmtId="38" fontId="0" fillId="0" borderId="34" xfId="1" applyFont="1" applyBorder="1" applyAlignment="1">
      <alignment horizontal="right" vertical="center"/>
    </xf>
    <xf numFmtId="0" fontId="0" fillId="0" borderId="35" xfId="0" applyBorder="1">
      <alignment vertical="center"/>
    </xf>
    <xf numFmtId="38" fontId="0" fillId="0" borderId="36" xfId="1" applyFont="1" applyBorder="1">
      <alignment vertical="center"/>
    </xf>
    <xf numFmtId="0" fontId="0" fillId="5" borderId="33" xfId="0" applyFill="1" applyBorder="1" applyAlignment="1">
      <alignment horizontal="right" vertical="center"/>
    </xf>
    <xf numFmtId="38" fontId="0" fillId="5" borderId="34" xfId="1" applyFont="1" applyFill="1" applyBorder="1">
      <alignment vertical="center"/>
    </xf>
    <xf numFmtId="0" fontId="0" fillId="0" borderId="33" xfId="0" applyFill="1" applyBorder="1">
      <alignment vertical="center"/>
    </xf>
    <xf numFmtId="0" fontId="0" fillId="0" borderId="35" xfId="0" applyFill="1" applyBorder="1">
      <alignment vertical="center"/>
    </xf>
    <xf numFmtId="0" fontId="6" fillId="5" borderId="37" xfId="0" applyFont="1" applyFill="1" applyBorder="1" applyAlignment="1">
      <alignment horizontal="right" vertical="center"/>
    </xf>
    <xf numFmtId="38" fontId="6" fillId="5" borderId="38" xfId="1" applyFont="1" applyFill="1" applyBorder="1">
      <alignment vertical="center"/>
    </xf>
    <xf numFmtId="0" fontId="14" fillId="0" borderId="0" xfId="0" applyFont="1">
      <alignment vertical="center"/>
    </xf>
    <xf numFmtId="0" fontId="0" fillId="0" borderId="3" xfId="0" applyFill="1" applyBorder="1">
      <alignment vertical="center"/>
    </xf>
    <xf numFmtId="38" fontId="0" fillId="0" borderId="3" xfId="1" applyFont="1" applyFill="1" applyBorder="1">
      <alignment vertical="center"/>
    </xf>
    <xf numFmtId="0" fontId="0" fillId="0" borderId="0" xfId="0" applyAlignment="1">
      <alignment horizontal="center" vertical="center"/>
    </xf>
    <xf numFmtId="56" fontId="0" fillId="0" borderId="0" xfId="0" applyNumberFormat="1">
      <alignment vertical="center"/>
    </xf>
    <xf numFmtId="0" fontId="0" fillId="0" borderId="3" xfId="0"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6" fillId="0" borderId="39" xfId="0" applyFont="1" applyBorder="1">
      <alignment vertical="center"/>
    </xf>
    <xf numFmtId="38" fontId="0" fillId="0" borderId="40" xfId="1" applyFont="1" applyBorder="1">
      <alignment vertical="center"/>
    </xf>
    <xf numFmtId="0" fontId="6" fillId="5" borderId="41" xfId="0" applyFont="1" applyFill="1" applyBorder="1" applyAlignment="1">
      <alignment horizontal="right" vertical="center"/>
    </xf>
    <xf numFmtId="38" fontId="6" fillId="5" borderId="42" xfId="1" applyFont="1" applyFill="1" applyBorder="1">
      <alignment vertical="center"/>
    </xf>
    <xf numFmtId="0" fontId="0" fillId="0" borderId="0" xfId="0" applyAlignment="1">
      <alignment horizontal="center" vertical="center"/>
    </xf>
    <xf numFmtId="0" fontId="0" fillId="0" borderId="3" xfId="0" applyFont="1" applyBorder="1">
      <alignment vertical="center"/>
    </xf>
    <xf numFmtId="0" fontId="14" fillId="0" borderId="3" xfId="0" applyFont="1" applyBorder="1">
      <alignment vertical="center"/>
    </xf>
    <xf numFmtId="38" fontId="14" fillId="0" borderId="3" xfId="1" applyFont="1" applyBorder="1">
      <alignment vertical="center"/>
    </xf>
    <xf numFmtId="0" fontId="14" fillId="0" borderId="0" xfId="0" applyFont="1" applyAlignment="1">
      <alignment horizontal="center" vertical="center"/>
    </xf>
    <xf numFmtId="0" fontId="0" fillId="5" borderId="3" xfId="0" applyFill="1" applyBorder="1">
      <alignment vertical="center"/>
    </xf>
    <xf numFmtId="38" fontId="0" fillId="5" borderId="3" xfId="1" applyFont="1" applyFill="1" applyBorder="1">
      <alignment vertical="center"/>
    </xf>
    <xf numFmtId="0" fontId="0" fillId="5" borderId="0" xfId="0" applyFill="1" applyAlignment="1">
      <alignment horizontal="center" vertical="center"/>
    </xf>
    <xf numFmtId="38" fontId="0" fillId="5" borderId="3" xfId="1" applyFont="1" applyFill="1" applyBorder="1" applyAlignment="1">
      <alignment horizontal="right" vertical="center"/>
    </xf>
    <xf numFmtId="0" fontId="0" fillId="5" borderId="3" xfId="0" applyFont="1" applyFill="1" applyBorder="1">
      <alignment vertical="center"/>
    </xf>
    <xf numFmtId="0" fontId="0" fillId="10" borderId="3" xfId="0" applyFill="1" applyBorder="1">
      <alignment vertical="center"/>
    </xf>
    <xf numFmtId="38" fontId="0" fillId="10" borderId="3" xfId="1" applyFont="1" applyFill="1" applyBorder="1">
      <alignment vertical="center"/>
    </xf>
    <xf numFmtId="0" fontId="0" fillId="10" borderId="0" xfId="0" applyFill="1" applyAlignment="1">
      <alignment horizontal="center" vertical="center"/>
    </xf>
    <xf numFmtId="38" fontId="0" fillId="10" borderId="3" xfId="1" applyFont="1" applyFill="1" applyBorder="1"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8" borderId="3" xfId="0" applyFill="1" applyBorder="1">
      <alignment vertical="center"/>
    </xf>
    <xf numFmtId="38" fontId="0" fillId="8" borderId="3" xfId="1" applyFont="1" applyFill="1" applyBorder="1">
      <alignment vertical="center"/>
    </xf>
    <xf numFmtId="0" fontId="0" fillId="8" borderId="0" xfId="0" applyFill="1" applyAlignment="1">
      <alignment horizontal="center" vertical="center"/>
    </xf>
    <xf numFmtId="38" fontId="0" fillId="8" borderId="3" xfId="1" applyFont="1" applyFill="1" applyBorder="1"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5" fillId="9" borderId="3" xfId="0" applyFont="1" applyFill="1" applyBorder="1">
      <alignment vertical="center"/>
    </xf>
    <xf numFmtId="0" fontId="16" fillId="9" borderId="3" xfId="0" applyFont="1" applyFill="1" applyBorder="1">
      <alignment vertical="center"/>
    </xf>
    <xf numFmtId="38" fontId="16" fillId="9" borderId="3" xfId="1" applyFont="1" applyFill="1" applyBorder="1">
      <alignment vertical="center"/>
    </xf>
    <xf numFmtId="0" fontId="16" fillId="9" borderId="0" xfId="0" applyFont="1" applyFill="1" applyAlignment="1">
      <alignment horizontal="center" vertical="center"/>
    </xf>
    <xf numFmtId="0" fontId="15" fillId="10" borderId="3" xfId="0" applyFont="1" applyFill="1" applyBorder="1">
      <alignment vertical="center"/>
    </xf>
    <xf numFmtId="0" fontId="16" fillId="10" borderId="3" xfId="0" applyFont="1" applyFill="1" applyBorder="1">
      <alignment vertical="center"/>
    </xf>
    <xf numFmtId="38" fontId="16" fillId="10" borderId="3" xfId="1" applyFont="1" applyFill="1" applyBorder="1" applyAlignment="1">
      <alignment horizontal="right" vertical="center"/>
    </xf>
    <xf numFmtId="0" fontId="16" fillId="10"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11" borderId="3" xfId="0" applyFill="1" applyBorder="1">
      <alignment vertical="center"/>
    </xf>
    <xf numFmtId="38" fontId="0" fillId="11" borderId="3" xfId="1" applyFont="1" applyFill="1" applyBorder="1">
      <alignment vertical="center"/>
    </xf>
    <xf numFmtId="0" fontId="0" fillId="11" borderId="0" xfId="0" applyFill="1" applyAlignment="1">
      <alignment horizontal="center" vertical="center"/>
    </xf>
    <xf numFmtId="38" fontId="0" fillId="11" borderId="3" xfId="1" applyFont="1" applyFill="1" applyBorder="1" applyAlignment="1">
      <alignment horizontal="right" vertical="center"/>
    </xf>
    <xf numFmtId="38" fontId="0" fillId="0" borderId="0" xfId="1" applyFont="1" applyBorder="1" applyAlignment="1">
      <alignment horizontal="left" vertical="center"/>
    </xf>
    <xf numFmtId="0" fontId="0" fillId="0" borderId="27" xfId="0" applyBorder="1" applyAlignment="1">
      <alignment horizontal="center" vertical="center"/>
    </xf>
    <xf numFmtId="38" fontId="0" fillId="0" borderId="27" xfId="1" applyFont="1" applyBorder="1" applyAlignment="1">
      <alignment horizontal="left" vertical="center"/>
    </xf>
    <xf numFmtId="2" fontId="13" fillId="0" borderId="0" xfId="0" applyNumberFormat="1" applyFont="1" applyAlignment="1">
      <alignment horizontal="center" vertical="center"/>
    </xf>
    <xf numFmtId="0" fontId="0" fillId="0" borderId="0" xfId="0" applyBorder="1">
      <alignment vertical="center"/>
    </xf>
    <xf numFmtId="38" fontId="0" fillId="0" borderId="0" xfId="1" applyNumberFormat="1" applyFont="1" applyBorder="1">
      <alignment vertical="center"/>
    </xf>
    <xf numFmtId="0" fontId="0" fillId="0" borderId="0" xfId="0" applyFill="1" applyBorder="1">
      <alignment vertical="center"/>
    </xf>
    <xf numFmtId="38" fontId="0" fillId="0" borderId="27" xfId="0" applyNumberFormat="1" applyBorder="1">
      <alignment vertical="center"/>
    </xf>
    <xf numFmtId="0" fontId="0" fillId="0" borderId="27" xfId="0" applyFill="1" applyBorder="1">
      <alignment vertical="center"/>
    </xf>
    <xf numFmtId="38" fontId="0" fillId="0" borderId="0" xfId="1" applyFont="1" applyAlignment="1">
      <alignment horizontal="right" vertical="center"/>
    </xf>
    <xf numFmtId="0" fontId="0" fillId="0" borderId="0" xfId="0" applyBorder="1" applyAlignment="1">
      <alignment horizontal="right" vertical="center"/>
    </xf>
    <xf numFmtId="0" fontId="0" fillId="0" borderId="27" xfId="0" applyBorder="1"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14" fontId="0" fillId="0" borderId="3" xfId="0" applyNumberFormat="1" applyBorder="1" applyAlignment="1">
      <alignment horizontal="center" vertical="center"/>
    </xf>
    <xf numFmtId="0" fontId="9" fillId="12" borderId="26" xfId="0" applyFont="1" applyFill="1" applyBorder="1" applyAlignment="1">
      <alignment horizontal="center" vertical="center"/>
    </xf>
    <xf numFmtId="0" fontId="0" fillId="0" borderId="0" xfId="0" applyAlignment="1">
      <alignment horizontal="center" vertical="center"/>
    </xf>
    <xf numFmtId="0" fontId="0" fillId="0" borderId="23" xfId="0" applyBorder="1" applyAlignment="1">
      <alignment horizontal="center" vertical="center"/>
    </xf>
    <xf numFmtId="0" fontId="0" fillId="0" borderId="0" xfId="0" applyAlignment="1">
      <alignment horizontal="center" vertical="center"/>
    </xf>
    <xf numFmtId="0" fontId="0" fillId="0" borderId="37" xfId="0" applyBorder="1">
      <alignment vertical="center"/>
    </xf>
    <xf numFmtId="38" fontId="0" fillId="0" borderId="38" xfId="1" applyFont="1" applyBorder="1">
      <alignment vertical="center"/>
    </xf>
    <xf numFmtId="0" fontId="0" fillId="0" borderId="0" xfId="0" applyFill="1" applyAlignment="1">
      <alignment horizontal="left" vertical="center"/>
    </xf>
    <xf numFmtId="0" fontId="0" fillId="5" borderId="22" xfId="0" applyFill="1" applyBorder="1" applyAlignment="1">
      <alignment horizontal="left" vertical="center"/>
    </xf>
    <xf numFmtId="0" fontId="0" fillId="0" borderId="0" xfId="0" applyAlignment="1">
      <alignment horizontal="center" vertical="center"/>
    </xf>
    <xf numFmtId="0" fontId="0" fillId="13" borderId="3" xfId="0" applyFill="1" applyBorder="1">
      <alignment vertical="center"/>
    </xf>
    <xf numFmtId="38" fontId="0" fillId="13" borderId="3" xfId="1" applyFont="1" applyFill="1" applyBorder="1">
      <alignment vertical="center"/>
    </xf>
    <xf numFmtId="0" fontId="0" fillId="13" borderId="0" xfId="0" applyFill="1" applyAlignment="1">
      <alignment horizontal="center" vertical="center"/>
    </xf>
    <xf numFmtId="38" fontId="0" fillId="13" borderId="3" xfId="1" applyFont="1" applyFill="1" applyBorder="1" applyAlignment="1">
      <alignment horizontal="right" vertical="center"/>
    </xf>
    <xf numFmtId="0" fontId="0" fillId="0" borderId="0" xfId="0" applyAlignment="1">
      <alignment horizontal="center" vertical="center"/>
    </xf>
    <xf numFmtId="0" fontId="0" fillId="14" borderId="3" xfId="0" applyFill="1" applyBorder="1">
      <alignment vertical="center"/>
    </xf>
    <xf numFmtId="38" fontId="0" fillId="14" borderId="3" xfId="1" applyFont="1" applyFill="1" applyBorder="1">
      <alignment vertical="center"/>
    </xf>
    <xf numFmtId="0" fontId="0" fillId="14" borderId="0" xfId="0" applyFill="1" applyAlignment="1">
      <alignment horizontal="center" vertical="center"/>
    </xf>
    <xf numFmtId="38" fontId="0" fillId="14" borderId="3" xfId="1" applyFont="1" applyFill="1" applyBorder="1" applyAlignment="1">
      <alignment horizontal="right" vertical="center"/>
    </xf>
    <xf numFmtId="0" fontId="0" fillId="0" borderId="0" xfId="0" applyFill="1" applyAlignment="1">
      <alignment horizontal="center" vertical="center"/>
    </xf>
    <xf numFmtId="14" fontId="0" fillId="0" borderId="3" xfId="1" applyNumberFormat="1" applyFont="1" applyBorder="1">
      <alignment vertical="center"/>
    </xf>
    <xf numFmtId="14" fontId="0" fillId="0" borderId="3" xfId="1" applyNumberFormat="1" applyFont="1" applyBorder="1" applyAlignment="1">
      <alignment horizontal="right" vertical="center"/>
    </xf>
    <xf numFmtId="14" fontId="0" fillId="0" borderId="3" xfId="1" applyNumberFormat="1" applyFont="1" applyFill="1" applyBorder="1" applyAlignment="1">
      <alignment horizontal="right" vertical="center"/>
    </xf>
    <xf numFmtId="0" fontId="17" fillId="0" borderId="3" xfId="0" applyFont="1" applyBorder="1">
      <alignment vertical="center"/>
    </xf>
    <xf numFmtId="14" fontId="0" fillId="0" borderId="3" xfId="1" applyNumberFormat="1" applyFont="1" applyBorder="1" applyAlignment="1">
      <alignment horizontal="left" vertical="center"/>
    </xf>
    <xf numFmtId="0" fontId="0" fillId="0" borderId="0" xfId="0" applyAlignment="1">
      <alignment horizontal="center" vertical="center"/>
    </xf>
    <xf numFmtId="0" fontId="6" fillId="3" borderId="25" xfId="0" applyFont="1" applyFill="1" applyBorder="1" applyAlignment="1">
      <alignment horizontal="center" vertical="center"/>
    </xf>
    <xf numFmtId="38" fontId="6" fillId="3" borderId="25" xfId="1" applyFont="1" applyFill="1" applyBorder="1" applyAlignment="1">
      <alignment horizontal="center" vertical="center"/>
    </xf>
    <xf numFmtId="0" fontId="6" fillId="0" borderId="0" xfId="0" applyFont="1" applyAlignment="1">
      <alignment horizontal="center" vertical="center"/>
    </xf>
    <xf numFmtId="0" fontId="6" fillId="0" borderId="3" xfId="0" applyFont="1" applyBorder="1" applyAlignment="1">
      <alignment horizontal="center" vertical="center"/>
    </xf>
    <xf numFmtId="38" fontId="6" fillId="0" borderId="3" xfId="1" applyFont="1" applyBorder="1" applyAlignment="1">
      <alignment horizontal="center" vertical="center"/>
    </xf>
    <xf numFmtId="0" fontId="6" fillId="0" borderId="0" xfId="0" applyFont="1">
      <alignment vertical="center"/>
    </xf>
    <xf numFmtId="0" fontId="0" fillId="0" borderId="0" xfId="0" applyAlignment="1">
      <alignment horizontal="center" vertical="center"/>
    </xf>
    <xf numFmtId="0" fontId="0" fillId="0" borderId="0" xfId="0" applyFill="1" applyBorder="1" applyAlignment="1">
      <alignment horizontal="right" vertical="center"/>
    </xf>
    <xf numFmtId="176" fontId="13" fillId="0" borderId="0" xfId="2" applyNumberFormat="1" applyFont="1" applyAlignment="1">
      <alignment horizontal="center" vertical="center"/>
    </xf>
    <xf numFmtId="0" fontId="0" fillId="0" borderId="0" xfId="0" applyAlignment="1">
      <alignment horizontal="center" vertical="center"/>
    </xf>
    <xf numFmtId="0" fontId="0" fillId="5" borderId="0" xfId="0" applyFill="1">
      <alignment vertical="center"/>
    </xf>
    <xf numFmtId="0" fontId="6" fillId="10" borderId="0" xfId="0" applyFont="1" applyFill="1" applyAlignment="1">
      <alignment horizontal="center" vertical="center"/>
    </xf>
    <xf numFmtId="0" fontId="1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5"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19" fillId="7" borderId="43" xfId="0" applyFont="1" applyFill="1" applyBorder="1" applyAlignment="1">
      <alignment horizontal="center" vertical="center"/>
    </xf>
    <xf numFmtId="0" fontId="20" fillId="7" borderId="44" xfId="0" applyFont="1" applyFill="1" applyBorder="1" applyAlignment="1">
      <alignment horizontal="center" vertical="center"/>
    </xf>
    <xf numFmtId="0" fontId="0" fillId="15" borderId="3" xfId="0" applyFill="1" applyBorder="1">
      <alignment vertical="center"/>
    </xf>
    <xf numFmtId="0" fontId="21" fillId="15" borderId="0" xfId="0" applyFont="1" applyFill="1">
      <alignment vertical="center"/>
    </xf>
    <xf numFmtId="38" fontId="0" fillId="15" borderId="3" xfId="1" applyFont="1" applyFill="1" applyBorder="1">
      <alignment vertical="center"/>
    </xf>
    <xf numFmtId="0" fontId="0" fillId="15" borderId="0" xfId="0" applyFill="1" applyAlignment="1">
      <alignment horizontal="center" vertical="center"/>
    </xf>
    <xf numFmtId="38" fontId="0" fillId="15" borderId="3" xfId="1" applyFont="1" applyFill="1" applyBorder="1" applyAlignment="1">
      <alignment horizontal="righ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6" fillId="5" borderId="12" xfId="0" applyFont="1" applyFill="1" applyBorder="1" applyAlignment="1">
      <alignment horizontal="center" vertical="center"/>
    </xf>
    <xf numFmtId="0" fontId="6" fillId="5" borderId="15" xfId="0" applyFont="1" applyFill="1" applyBorder="1" applyAlignment="1">
      <alignment horizontal="center" vertical="center"/>
    </xf>
    <xf numFmtId="0" fontId="6" fillId="5" borderId="17" xfId="0" applyFont="1" applyFill="1" applyBorder="1" applyAlignment="1">
      <alignment horizontal="center" vertical="center"/>
    </xf>
    <xf numFmtId="0" fontId="6" fillId="4" borderId="12" xfId="0" applyFont="1" applyFill="1" applyBorder="1" applyAlignment="1">
      <alignment horizontal="center" vertical="center"/>
    </xf>
    <xf numFmtId="0" fontId="6" fillId="4" borderId="15" xfId="0" applyFont="1" applyFill="1" applyBorder="1" applyAlignment="1">
      <alignment horizontal="center" vertical="center"/>
    </xf>
    <xf numFmtId="0" fontId="6" fillId="4" borderId="20" xfId="0" applyFont="1" applyFill="1" applyBorder="1" applyAlignment="1">
      <alignment horizontal="center" vertical="center"/>
    </xf>
    <xf numFmtId="0" fontId="6" fillId="4" borderId="17" xfId="0" applyFont="1" applyFill="1" applyBorder="1" applyAlignment="1">
      <alignment horizontal="center" vertical="center"/>
    </xf>
    <xf numFmtId="0" fontId="6" fillId="6" borderId="7" xfId="0" applyFont="1" applyFill="1" applyBorder="1" applyAlignment="1">
      <alignment horizontal="center" vertical="center"/>
    </xf>
    <xf numFmtId="0" fontId="6" fillId="6"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0" xfId="0" applyFont="1" applyBorder="1" applyAlignment="1">
      <alignment horizontal="center" vertical="center"/>
    </xf>
    <xf numFmtId="0" fontId="6" fillId="0" borderId="27" xfId="0" applyFont="1" applyBorder="1" applyAlignment="1">
      <alignment horizontal="center" vertical="center"/>
    </xf>
    <xf numFmtId="14" fontId="0" fillId="0" borderId="0" xfId="0" applyNumberFormat="1" applyAlignment="1">
      <alignment horizontal="right" vertical="center"/>
    </xf>
    <xf numFmtId="0" fontId="0" fillId="0" borderId="0" xfId="0" applyAlignment="1">
      <alignment horizontal="right" vertical="center"/>
    </xf>
    <xf numFmtId="0" fontId="0" fillId="0" borderId="0" xfId="0" applyAlignment="1">
      <alignment horizontal="center" vertical="center"/>
    </xf>
    <xf numFmtId="0" fontId="20" fillId="7" borderId="44" xfId="0" applyFont="1" applyFill="1" applyBorder="1" applyAlignment="1">
      <alignment horizontal="center" vertical="center"/>
    </xf>
    <xf numFmtId="0" fontId="20" fillId="7" borderId="45" xfId="0" applyFont="1" applyFill="1" applyBorder="1" applyAlignment="1">
      <alignment horizontal="center" vertical="center"/>
    </xf>
    <xf numFmtId="0" fontId="12" fillId="0" borderId="0" xfId="0" applyFont="1" applyAlignment="1">
      <alignment horizontal="left" vertical="center"/>
    </xf>
    <xf numFmtId="14" fontId="0" fillId="0" borderId="0" xfId="0" applyNumberFormat="1" applyAlignment="1">
      <alignment horizontal="center" vertical="center"/>
    </xf>
    <xf numFmtId="0" fontId="0" fillId="0" borderId="24" xfId="0" applyBorder="1" applyAlignment="1">
      <alignment horizontal="center" vertical="center"/>
    </xf>
    <xf numFmtId="0" fontId="13" fillId="10" borderId="0" xfId="0" applyFont="1" applyFill="1" applyAlignment="1">
      <alignment horizontal="center" vertical="center"/>
    </xf>
  </cellXfs>
  <cellStyles count="4">
    <cellStyle name="パーセント" xfId="2" builtinId="5"/>
    <cellStyle name="ハイパーリンク" xfId="3" builtinId="8"/>
    <cellStyle name="桁区切り" xfId="1" builtinId="6"/>
    <cellStyle name="標準" xfId="0" builtinId="0"/>
  </cellStyles>
  <dxfs count="0"/>
  <tableStyles count="0" defaultTableStyle="TableStyleMedium2" defaultPivotStyle="PivotStyleLight16"/>
  <colors>
    <mruColors>
      <color rgb="FF99CCFF"/>
      <color rgb="FFBEFCCA"/>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400049</xdr:colOff>
      <xdr:row>9</xdr:row>
      <xdr:rowOff>0</xdr:rowOff>
    </xdr:from>
    <xdr:to>
      <xdr:col>3</xdr:col>
      <xdr:colOff>390524</xdr:colOff>
      <xdr:row>10</xdr:row>
      <xdr:rowOff>66675</xdr:rowOff>
    </xdr:to>
    <xdr:sp macro="" textlink="">
      <xdr:nvSpPr>
        <xdr:cNvPr id="2" name="正方形/長方形 1"/>
        <xdr:cNvSpPr/>
      </xdr:nvSpPr>
      <xdr:spPr>
        <a:xfrm>
          <a:off x="1162049" y="1800225"/>
          <a:ext cx="1514475" cy="26670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ワーホリ</a:t>
          </a:r>
          <a:r>
            <a:rPr kumimoji="1" lang="en-US" altLang="ja-JP"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(1)</a:t>
          </a:r>
          <a:endPar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xdr:col>
      <xdr:colOff>400049</xdr:colOff>
      <xdr:row>9</xdr:row>
      <xdr:rowOff>0</xdr:rowOff>
    </xdr:from>
    <xdr:to>
      <xdr:col>5</xdr:col>
      <xdr:colOff>371474</xdr:colOff>
      <xdr:row>10</xdr:row>
      <xdr:rowOff>66675</xdr:rowOff>
    </xdr:to>
    <xdr:sp macro="" textlink="">
      <xdr:nvSpPr>
        <xdr:cNvPr id="3" name="正方形/長方形 2"/>
        <xdr:cNvSpPr/>
      </xdr:nvSpPr>
      <xdr:spPr>
        <a:xfrm>
          <a:off x="2686049" y="1800225"/>
          <a:ext cx="1495425" cy="26670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ワーホリ</a:t>
          </a:r>
          <a:r>
            <a:rPr kumimoji="1" lang="en-US" altLang="ja-JP"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(2)</a:t>
          </a:r>
          <a:endPar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hyperlink" Target="https://item.rakuten.co.jp/hayashiguchi/cs0055/" TargetMode="External"/><Relationship Id="rId1" Type="http://schemas.openxmlformats.org/officeDocument/2006/relationships/hyperlink" Target="http://zozo.jp/shop/sankyoshokai/goods/16672724/?did=42766267&amp;kid=13169"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23"/>
  <sheetViews>
    <sheetView workbookViewId="0">
      <selection activeCell="G27" sqref="G27"/>
    </sheetView>
  </sheetViews>
  <sheetFormatPr defaultRowHeight="15.75"/>
  <cols>
    <col min="1" max="1" width="3.77734375" customWidth="1"/>
    <col min="2" max="2" width="3.77734375" style="5" customWidth="1"/>
  </cols>
  <sheetData>
    <row r="3" spans="1:15">
      <c r="B3" s="5" t="s">
        <v>16</v>
      </c>
      <c r="C3" s="2" t="s">
        <v>0</v>
      </c>
    </row>
    <row r="4" spans="1:15">
      <c r="B4" s="5" t="s">
        <v>16</v>
      </c>
      <c r="C4" s="2" t="s">
        <v>1</v>
      </c>
      <c r="J4" t="s">
        <v>45</v>
      </c>
    </row>
    <row r="5" spans="1:15">
      <c r="C5" s="1" t="s">
        <v>2</v>
      </c>
      <c r="J5" t="s">
        <v>44</v>
      </c>
    </row>
    <row r="6" spans="1:15">
      <c r="A6" t="s">
        <v>9</v>
      </c>
    </row>
    <row r="7" spans="1:15">
      <c r="B7" s="5" t="s">
        <v>17</v>
      </c>
      <c r="C7" s="3" t="s">
        <v>3</v>
      </c>
      <c r="D7" s="4"/>
      <c r="F7" t="s">
        <v>8</v>
      </c>
    </row>
    <row r="8" spans="1:15">
      <c r="F8" t="s">
        <v>15</v>
      </c>
      <c r="J8" s="2" t="s">
        <v>30</v>
      </c>
    </row>
    <row r="10" spans="1:15">
      <c r="B10" s="5" t="s">
        <v>17</v>
      </c>
      <c r="C10" s="3" t="s">
        <v>4</v>
      </c>
      <c r="D10" s="4"/>
      <c r="F10" t="s">
        <v>7</v>
      </c>
      <c r="K10" t="s">
        <v>29</v>
      </c>
    </row>
    <row r="11" spans="1:15">
      <c r="B11" s="5" t="s">
        <v>16</v>
      </c>
      <c r="C11" s="2" t="s">
        <v>5</v>
      </c>
      <c r="K11" t="s">
        <v>31</v>
      </c>
    </row>
    <row r="12" spans="1:15">
      <c r="B12" s="5" t="s">
        <v>18</v>
      </c>
      <c r="C12" s="6" t="s">
        <v>6</v>
      </c>
      <c r="F12" t="s">
        <v>19</v>
      </c>
      <c r="L12" t="s">
        <v>32</v>
      </c>
    </row>
    <row r="13" spans="1:15">
      <c r="B13" s="5" t="s">
        <v>18</v>
      </c>
      <c r="C13" t="s">
        <v>10</v>
      </c>
      <c r="M13" t="s">
        <v>33</v>
      </c>
      <c r="O13" t="s">
        <v>37</v>
      </c>
    </row>
    <row r="14" spans="1:15">
      <c r="D14" t="s">
        <v>11</v>
      </c>
      <c r="E14" t="s">
        <v>42</v>
      </c>
      <c r="F14" t="s">
        <v>41</v>
      </c>
      <c r="G14" t="s">
        <v>43</v>
      </c>
      <c r="M14" t="s">
        <v>36</v>
      </c>
    </row>
    <row r="15" spans="1:15">
      <c r="D15" t="s">
        <v>12</v>
      </c>
      <c r="E15" t="s">
        <v>20</v>
      </c>
      <c r="F15" t="s">
        <v>40</v>
      </c>
    </row>
    <row r="16" spans="1:15">
      <c r="D16" t="s">
        <v>13</v>
      </c>
      <c r="E16" t="s">
        <v>27</v>
      </c>
      <c r="F16" t="s">
        <v>39</v>
      </c>
      <c r="K16" t="s">
        <v>34</v>
      </c>
    </row>
    <row r="17" spans="2:11">
      <c r="D17" t="s">
        <v>14</v>
      </c>
      <c r="E17" t="s">
        <v>28</v>
      </c>
      <c r="F17" t="s">
        <v>38</v>
      </c>
      <c r="K17" t="s">
        <v>35</v>
      </c>
    </row>
    <row r="18" spans="2:11">
      <c r="B18" s="5" t="s">
        <v>17</v>
      </c>
      <c r="C18" s="1" t="s">
        <v>26</v>
      </c>
    </row>
    <row r="19" spans="2:11">
      <c r="D19" t="s">
        <v>24</v>
      </c>
    </row>
    <row r="20" spans="2:11">
      <c r="D20" t="s">
        <v>25</v>
      </c>
    </row>
    <row r="21" spans="2:11">
      <c r="D21" t="s">
        <v>21</v>
      </c>
    </row>
    <row r="22" spans="2:11">
      <c r="D22" t="s">
        <v>23</v>
      </c>
    </row>
    <row r="23" spans="2:11">
      <c r="D23" t="s">
        <v>22</v>
      </c>
    </row>
  </sheetData>
  <phoneticPr fontId="2"/>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5"/>
  <sheetViews>
    <sheetView zoomScale="85" zoomScaleNormal="85" workbookViewId="0">
      <selection activeCell="F19" sqref="F19"/>
    </sheetView>
  </sheetViews>
  <sheetFormatPr defaultRowHeight="15.75"/>
  <cols>
    <col min="2" max="6" width="3.77734375" customWidth="1"/>
  </cols>
  <sheetData>
    <row r="2" spans="1:8">
      <c r="A2" s="247" t="s">
        <v>662</v>
      </c>
      <c r="B2" s="210">
        <v>22</v>
      </c>
      <c r="C2" t="s">
        <v>896</v>
      </c>
    </row>
    <row r="3" spans="1:8">
      <c r="A3" s="247"/>
      <c r="B3" s="210">
        <v>23</v>
      </c>
      <c r="C3" t="s">
        <v>809</v>
      </c>
    </row>
    <row r="4" spans="1:8">
      <c r="A4" s="247"/>
      <c r="B4" s="210">
        <v>24</v>
      </c>
      <c r="C4" t="s">
        <v>808</v>
      </c>
    </row>
    <row r="5" spans="1:8">
      <c r="A5" s="247"/>
      <c r="B5" s="211">
        <v>25</v>
      </c>
      <c r="C5" t="s">
        <v>897</v>
      </c>
      <c r="G5" t="s">
        <v>756</v>
      </c>
    </row>
    <row r="6" spans="1:8">
      <c r="A6" s="247"/>
      <c r="B6" s="211">
        <v>26</v>
      </c>
      <c r="F6" s="209">
        <v>1</v>
      </c>
    </row>
    <row r="7" spans="1:8">
      <c r="A7" s="247"/>
      <c r="B7" s="211">
        <v>27</v>
      </c>
      <c r="C7" s="80" t="s">
        <v>753</v>
      </c>
      <c r="F7" s="209">
        <v>2</v>
      </c>
    </row>
    <row r="8" spans="1:8">
      <c r="A8" s="247"/>
      <c r="B8" s="211">
        <v>28</v>
      </c>
      <c r="C8" s="80">
        <v>1</v>
      </c>
      <c r="F8" s="209">
        <v>3</v>
      </c>
    </row>
    <row r="9" spans="1:8">
      <c r="A9" s="247"/>
      <c r="B9" s="210">
        <v>29</v>
      </c>
      <c r="C9" s="80">
        <v>2</v>
      </c>
      <c r="F9" s="209">
        <v>4</v>
      </c>
      <c r="H9" t="s">
        <v>898</v>
      </c>
    </row>
    <row r="10" spans="1:8">
      <c r="A10" s="247"/>
      <c r="B10" s="210">
        <v>30</v>
      </c>
      <c r="C10" s="80">
        <v>3</v>
      </c>
      <c r="F10" s="209">
        <v>5</v>
      </c>
      <c r="G10" t="s">
        <v>807</v>
      </c>
    </row>
    <row r="11" spans="1:8">
      <c r="A11" s="247"/>
      <c r="B11" s="201">
        <v>31</v>
      </c>
      <c r="C11" s="80">
        <v>4</v>
      </c>
      <c r="F11" s="209">
        <v>6</v>
      </c>
    </row>
    <row r="12" spans="1:8">
      <c r="A12" s="247" t="s">
        <v>663</v>
      </c>
      <c r="B12" s="201">
        <v>1</v>
      </c>
      <c r="C12" s="80">
        <v>5</v>
      </c>
      <c r="F12" s="209">
        <v>7</v>
      </c>
    </row>
    <row r="13" spans="1:8">
      <c r="A13" s="247"/>
      <c r="B13" s="201">
        <v>2</v>
      </c>
      <c r="C13" s="80">
        <v>6</v>
      </c>
      <c r="F13" s="209">
        <v>8</v>
      </c>
    </row>
    <row r="14" spans="1:8">
      <c r="A14" s="247"/>
      <c r="B14" s="201">
        <v>3</v>
      </c>
      <c r="C14" s="80">
        <v>7</v>
      </c>
      <c r="F14" s="209">
        <v>9</v>
      </c>
    </row>
    <row r="15" spans="1:8">
      <c r="A15" s="247"/>
      <c r="B15" s="201">
        <v>4</v>
      </c>
      <c r="C15" s="80">
        <v>8</v>
      </c>
      <c r="F15" s="209">
        <v>10</v>
      </c>
      <c r="G15" t="s">
        <v>756</v>
      </c>
    </row>
    <row r="16" spans="1:8">
      <c r="A16" s="247"/>
      <c r="B16" s="210">
        <v>5</v>
      </c>
      <c r="C16" s="80" t="s">
        <v>754</v>
      </c>
      <c r="E16" t="s">
        <v>755</v>
      </c>
    </row>
    <row r="17" spans="1:4">
      <c r="A17" s="247"/>
      <c r="B17" s="210">
        <v>6</v>
      </c>
      <c r="D17" t="s">
        <v>664</v>
      </c>
    </row>
    <row r="18" spans="1:4">
      <c r="A18" s="247"/>
      <c r="B18" s="211">
        <v>7</v>
      </c>
      <c r="D18" t="s">
        <v>665</v>
      </c>
    </row>
    <row r="24" spans="1:4">
      <c r="C24" s="80"/>
      <c r="D24" t="s">
        <v>666</v>
      </c>
    </row>
    <row r="25" spans="1:4">
      <c r="C25" s="209"/>
      <c r="D25" t="s">
        <v>757</v>
      </c>
    </row>
  </sheetData>
  <mergeCells count="2">
    <mergeCell ref="A2:A11"/>
    <mergeCell ref="A12:A18"/>
  </mergeCells>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workbookViewId="0">
      <selection activeCell="D30" sqref="D30"/>
    </sheetView>
  </sheetViews>
  <sheetFormatPr defaultRowHeight="15.75"/>
  <cols>
    <col min="1" max="1" width="9.33203125" customWidth="1"/>
    <col min="2" max="2" width="4.6640625" bestFit="1" customWidth="1"/>
    <col min="3" max="3" width="17.77734375" bestFit="1" customWidth="1"/>
    <col min="4" max="7" width="8.88671875" style="5"/>
    <col min="8" max="8" width="9.77734375" style="7" bestFit="1" customWidth="1"/>
    <col min="10" max="10" width="11.109375" bestFit="1" customWidth="1"/>
  </cols>
  <sheetData>
    <row r="1" spans="1:11">
      <c r="A1" s="21">
        <f ca="1">TODAY()</f>
        <v>43476</v>
      </c>
      <c r="B1" s="21"/>
    </row>
    <row r="2" spans="1:11" ht="16.5" thickBot="1">
      <c r="B2" t="s">
        <v>88</v>
      </c>
      <c r="C2" s="5" t="s">
        <v>89</v>
      </c>
      <c r="D2" s="14" t="s">
        <v>57</v>
      </c>
      <c r="E2" s="14" t="s">
        <v>58</v>
      </c>
      <c r="F2" s="14" t="s">
        <v>59</v>
      </c>
      <c r="G2" s="14" t="s">
        <v>68</v>
      </c>
      <c r="H2" s="15" t="s">
        <v>72</v>
      </c>
    </row>
    <row r="3" spans="1:11">
      <c r="B3" s="234" t="s">
        <v>51</v>
      </c>
      <c r="C3" s="31" t="s">
        <v>46</v>
      </c>
      <c r="D3" s="32" t="s">
        <v>60</v>
      </c>
      <c r="E3" s="32" t="s">
        <v>70</v>
      </c>
      <c r="F3" s="32" t="s">
        <v>63</v>
      </c>
      <c r="G3" s="32" t="s">
        <v>69</v>
      </c>
      <c r="H3" s="33">
        <v>350</v>
      </c>
      <c r="J3" s="11"/>
    </row>
    <row r="4" spans="1:11">
      <c r="A4" t="s">
        <v>48</v>
      </c>
      <c r="B4" s="235"/>
      <c r="C4" s="34" t="s">
        <v>47</v>
      </c>
      <c r="D4" s="35" t="s">
        <v>64</v>
      </c>
      <c r="E4" s="35" t="s">
        <v>60</v>
      </c>
      <c r="F4" s="35" t="s">
        <v>61</v>
      </c>
      <c r="G4" s="35" t="s">
        <v>69</v>
      </c>
      <c r="H4" s="36">
        <v>1000</v>
      </c>
      <c r="I4" s="12" t="s">
        <v>87</v>
      </c>
      <c r="J4" s="11"/>
    </row>
    <row r="5" spans="1:11">
      <c r="B5" s="235"/>
      <c r="C5" s="8" t="s">
        <v>52</v>
      </c>
      <c r="D5" s="9" t="s">
        <v>64</v>
      </c>
      <c r="E5" s="9" t="s">
        <v>60</v>
      </c>
      <c r="F5" s="9" t="s">
        <v>62</v>
      </c>
      <c r="G5" s="9" t="s">
        <v>69</v>
      </c>
      <c r="H5" s="16">
        <v>3000</v>
      </c>
      <c r="J5" s="11" t="s">
        <v>92</v>
      </c>
      <c r="K5" s="24" t="s">
        <v>93</v>
      </c>
    </row>
    <row r="6" spans="1:11">
      <c r="B6" s="235"/>
      <c r="C6" s="8" t="s">
        <v>50</v>
      </c>
      <c r="D6" s="9" t="s">
        <v>60</v>
      </c>
      <c r="E6" s="9" t="s">
        <v>71</v>
      </c>
      <c r="F6" s="9" t="s">
        <v>62</v>
      </c>
      <c r="G6" s="9" t="s">
        <v>67</v>
      </c>
      <c r="H6" s="16">
        <v>2000</v>
      </c>
      <c r="J6" s="11" t="s">
        <v>100</v>
      </c>
    </row>
    <row r="7" spans="1:11">
      <c r="B7" s="235"/>
      <c r="C7" s="8" t="s">
        <v>49</v>
      </c>
      <c r="D7" s="9" t="s">
        <v>60</v>
      </c>
      <c r="E7" s="9" t="s">
        <v>71</v>
      </c>
      <c r="F7" s="9" t="s">
        <v>63</v>
      </c>
      <c r="G7" s="9" t="s">
        <v>69</v>
      </c>
      <c r="H7" s="16">
        <v>3300</v>
      </c>
      <c r="J7" s="11" t="s">
        <v>100</v>
      </c>
    </row>
    <row r="8" spans="1:11">
      <c r="B8" s="236"/>
      <c r="C8" s="25" t="s">
        <v>65</v>
      </c>
      <c r="D8" s="26" t="s">
        <v>95</v>
      </c>
      <c r="E8" s="26" t="s">
        <v>71</v>
      </c>
      <c r="F8" s="26" t="s">
        <v>63</v>
      </c>
      <c r="G8" s="26" t="s">
        <v>96</v>
      </c>
      <c r="H8" s="27">
        <v>0</v>
      </c>
      <c r="I8" s="5" t="s">
        <v>90</v>
      </c>
      <c r="J8" s="11"/>
    </row>
    <row r="9" spans="1:11" ht="16.5" thickBot="1">
      <c r="B9" s="237"/>
      <c r="C9" s="28" t="s">
        <v>97</v>
      </c>
      <c r="D9" s="29" t="s">
        <v>60</v>
      </c>
      <c r="E9" s="29" t="s">
        <v>71</v>
      </c>
      <c r="F9" s="29" t="s">
        <v>61</v>
      </c>
      <c r="G9" s="29" t="s">
        <v>98</v>
      </c>
      <c r="H9" s="30">
        <v>400</v>
      </c>
      <c r="I9" s="12" t="s">
        <v>99</v>
      </c>
      <c r="J9" s="11"/>
    </row>
    <row r="10" spans="1:11">
      <c r="B10" s="231" t="s">
        <v>53</v>
      </c>
      <c r="C10" s="31" t="s">
        <v>54</v>
      </c>
      <c r="D10" s="32" t="s">
        <v>60</v>
      </c>
      <c r="E10" s="32" t="s">
        <v>71</v>
      </c>
      <c r="F10" s="32" t="s">
        <v>63</v>
      </c>
      <c r="G10" s="32" t="s">
        <v>69</v>
      </c>
      <c r="H10" s="33">
        <v>2000</v>
      </c>
      <c r="J10" s="11"/>
    </row>
    <row r="11" spans="1:11">
      <c r="B11" s="232"/>
      <c r="C11" s="8" t="s">
        <v>55</v>
      </c>
      <c r="D11" s="9" t="s">
        <v>64</v>
      </c>
      <c r="E11" s="9" t="s">
        <v>60</v>
      </c>
      <c r="F11" s="9" t="s">
        <v>62</v>
      </c>
      <c r="G11" s="9" t="s">
        <v>69</v>
      </c>
      <c r="H11" s="16">
        <v>1300</v>
      </c>
      <c r="J11" s="11" t="s">
        <v>92</v>
      </c>
      <c r="K11" s="24" t="s">
        <v>93</v>
      </c>
    </row>
    <row r="12" spans="1:11">
      <c r="B12" s="232"/>
      <c r="C12" s="8" t="s">
        <v>56</v>
      </c>
      <c r="D12" s="9" t="s">
        <v>64</v>
      </c>
      <c r="E12" s="9" t="s">
        <v>60</v>
      </c>
      <c r="F12" s="9" t="s">
        <v>64</v>
      </c>
      <c r="G12" s="9" t="s">
        <v>69</v>
      </c>
      <c r="H12" s="16">
        <v>2200</v>
      </c>
      <c r="I12" s="11" t="s">
        <v>83</v>
      </c>
      <c r="J12" s="11" t="s">
        <v>91</v>
      </c>
    </row>
    <row r="13" spans="1:11" ht="16.5" thickBot="1">
      <c r="B13" s="233"/>
      <c r="C13" s="17" t="s">
        <v>80</v>
      </c>
      <c r="D13" s="18" t="s">
        <v>60</v>
      </c>
      <c r="E13" s="18" t="s">
        <v>71</v>
      </c>
      <c r="F13" s="18" t="s">
        <v>66</v>
      </c>
      <c r="G13" s="18" t="s">
        <v>69</v>
      </c>
      <c r="H13" s="19" t="s">
        <v>64</v>
      </c>
      <c r="J13" s="11" t="s">
        <v>100</v>
      </c>
    </row>
    <row r="14" spans="1:11">
      <c r="B14" t="s">
        <v>73</v>
      </c>
    </row>
    <row r="15" spans="1:11">
      <c r="C15" t="s">
        <v>74</v>
      </c>
    </row>
    <row r="16" spans="1:11">
      <c r="C16" t="s">
        <v>81</v>
      </c>
      <c r="D16" s="20" t="s">
        <v>101</v>
      </c>
    </row>
    <row r="17" spans="2:4">
      <c r="C17" t="s">
        <v>75</v>
      </c>
    </row>
    <row r="18" spans="2:4" ht="16.5" thickBot="1"/>
    <row r="19" spans="2:4" ht="16.5" thickBot="1">
      <c r="B19" s="238" t="s">
        <v>76</v>
      </c>
      <c r="C19" s="239"/>
      <c r="D19" s="23" t="s">
        <v>84</v>
      </c>
    </row>
    <row r="20" spans="2:4">
      <c r="B20" s="22" t="s">
        <v>51</v>
      </c>
      <c r="C20" s="13" t="s">
        <v>82</v>
      </c>
      <c r="D20" s="20" t="s">
        <v>94</v>
      </c>
    </row>
    <row r="21" spans="2:4">
      <c r="B21" s="240" t="s">
        <v>53</v>
      </c>
      <c r="C21" s="8" t="s">
        <v>77</v>
      </c>
      <c r="D21" s="20" t="s">
        <v>85</v>
      </c>
    </row>
    <row r="22" spans="2:4">
      <c r="B22" s="241"/>
      <c r="C22" s="8" t="s">
        <v>78</v>
      </c>
      <c r="D22" s="20" t="s">
        <v>85</v>
      </c>
    </row>
    <row r="23" spans="2:4">
      <c r="B23" s="242"/>
      <c r="C23" s="10" t="s">
        <v>79</v>
      </c>
      <c r="D23" s="20" t="s">
        <v>86</v>
      </c>
    </row>
  </sheetData>
  <mergeCells count="4">
    <mergeCell ref="B10:B13"/>
    <mergeCell ref="B3:B9"/>
    <mergeCell ref="B19:C19"/>
    <mergeCell ref="B21:B23"/>
  </mergeCells>
  <phoneticPr fontId="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3"/>
  <sheetViews>
    <sheetView tabSelected="1" zoomScale="85" zoomScaleNormal="85" workbookViewId="0">
      <pane ySplit="1" topLeftCell="A107" activePane="bottomLeft" state="frozen"/>
      <selection pane="bottomLeft" activeCell="H151" sqref="H151"/>
    </sheetView>
  </sheetViews>
  <sheetFormatPr defaultRowHeight="15.75"/>
  <cols>
    <col min="1" max="1" width="10.44140625" customWidth="1"/>
    <col min="2" max="2" width="12.33203125" customWidth="1"/>
    <col min="3" max="3" width="9.109375" bestFit="1" customWidth="1"/>
    <col min="4" max="4" width="28.88671875" customWidth="1"/>
    <col min="5" max="5" width="7.88671875" style="37" bestFit="1" customWidth="1"/>
    <col min="6" max="6" width="5.5546875" bestFit="1" customWidth="1"/>
    <col min="7" max="7" width="3.5546875" style="5" customWidth="1"/>
    <col min="8" max="8" width="11.21875" style="5" bestFit="1" customWidth="1"/>
    <col min="9" max="9" width="27.109375" customWidth="1"/>
    <col min="10" max="10" width="11.21875" style="37" bestFit="1" customWidth="1"/>
    <col min="11" max="11" width="3.21875" bestFit="1" customWidth="1"/>
    <col min="12" max="12" width="8.21875" bestFit="1" customWidth="1"/>
    <col min="13" max="13" width="15.77734375" customWidth="1"/>
    <col min="14" max="14" width="15.77734375" style="37" customWidth="1"/>
    <col min="15" max="15" width="8.88671875" style="20"/>
  </cols>
  <sheetData>
    <row r="1" spans="1:16" ht="16.5" thickBot="1">
      <c r="A1" s="199" t="s">
        <v>113</v>
      </c>
      <c r="B1" s="199" t="s">
        <v>170</v>
      </c>
      <c r="C1" s="199" t="s">
        <v>169</v>
      </c>
      <c r="D1" s="199" t="s">
        <v>114</v>
      </c>
      <c r="E1" s="200" t="s">
        <v>112</v>
      </c>
      <c r="F1" s="199" t="s">
        <v>105</v>
      </c>
      <c r="G1" s="201"/>
      <c r="H1" s="174" t="s">
        <v>613</v>
      </c>
      <c r="I1" s="202" t="s">
        <v>700</v>
      </c>
      <c r="J1" s="203" t="s">
        <v>724</v>
      </c>
      <c r="K1" s="201"/>
      <c r="L1" s="204"/>
      <c r="M1" s="204" t="s">
        <v>726</v>
      </c>
    </row>
    <row r="2" spans="1:16" ht="17.25" thickTop="1" thickBot="1">
      <c r="A2" s="41" t="s">
        <v>142</v>
      </c>
      <c r="B2" s="41" t="s">
        <v>175</v>
      </c>
      <c r="C2" s="41" t="s">
        <v>180</v>
      </c>
      <c r="D2" s="41" t="s">
        <v>144</v>
      </c>
      <c r="E2" s="42">
        <v>3258</v>
      </c>
      <c r="F2" s="41">
        <v>1</v>
      </c>
      <c r="G2" s="5" t="s">
        <v>143</v>
      </c>
      <c r="H2" s="48"/>
      <c r="I2" s="41" t="s">
        <v>701</v>
      </c>
      <c r="J2" s="193" t="s">
        <v>725</v>
      </c>
      <c r="K2" s="41"/>
      <c r="L2" t="s">
        <v>727</v>
      </c>
      <c r="M2" s="116" t="s">
        <v>792</v>
      </c>
      <c r="N2" s="117"/>
      <c r="O2" s="20">
        <v>1</v>
      </c>
      <c r="P2" t="s">
        <v>763</v>
      </c>
    </row>
    <row r="3" spans="1:16" ht="16.5" thickTop="1">
      <c r="A3" s="122" t="s">
        <v>572</v>
      </c>
      <c r="B3" s="41" t="s">
        <v>175</v>
      </c>
      <c r="C3" s="41" t="s">
        <v>557</v>
      </c>
      <c r="D3" s="41" t="s">
        <v>558</v>
      </c>
      <c r="E3" s="42">
        <v>3300</v>
      </c>
      <c r="F3" s="41">
        <v>1</v>
      </c>
      <c r="G3" s="153" t="s">
        <v>559</v>
      </c>
      <c r="H3" s="48"/>
      <c r="I3" s="41" t="s">
        <v>701</v>
      </c>
      <c r="J3" s="193"/>
      <c r="K3" s="41"/>
      <c r="L3" t="s">
        <v>732</v>
      </c>
      <c r="M3" s="97" t="s">
        <v>115</v>
      </c>
      <c r="N3" s="98">
        <v>3000</v>
      </c>
    </row>
    <row r="4" spans="1:16">
      <c r="A4" s="41" t="s">
        <v>159</v>
      </c>
      <c r="B4" s="41" t="s">
        <v>175</v>
      </c>
      <c r="C4" s="41" t="s">
        <v>184</v>
      </c>
      <c r="D4" s="41" t="s">
        <v>160</v>
      </c>
      <c r="E4" s="42">
        <v>750</v>
      </c>
      <c r="F4" s="41">
        <v>1</v>
      </c>
      <c r="G4" s="5" t="s">
        <v>128</v>
      </c>
      <c r="H4" s="48"/>
      <c r="I4" s="41" t="s">
        <v>701</v>
      </c>
      <c r="J4" s="193"/>
      <c r="K4" s="41"/>
      <c r="M4" s="97" t="s">
        <v>288</v>
      </c>
      <c r="N4" s="99">
        <v>500</v>
      </c>
    </row>
    <row r="5" spans="1:16">
      <c r="A5" s="84" t="s">
        <v>125</v>
      </c>
      <c r="B5" s="84" t="s">
        <v>175</v>
      </c>
      <c r="C5" s="84" t="s">
        <v>176</v>
      </c>
      <c r="D5" s="84" t="s">
        <v>126</v>
      </c>
      <c r="E5" s="85">
        <v>150</v>
      </c>
      <c r="F5" s="84">
        <v>1</v>
      </c>
      <c r="G5" s="87" t="s">
        <v>130</v>
      </c>
      <c r="H5" s="48"/>
      <c r="I5" s="196" t="s">
        <v>702</v>
      </c>
      <c r="J5" s="193"/>
      <c r="K5" s="41"/>
      <c r="M5" s="97" t="s">
        <v>290</v>
      </c>
      <c r="N5" s="98">
        <v>500</v>
      </c>
    </row>
    <row r="6" spans="1:16">
      <c r="A6" s="109" t="s">
        <v>300</v>
      </c>
      <c r="B6" s="109" t="s">
        <v>175</v>
      </c>
      <c r="C6" s="109" t="s">
        <v>176</v>
      </c>
      <c r="D6" s="109" t="s">
        <v>304</v>
      </c>
      <c r="E6" s="110">
        <v>999</v>
      </c>
      <c r="F6" s="109">
        <v>1</v>
      </c>
      <c r="G6" s="192" t="s">
        <v>298</v>
      </c>
      <c r="H6" s="48"/>
      <c r="I6" s="41" t="s">
        <v>703</v>
      </c>
      <c r="J6" s="193"/>
      <c r="K6" s="48"/>
      <c r="M6" s="100" t="s">
        <v>294</v>
      </c>
      <c r="N6" s="101">
        <v>-2500</v>
      </c>
    </row>
    <row r="7" spans="1:16">
      <c r="A7" s="109" t="s">
        <v>445</v>
      </c>
      <c r="B7" s="109" t="s">
        <v>175</v>
      </c>
      <c r="C7" s="109" t="s">
        <v>446</v>
      </c>
      <c r="D7" s="109" t="s">
        <v>447</v>
      </c>
      <c r="E7" s="110">
        <v>1496</v>
      </c>
      <c r="F7" s="109">
        <v>1</v>
      </c>
      <c r="G7" s="111" t="s">
        <v>130</v>
      </c>
      <c r="H7" s="48"/>
      <c r="I7" s="41" t="s">
        <v>744</v>
      </c>
      <c r="J7" s="193"/>
      <c r="K7" s="113"/>
      <c r="M7" s="102" t="s">
        <v>292</v>
      </c>
      <c r="N7" s="103">
        <f>SUM(N3:N6)</f>
        <v>1500</v>
      </c>
    </row>
    <row r="8" spans="1:16">
      <c r="A8" s="41" t="s">
        <v>695</v>
      </c>
      <c r="B8" s="109" t="s">
        <v>175</v>
      </c>
      <c r="C8" s="109" t="s">
        <v>446</v>
      </c>
      <c r="D8" s="41" t="s">
        <v>694</v>
      </c>
      <c r="E8" s="42">
        <v>695</v>
      </c>
      <c r="F8" s="109">
        <v>1</v>
      </c>
      <c r="G8" s="187" t="s">
        <v>130</v>
      </c>
      <c r="H8" s="173">
        <v>43390</v>
      </c>
      <c r="I8" s="41" t="s">
        <v>743</v>
      </c>
      <c r="J8" s="193"/>
      <c r="K8" s="48"/>
      <c r="M8" s="104" t="s">
        <v>289</v>
      </c>
      <c r="N8" s="98">
        <v>1700</v>
      </c>
    </row>
    <row r="9" spans="1:16">
      <c r="A9" s="41" t="s">
        <v>125</v>
      </c>
      <c r="B9" s="41" t="s">
        <v>175</v>
      </c>
      <c r="C9" s="41" t="s">
        <v>177</v>
      </c>
      <c r="D9" s="41" t="s">
        <v>127</v>
      </c>
      <c r="E9" s="42">
        <v>363</v>
      </c>
      <c r="F9" s="41">
        <v>1</v>
      </c>
      <c r="G9" s="5" t="s">
        <v>130</v>
      </c>
      <c r="H9" s="48"/>
      <c r="I9" s="41" t="s">
        <v>705</v>
      </c>
      <c r="J9" s="193"/>
      <c r="K9" s="48"/>
      <c r="M9" s="104" t="s">
        <v>295</v>
      </c>
      <c r="N9" s="98">
        <v>5000</v>
      </c>
    </row>
    <row r="10" spans="1:16">
      <c r="A10" s="41" t="s">
        <v>125</v>
      </c>
      <c r="B10" s="41" t="s">
        <v>175</v>
      </c>
      <c r="C10" s="41" t="s">
        <v>177</v>
      </c>
      <c r="D10" s="41" t="s">
        <v>607</v>
      </c>
      <c r="E10" s="42">
        <v>426</v>
      </c>
      <c r="F10" s="41">
        <v>1</v>
      </c>
      <c r="G10" s="171" t="s">
        <v>489</v>
      </c>
      <c r="H10" s="48"/>
      <c r="I10" s="41" t="s">
        <v>704</v>
      </c>
      <c r="J10" s="194"/>
      <c r="K10" s="48"/>
      <c r="M10" s="104" t="s">
        <v>293</v>
      </c>
      <c r="N10" s="98">
        <v>150</v>
      </c>
    </row>
    <row r="11" spans="1:16">
      <c r="A11" s="41" t="s">
        <v>618</v>
      </c>
      <c r="B11" s="41" t="s">
        <v>175</v>
      </c>
      <c r="C11" s="41" t="s">
        <v>177</v>
      </c>
      <c r="D11" s="41" t="s">
        <v>617</v>
      </c>
      <c r="E11" s="42">
        <v>500</v>
      </c>
      <c r="F11" s="41">
        <v>1</v>
      </c>
      <c r="G11" s="175" t="s">
        <v>130</v>
      </c>
      <c r="H11" s="173">
        <v>43357</v>
      </c>
      <c r="I11" s="41" t="s">
        <v>704</v>
      </c>
      <c r="J11" s="193"/>
      <c r="K11" s="48"/>
      <c r="M11" s="105" t="s">
        <v>296</v>
      </c>
      <c r="N11" s="101">
        <v>-1250</v>
      </c>
    </row>
    <row r="12" spans="1:16" ht="16.5" thickBot="1">
      <c r="A12" s="41" t="s">
        <v>389</v>
      </c>
      <c r="B12" s="41" t="s">
        <v>391</v>
      </c>
      <c r="C12" s="41" t="s">
        <v>390</v>
      </c>
      <c r="D12" s="41" t="s">
        <v>392</v>
      </c>
      <c r="E12" s="42">
        <v>1361</v>
      </c>
      <c r="F12" s="41">
        <v>1</v>
      </c>
      <c r="G12" s="48" t="s">
        <v>128</v>
      </c>
      <c r="H12" s="48"/>
      <c r="I12" s="41" t="s">
        <v>701</v>
      </c>
      <c r="J12" s="194"/>
      <c r="K12" s="41"/>
      <c r="M12" s="106" t="s">
        <v>291</v>
      </c>
      <c r="N12" s="107">
        <f>SUM(N7:N11)</f>
        <v>7100</v>
      </c>
    </row>
    <row r="13" spans="1:16" ht="16.5" thickBot="1">
      <c r="A13" s="121" t="s">
        <v>125</v>
      </c>
      <c r="B13" s="122" t="s">
        <v>175</v>
      </c>
      <c r="C13" s="122" t="s">
        <v>424</v>
      </c>
      <c r="D13" s="122" t="s">
        <v>470</v>
      </c>
      <c r="E13" s="123">
        <v>163</v>
      </c>
      <c r="F13" s="122">
        <v>1</v>
      </c>
      <c r="G13" s="124" t="s">
        <v>130</v>
      </c>
      <c r="H13" s="48"/>
      <c r="I13" s="41" t="s">
        <v>701</v>
      </c>
      <c r="J13" s="194"/>
      <c r="K13" s="41"/>
    </row>
    <row r="14" spans="1:16" ht="16.5" thickBot="1">
      <c r="A14" s="41" t="s">
        <v>448</v>
      </c>
      <c r="B14" s="41" t="s">
        <v>175</v>
      </c>
      <c r="C14" s="41" t="s">
        <v>449</v>
      </c>
      <c r="D14" s="41" t="s">
        <v>450</v>
      </c>
      <c r="E14" s="42">
        <v>1274</v>
      </c>
      <c r="F14" s="41">
        <v>1</v>
      </c>
      <c r="G14" s="111" t="s">
        <v>130</v>
      </c>
      <c r="H14" s="48"/>
      <c r="I14" s="41" t="s">
        <v>706</v>
      </c>
      <c r="J14" s="194"/>
      <c r="K14" s="41"/>
      <c r="L14" t="s">
        <v>728</v>
      </c>
      <c r="M14" s="116" t="s">
        <v>385</v>
      </c>
      <c r="N14" s="117"/>
      <c r="O14" s="20">
        <v>2</v>
      </c>
      <c r="P14" t="s">
        <v>763</v>
      </c>
    </row>
    <row r="15" spans="1:16" ht="16.5" thickTop="1">
      <c r="A15" s="125" t="s">
        <v>475</v>
      </c>
      <c r="B15" s="125" t="s">
        <v>175</v>
      </c>
      <c r="C15" s="125" t="s">
        <v>449</v>
      </c>
      <c r="D15" s="125" t="s">
        <v>474</v>
      </c>
      <c r="E15" s="128" t="s">
        <v>64</v>
      </c>
      <c r="F15" s="125">
        <v>1</v>
      </c>
      <c r="G15" s="127"/>
      <c r="H15" s="48"/>
      <c r="I15" s="41" t="s">
        <v>707</v>
      </c>
      <c r="J15" s="194"/>
      <c r="K15" s="41"/>
      <c r="M15" s="97" t="s">
        <v>383</v>
      </c>
      <c r="N15" s="98">
        <v>3000</v>
      </c>
    </row>
    <row r="16" spans="1:16">
      <c r="A16" s="41" t="s">
        <v>528</v>
      </c>
      <c r="B16" s="41" t="s">
        <v>175</v>
      </c>
      <c r="C16" s="41" t="s">
        <v>449</v>
      </c>
      <c r="D16" s="41" t="s">
        <v>904</v>
      </c>
      <c r="E16" s="42">
        <v>1500</v>
      </c>
      <c r="F16" s="41">
        <v>3</v>
      </c>
      <c r="G16" s="229" t="s">
        <v>562</v>
      </c>
      <c r="H16" s="173">
        <v>43449</v>
      </c>
      <c r="I16" s="41" t="s">
        <v>905</v>
      </c>
      <c r="J16" s="194"/>
      <c r="K16" s="41"/>
      <c r="M16" s="97" t="s">
        <v>384</v>
      </c>
      <c r="N16" s="98">
        <v>1000</v>
      </c>
    </row>
    <row r="17" spans="1:16" ht="16.5" thickBot="1">
      <c r="A17" s="84" t="s">
        <v>125</v>
      </c>
      <c r="B17" s="84" t="s">
        <v>175</v>
      </c>
      <c r="C17" s="84" t="s">
        <v>178</v>
      </c>
      <c r="D17" s="84" t="s">
        <v>135</v>
      </c>
      <c r="E17" s="85">
        <v>1180</v>
      </c>
      <c r="F17" s="84">
        <v>1</v>
      </c>
      <c r="G17" s="96" t="s">
        <v>136</v>
      </c>
      <c r="H17" s="48"/>
      <c r="I17" s="196" t="s">
        <v>702</v>
      </c>
      <c r="J17" s="194"/>
      <c r="K17" s="41"/>
      <c r="M17" s="118" t="s">
        <v>291</v>
      </c>
      <c r="N17" s="119">
        <f>SUM(N15:N16)</f>
        <v>4000</v>
      </c>
    </row>
    <row r="18" spans="1:16" ht="16.5" thickBot="1">
      <c r="A18" s="84" t="s">
        <v>157</v>
      </c>
      <c r="B18" s="84" t="s">
        <v>175</v>
      </c>
      <c r="C18" s="84" t="s">
        <v>183</v>
      </c>
      <c r="D18" s="84" t="s">
        <v>158</v>
      </c>
      <c r="E18" s="85">
        <v>1480</v>
      </c>
      <c r="F18" s="84">
        <v>1</v>
      </c>
      <c r="G18" s="96" t="s">
        <v>128</v>
      </c>
      <c r="H18" s="48"/>
      <c r="I18" s="196" t="s">
        <v>702</v>
      </c>
      <c r="J18" s="194"/>
      <c r="K18" s="41"/>
    </row>
    <row r="19" spans="1:16" ht="16.5" thickBot="1">
      <c r="A19" s="84" t="s">
        <v>139</v>
      </c>
      <c r="B19" s="84" t="s">
        <v>175</v>
      </c>
      <c r="C19" s="84" t="s">
        <v>179</v>
      </c>
      <c r="D19" s="84" t="s">
        <v>140</v>
      </c>
      <c r="E19" s="85">
        <v>578</v>
      </c>
      <c r="F19" s="84">
        <v>1</v>
      </c>
      <c r="G19" s="86" t="s">
        <v>130</v>
      </c>
      <c r="H19" s="48"/>
      <c r="I19" s="196" t="s">
        <v>702</v>
      </c>
      <c r="J19" s="194"/>
      <c r="K19" s="41"/>
      <c r="M19" s="116" t="s">
        <v>442</v>
      </c>
      <c r="N19" s="117"/>
      <c r="O19" s="20">
        <v>3</v>
      </c>
      <c r="P19" t="s">
        <v>763</v>
      </c>
    </row>
    <row r="20" spans="1:16" ht="16.5" thickTop="1">
      <c r="A20" s="84" t="s">
        <v>297</v>
      </c>
      <c r="B20" s="84" t="s">
        <v>175</v>
      </c>
      <c r="C20" s="84" t="s">
        <v>179</v>
      </c>
      <c r="D20" s="84" t="s">
        <v>299</v>
      </c>
      <c r="E20" s="85">
        <v>1288</v>
      </c>
      <c r="F20" s="84">
        <v>1</v>
      </c>
      <c r="G20" s="86" t="s">
        <v>298</v>
      </c>
      <c r="H20" s="48"/>
      <c r="I20" s="196" t="s">
        <v>702</v>
      </c>
      <c r="J20" s="194"/>
      <c r="K20" s="41"/>
      <c r="M20" s="97" t="s">
        <v>115</v>
      </c>
      <c r="N20" s="98">
        <v>2500</v>
      </c>
    </row>
    <row r="21" spans="1:16">
      <c r="A21" s="41" t="s">
        <v>190</v>
      </c>
      <c r="B21" s="41" t="s">
        <v>175</v>
      </c>
      <c r="C21" s="41" t="s">
        <v>191</v>
      </c>
      <c r="D21" s="41" t="s">
        <v>193</v>
      </c>
      <c r="E21" s="43" t="s">
        <v>192</v>
      </c>
      <c r="F21" s="41">
        <v>1</v>
      </c>
      <c r="G21" s="5" t="s">
        <v>476</v>
      </c>
      <c r="H21" s="48"/>
      <c r="I21" s="41" t="s">
        <v>744</v>
      </c>
      <c r="J21" s="194"/>
      <c r="K21" s="41"/>
      <c r="M21" s="97" t="s">
        <v>384</v>
      </c>
      <c r="N21" s="98">
        <v>500</v>
      </c>
    </row>
    <row r="22" spans="1:16" ht="16.5" thickBot="1">
      <c r="A22" s="41" t="s">
        <v>626</v>
      </c>
      <c r="B22" s="41" t="s">
        <v>627</v>
      </c>
      <c r="C22" s="41" t="s">
        <v>628</v>
      </c>
      <c r="D22" s="41" t="s">
        <v>629</v>
      </c>
      <c r="E22" s="42">
        <v>4300</v>
      </c>
      <c r="F22" s="41">
        <v>1</v>
      </c>
      <c r="G22" s="177" t="s">
        <v>631</v>
      </c>
      <c r="H22" s="173">
        <v>43362</v>
      </c>
      <c r="I22" s="41" t="s">
        <v>708</v>
      </c>
      <c r="J22" s="194"/>
      <c r="K22" s="41"/>
      <c r="M22" s="118" t="s">
        <v>291</v>
      </c>
      <c r="N22" s="119">
        <f>SUM(N20:N21)</f>
        <v>3000</v>
      </c>
    </row>
    <row r="23" spans="1:16" ht="16.5" thickBot="1">
      <c r="A23" s="130" t="s">
        <v>102</v>
      </c>
      <c r="B23" s="130" t="s">
        <v>171</v>
      </c>
      <c r="C23" s="130" t="s">
        <v>172</v>
      </c>
      <c r="D23" s="130" t="s">
        <v>106</v>
      </c>
      <c r="E23" s="131">
        <v>38000</v>
      </c>
      <c r="F23" s="130">
        <v>1</v>
      </c>
      <c r="G23" s="132" t="s">
        <v>630</v>
      </c>
      <c r="H23" s="48"/>
      <c r="I23" s="41" t="s">
        <v>706</v>
      </c>
      <c r="J23" s="194"/>
      <c r="K23" s="41"/>
    </row>
    <row r="24" spans="1:16" ht="16.5" thickBot="1">
      <c r="A24" s="130" t="s">
        <v>103</v>
      </c>
      <c r="B24" s="130" t="s">
        <v>171</v>
      </c>
      <c r="C24" s="130" t="s">
        <v>165</v>
      </c>
      <c r="D24" s="130" t="s">
        <v>104</v>
      </c>
      <c r="E24" s="133" t="s">
        <v>64</v>
      </c>
      <c r="F24" s="130">
        <v>2</v>
      </c>
      <c r="G24" s="132"/>
      <c r="H24" s="48"/>
      <c r="I24" s="41" t="s">
        <v>706</v>
      </c>
      <c r="J24" s="194"/>
      <c r="K24" s="41"/>
      <c r="M24" s="116" t="s">
        <v>461</v>
      </c>
      <c r="N24" s="117"/>
      <c r="O24" s="20">
        <v>4</v>
      </c>
      <c r="P24" t="s">
        <v>763</v>
      </c>
    </row>
    <row r="25" spans="1:16" ht="16.5" thickTop="1">
      <c r="A25" s="41" t="s">
        <v>103</v>
      </c>
      <c r="B25" s="41" t="s">
        <v>171</v>
      </c>
      <c r="C25" s="41" t="s">
        <v>518</v>
      </c>
      <c r="D25" s="41" t="s">
        <v>104</v>
      </c>
      <c r="E25" s="42">
        <v>2500</v>
      </c>
      <c r="F25" s="41">
        <v>2</v>
      </c>
      <c r="G25" s="144" t="s">
        <v>530</v>
      </c>
      <c r="H25" s="48"/>
      <c r="I25" s="41" t="s">
        <v>706</v>
      </c>
      <c r="J25" s="194"/>
      <c r="K25" s="41"/>
      <c r="M25" s="97" t="s">
        <v>115</v>
      </c>
      <c r="N25" s="98">
        <v>1900</v>
      </c>
    </row>
    <row r="26" spans="1:16">
      <c r="A26" s="41" t="s">
        <v>103</v>
      </c>
      <c r="B26" s="41" t="s">
        <v>171</v>
      </c>
      <c r="C26" s="41" t="s">
        <v>165</v>
      </c>
      <c r="D26" s="41" t="s">
        <v>156</v>
      </c>
      <c r="E26" s="42">
        <v>2724</v>
      </c>
      <c r="F26" s="41">
        <v>1</v>
      </c>
      <c r="G26" s="5" t="s">
        <v>128</v>
      </c>
      <c r="H26" s="48"/>
      <c r="I26" s="41" t="s">
        <v>706</v>
      </c>
      <c r="J26" s="194"/>
      <c r="K26" s="41"/>
      <c r="M26" s="97" t="s">
        <v>384</v>
      </c>
      <c r="N26" s="98">
        <v>500</v>
      </c>
    </row>
    <row r="27" spans="1:16" ht="16.5" thickBot="1">
      <c r="A27" s="41" t="s">
        <v>386</v>
      </c>
      <c r="B27" s="41" t="s">
        <v>171</v>
      </c>
      <c r="C27" s="41" t="s">
        <v>387</v>
      </c>
      <c r="D27" s="41" t="s">
        <v>388</v>
      </c>
      <c r="E27" s="42">
        <v>9526</v>
      </c>
      <c r="F27" s="41">
        <v>1</v>
      </c>
      <c r="G27" s="53" t="s">
        <v>128</v>
      </c>
      <c r="H27" s="48"/>
      <c r="I27" s="41" t="s">
        <v>706</v>
      </c>
      <c r="J27" s="194"/>
      <c r="K27" s="41"/>
      <c r="M27" s="118" t="s">
        <v>291</v>
      </c>
      <c r="N27" s="119">
        <f>SUM(N25:N26)</f>
        <v>2400</v>
      </c>
    </row>
    <row r="28" spans="1:16" ht="16.5" thickBot="1">
      <c r="A28" s="41" t="s">
        <v>487</v>
      </c>
      <c r="B28" s="41" t="s">
        <v>488</v>
      </c>
      <c r="C28" s="41" t="s">
        <v>387</v>
      </c>
      <c r="D28" s="41" t="s">
        <v>490</v>
      </c>
      <c r="E28" s="42">
        <v>293</v>
      </c>
      <c r="F28" s="41">
        <v>4</v>
      </c>
      <c r="G28" s="134" t="s">
        <v>489</v>
      </c>
      <c r="H28" s="48"/>
      <c r="I28" s="41" t="s">
        <v>884</v>
      </c>
      <c r="J28" s="194"/>
      <c r="K28" s="41"/>
    </row>
    <row r="29" spans="1:16" ht="16.5" thickBot="1">
      <c r="A29" s="125" t="s">
        <v>466</v>
      </c>
      <c r="B29" s="125" t="s">
        <v>171</v>
      </c>
      <c r="C29" s="125" t="s">
        <v>467</v>
      </c>
      <c r="D29" s="125" t="s">
        <v>468</v>
      </c>
      <c r="E29" s="126">
        <v>11000</v>
      </c>
      <c r="F29" s="125">
        <v>1</v>
      </c>
      <c r="G29" s="127" t="s">
        <v>131</v>
      </c>
      <c r="H29" s="48"/>
      <c r="I29" s="41" t="s">
        <v>707</v>
      </c>
      <c r="J29" s="194"/>
      <c r="K29" s="41"/>
      <c r="M29" s="116" t="s">
        <v>501</v>
      </c>
      <c r="N29" s="117"/>
      <c r="O29" s="20">
        <v>5</v>
      </c>
      <c r="P29" t="s">
        <v>761</v>
      </c>
    </row>
    <row r="30" spans="1:16" ht="16.5" thickTop="1">
      <c r="A30" s="125" t="s">
        <v>103</v>
      </c>
      <c r="B30" s="125" t="s">
        <v>171</v>
      </c>
      <c r="C30" s="125" t="s">
        <v>165</v>
      </c>
      <c r="D30" s="125" t="s">
        <v>471</v>
      </c>
      <c r="E30" s="128" t="s">
        <v>64</v>
      </c>
      <c r="F30" s="125">
        <v>2</v>
      </c>
      <c r="G30" s="127"/>
      <c r="H30" s="48"/>
      <c r="I30" s="41" t="s">
        <v>707</v>
      </c>
      <c r="J30" s="194"/>
      <c r="K30" s="41"/>
      <c r="M30" s="97" t="s">
        <v>115</v>
      </c>
      <c r="N30" s="98">
        <v>3000</v>
      </c>
    </row>
    <row r="31" spans="1:16">
      <c r="A31" s="125" t="s">
        <v>103</v>
      </c>
      <c r="B31" s="125" t="s">
        <v>171</v>
      </c>
      <c r="C31" s="125" t="s">
        <v>165</v>
      </c>
      <c r="D31" s="125" t="s">
        <v>472</v>
      </c>
      <c r="E31" s="128" t="s">
        <v>64</v>
      </c>
      <c r="F31" s="125">
        <v>2</v>
      </c>
      <c r="G31" s="127"/>
      <c r="H31" s="48"/>
      <c r="I31" s="41" t="s">
        <v>707</v>
      </c>
      <c r="J31" s="194"/>
      <c r="K31" s="41"/>
      <c r="M31" s="97" t="s">
        <v>477</v>
      </c>
      <c r="N31" s="98">
        <v>2500</v>
      </c>
    </row>
    <row r="32" spans="1:16" ht="16.5" thickBot="1">
      <c r="A32" s="41" t="s">
        <v>519</v>
      </c>
      <c r="B32" s="41" t="s">
        <v>171</v>
      </c>
      <c r="C32" s="41" t="s">
        <v>518</v>
      </c>
      <c r="D32" s="41" t="s">
        <v>520</v>
      </c>
      <c r="E32" s="42">
        <v>1047</v>
      </c>
      <c r="F32" s="41">
        <v>1</v>
      </c>
      <c r="G32" s="136" t="s">
        <v>517</v>
      </c>
      <c r="H32" s="48"/>
      <c r="I32" s="41" t="s">
        <v>707</v>
      </c>
      <c r="J32" s="194"/>
      <c r="K32" s="41"/>
      <c r="M32" s="118" t="s">
        <v>291</v>
      </c>
      <c r="N32" s="119">
        <f>SUM(N30:N31)</f>
        <v>5500</v>
      </c>
    </row>
    <row r="33" spans="1:16" ht="16.5" thickBot="1">
      <c r="A33" s="155" t="s">
        <v>103</v>
      </c>
      <c r="B33" s="155" t="s">
        <v>171</v>
      </c>
      <c r="C33" s="155" t="s">
        <v>518</v>
      </c>
      <c r="D33" s="155" t="s">
        <v>561</v>
      </c>
      <c r="E33" s="156">
        <v>3200</v>
      </c>
      <c r="F33" s="155">
        <v>1</v>
      </c>
      <c r="G33" s="157" t="s">
        <v>562</v>
      </c>
      <c r="H33" s="48"/>
      <c r="I33" s="41" t="s">
        <v>707</v>
      </c>
      <c r="J33" s="194"/>
      <c r="K33" s="41"/>
    </row>
    <row r="34" spans="1:16" ht="16.5" thickBot="1">
      <c r="A34" s="155" t="s">
        <v>103</v>
      </c>
      <c r="B34" s="155" t="s">
        <v>171</v>
      </c>
      <c r="C34" s="155" t="s">
        <v>563</v>
      </c>
      <c r="D34" s="155" t="s">
        <v>564</v>
      </c>
      <c r="E34" s="158" t="s">
        <v>565</v>
      </c>
      <c r="F34" s="155">
        <v>1</v>
      </c>
      <c r="G34" s="157" t="s">
        <v>562</v>
      </c>
      <c r="H34" s="48"/>
      <c r="I34" s="41" t="s">
        <v>707</v>
      </c>
      <c r="J34" s="194"/>
      <c r="K34" s="41"/>
      <c r="M34" s="116" t="s">
        <v>526</v>
      </c>
      <c r="N34" s="117"/>
      <c r="O34" s="20">
        <v>6</v>
      </c>
      <c r="P34" t="s">
        <v>760</v>
      </c>
    </row>
    <row r="35" spans="1:16" ht="16.5" thickTop="1">
      <c r="A35" s="137" t="s">
        <v>103</v>
      </c>
      <c r="B35" s="137" t="s">
        <v>171</v>
      </c>
      <c r="C35" s="137" t="s">
        <v>172</v>
      </c>
      <c r="D35" s="137" t="s">
        <v>503</v>
      </c>
      <c r="E35" s="138">
        <v>10000</v>
      </c>
      <c r="F35" s="137">
        <v>1</v>
      </c>
      <c r="G35" s="139" t="s">
        <v>504</v>
      </c>
      <c r="H35" s="48"/>
      <c r="I35" s="41" t="s">
        <v>709</v>
      </c>
      <c r="J35" s="194"/>
      <c r="K35" s="41"/>
      <c r="M35" s="97" t="s">
        <v>115</v>
      </c>
      <c r="N35" s="98">
        <v>2500</v>
      </c>
    </row>
    <row r="36" spans="1:16">
      <c r="A36" s="137" t="s">
        <v>103</v>
      </c>
      <c r="B36" s="137" t="s">
        <v>171</v>
      </c>
      <c r="C36" s="137" t="s">
        <v>521</v>
      </c>
      <c r="D36" s="137" t="s">
        <v>522</v>
      </c>
      <c r="E36" s="140" t="s">
        <v>64</v>
      </c>
      <c r="F36" s="137">
        <v>1</v>
      </c>
      <c r="G36" s="139"/>
      <c r="H36" s="48"/>
      <c r="I36" s="41" t="s">
        <v>709</v>
      </c>
      <c r="J36" s="194"/>
      <c r="K36" s="41"/>
      <c r="M36" s="97" t="s">
        <v>384</v>
      </c>
      <c r="N36" s="98">
        <v>1000</v>
      </c>
    </row>
    <row r="37" spans="1:16" s="61" customFormat="1" ht="16.5" thickBot="1">
      <c r="A37" s="41" t="s">
        <v>103</v>
      </c>
      <c r="B37" s="41" t="s">
        <v>171</v>
      </c>
      <c r="C37" s="41" t="s">
        <v>518</v>
      </c>
      <c r="D37" s="41" t="s">
        <v>614</v>
      </c>
      <c r="E37" s="42">
        <v>2000</v>
      </c>
      <c r="F37" s="41">
        <v>3</v>
      </c>
      <c r="G37" s="172" t="s">
        <v>562</v>
      </c>
      <c r="H37" s="48"/>
      <c r="I37" s="41" t="s">
        <v>709</v>
      </c>
      <c r="J37" s="194"/>
      <c r="K37" s="41"/>
      <c r="M37" s="118" t="s">
        <v>291</v>
      </c>
      <c r="N37" s="119">
        <f>SUM(N35:N36)</f>
        <v>3500</v>
      </c>
      <c r="O37" s="20"/>
    </row>
    <row r="38" spans="1:16" ht="16.5" thickBot="1">
      <c r="A38" s="183" t="s">
        <v>637</v>
      </c>
      <c r="B38" s="183" t="s">
        <v>633</v>
      </c>
      <c r="C38" s="183" t="s">
        <v>172</v>
      </c>
      <c r="D38" s="183" t="s">
        <v>638</v>
      </c>
      <c r="E38" s="184">
        <v>5999</v>
      </c>
      <c r="F38" s="183">
        <v>1</v>
      </c>
      <c r="G38" s="185" t="s">
        <v>636</v>
      </c>
      <c r="H38" s="173">
        <v>43374</v>
      </c>
      <c r="I38" s="41" t="s">
        <v>715</v>
      </c>
      <c r="J38" s="194"/>
      <c r="K38" s="41"/>
      <c r="M38" s="61"/>
      <c r="N38" s="62"/>
      <c r="O38" s="180"/>
    </row>
    <row r="39" spans="1:16" ht="16.5" thickBot="1">
      <c r="A39" s="183" t="s">
        <v>637</v>
      </c>
      <c r="B39" s="183" t="s">
        <v>633</v>
      </c>
      <c r="C39" s="183" t="s">
        <v>634</v>
      </c>
      <c r="D39" s="183" t="s">
        <v>639</v>
      </c>
      <c r="E39" s="186" t="s">
        <v>635</v>
      </c>
      <c r="F39" s="183">
        <v>1</v>
      </c>
      <c r="G39" s="185" t="s">
        <v>636</v>
      </c>
      <c r="H39" s="48"/>
      <c r="I39" s="41" t="s">
        <v>715</v>
      </c>
      <c r="J39" s="194"/>
      <c r="K39" s="41"/>
      <c r="M39" s="116" t="s">
        <v>805</v>
      </c>
      <c r="N39" s="117"/>
      <c r="O39" s="20">
        <v>7</v>
      </c>
      <c r="P39" t="s">
        <v>759</v>
      </c>
    </row>
    <row r="40" spans="1:16" ht="16.5" thickTop="1">
      <c r="A40" s="188" t="s">
        <v>103</v>
      </c>
      <c r="B40" s="188" t="s">
        <v>171</v>
      </c>
      <c r="C40" s="188" t="s">
        <v>670</v>
      </c>
      <c r="D40" s="188" t="s">
        <v>675</v>
      </c>
      <c r="E40" s="189">
        <v>20000</v>
      </c>
      <c r="F40" s="188">
        <v>1</v>
      </c>
      <c r="G40" s="190" t="s">
        <v>562</v>
      </c>
      <c r="H40" s="173">
        <v>43383</v>
      </c>
      <c r="I40" s="41" t="s">
        <v>716</v>
      </c>
      <c r="J40" s="194"/>
      <c r="K40" s="41"/>
      <c r="M40" s="97" t="s">
        <v>115</v>
      </c>
      <c r="N40" s="98">
        <v>3500</v>
      </c>
    </row>
    <row r="41" spans="1:16">
      <c r="A41" s="188" t="s">
        <v>103</v>
      </c>
      <c r="B41" s="188" t="s">
        <v>171</v>
      </c>
      <c r="C41" s="188" t="s">
        <v>671</v>
      </c>
      <c r="D41" s="188" t="s">
        <v>677</v>
      </c>
      <c r="E41" s="191" t="s">
        <v>673</v>
      </c>
      <c r="F41" s="188">
        <v>1</v>
      </c>
      <c r="G41" s="190" t="s">
        <v>562</v>
      </c>
      <c r="H41" s="48"/>
      <c r="I41" s="41" t="s">
        <v>716</v>
      </c>
      <c r="J41" s="194"/>
      <c r="K41" s="41"/>
      <c r="M41" s="97" t="s">
        <v>384</v>
      </c>
      <c r="N41" s="98">
        <v>500</v>
      </c>
    </row>
    <row r="42" spans="1:16" ht="16.5" thickBot="1">
      <c r="A42" s="188" t="s">
        <v>103</v>
      </c>
      <c r="B42" s="188" t="s">
        <v>171</v>
      </c>
      <c r="C42" s="188" t="s">
        <v>672</v>
      </c>
      <c r="D42" s="188" t="s">
        <v>676</v>
      </c>
      <c r="E42" s="191" t="s">
        <v>674</v>
      </c>
      <c r="F42" s="188">
        <v>2</v>
      </c>
      <c r="G42" s="190" t="s">
        <v>562</v>
      </c>
      <c r="H42" s="48"/>
      <c r="I42" s="41" t="s">
        <v>716</v>
      </c>
      <c r="J42" s="194"/>
      <c r="K42" s="41"/>
      <c r="M42" s="118" t="s">
        <v>291</v>
      </c>
      <c r="N42" s="119">
        <f>SUM(N40:N41)</f>
        <v>4000</v>
      </c>
    </row>
    <row r="43" spans="1:16" ht="16.5" thickBot="1">
      <c r="A43" s="41" t="s">
        <v>781</v>
      </c>
      <c r="B43" s="41" t="s">
        <v>171</v>
      </c>
      <c r="C43" s="41" t="s">
        <v>787</v>
      </c>
      <c r="D43" s="41" t="s">
        <v>780</v>
      </c>
      <c r="E43" s="42">
        <v>688</v>
      </c>
      <c r="F43" s="41">
        <v>1</v>
      </c>
      <c r="G43" s="11" t="s">
        <v>128</v>
      </c>
      <c r="H43" s="173">
        <v>43405</v>
      </c>
      <c r="I43" s="41" t="s">
        <v>716</v>
      </c>
      <c r="J43" s="194"/>
      <c r="K43" s="41"/>
    </row>
    <row r="44" spans="1:16" ht="16.5" thickBot="1">
      <c r="A44" s="41" t="s">
        <v>783</v>
      </c>
      <c r="B44" s="41" t="s">
        <v>171</v>
      </c>
      <c r="C44" s="41" t="s">
        <v>787</v>
      </c>
      <c r="D44" s="41" t="s">
        <v>782</v>
      </c>
      <c r="E44" s="42">
        <v>2430</v>
      </c>
      <c r="F44" s="41">
        <v>2</v>
      </c>
      <c r="G44" s="11" t="s">
        <v>128</v>
      </c>
      <c r="H44" s="173">
        <v>43405</v>
      </c>
      <c r="I44" s="41" t="s">
        <v>716</v>
      </c>
      <c r="J44" s="194"/>
      <c r="K44" s="41"/>
      <c r="L44" t="s">
        <v>729</v>
      </c>
      <c r="M44" s="116" t="s">
        <v>624</v>
      </c>
      <c r="N44" s="117"/>
      <c r="O44" s="20">
        <v>8</v>
      </c>
      <c r="P44" t="s">
        <v>762</v>
      </c>
    </row>
    <row r="45" spans="1:16" ht="16.5" thickTop="1">
      <c r="A45" s="41" t="s">
        <v>777</v>
      </c>
      <c r="B45" s="41" t="s">
        <v>171</v>
      </c>
      <c r="C45" s="41" t="s">
        <v>788</v>
      </c>
      <c r="D45" s="41" t="s">
        <v>776</v>
      </c>
      <c r="E45" s="42">
        <v>2873</v>
      </c>
      <c r="F45" s="41">
        <v>1</v>
      </c>
      <c r="G45" s="11" t="s">
        <v>128</v>
      </c>
      <c r="H45" s="173">
        <v>43405</v>
      </c>
      <c r="I45" s="41" t="s">
        <v>716</v>
      </c>
      <c r="J45" s="194"/>
      <c r="K45" s="41"/>
      <c r="M45" s="97" t="s">
        <v>115</v>
      </c>
      <c r="N45" s="98">
        <v>3500</v>
      </c>
    </row>
    <row r="46" spans="1:16">
      <c r="A46" s="41" t="s">
        <v>487</v>
      </c>
      <c r="B46" s="41" t="s">
        <v>750</v>
      </c>
      <c r="C46" s="41" t="s">
        <v>751</v>
      </c>
      <c r="D46" s="41" t="s">
        <v>749</v>
      </c>
      <c r="E46" s="42">
        <v>1292</v>
      </c>
      <c r="F46" s="41">
        <v>1</v>
      </c>
      <c r="G46" s="208" t="s">
        <v>748</v>
      </c>
      <c r="H46" s="173">
        <v>43398</v>
      </c>
      <c r="I46" s="41" t="s">
        <v>708</v>
      </c>
      <c r="J46" s="194"/>
      <c r="K46" s="41"/>
      <c r="M46" s="97" t="s">
        <v>384</v>
      </c>
      <c r="N46" s="98">
        <v>500</v>
      </c>
    </row>
    <row r="47" spans="1:16" ht="16.5" thickBot="1">
      <c r="A47" s="41" t="s">
        <v>775</v>
      </c>
      <c r="B47" s="41" t="s">
        <v>171</v>
      </c>
      <c r="C47" s="41" t="s">
        <v>751</v>
      </c>
      <c r="D47" s="41" t="s">
        <v>774</v>
      </c>
      <c r="E47" s="42">
        <v>2480</v>
      </c>
      <c r="F47" s="41">
        <v>1</v>
      </c>
      <c r="G47" s="213" t="s">
        <v>130</v>
      </c>
      <c r="H47" s="173">
        <v>43405</v>
      </c>
      <c r="I47" s="41" t="s">
        <v>716</v>
      </c>
      <c r="J47" s="194"/>
      <c r="K47" s="41"/>
      <c r="M47" s="178" t="s">
        <v>625</v>
      </c>
      <c r="N47" s="179">
        <v>200</v>
      </c>
    </row>
    <row r="48" spans="1:16" ht="16.5" thickBot="1">
      <c r="A48" s="41" t="s">
        <v>773</v>
      </c>
      <c r="B48" s="41" t="s">
        <v>171</v>
      </c>
      <c r="C48" s="41" t="s">
        <v>465</v>
      </c>
      <c r="D48" s="41" t="s">
        <v>772</v>
      </c>
      <c r="E48" s="42">
        <v>5720</v>
      </c>
      <c r="F48" s="41">
        <v>1</v>
      </c>
      <c r="G48" s="11" t="s">
        <v>128</v>
      </c>
      <c r="H48" s="173">
        <v>43405</v>
      </c>
      <c r="I48" s="41" t="s">
        <v>716</v>
      </c>
      <c r="J48" s="194"/>
      <c r="K48" s="41"/>
      <c r="M48" s="106" t="s">
        <v>291</v>
      </c>
      <c r="N48" s="107">
        <f>SUM(N45:N47)</f>
        <v>4200</v>
      </c>
    </row>
    <row r="49" spans="1:16" ht="16.5" thickBot="1">
      <c r="A49" s="41" t="s">
        <v>771</v>
      </c>
      <c r="B49" s="41" t="s">
        <v>171</v>
      </c>
      <c r="C49" s="41" t="s">
        <v>786</v>
      </c>
      <c r="D49" s="41" t="s">
        <v>770</v>
      </c>
      <c r="E49" s="42">
        <v>1380</v>
      </c>
      <c r="F49" s="41">
        <v>1</v>
      </c>
      <c r="G49" s="213" t="s">
        <v>504</v>
      </c>
      <c r="H49" s="173">
        <v>43405</v>
      </c>
      <c r="I49" s="41" t="s">
        <v>716</v>
      </c>
      <c r="J49" s="194"/>
      <c r="K49" s="41"/>
    </row>
    <row r="50" spans="1:16" ht="16.5" thickBot="1">
      <c r="A50" s="41" t="s">
        <v>797</v>
      </c>
      <c r="B50" s="41" t="s">
        <v>171</v>
      </c>
      <c r="C50" s="41" t="s">
        <v>798</v>
      </c>
      <c r="D50" s="41" t="s">
        <v>795</v>
      </c>
      <c r="E50" s="42">
        <v>388</v>
      </c>
      <c r="F50" s="41">
        <v>1</v>
      </c>
      <c r="G50" s="214" t="s">
        <v>748</v>
      </c>
      <c r="H50" s="173">
        <v>43416</v>
      </c>
      <c r="I50" s="41" t="s">
        <v>716</v>
      </c>
      <c r="J50" s="194"/>
      <c r="K50" s="41"/>
      <c r="L50" t="s">
        <v>731</v>
      </c>
      <c r="M50" s="116" t="s">
        <v>632</v>
      </c>
      <c r="N50" s="117"/>
      <c r="O50" s="20">
        <v>9</v>
      </c>
      <c r="P50" t="s">
        <v>765</v>
      </c>
    </row>
    <row r="51" spans="1:16" ht="16.5" thickTop="1">
      <c r="A51" s="222" t="s">
        <v>868</v>
      </c>
      <c r="B51" s="222" t="s">
        <v>171</v>
      </c>
      <c r="C51" s="222" t="s">
        <v>869</v>
      </c>
      <c r="D51" s="223" t="s">
        <v>870</v>
      </c>
      <c r="E51" s="224">
        <v>26000</v>
      </c>
      <c r="F51" s="222">
        <v>1</v>
      </c>
      <c r="G51" s="225" t="s">
        <v>504</v>
      </c>
      <c r="H51" s="173">
        <v>43426</v>
      </c>
      <c r="I51" s="41" t="s">
        <v>873</v>
      </c>
      <c r="J51" s="194"/>
      <c r="K51" s="41"/>
      <c r="M51" s="97" t="s">
        <v>115</v>
      </c>
      <c r="N51" s="98">
        <v>4500</v>
      </c>
      <c r="O51" s="20" t="s">
        <v>668</v>
      </c>
    </row>
    <row r="52" spans="1:16">
      <c r="A52" s="222" t="s">
        <v>868</v>
      </c>
      <c r="B52" s="222" t="s">
        <v>171</v>
      </c>
      <c r="C52" s="222" t="s">
        <v>871</v>
      </c>
      <c r="D52" s="222" t="s">
        <v>883</v>
      </c>
      <c r="E52" s="226" t="s">
        <v>872</v>
      </c>
      <c r="F52" s="222">
        <v>1</v>
      </c>
      <c r="G52" s="225" t="s">
        <v>504</v>
      </c>
      <c r="H52" s="173"/>
      <c r="I52" s="41" t="s">
        <v>873</v>
      </c>
      <c r="J52" s="194"/>
      <c r="K52" s="41"/>
      <c r="M52" s="97" t="s">
        <v>384</v>
      </c>
      <c r="N52" s="98">
        <v>0</v>
      </c>
    </row>
    <row r="53" spans="1:16" ht="16.5" thickBot="1">
      <c r="A53" s="149" t="s">
        <v>102</v>
      </c>
      <c r="B53" s="150" t="s">
        <v>515</v>
      </c>
      <c r="C53" s="150" t="s">
        <v>514</v>
      </c>
      <c r="D53" s="150" t="s">
        <v>162</v>
      </c>
      <c r="E53" s="151" t="s">
        <v>680</v>
      </c>
      <c r="F53" s="150">
        <v>2</v>
      </c>
      <c r="G53" s="152"/>
      <c r="H53" s="48"/>
      <c r="I53" s="109" t="s">
        <v>710</v>
      </c>
      <c r="J53" s="195"/>
      <c r="K53" s="109"/>
      <c r="M53" s="178" t="s">
        <v>625</v>
      </c>
      <c r="N53" s="179">
        <v>400</v>
      </c>
      <c r="O53" s="20" t="s">
        <v>669</v>
      </c>
    </row>
    <row r="54" spans="1:16" ht="16.5" thickBot="1">
      <c r="A54" s="41" t="s">
        <v>915</v>
      </c>
      <c r="B54" s="41" t="s">
        <v>926</v>
      </c>
      <c r="C54" s="41" t="s">
        <v>925</v>
      </c>
      <c r="D54" s="41" t="s">
        <v>914</v>
      </c>
      <c r="E54" s="42">
        <v>1047</v>
      </c>
      <c r="F54" s="41">
        <v>1</v>
      </c>
      <c r="G54" s="11" t="s">
        <v>128</v>
      </c>
      <c r="H54" s="173">
        <v>43459</v>
      </c>
      <c r="I54" s="41" t="s">
        <v>873</v>
      </c>
      <c r="J54" s="194"/>
      <c r="K54" s="41"/>
      <c r="M54" s="106" t="s">
        <v>291</v>
      </c>
      <c r="N54" s="107">
        <f>SUM(N51:N53)</f>
        <v>4900</v>
      </c>
    </row>
    <row r="55" spans="1:16" ht="16.5" thickBot="1">
      <c r="A55" s="41" t="s">
        <v>916</v>
      </c>
      <c r="B55" s="41" t="s">
        <v>926</v>
      </c>
      <c r="C55" s="41" t="s">
        <v>922</v>
      </c>
      <c r="D55" s="41" t="s">
        <v>917</v>
      </c>
      <c r="E55" s="42">
        <v>3402</v>
      </c>
      <c r="F55" s="41">
        <v>1</v>
      </c>
      <c r="G55" s="11" t="s">
        <v>128</v>
      </c>
      <c r="H55" s="173">
        <v>43459</v>
      </c>
      <c r="I55" s="41" t="s">
        <v>873</v>
      </c>
      <c r="J55" s="194"/>
      <c r="K55" s="41"/>
    </row>
    <row r="56" spans="1:16" ht="16.5" thickBot="1">
      <c r="A56" s="41" t="s">
        <v>919</v>
      </c>
      <c r="B56" s="41" t="s">
        <v>926</v>
      </c>
      <c r="C56" s="41" t="s">
        <v>923</v>
      </c>
      <c r="D56" s="41" t="s">
        <v>918</v>
      </c>
      <c r="E56" s="42">
        <v>750</v>
      </c>
      <c r="F56" s="41">
        <v>1</v>
      </c>
      <c r="G56" s="11" t="s">
        <v>128</v>
      </c>
      <c r="H56" s="173">
        <v>43459</v>
      </c>
      <c r="I56" s="41" t="s">
        <v>873</v>
      </c>
      <c r="J56" s="194"/>
      <c r="K56" s="41"/>
      <c r="L56" t="s">
        <v>731</v>
      </c>
      <c r="M56" s="116" t="s">
        <v>697</v>
      </c>
      <c r="N56" s="117"/>
      <c r="O56" s="20">
        <v>10</v>
      </c>
      <c r="P56" t="s">
        <v>766</v>
      </c>
    </row>
    <row r="57" spans="1:16" ht="16.5" thickTop="1">
      <c r="A57" s="41" t="s">
        <v>921</v>
      </c>
      <c r="B57" s="41" t="s">
        <v>926</v>
      </c>
      <c r="C57" s="41" t="s">
        <v>924</v>
      </c>
      <c r="D57" s="41" t="s">
        <v>920</v>
      </c>
      <c r="E57" s="42">
        <v>690</v>
      </c>
      <c r="F57" s="41">
        <v>1</v>
      </c>
      <c r="G57" s="11" t="s">
        <v>128</v>
      </c>
      <c r="H57" s="173">
        <v>43463</v>
      </c>
      <c r="I57" s="41" t="s">
        <v>873</v>
      </c>
      <c r="J57" s="194"/>
      <c r="K57" s="41"/>
      <c r="M57" s="97" t="s">
        <v>115</v>
      </c>
      <c r="N57" s="98">
        <v>0</v>
      </c>
      <c r="O57" s="20" t="s">
        <v>793</v>
      </c>
    </row>
    <row r="58" spans="1:16">
      <c r="A58" s="129" t="s">
        <v>796</v>
      </c>
      <c r="B58" s="125" t="s">
        <v>509</v>
      </c>
      <c r="C58" s="125" t="s">
        <v>514</v>
      </c>
      <c r="D58" s="125" t="s">
        <v>473</v>
      </c>
      <c r="E58" s="128" t="s">
        <v>64</v>
      </c>
      <c r="F58" s="125">
        <v>1</v>
      </c>
      <c r="G58" s="127"/>
      <c r="H58" s="48"/>
      <c r="I58" s="41" t="s">
        <v>714</v>
      </c>
      <c r="J58" s="194"/>
      <c r="K58" s="41"/>
      <c r="M58" s="97" t="s">
        <v>384</v>
      </c>
      <c r="N58" s="98">
        <v>1000</v>
      </c>
    </row>
    <row r="59" spans="1:16" ht="16.5" thickBot="1">
      <c r="A59" s="188" t="s">
        <v>103</v>
      </c>
      <c r="B59" s="188" t="s">
        <v>509</v>
      </c>
      <c r="C59" s="188" t="s">
        <v>682</v>
      </c>
      <c r="D59" s="188" t="s">
        <v>681</v>
      </c>
      <c r="E59" s="191" t="s">
        <v>635</v>
      </c>
      <c r="F59" s="188">
        <v>1</v>
      </c>
      <c r="G59" s="190" t="s">
        <v>562</v>
      </c>
      <c r="H59" s="48"/>
      <c r="I59" s="196" t="s">
        <v>702</v>
      </c>
      <c r="J59" s="197" t="s">
        <v>745</v>
      </c>
      <c r="K59" s="41"/>
      <c r="M59" s="118" t="s">
        <v>291</v>
      </c>
      <c r="N59" s="119">
        <f>SUM(N57:N58)</f>
        <v>1000</v>
      </c>
    </row>
    <row r="60" spans="1:16" ht="16.5" thickBot="1">
      <c r="A60" s="188" t="s">
        <v>684</v>
      </c>
      <c r="B60" s="188" t="s">
        <v>509</v>
      </c>
      <c r="C60" s="188" t="s">
        <v>682</v>
      </c>
      <c r="D60" s="188" t="s">
        <v>683</v>
      </c>
      <c r="E60" s="191" t="s">
        <v>635</v>
      </c>
      <c r="F60" s="188">
        <v>1</v>
      </c>
      <c r="G60" s="190" t="s">
        <v>562</v>
      </c>
      <c r="H60" s="48"/>
      <c r="I60" s="196" t="s">
        <v>702</v>
      </c>
      <c r="J60" s="197" t="s">
        <v>745</v>
      </c>
      <c r="K60" s="41"/>
    </row>
    <row r="61" spans="1:16" ht="16.5" thickBot="1">
      <c r="A61" s="41" t="s">
        <v>493</v>
      </c>
      <c r="B61" s="41" t="s">
        <v>509</v>
      </c>
      <c r="C61" s="41" t="s">
        <v>513</v>
      </c>
      <c r="D61" s="41" t="s">
        <v>494</v>
      </c>
      <c r="E61" s="42">
        <v>2830</v>
      </c>
      <c r="F61" s="41">
        <v>1</v>
      </c>
      <c r="G61" s="134" t="s">
        <v>130</v>
      </c>
      <c r="H61" s="113"/>
      <c r="I61" s="41" t="s">
        <v>706</v>
      </c>
      <c r="J61" s="194"/>
      <c r="K61" s="41"/>
      <c r="L61" t="s">
        <v>730</v>
      </c>
      <c r="M61" s="116" t="s">
        <v>698</v>
      </c>
      <c r="N61" s="117"/>
      <c r="O61" s="20">
        <v>11</v>
      </c>
      <c r="P61" t="s">
        <v>764</v>
      </c>
    </row>
    <row r="62" spans="1:16" ht="16.5" thickTop="1">
      <c r="A62" s="41" t="s">
        <v>528</v>
      </c>
      <c r="B62" s="41" t="s">
        <v>509</v>
      </c>
      <c r="C62" s="41" t="s">
        <v>513</v>
      </c>
      <c r="D62" s="41" t="s">
        <v>529</v>
      </c>
      <c r="E62" s="42">
        <v>2000</v>
      </c>
      <c r="F62" s="41">
        <v>1</v>
      </c>
      <c r="G62" s="141" t="s">
        <v>530</v>
      </c>
      <c r="H62" s="48"/>
      <c r="I62" s="41" t="s">
        <v>713</v>
      </c>
      <c r="J62" s="194"/>
      <c r="K62" s="41"/>
      <c r="M62" s="97" t="s">
        <v>115</v>
      </c>
      <c r="N62" s="98">
        <v>0</v>
      </c>
      <c r="O62" s="20" t="s">
        <v>667</v>
      </c>
    </row>
    <row r="63" spans="1:16">
      <c r="A63" s="41" t="s">
        <v>496</v>
      </c>
      <c r="B63" s="41" t="s">
        <v>509</v>
      </c>
      <c r="C63" s="41" t="s">
        <v>513</v>
      </c>
      <c r="D63" s="41" t="s">
        <v>497</v>
      </c>
      <c r="E63" s="42">
        <v>1750</v>
      </c>
      <c r="F63" s="41">
        <v>2</v>
      </c>
      <c r="G63" s="134" t="s">
        <v>498</v>
      </c>
      <c r="H63" s="48"/>
      <c r="I63" s="41" t="s">
        <v>712</v>
      </c>
      <c r="J63" s="194"/>
      <c r="K63" s="41"/>
      <c r="M63" s="97" t="s">
        <v>384</v>
      </c>
      <c r="N63" s="98">
        <v>0</v>
      </c>
      <c r="O63" s="20" t="s">
        <v>735</v>
      </c>
    </row>
    <row r="64" spans="1:16" ht="16.5" thickBot="1">
      <c r="A64" s="41" t="s">
        <v>612</v>
      </c>
      <c r="B64" s="41" t="s">
        <v>509</v>
      </c>
      <c r="C64" s="41" t="s">
        <v>513</v>
      </c>
      <c r="D64" s="41" t="s">
        <v>611</v>
      </c>
      <c r="E64" s="42">
        <v>1270</v>
      </c>
      <c r="F64" s="41">
        <v>1</v>
      </c>
      <c r="G64" s="11" t="s">
        <v>128</v>
      </c>
      <c r="H64" s="48"/>
      <c r="I64" s="41" t="s">
        <v>712</v>
      </c>
      <c r="J64" s="194"/>
      <c r="K64" s="41"/>
      <c r="M64" s="118" t="s">
        <v>291</v>
      </c>
      <c r="N64" s="119">
        <f>SUM(N62:N63)</f>
        <v>0</v>
      </c>
    </row>
    <row r="65" spans="1:16" ht="16.5" thickBot="1">
      <c r="A65" s="41" t="s">
        <v>487</v>
      </c>
      <c r="B65" s="41" t="s">
        <v>509</v>
      </c>
      <c r="C65" s="41" t="s">
        <v>513</v>
      </c>
      <c r="D65" s="41" t="s">
        <v>499</v>
      </c>
      <c r="E65" s="42">
        <v>453</v>
      </c>
      <c r="F65" s="41">
        <v>1</v>
      </c>
      <c r="G65" s="134" t="s">
        <v>500</v>
      </c>
      <c r="H65" s="48"/>
      <c r="I65" s="41" t="s">
        <v>711</v>
      </c>
      <c r="J65" s="194"/>
      <c r="K65" s="41"/>
    </row>
    <row r="66" spans="1:16" ht="16.5" thickBot="1">
      <c r="A66" s="109" t="s">
        <v>125</v>
      </c>
      <c r="B66" s="41" t="s">
        <v>509</v>
      </c>
      <c r="C66" s="41" t="s">
        <v>513</v>
      </c>
      <c r="D66" s="41" t="s">
        <v>512</v>
      </c>
      <c r="E66" s="42">
        <v>360</v>
      </c>
      <c r="F66" s="41">
        <v>1</v>
      </c>
      <c r="G66" s="136" t="s">
        <v>507</v>
      </c>
      <c r="H66" s="48"/>
      <c r="I66" s="41" t="s">
        <v>711</v>
      </c>
      <c r="J66" s="194"/>
      <c r="K66" s="41"/>
      <c r="M66" s="116" t="s">
        <v>752</v>
      </c>
      <c r="N66" s="117"/>
      <c r="O66" s="20">
        <v>12</v>
      </c>
      <c r="P66" t="s">
        <v>758</v>
      </c>
    </row>
    <row r="67" spans="1:16" ht="16.5" thickTop="1">
      <c r="A67" s="41" t="s">
        <v>491</v>
      </c>
      <c r="B67" s="41" t="s">
        <v>488</v>
      </c>
      <c r="C67" s="41" t="s">
        <v>492</v>
      </c>
      <c r="D67" s="41" t="s">
        <v>615</v>
      </c>
      <c r="E67" s="42">
        <v>800</v>
      </c>
      <c r="F67" s="41">
        <v>1</v>
      </c>
      <c r="G67" s="134" t="s">
        <v>130</v>
      </c>
      <c r="H67" s="48"/>
      <c r="I67" s="41" t="s">
        <v>706</v>
      </c>
      <c r="J67" s="194"/>
      <c r="K67" s="41"/>
      <c r="M67" s="97" t="s">
        <v>115</v>
      </c>
      <c r="N67" s="98">
        <v>3300</v>
      </c>
      <c r="O67" s="20" t="s">
        <v>747</v>
      </c>
    </row>
    <row r="68" spans="1:16">
      <c r="A68" s="109" t="s">
        <v>125</v>
      </c>
      <c r="B68" s="41" t="s">
        <v>171</v>
      </c>
      <c r="C68" s="41" t="s">
        <v>492</v>
      </c>
      <c r="D68" s="41" t="s">
        <v>616</v>
      </c>
      <c r="E68" s="42">
        <v>599</v>
      </c>
      <c r="F68" s="41">
        <v>3</v>
      </c>
      <c r="G68" s="172" t="s">
        <v>530</v>
      </c>
      <c r="H68" s="48"/>
      <c r="I68" s="41" t="s">
        <v>740</v>
      </c>
      <c r="J68" s="197" t="s">
        <v>741</v>
      </c>
      <c r="K68" s="41"/>
      <c r="M68" s="97" t="s">
        <v>746</v>
      </c>
      <c r="N68" s="98">
        <v>1700</v>
      </c>
    </row>
    <row r="69" spans="1:16" ht="16.5" thickBot="1">
      <c r="A69" s="145" t="s">
        <v>102</v>
      </c>
      <c r="B69" s="146" t="s">
        <v>509</v>
      </c>
      <c r="C69" s="146" t="s">
        <v>167</v>
      </c>
      <c r="D69" s="146" t="s">
        <v>111</v>
      </c>
      <c r="E69" s="147">
        <v>900</v>
      </c>
      <c r="F69" s="146">
        <v>1</v>
      </c>
      <c r="G69" s="148" t="s">
        <v>130</v>
      </c>
      <c r="H69" s="48"/>
      <c r="I69" s="41" t="s">
        <v>710</v>
      </c>
      <c r="J69" s="194"/>
      <c r="K69" s="41"/>
      <c r="M69" s="118" t="s">
        <v>291</v>
      </c>
      <c r="N69" s="119">
        <f>SUM(N67:N68)</f>
        <v>5000</v>
      </c>
    </row>
    <row r="70" spans="1:16" ht="16.5" thickBot="1">
      <c r="A70" s="41" t="s">
        <v>103</v>
      </c>
      <c r="B70" s="41" t="s">
        <v>166</v>
      </c>
      <c r="C70" s="41" t="s">
        <v>167</v>
      </c>
      <c r="D70" s="41" t="s">
        <v>163</v>
      </c>
      <c r="E70" s="42">
        <v>1940</v>
      </c>
      <c r="F70" s="41">
        <v>1</v>
      </c>
      <c r="G70" s="11" t="s">
        <v>128</v>
      </c>
      <c r="H70" s="48"/>
      <c r="I70" s="41" t="s">
        <v>711</v>
      </c>
      <c r="J70" s="194"/>
      <c r="K70" s="41"/>
    </row>
    <row r="71" spans="1:16" ht="16.5" thickBot="1">
      <c r="A71" s="41" t="s">
        <v>508</v>
      </c>
      <c r="B71" s="41" t="s">
        <v>509</v>
      </c>
      <c r="C71" s="41" t="s">
        <v>516</v>
      </c>
      <c r="D71" s="41" t="s">
        <v>510</v>
      </c>
      <c r="E71" s="42">
        <v>2600</v>
      </c>
      <c r="F71" s="41">
        <v>1</v>
      </c>
      <c r="G71" s="136" t="s">
        <v>507</v>
      </c>
      <c r="H71" s="48"/>
      <c r="I71" s="41" t="s">
        <v>711</v>
      </c>
      <c r="J71" s="194"/>
      <c r="K71" s="41"/>
      <c r="L71" s="4" t="s">
        <v>769</v>
      </c>
      <c r="M71" s="116" t="s">
        <v>767</v>
      </c>
      <c r="N71" s="117"/>
      <c r="O71" s="20">
        <v>13</v>
      </c>
      <c r="P71" s="6" t="s">
        <v>794</v>
      </c>
    </row>
    <row r="72" spans="1:16" ht="16.5" thickTop="1">
      <c r="A72" s="109" t="s">
        <v>125</v>
      </c>
      <c r="B72" s="41" t="s">
        <v>509</v>
      </c>
      <c r="C72" s="41" t="s">
        <v>516</v>
      </c>
      <c r="D72" s="41" t="s">
        <v>511</v>
      </c>
      <c r="E72" s="42">
        <v>599</v>
      </c>
      <c r="F72" s="41">
        <v>1</v>
      </c>
      <c r="G72" s="136" t="s">
        <v>507</v>
      </c>
      <c r="H72" s="48"/>
      <c r="I72" s="41" t="s">
        <v>711</v>
      </c>
      <c r="J72" s="194"/>
      <c r="K72" s="41"/>
      <c r="L72" t="s">
        <v>901</v>
      </c>
      <c r="M72" s="97" t="s">
        <v>115</v>
      </c>
      <c r="N72" s="98">
        <v>3500</v>
      </c>
      <c r="P72" t="s">
        <v>802</v>
      </c>
    </row>
    <row r="73" spans="1:16">
      <c r="A73" s="41" t="s">
        <v>620</v>
      </c>
      <c r="B73" s="41" t="s">
        <v>509</v>
      </c>
      <c r="C73" s="41" t="s">
        <v>167</v>
      </c>
      <c r="D73" s="41" t="s">
        <v>619</v>
      </c>
      <c r="E73" s="42">
        <v>410</v>
      </c>
      <c r="F73" s="41">
        <v>1</v>
      </c>
      <c r="G73" s="175" t="s">
        <v>507</v>
      </c>
      <c r="H73" s="173">
        <v>43357</v>
      </c>
      <c r="I73" s="41" t="s">
        <v>711</v>
      </c>
      <c r="J73" s="194"/>
      <c r="K73" s="41"/>
      <c r="M73" s="97" t="s">
        <v>746</v>
      </c>
      <c r="N73" s="99" t="s">
        <v>768</v>
      </c>
    </row>
    <row r="74" spans="1:16" ht="16.5" thickBot="1">
      <c r="A74" s="109" t="s">
        <v>125</v>
      </c>
      <c r="B74" s="109" t="s">
        <v>171</v>
      </c>
      <c r="C74" s="109" t="s">
        <v>187</v>
      </c>
      <c r="D74" s="109" t="s">
        <v>124</v>
      </c>
      <c r="E74" s="110">
        <v>1280</v>
      </c>
      <c r="F74" s="109">
        <v>1</v>
      </c>
      <c r="G74" s="192" t="s">
        <v>128</v>
      </c>
      <c r="H74" s="48"/>
      <c r="I74" s="41"/>
      <c r="J74" s="194"/>
      <c r="K74" s="41"/>
      <c r="M74" s="118" t="s">
        <v>291</v>
      </c>
      <c r="N74" s="119">
        <f>SUM(N72:N73)</f>
        <v>3500</v>
      </c>
    </row>
    <row r="75" spans="1:16" ht="16.5" thickBot="1">
      <c r="A75" s="125" t="s">
        <v>125</v>
      </c>
      <c r="B75" s="125" t="s">
        <v>171</v>
      </c>
      <c r="C75" s="125" t="s">
        <v>187</v>
      </c>
      <c r="D75" s="125" t="s">
        <v>479</v>
      </c>
      <c r="E75" s="126" t="s">
        <v>478</v>
      </c>
      <c r="F75" s="125">
        <v>1</v>
      </c>
      <c r="G75" s="127"/>
      <c r="H75" s="48"/>
      <c r="I75" s="41" t="s">
        <v>706</v>
      </c>
      <c r="J75" s="194"/>
      <c r="K75" s="41"/>
    </row>
    <row r="76" spans="1:16" ht="16.5" thickBot="1">
      <c r="A76" s="109" t="s">
        <v>125</v>
      </c>
      <c r="B76" s="109" t="s">
        <v>171</v>
      </c>
      <c r="C76" s="109" t="s">
        <v>187</v>
      </c>
      <c r="D76" s="41" t="s">
        <v>799</v>
      </c>
      <c r="E76" s="42">
        <v>705</v>
      </c>
      <c r="F76" s="41">
        <v>1</v>
      </c>
      <c r="G76" s="11" t="s">
        <v>455</v>
      </c>
      <c r="H76" s="173">
        <v>43416</v>
      </c>
      <c r="I76" s="41" t="s">
        <v>716</v>
      </c>
      <c r="J76" s="194"/>
      <c r="K76" s="41"/>
      <c r="M76" s="116" t="s">
        <v>736</v>
      </c>
      <c r="N76" s="117"/>
      <c r="O76" s="20">
        <v>14</v>
      </c>
      <c r="P76" t="s">
        <v>840</v>
      </c>
    </row>
    <row r="77" spans="1:16" ht="16.5" thickTop="1">
      <c r="A77" s="84" t="s">
        <v>149</v>
      </c>
      <c r="B77" s="84" t="s">
        <v>171</v>
      </c>
      <c r="C77" s="84" t="s">
        <v>188</v>
      </c>
      <c r="D77" s="84" t="s">
        <v>150</v>
      </c>
      <c r="E77" s="85">
        <v>1500</v>
      </c>
      <c r="F77" s="84">
        <v>1</v>
      </c>
      <c r="G77" s="86" t="s">
        <v>136</v>
      </c>
      <c r="H77" s="48"/>
      <c r="I77" s="196" t="s">
        <v>702</v>
      </c>
      <c r="J77" s="194"/>
      <c r="K77" s="41"/>
      <c r="M77" s="97" t="s">
        <v>115</v>
      </c>
      <c r="N77" s="98">
        <v>3000</v>
      </c>
      <c r="P77" t="s">
        <v>841</v>
      </c>
    </row>
    <row r="78" spans="1:16">
      <c r="A78" s="84" t="s">
        <v>453</v>
      </c>
      <c r="B78" s="84" t="s">
        <v>171</v>
      </c>
      <c r="C78" s="84" t="s">
        <v>454</v>
      </c>
      <c r="D78" s="84" t="s">
        <v>452</v>
      </c>
      <c r="E78" s="85">
        <v>1386</v>
      </c>
      <c r="F78" s="84">
        <v>1</v>
      </c>
      <c r="G78" s="87" t="s">
        <v>455</v>
      </c>
      <c r="H78" s="48"/>
      <c r="I78" s="196" t="s">
        <v>702</v>
      </c>
      <c r="J78" s="194"/>
      <c r="K78" s="41"/>
      <c r="M78" s="97" t="s">
        <v>384</v>
      </c>
      <c r="N78" s="98">
        <v>500</v>
      </c>
    </row>
    <row r="79" spans="1:16" ht="16.5" thickBot="1">
      <c r="A79" s="41" t="s">
        <v>608</v>
      </c>
      <c r="B79" s="41" t="s">
        <v>171</v>
      </c>
      <c r="C79" s="41" t="s">
        <v>609</v>
      </c>
      <c r="D79" s="41" t="s">
        <v>610</v>
      </c>
      <c r="E79" s="42">
        <v>307</v>
      </c>
      <c r="F79" s="41">
        <v>1</v>
      </c>
      <c r="G79" s="11" t="s">
        <v>455</v>
      </c>
      <c r="H79" s="48"/>
      <c r="I79" s="41" t="s">
        <v>717</v>
      </c>
      <c r="J79" s="194"/>
      <c r="K79" s="41"/>
      <c r="M79" s="118" t="s">
        <v>291</v>
      </c>
      <c r="N79" s="119">
        <f>SUM(N77:N78)</f>
        <v>3500</v>
      </c>
      <c r="P79" t="s">
        <v>874</v>
      </c>
    </row>
    <row r="80" spans="1:16" ht="16.5" thickBot="1">
      <c r="A80" s="109" t="s">
        <v>125</v>
      </c>
      <c r="B80" s="41" t="s">
        <v>171</v>
      </c>
      <c r="C80" s="41" t="s">
        <v>609</v>
      </c>
      <c r="D80" s="41" t="s">
        <v>658</v>
      </c>
      <c r="E80" s="42">
        <v>579</v>
      </c>
      <c r="F80" s="41">
        <v>1</v>
      </c>
      <c r="G80" s="11" t="s">
        <v>455</v>
      </c>
      <c r="H80" s="173">
        <v>43376</v>
      </c>
      <c r="I80" s="41" t="s">
        <v>715</v>
      </c>
      <c r="J80" s="194"/>
      <c r="K80" s="41"/>
    </row>
    <row r="81" spans="1:16" ht="16.5" thickBot="1">
      <c r="A81" s="109" t="s">
        <v>460</v>
      </c>
      <c r="B81" s="109" t="s">
        <v>171</v>
      </c>
      <c r="C81" s="109" t="s">
        <v>458</v>
      </c>
      <c r="D81" s="109" t="s">
        <v>459</v>
      </c>
      <c r="E81" s="110">
        <v>1880</v>
      </c>
      <c r="F81" s="109">
        <v>1</v>
      </c>
      <c r="G81" s="192" t="s">
        <v>130</v>
      </c>
      <c r="H81" s="48"/>
      <c r="I81" s="41" t="s">
        <v>717</v>
      </c>
      <c r="J81" s="194"/>
      <c r="K81" s="41"/>
      <c r="L81" t="s">
        <v>790</v>
      </c>
      <c r="M81" s="116" t="s">
        <v>789</v>
      </c>
      <c r="N81" s="117"/>
      <c r="O81" s="20">
        <v>15</v>
      </c>
      <c r="P81" t="s">
        <v>791</v>
      </c>
    </row>
    <row r="82" spans="1:16" ht="16.5" thickTop="1">
      <c r="A82" s="41" t="s">
        <v>480</v>
      </c>
      <c r="B82" s="41" t="s">
        <v>171</v>
      </c>
      <c r="C82" s="109" t="s">
        <v>458</v>
      </c>
      <c r="D82" s="41" t="s">
        <v>481</v>
      </c>
      <c r="E82" s="42">
        <v>1791</v>
      </c>
      <c r="F82" s="109">
        <v>1</v>
      </c>
      <c r="G82" s="11" t="s">
        <v>455</v>
      </c>
      <c r="H82" s="48"/>
      <c r="I82" s="41" t="s">
        <v>717</v>
      </c>
      <c r="J82" s="194"/>
      <c r="K82" s="41"/>
      <c r="M82" s="97" t="s">
        <v>115</v>
      </c>
      <c r="N82" s="98">
        <v>2500</v>
      </c>
      <c r="P82" t="s">
        <v>902</v>
      </c>
    </row>
    <row r="83" spans="1:16">
      <c r="A83" s="109" t="s">
        <v>125</v>
      </c>
      <c r="B83" s="41" t="s">
        <v>171</v>
      </c>
      <c r="C83" s="41" t="s">
        <v>523</v>
      </c>
      <c r="D83" s="41" t="s">
        <v>524</v>
      </c>
      <c r="E83" s="42">
        <v>2182</v>
      </c>
      <c r="F83" s="109">
        <v>1</v>
      </c>
      <c r="G83" s="11" t="s">
        <v>455</v>
      </c>
      <c r="H83" s="48"/>
      <c r="I83" s="41" t="s">
        <v>717</v>
      </c>
      <c r="J83" s="194"/>
      <c r="K83" s="41"/>
      <c r="M83" s="97" t="s">
        <v>384</v>
      </c>
      <c r="N83" s="98">
        <v>400</v>
      </c>
    </row>
    <row r="84" spans="1:16" ht="16.5" thickBot="1">
      <c r="A84" s="41" t="s">
        <v>800</v>
      </c>
      <c r="B84" s="41" t="s">
        <v>171</v>
      </c>
      <c r="C84" s="41" t="s">
        <v>523</v>
      </c>
      <c r="D84" s="41" t="s">
        <v>801</v>
      </c>
      <c r="E84" s="42">
        <v>2882</v>
      </c>
      <c r="F84" s="41">
        <v>1</v>
      </c>
      <c r="G84" s="11" t="s">
        <v>455</v>
      </c>
      <c r="H84" s="173">
        <v>43416</v>
      </c>
      <c r="I84" s="41" t="s">
        <v>717</v>
      </c>
      <c r="J84" s="194"/>
      <c r="K84" s="41"/>
      <c r="M84" s="118" t="s">
        <v>291</v>
      </c>
      <c r="N84" s="119">
        <f>SUM(N82:N83)</f>
        <v>2900</v>
      </c>
    </row>
    <row r="85" spans="1:16" ht="16.5" thickBot="1">
      <c r="A85" s="41" t="s">
        <v>103</v>
      </c>
      <c r="B85" s="41" t="s">
        <v>171</v>
      </c>
      <c r="C85" s="41" t="s">
        <v>465</v>
      </c>
      <c r="D85" s="41" t="s">
        <v>464</v>
      </c>
      <c r="E85" s="42">
        <v>2138</v>
      </c>
      <c r="F85" s="41">
        <v>1</v>
      </c>
      <c r="G85" s="115" t="s">
        <v>463</v>
      </c>
      <c r="H85" s="48"/>
      <c r="I85" s="41" t="s">
        <v>708</v>
      </c>
      <c r="J85" s="194"/>
      <c r="K85" s="41"/>
    </row>
    <row r="86" spans="1:16" ht="16.5" thickBot="1">
      <c r="A86" s="41" t="s">
        <v>604</v>
      </c>
      <c r="B86" s="41" t="s">
        <v>171</v>
      </c>
      <c r="C86" s="41" t="s">
        <v>605</v>
      </c>
      <c r="D86" s="41" t="s">
        <v>606</v>
      </c>
      <c r="E86" s="42">
        <v>300</v>
      </c>
      <c r="F86" s="41">
        <v>1</v>
      </c>
      <c r="G86" s="171" t="s">
        <v>530</v>
      </c>
      <c r="H86" s="48"/>
      <c r="I86" s="41" t="s">
        <v>717</v>
      </c>
      <c r="J86" s="194"/>
      <c r="K86" s="41"/>
      <c r="L86" t="s">
        <v>804</v>
      </c>
      <c r="M86" s="116" t="s">
        <v>803</v>
      </c>
      <c r="N86" s="117"/>
      <c r="O86" s="20">
        <v>16</v>
      </c>
      <c r="P86" t="s">
        <v>791</v>
      </c>
    </row>
    <row r="87" spans="1:16" ht="16.5" thickTop="1">
      <c r="A87" s="188" t="s">
        <v>103</v>
      </c>
      <c r="B87" s="188" t="s">
        <v>685</v>
      </c>
      <c r="C87" s="188" t="s">
        <v>686</v>
      </c>
      <c r="D87" s="188" t="s">
        <v>688</v>
      </c>
      <c r="E87" s="191" t="s">
        <v>673</v>
      </c>
      <c r="F87" s="188">
        <v>1</v>
      </c>
      <c r="G87" s="190" t="s">
        <v>687</v>
      </c>
      <c r="H87" s="48"/>
      <c r="I87" s="41" t="s">
        <v>708</v>
      </c>
      <c r="J87" s="194"/>
      <c r="K87" s="41"/>
      <c r="L87" t="s">
        <v>900</v>
      </c>
      <c r="M87" s="97" t="s">
        <v>115</v>
      </c>
      <c r="N87" s="98">
        <v>3500</v>
      </c>
      <c r="P87" t="s">
        <v>899</v>
      </c>
    </row>
    <row r="88" spans="1:16">
      <c r="A88" s="84" t="s">
        <v>117</v>
      </c>
      <c r="B88" s="84" t="s">
        <v>171</v>
      </c>
      <c r="C88" s="84" t="s">
        <v>168</v>
      </c>
      <c r="D88" s="84" t="s">
        <v>137</v>
      </c>
      <c r="E88" s="85">
        <v>420</v>
      </c>
      <c r="F88" s="84">
        <v>1</v>
      </c>
      <c r="G88" s="86" t="s">
        <v>130</v>
      </c>
      <c r="H88" s="48"/>
      <c r="I88" s="196" t="s">
        <v>702</v>
      </c>
      <c r="J88" s="194"/>
      <c r="K88" s="41"/>
      <c r="M88" s="97" t="s">
        <v>746</v>
      </c>
      <c r="N88" s="99" t="s">
        <v>768</v>
      </c>
    </row>
    <row r="89" spans="1:16" ht="16.5" thickBot="1">
      <c r="A89" s="84" t="s">
        <v>146</v>
      </c>
      <c r="B89" s="84" t="s">
        <v>171</v>
      </c>
      <c r="C89" s="84" t="s">
        <v>168</v>
      </c>
      <c r="D89" s="84" t="s">
        <v>147</v>
      </c>
      <c r="E89" s="85">
        <v>929</v>
      </c>
      <c r="F89" s="84">
        <v>1</v>
      </c>
      <c r="G89" s="86" t="s">
        <v>130</v>
      </c>
      <c r="H89" s="48"/>
      <c r="I89" s="196" t="s">
        <v>702</v>
      </c>
      <c r="J89" s="194"/>
      <c r="K89" s="41"/>
      <c r="M89" s="118" t="s">
        <v>291</v>
      </c>
      <c r="N89" s="119">
        <f>SUM(N87:N88)</f>
        <v>3500</v>
      </c>
    </row>
    <row r="90" spans="1:16" ht="16.5" thickBot="1">
      <c r="A90" s="188" t="s">
        <v>487</v>
      </c>
      <c r="B90" s="188" t="s">
        <v>171</v>
      </c>
      <c r="C90" s="188" t="s">
        <v>679</v>
      </c>
      <c r="D90" s="188" t="s">
        <v>137</v>
      </c>
      <c r="E90" s="191" t="s">
        <v>678</v>
      </c>
      <c r="F90" s="188">
        <v>1</v>
      </c>
      <c r="G90" s="190" t="s">
        <v>562</v>
      </c>
      <c r="H90" s="48"/>
      <c r="I90" s="196" t="s">
        <v>702</v>
      </c>
      <c r="J90" s="194"/>
      <c r="K90" s="41"/>
    </row>
    <row r="91" spans="1:16" ht="16.5" thickBot="1">
      <c r="A91" s="84" t="s">
        <v>125</v>
      </c>
      <c r="B91" s="84" t="s">
        <v>171</v>
      </c>
      <c r="C91" s="84" t="s">
        <v>168</v>
      </c>
      <c r="D91" s="84" t="s">
        <v>141</v>
      </c>
      <c r="E91" s="85">
        <v>430</v>
      </c>
      <c r="F91" s="84">
        <v>1</v>
      </c>
      <c r="G91" s="86" t="s">
        <v>130</v>
      </c>
      <c r="H91" s="48"/>
      <c r="I91" s="196" t="s">
        <v>702</v>
      </c>
      <c r="J91" s="194"/>
      <c r="K91" s="41"/>
      <c r="M91" s="116" t="s">
        <v>882</v>
      </c>
      <c r="N91" s="117"/>
      <c r="O91" s="20">
        <v>17</v>
      </c>
      <c r="P91" t="s">
        <v>885</v>
      </c>
    </row>
    <row r="92" spans="1:16" ht="16.5" thickTop="1">
      <c r="A92" s="84" t="s">
        <v>125</v>
      </c>
      <c r="B92" s="84" t="s">
        <v>171</v>
      </c>
      <c r="C92" s="84" t="s">
        <v>168</v>
      </c>
      <c r="D92" s="84" t="s">
        <v>301</v>
      </c>
      <c r="E92" s="85">
        <v>270</v>
      </c>
      <c r="F92" s="84">
        <v>6</v>
      </c>
      <c r="G92" s="86" t="s">
        <v>130</v>
      </c>
      <c r="H92" s="48"/>
      <c r="I92" s="196" t="s">
        <v>702</v>
      </c>
      <c r="J92" s="194"/>
      <c r="K92" s="41"/>
      <c r="M92" s="97" t="s">
        <v>115</v>
      </c>
      <c r="N92" s="98">
        <v>3000</v>
      </c>
    </row>
    <row r="93" spans="1:16">
      <c r="A93" s="41" t="s">
        <v>103</v>
      </c>
      <c r="B93" s="41" t="s">
        <v>174</v>
      </c>
      <c r="C93" s="41" t="s">
        <v>172</v>
      </c>
      <c r="D93" s="41" t="s">
        <v>164</v>
      </c>
      <c r="E93" s="42">
        <v>6716</v>
      </c>
      <c r="F93" s="41">
        <v>1</v>
      </c>
      <c r="G93" s="5" t="s">
        <v>131</v>
      </c>
      <c r="H93" s="48"/>
      <c r="I93" s="41" t="s">
        <v>718</v>
      </c>
      <c r="J93" s="194"/>
      <c r="K93" s="41"/>
      <c r="M93" s="97" t="s">
        <v>384</v>
      </c>
      <c r="N93" s="98">
        <v>500</v>
      </c>
    </row>
    <row r="94" spans="1:16" ht="16.5" thickBot="1">
      <c r="A94" s="41" t="s">
        <v>103</v>
      </c>
      <c r="B94" s="41" t="s">
        <v>174</v>
      </c>
      <c r="C94" s="41" t="s">
        <v>185</v>
      </c>
      <c r="D94" s="41" t="s">
        <v>155</v>
      </c>
      <c r="E94" s="42">
        <v>1080</v>
      </c>
      <c r="F94" s="41">
        <v>1</v>
      </c>
      <c r="G94" s="5" t="s">
        <v>128</v>
      </c>
      <c r="H94" s="48"/>
      <c r="I94" s="41" t="s">
        <v>723</v>
      </c>
      <c r="J94" s="194"/>
      <c r="K94" s="41"/>
      <c r="M94" s="118" t="s">
        <v>291</v>
      </c>
      <c r="N94" s="119">
        <f>SUM(N92:N93)</f>
        <v>3500</v>
      </c>
    </row>
    <row r="95" spans="1:16" ht="16.5" thickBot="1">
      <c r="A95" s="109" t="s">
        <v>125</v>
      </c>
      <c r="B95" s="41" t="s">
        <v>174</v>
      </c>
      <c r="C95" s="41" t="s">
        <v>444</v>
      </c>
      <c r="D95" s="41" t="s">
        <v>443</v>
      </c>
      <c r="E95" s="42">
        <v>1780</v>
      </c>
      <c r="F95" s="41">
        <v>1</v>
      </c>
      <c r="G95" s="111" t="s">
        <v>130</v>
      </c>
      <c r="H95" s="48"/>
      <c r="I95" s="41" t="s">
        <v>718</v>
      </c>
      <c r="J95" s="194"/>
      <c r="K95" s="41"/>
    </row>
    <row r="96" spans="1:16" ht="16.5" thickBot="1">
      <c r="A96" s="109" t="s">
        <v>152</v>
      </c>
      <c r="B96" s="109" t="s">
        <v>181</v>
      </c>
      <c r="C96" s="109" t="s">
        <v>182</v>
      </c>
      <c r="D96" s="109" t="s">
        <v>154</v>
      </c>
      <c r="E96" s="110">
        <v>2480</v>
      </c>
      <c r="F96" s="109">
        <v>1</v>
      </c>
      <c r="G96" s="192" t="s">
        <v>153</v>
      </c>
      <c r="H96" s="48"/>
      <c r="I96" s="196" t="s">
        <v>742</v>
      </c>
      <c r="J96" s="194"/>
      <c r="K96" s="41"/>
      <c r="L96" t="s">
        <v>912</v>
      </c>
      <c r="M96" s="116" t="s">
        <v>907</v>
      </c>
      <c r="N96" s="117"/>
      <c r="O96" s="20">
        <v>18</v>
      </c>
      <c r="P96" t="s">
        <v>908</v>
      </c>
    </row>
    <row r="97" spans="1:16" ht="16.5" thickTop="1">
      <c r="A97" s="41" t="s">
        <v>119</v>
      </c>
      <c r="B97" s="41" t="s">
        <v>181</v>
      </c>
      <c r="C97" s="41" t="s">
        <v>189</v>
      </c>
      <c r="D97" s="41" t="s">
        <v>123</v>
      </c>
      <c r="E97" s="42">
        <v>682</v>
      </c>
      <c r="F97" s="41">
        <v>1</v>
      </c>
      <c r="G97" s="53" t="s">
        <v>129</v>
      </c>
      <c r="H97" s="173">
        <v>43353</v>
      </c>
      <c r="I97" s="41" t="s">
        <v>719</v>
      </c>
      <c r="J97" s="194"/>
      <c r="K97" s="41"/>
      <c r="M97" s="97" t="s">
        <v>115</v>
      </c>
      <c r="N97" s="98">
        <v>4500</v>
      </c>
    </row>
    <row r="98" spans="1:16">
      <c r="A98" s="41" t="s">
        <v>531</v>
      </c>
      <c r="B98" s="41" t="s">
        <v>181</v>
      </c>
      <c r="C98" s="41" t="s">
        <v>189</v>
      </c>
      <c r="D98" s="41" t="s">
        <v>532</v>
      </c>
      <c r="E98" s="42">
        <v>266</v>
      </c>
      <c r="F98" s="41">
        <v>1</v>
      </c>
      <c r="G98" s="142" t="s">
        <v>533</v>
      </c>
      <c r="H98" s="48"/>
      <c r="I98" s="41" t="s">
        <v>719</v>
      </c>
      <c r="J98" s="194"/>
      <c r="K98" s="41"/>
      <c r="M98" s="97" t="s">
        <v>384</v>
      </c>
      <c r="N98" s="98"/>
    </row>
    <row r="99" spans="1:16" ht="16.5" thickBot="1">
      <c r="A99" s="41" t="s">
        <v>537</v>
      </c>
      <c r="B99" s="41" t="s">
        <v>534</v>
      </c>
      <c r="C99" s="41" t="s">
        <v>539</v>
      </c>
      <c r="D99" s="41" t="s">
        <v>538</v>
      </c>
      <c r="E99" s="42">
        <v>388</v>
      </c>
      <c r="F99" s="41">
        <v>1</v>
      </c>
      <c r="G99" s="154" t="s">
        <v>130</v>
      </c>
      <c r="H99" s="48"/>
      <c r="I99" s="41" t="s">
        <v>719</v>
      </c>
      <c r="J99" s="194"/>
      <c r="K99" s="41"/>
      <c r="M99" s="118" t="s">
        <v>291</v>
      </c>
      <c r="N99" s="119">
        <f>SUM(N97:N98)</f>
        <v>4500</v>
      </c>
    </row>
    <row r="100" spans="1:16" ht="16.5" thickBot="1">
      <c r="A100" s="41" t="s">
        <v>574</v>
      </c>
      <c r="B100" s="41" t="s">
        <v>181</v>
      </c>
      <c r="C100" s="41" t="s">
        <v>189</v>
      </c>
      <c r="D100" s="41" t="s">
        <v>575</v>
      </c>
      <c r="E100" s="42">
        <v>51</v>
      </c>
      <c r="F100" s="41">
        <v>1</v>
      </c>
      <c r="G100" s="53" t="s">
        <v>129</v>
      </c>
      <c r="H100" s="48"/>
      <c r="I100" s="41" t="s">
        <v>719</v>
      </c>
      <c r="J100" s="194"/>
      <c r="K100" s="41"/>
    </row>
    <row r="101" spans="1:16" ht="16.5" thickBot="1">
      <c r="A101" s="41" t="s">
        <v>779</v>
      </c>
      <c r="B101" s="41" t="s">
        <v>181</v>
      </c>
      <c r="C101" s="41" t="s">
        <v>785</v>
      </c>
      <c r="D101" s="41" t="s">
        <v>778</v>
      </c>
      <c r="E101" s="42">
        <v>6399</v>
      </c>
      <c r="F101" s="41">
        <v>1</v>
      </c>
      <c r="G101" s="11" t="s">
        <v>128</v>
      </c>
      <c r="H101" s="173">
        <v>43405</v>
      </c>
      <c r="I101" s="41" t="s">
        <v>784</v>
      </c>
      <c r="J101" s="194"/>
      <c r="K101" s="41"/>
      <c r="M101" s="116" t="s">
        <v>911</v>
      </c>
      <c r="N101" s="117"/>
      <c r="O101" s="20">
        <v>19</v>
      </c>
      <c r="P101" t="s">
        <v>928</v>
      </c>
    </row>
    <row r="102" spans="1:16" ht="16.5" thickTop="1">
      <c r="A102" s="41" t="s">
        <v>107</v>
      </c>
      <c r="B102" s="41" t="s">
        <v>181</v>
      </c>
      <c r="C102" s="41" t="s">
        <v>173</v>
      </c>
      <c r="D102" s="41" t="s">
        <v>108</v>
      </c>
      <c r="E102" s="42">
        <v>1166</v>
      </c>
      <c r="F102" s="41">
        <v>4000</v>
      </c>
      <c r="G102" s="5" t="s">
        <v>130</v>
      </c>
      <c r="H102" s="48"/>
      <c r="I102" s="41" t="s">
        <v>720</v>
      </c>
      <c r="J102" s="194"/>
      <c r="K102" s="41"/>
      <c r="M102" s="97" t="s">
        <v>115</v>
      </c>
      <c r="N102" s="98"/>
    </row>
    <row r="103" spans="1:16">
      <c r="A103" s="41" t="s">
        <v>107</v>
      </c>
      <c r="B103" s="41" t="s">
        <v>181</v>
      </c>
      <c r="C103" s="41" t="s">
        <v>173</v>
      </c>
      <c r="D103" s="41" t="s">
        <v>913</v>
      </c>
      <c r="E103" s="42">
        <v>980</v>
      </c>
      <c r="F103" s="41">
        <v>4000</v>
      </c>
      <c r="G103" s="11" t="s">
        <v>128</v>
      </c>
      <c r="H103" s="173">
        <v>43459</v>
      </c>
      <c r="I103" s="41" t="s">
        <v>720</v>
      </c>
      <c r="J103" s="194"/>
      <c r="K103" s="41"/>
      <c r="M103" s="97" t="s">
        <v>384</v>
      </c>
      <c r="N103" s="98"/>
    </row>
    <row r="104" spans="1:16" ht="16.5" thickBot="1">
      <c r="A104" s="109" t="s">
        <v>456</v>
      </c>
      <c r="B104" s="41" t="s">
        <v>181</v>
      </c>
      <c r="C104" s="41" t="s">
        <v>173</v>
      </c>
      <c r="D104" s="109" t="s">
        <v>457</v>
      </c>
      <c r="E104" s="110">
        <v>999</v>
      </c>
      <c r="F104" s="41">
        <v>4000</v>
      </c>
      <c r="G104" s="114" t="s">
        <v>130</v>
      </c>
      <c r="H104" s="48"/>
      <c r="I104" s="41" t="s">
        <v>720</v>
      </c>
      <c r="J104" s="194"/>
      <c r="K104" s="41"/>
      <c r="M104" s="118" t="s">
        <v>291</v>
      </c>
      <c r="N104" s="119">
        <f>SUM(N102:N103)</f>
        <v>0</v>
      </c>
    </row>
    <row r="105" spans="1:16" ht="16.5" thickBot="1">
      <c r="A105" s="109" t="s">
        <v>456</v>
      </c>
      <c r="B105" s="41" t="s">
        <v>181</v>
      </c>
      <c r="C105" s="41" t="s">
        <v>173</v>
      </c>
      <c r="D105" s="109" t="s">
        <v>457</v>
      </c>
      <c r="E105" s="110">
        <v>999</v>
      </c>
      <c r="F105" s="41">
        <v>4000</v>
      </c>
      <c r="G105" s="172" t="s">
        <v>130</v>
      </c>
      <c r="H105" s="48"/>
      <c r="I105" s="41" t="s">
        <v>720</v>
      </c>
      <c r="J105" s="194"/>
      <c r="K105" s="41"/>
    </row>
    <row r="106" spans="1:16" ht="16.5" thickBot="1">
      <c r="A106" s="109" t="s">
        <v>456</v>
      </c>
      <c r="B106" s="41" t="s">
        <v>181</v>
      </c>
      <c r="C106" s="41" t="s">
        <v>173</v>
      </c>
      <c r="D106" s="109" t="s">
        <v>457</v>
      </c>
      <c r="E106" s="110">
        <v>999</v>
      </c>
      <c r="F106" s="41">
        <v>4000</v>
      </c>
      <c r="G106" s="182" t="s">
        <v>130</v>
      </c>
      <c r="H106" s="173">
        <v>43381</v>
      </c>
      <c r="I106" s="41" t="s">
        <v>720</v>
      </c>
      <c r="J106" s="194"/>
      <c r="K106" s="41"/>
      <c r="M106" s="116" t="s">
        <v>930</v>
      </c>
      <c r="N106" s="117"/>
      <c r="O106" s="20">
        <v>20</v>
      </c>
      <c r="P106" t="s">
        <v>928</v>
      </c>
    </row>
    <row r="107" spans="1:16" ht="16.5" thickTop="1">
      <c r="A107" s="41" t="s">
        <v>689</v>
      </c>
      <c r="B107" s="41" t="s">
        <v>181</v>
      </c>
      <c r="C107" s="41" t="s">
        <v>173</v>
      </c>
      <c r="D107" s="41" t="s">
        <v>691</v>
      </c>
      <c r="E107" s="42">
        <v>999</v>
      </c>
      <c r="F107" s="41">
        <v>5000</v>
      </c>
      <c r="G107" s="187" t="s">
        <v>690</v>
      </c>
      <c r="H107" s="173">
        <v>43390</v>
      </c>
      <c r="I107" s="41" t="s">
        <v>720</v>
      </c>
      <c r="J107" s="194"/>
      <c r="K107" s="41"/>
      <c r="M107" s="97" t="s">
        <v>115</v>
      </c>
      <c r="N107" s="98"/>
    </row>
    <row r="108" spans="1:16">
      <c r="A108" s="41" t="s">
        <v>693</v>
      </c>
      <c r="B108" s="41" t="s">
        <v>181</v>
      </c>
      <c r="C108" s="41" t="s">
        <v>173</v>
      </c>
      <c r="D108" s="41" t="s">
        <v>692</v>
      </c>
      <c r="E108" s="42">
        <v>1480</v>
      </c>
      <c r="F108" s="41">
        <v>2000</v>
      </c>
      <c r="G108" s="187" t="s">
        <v>690</v>
      </c>
      <c r="H108" s="173">
        <v>43390</v>
      </c>
      <c r="I108" s="41" t="s">
        <v>720</v>
      </c>
      <c r="J108" s="194"/>
      <c r="K108" s="41"/>
      <c r="M108" s="97" t="s">
        <v>384</v>
      </c>
      <c r="N108" s="98"/>
    </row>
    <row r="109" spans="1:16" ht="16.5" thickBot="1">
      <c r="A109" s="109" t="s">
        <v>456</v>
      </c>
      <c r="B109" s="41" t="s">
        <v>181</v>
      </c>
      <c r="C109" s="41" t="s">
        <v>173</v>
      </c>
      <c r="D109" s="109" t="s">
        <v>457</v>
      </c>
      <c r="E109" s="110">
        <v>999</v>
      </c>
      <c r="F109" s="41">
        <v>4000</v>
      </c>
      <c r="G109" s="219" t="s">
        <v>130</v>
      </c>
      <c r="H109" s="173">
        <v>43423</v>
      </c>
      <c r="I109" s="41" t="s">
        <v>720</v>
      </c>
      <c r="J109" s="194"/>
      <c r="K109" s="41"/>
      <c r="M109" s="118" t="s">
        <v>291</v>
      </c>
      <c r="N109" s="119">
        <f>SUM(N107:N108)</f>
        <v>0</v>
      </c>
    </row>
    <row r="110" spans="1:16" ht="16.5" thickBot="1">
      <c r="A110" s="41" t="s">
        <v>689</v>
      </c>
      <c r="B110" s="41" t="s">
        <v>181</v>
      </c>
      <c r="C110" s="41" t="s">
        <v>173</v>
      </c>
      <c r="D110" s="41" t="s">
        <v>691</v>
      </c>
      <c r="E110" s="42">
        <v>999</v>
      </c>
      <c r="F110" s="41">
        <v>5000</v>
      </c>
      <c r="G110" s="219" t="s">
        <v>690</v>
      </c>
      <c r="H110" s="173">
        <v>43423</v>
      </c>
      <c r="I110" s="41" t="s">
        <v>720</v>
      </c>
      <c r="J110" s="194"/>
      <c r="K110" s="41"/>
    </row>
    <row r="111" spans="1:16" ht="16.5" thickBot="1">
      <c r="A111" s="84" t="s">
        <v>305</v>
      </c>
      <c r="B111" s="84" t="s">
        <v>181</v>
      </c>
      <c r="C111" s="84" t="s">
        <v>173</v>
      </c>
      <c r="D111" s="84" t="s">
        <v>307</v>
      </c>
      <c r="E111" s="85">
        <v>216</v>
      </c>
      <c r="F111" s="84">
        <v>2</v>
      </c>
      <c r="G111" s="87" t="s">
        <v>306</v>
      </c>
      <c r="H111" s="48"/>
      <c r="I111" s="196" t="s">
        <v>702</v>
      </c>
      <c r="J111" s="194"/>
      <c r="K111" s="41"/>
      <c r="L111" t="s">
        <v>732</v>
      </c>
      <c r="M111" s="116" t="s">
        <v>906</v>
      </c>
      <c r="N111" s="117"/>
      <c r="O111" s="20">
        <v>21</v>
      </c>
      <c r="P111" t="s">
        <v>927</v>
      </c>
    </row>
    <row r="112" spans="1:16" ht="16.5" thickTop="1">
      <c r="A112" s="41" t="s">
        <v>556</v>
      </c>
      <c r="B112" s="41" t="s">
        <v>181</v>
      </c>
      <c r="C112" s="41" t="s">
        <v>173</v>
      </c>
      <c r="D112" s="41" t="s">
        <v>462</v>
      </c>
      <c r="E112" s="42">
        <v>268</v>
      </c>
      <c r="F112" s="41">
        <v>1</v>
      </c>
      <c r="G112" s="115" t="s">
        <v>463</v>
      </c>
      <c r="H112" s="48"/>
      <c r="I112" s="41" t="s">
        <v>701</v>
      </c>
      <c r="J112" s="194"/>
      <c r="K112" s="41"/>
      <c r="M112" s="97" t="s">
        <v>115</v>
      </c>
      <c r="N112" s="98">
        <v>3000</v>
      </c>
    </row>
    <row r="113" spans="1:16">
      <c r="A113" s="41" t="s">
        <v>103</v>
      </c>
      <c r="B113" s="41" t="s">
        <v>181</v>
      </c>
      <c r="C113" s="41" t="s">
        <v>186</v>
      </c>
      <c r="D113" s="41" t="s">
        <v>161</v>
      </c>
      <c r="E113" s="42">
        <v>1400</v>
      </c>
      <c r="F113" s="41">
        <v>1</v>
      </c>
      <c r="G113" s="11" t="s">
        <v>128</v>
      </c>
      <c r="H113" s="48"/>
      <c r="I113" s="41" t="s">
        <v>701</v>
      </c>
      <c r="J113" s="194"/>
      <c r="K113" s="41"/>
      <c r="M113" s="97" t="s">
        <v>384</v>
      </c>
      <c r="N113" s="98">
        <v>500</v>
      </c>
    </row>
    <row r="114" spans="1:16" ht="16.5" thickBot="1">
      <c r="A114" s="41" t="s">
        <v>375</v>
      </c>
      <c r="B114" s="41" t="s">
        <v>376</v>
      </c>
      <c r="C114" s="41" t="s">
        <v>377</v>
      </c>
      <c r="D114" s="41" t="s">
        <v>378</v>
      </c>
      <c r="E114" s="42">
        <v>1250</v>
      </c>
      <c r="F114" s="41">
        <v>1</v>
      </c>
      <c r="G114" s="11" t="s">
        <v>379</v>
      </c>
      <c r="H114" s="48"/>
      <c r="I114" s="41" t="s">
        <v>706</v>
      </c>
      <c r="J114" s="194"/>
      <c r="K114" s="41"/>
      <c r="M114" s="118" t="s">
        <v>291</v>
      </c>
      <c r="N114" s="119">
        <f>SUM(N112:N113)</f>
        <v>3500</v>
      </c>
    </row>
    <row r="115" spans="1:16" ht="16.5" thickBot="1">
      <c r="A115" s="84" t="s">
        <v>380</v>
      </c>
      <c r="B115" s="84" t="s">
        <v>376</v>
      </c>
      <c r="C115" s="84" t="s">
        <v>381</v>
      </c>
      <c r="D115" s="84" t="s">
        <v>382</v>
      </c>
      <c r="E115" s="85">
        <v>175</v>
      </c>
      <c r="F115" s="84">
        <v>50</v>
      </c>
      <c r="G115" s="87" t="s">
        <v>129</v>
      </c>
      <c r="H115" s="48"/>
      <c r="I115" s="196" t="s">
        <v>702</v>
      </c>
      <c r="J115" s="194"/>
      <c r="K115" s="41"/>
    </row>
    <row r="116" spans="1:16" ht="16.5" thickBot="1">
      <c r="A116" s="109" t="s">
        <v>541</v>
      </c>
      <c r="B116" s="41" t="s">
        <v>534</v>
      </c>
      <c r="C116" s="41" t="s">
        <v>542</v>
      </c>
      <c r="D116" s="41" t="s">
        <v>543</v>
      </c>
      <c r="E116" s="42">
        <v>144</v>
      </c>
      <c r="F116" s="41">
        <v>4</v>
      </c>
      <c r="G116" s="142" t="s">
        <v>544</v>
      </c>
      <c r="H116" s="48"/>
      <c r="I116" s="41" t="s">
        <v>721</v>
      </c>
      <c r="J116" s="194"/>
      <c r="K116" s="41"/>
      <c r="L116" t="s">
        <v>910</v>
      </c>
      <c r="M116" s="116" t="s">
        <v>909</v>
      </c>
      <c r="N116" s="117"/>
      <c r="O116" s="20">
        <v>22</v>
      </c>
      <c r="P116" t="s">
        <v>791</v>
      </c>
    </row>
    <row r="117" spans="1:16" ht="16.5" thickTop="1">
      <c r="A117" s="41" t="s">
        <v>866</v>
      </c>
      <c r="B117" s="41" t="s">
        <v>181</v>
      </c>
      <c r="C117" s="41" t="s">
        <v>867</v>
      </c>
      <c r="D117" s="41" t="s">
        <v>865</v>
      </c>
      <c r="E117" s="42">
        <v>160</v>
      </c>
      <c r="F117" s="41">
        <v>10</v>
      </c>
      <c r="G117" s="53" t="s">
        <v>129</v>
      </c>
      <c r="H117" s="173">
        <v>43423</v>
      </c>
      <c r="I117" s="41" t="s">
        <v>720</v>
      </c>
      <c r="J117" s="194"/>
      <c r="K117" s="41"/>
      <c r="M117" s="97" t="s">
        <v>115</v>
      </c>
      <c r="N117" s="98"/>
    </row>
    <row r="118" spans="1:16">
      <c r="A118" s="41" t="s">
        <v>483</v>
      </c>
      <c r="B118" s="41" t="s">
        <v>484</v>
      </c>
      <c r="C118" s="41" t="s">
        <v>485</v>
      </c>
      <c r="D118" s="41" t="s">
        <v>482</v>
      </c>
      <c r="E118" s="42">
        <v>230</v>
      </c>
      <c r="F118" s="41">
        <v>2</v>
      </c>
      <c r="G118" s="120" t="s">
        <v>486</v>
      </c>
      <c r="H118" s="48"/>
      <c r="I118" s="41" t="s">
        <v>720</v>
      </c>
      <c r="J118" s="194"/>
      <c r="K118" s="41"/>
      <c r="M118" s="97" t="s">
        <v>384</v>
      </c>
      <c r="N118" s="98"/>
    </row>
    <row r="119" spans="1:16" ht="16.5" thickBot="1">
      <c r="A119" s="41" t="s">
        <v>505</v>
      </c>
      <c r="B119" s="41" t="s">
        <v>654</v>
      </c>
      <c r="C119" s="41" t="s">
        <v>651</v>
      </c>
      <c r="D119" s="41" t="s">
        <v>506</v>
      </c>
      <c r="E119" s="42">
        <v>421</v>
      </c>
      <c r="F119" s="41">
        <v>1</v>
      </c>
      <c r="G119" s="136" t="s">
        <v>507</v>
      </c>
      <c r="H119" s="48"/>
      <c r="I119" s="41" t="s">
        <v>721</v>
      </c>
      <c r="J119" s="194"/>
      <c r="K119" s="41"/>
      <c r="M119" s="118" t="s">
        <v>291</v>
      </c>
      <c r="N119" s="119">
        <f>SUM(N117:N118)</f>
        <v>0</v>
      </c>
    </row>
    <row r="120" spans="1:16">
      <c r="A120" s="109" t="s">
        <v>125</v>
      </c>
      <c r="B120" s="41" t="s">
        <v>654</v>
      </c>
      <c r="C120" s="41" t="s">
        <v>652</v>
      </c>
      <c r="D120" s="41" t="s">
        <v>525</v>
      </c>
      <c r="E120" s="42">
        <v>564</v>
      </c>
      <c r="F120" s="41">
        <v>1</v>
      </c>
      <c r="G120" s="11" t="s">
        <v>455</v>
      </c>
      <c r="H120" s="48"/>
      <c r="I120" s="41" t="s">
        <v>721</v>
      </c>
      <c r="J120" s="194"/>
      <c r="K120" s="41"/>
    </row>
    <row r="121" spans="1:16">
      <c r="A121" s="41" t="s">
        <v>650</v>
      </c>
      <c r="B121" s="41" t="s">
        <v>654</v>
      </c>
      <c r="C121" s="41" t="s">
        <v>653</v>
      </c>
      <c r="D121" s="41" t="s">
        <v>648</v>
      </c>
      <c r="E121" s="42">
        <v>350</v>
      </c>
      <c r="F121" s="41">
        <v>1</v>
      </c>
      <c r="G121" s="182" t="s">
        <v>507</v>
      </c>
      <c r="H121" s="173">
        <v>43381</v>
      </c>
      <c r="I121" s="41" t="s">
        <v>721</v>
      </c>
      <c r="J121" s="194"/>
      <c r="K121" s="41"/>
    </row>
    <row r="122" spans="1:16">
      <c r="A122" s="41" t="s">
        <v>656</v>
      </c>
      <c r="B122" s="41" t="s">
        <v>654</v>
      </c>
      <c r="C122" s="41" t="s">
        <v>657</v>
      </c>
      <c r="D122" s="41" t="s">
        <v>655</v>
      </c>
      <c r="E122" s="42">
        <v>510</v>
      </c>
      <c r="F122" s="41">
        <v>1</v>
      </c>
      <c r="G122" s="182" t="s">
        <v>507</v>
      </c>
      <c r="H122" s="173">
        <v>43381</v>
      </c>
      <c r="I122" s="41" t="s">
        <v>721</v>
      </c>
      <c r="J122" s="194"/>
      <c r="K122" s="41"/>
    </row>
    <row r="123" spans="1:16">
      <c r="A123" s="41" t="s">
        <v>659</v>
      </c>
      <c r="B123" s="41" t="s">
        <v>654</v>
      </c>
      <c r="C123" s="41" t="s">
        <v>661</v>
      </c>
      <c r="D123" s="41" t="s">
        <v>660</v>
      </c>
      <c r="E123" s="42">
        <v>678</v>
      </c>
      <c r="F123" s="41">
        <v>1</v>
      </c>
      <c r="G123" s="11" t="s">
        <v>455</v>
      </c>
      <c r="H123" s="173">
        <v>43381</v>
      </c>
      <c r="I123" s="41" t="s">
        <v>716</v>
      </c>
      <c r="J123" s="194"/>
      <c r="K123" s="41"/>
    </row>
    <row r="124" spans="1:16">
      <c r="A124" s="109" t="s">
        <v>125</v>
      </c>
      <c r="B124" s="41" t="s">
        <v>534</v>
      </c>
      <c r="C124" s="41" t="s">
        <v>540</v>
      </c>
      <c r="D124" s="41" t="s">
        <v>535</v>
      </c>
      <c r="E124" s="42">
        <v>720</v>
      </c>
      <c r="F124" s="41">
        <v>10</v>
      </c>
      <c r="G124" s="142" t="s">
        <v>536</v>
      </c>
      <c r="H124" s="48"/>
      <c r="I124" s="41" t="s">
        <v>721</v>
      </c>
      <c r="J124" s="194"/>
      <c r="K124" s="41"/>
    </row>
    <row r="125" spans="1:16">
      <c r="A125" s="84" t="s">
        <v>545</v>
      </c>
      <c r="B125" s="84" t="s">
        <v>181</v>
      </c>
      <c r="C125" s="84" t="s">
        <v>577</v>
      </c>
      <c r="D125" s="84" t="s">
        <v>547</v>
      </c>
      <c r="E125" s="85">
        <v>132</v>
      </c>
      <c r="F125" s="84">
        <v>5</v>
      </c>
      <c r="G125" s="87" t="s">
        <v>129</v>
      </c>
      <c r="H125" s="48"/>
      <c r="I125" s="196" t="s">
        <v>702</v>
      </c>
      <c r="J125" s="194"/>
      <c r="K125" s="41"/>
    </row>
    <row r="126" spans="1:16">
      <c r="A126" s="41" t="s">
        <v>545</v>
      </c>
      <c r="B126" s="41" t="s">
        <v>181</v>
      </c>
      <c r="C126" s="41" t="s">
        <v>577</v>
      </c>
      <c r="D126" s="41" t="s">
        <v>576</v>
      </c>
      <c r="E126" s="42">
        <v>143</v>
      </c>
      <c r="F126" s="41">
        <v>5</v>
      </c>
      <c r="G126" s="53" t="s">
        <v>129</v>
      </c>
      <c r="H126" s="48"/>
      <c r="I126" s="41" t="s">
        <v>733</v>
      </c>
      <c r="J126" s="194"/>
      <c r="K126" s="41"/>
    </row>
    <row r="127" spans="1:16">
      <c r="A127" s="41" t="s">
        <v>545</v>
      </c>
      <c r="B127" s="41" t="s">
        <v>181</v>
      </c>
      <c r="C127" s="41" t="s">
        <v>577</v>
      </c>
      <c r="D127" s="41" t="s">
        <v>857</v>
      </c>
      <c r="E127" s="42">
        <v>129</v>
      </c>
      <c r="F127" s="41">
        <v>5</v>
      </c>
      <c r="G127" s="219" t="s">
        <v>507</v>
      </c>
      <c r="H127" s="173">
        <v>43423</v>
      </c>
      <c r="I127" s="41" t="s">
        <v>720</v>
      </c>
      <c r="J127" s="194"/>
      <c r="K127" s="41"/>
    </row>
    <row r="128" spans="1:16">
      <c r="A128" s="41" t="s">
        <v>863</v>
      </c>
      <c r="B128" s="41" t="s">
        <v>181</v>
      </c>
      <c r="C128" s="41" t="s">
        <v>864</v>
      </c>
      <c r="D128" s="41" t="s">
        <v>862</v>
      </c>
      <c r="E128" s="42">
        <v>182</v>
      </c>
      <c r="F128" s="41">
        <v>15</v>
      </c>
      <c r="G128" s="53" t="s">
        <v>129</v>
      </c>
      <c r="H128" s="173">
        <v>43423</v>
      </c>
      <c r="I128" s="41" t="s">
        <v>720</v>
      </c>
      <c r="J128" s="194"/>
      <c r="K128" s="41"/>
    </row>
    <row r="129" spans="1:11">
      <c r="A129" s="84" t="s">
        <v>545</v>
      </c>
      <c r="B129" s="84" t="s">
        <v>181</v>
      </c>
      <c r="C129" s="84" t="s">
        <v>546</v>
      </c>
      <c r="D129" s="84" t="s">
        <v>548</v>
      </c>
      <c r="E129" s="85">
        <v>246</v>
      </c>
      <c r="F129" s="84">
        <v>1</v>
      </c>
      <c r="G129" s="87" t="s">
        <v>129</v>
      </c>
      <c r="H129" s="48"/>
      <c r="I129" s="196" t="s">
        <v>702</v>
      </c>
      <c r="J129" s="194"/>
      <c r="K129" s="41"/>
    </row>
    <row r="130" spans="1:11">
      <c r="A130" s="41" t="s">
        <v>545</v>
      </c>
      <c r="B130" s="41" t="s">
        <v>181</v>
      </c>
      <c r="C130" s="41" t="s">
        <v>546</v>
      </c>
      <c r="D130" s="41" t="s">
        <v>549</v>
      </c>
      <c r="E130" s="42">
        <v>117</v>
      </c>
      <c r="F130" s="41">
        <v>2</v>
      </c>
      <c r="G130" s="53" t="s">
        <v>129</v>
      </c>
      <c r="H130" s="48"/>
      <c r="I130" s="41" t="s">
        <v>733</v>
      </c>
      <c r="J130" s="194"/>
      <c r="K130" s="41"/>
    </row>
    <row r="131" spans="1:11">
      <c r="A131" s="84" t="s">
        <v>545</v>
      </c>
      <c r="B131" s="84" t="s">
        <v>181</v>
      </c>
      <c r="C131" s="84" t="s">
        <v>555</v>
      </c>
      <c r="D131" s="84" t="s">
        <v>554</v>
      </c>
      <c r="E131" s="85">
        <v>281</v>
      </c>
      <c r="F131" s="84">
        <v>1</v>
      </c>
      <c r="G131" s="87" t="s">
        <v>129</v>
      </c>
      <c r="H131" s="48"/>
      <c r="I131" s="196" t="s">
        <v>702</v>
      </c>
      <c r="J131" s="194"/>
      <c r="K131" s="41"/>
    </row>
    <row r="132" spans="1:11">
      <c r="A132" s="41" t="s">
        <v>545</v>
      </c>
      <c r="B132" s="41" t="s">
        <v>181</v>
      </c>
      <c r="C132" s="41" t="s">
        <v>555</v>
      </c>
      <c r="D132" s="41" t="s">
        <v>567</v>
      </c>
      <c r="E132" s="42">
        <v>224</v>
      </c>
      <c r="F132" s="41">
        <v>1</v>
      </c>
      <c r="G132" s="53" t="s">
        <v>129</v>
      </c>
      <c r="H132" s="173">
        <v>43358</v>
      </c>
      <c r="I132" s="41" t="s">
        <v>733</v>
      </c>
      <c r="J132" s="194"/>
      <c r="K132" s="41"/>
    </row>
    <row r="133" spans="1:11">
      <c r="A133" s="41" t="s">
        <v>600</v>
      </c>
      <c r="B133" s="41" t="s">
        <v>181</v>
      </c>
      <c r="C133" s="41" t="s">
        <v>601</v>
      </c>
      <c r="D133" s="41" t="s">
        <v>602</v>
      </c>
      <c r="E133" s="42">
        <v>432</v>
      </c>
      <c r="F133" s="41">
        <v>2</v>
      </c>
      <c r="G133" s="53" t="s">
        <v>603</v>
      </c>
      <c r="H133" s="48"/>
      <c r="I133" s="41" t="s">
        <v>722</v>
      </c>
      <c r="J133" s="194"/>
      <c r="K133" s="41"/>
    </row>
    <row r="134" spans="1:11">
      <c r="A134" s="41" t="s">
        <v>623</v>
      </c>
      <c r="B134" s="41" t="s">
        <v>181</v>
      </c>
      <c r="C134" s="41" t="s">
        <v>622</v>
      </c>
      <c r="D134" s="41" t="s">
        <v>621</v>
      </c>
      <c r="E134" s="42">
        <v>297</v>
      </c>
      <c r="F134" s="41">
        <v>1</v>
      </c>
      <c r="G134" s="53" t="s">
        <v>129</v>
      </c>
      <c r="H134" s="48"/>
      <c r="I134" s="41" t="s">
        <v>711</v>
      </c>
      <c r="J134" s="194"/>
      <c r="K134" s="41"/>
    </row>
    <row r="135" spans="1:11">
      <c r="A135" s="41" t="s">
        <v>640</v>
      </c>
      <c r="B135" s="41" t="s">
        <v>181</v>
      </c>
      <c r="C135" s="41" t="s">
        <v>641</v>
      </c>
      <c r="D135" s="41" t="s">
        <v>642</v>
      </c>
      <c r="E135" s="42">
        <v>291</v>
      </c>
      <c r="F135" s="41">
        <v>1</v>
      </c>
      <c r="G135" s="53" t="s">
        <v>129</v>
      </c>
      <c r="H135" s="173">
        <v>43377</v>
      </c>
      <c r="I135" s="41" t="s">
        <v>734</v>
      </c>
      <c r="J135" s="194"/>
      <c r="K135" s="41"/>
    </row>
    <row r="136" spans="1:11">
      <c r="A136" s="41" t="s">
        <v>644</v>
      </c>
      <c r="B136" s="41" t="s">
        <v>181</v>
      </c>
      <c r="C136" s="41" t="s">
        <v>641</v>
      </c>
      <c r="D136" s="41" t="s">
        <v>643</v>
      </c>
      <c r="E136" s="42">
        <v>397</v>
      </c>
      <c r="F136" s="41">
        <v>1</v>
      </c>
      <c r="G136" s="53" t="s">
        <v>129</v>
      </c>
      <c r="H136" s="173">
        <v>43378</v>
      </c>
      <c r="I136" s="41" t="s">
        <v>734</v>
      </c>
      <c r="J136" s="194"/>
      <c r="K136" s="41"/>
    </row>
    <row r="137" spans="1:11">
      <c r="A137" s="41" t="s">
        <v>649</v>
      </c>
      <c r="B137" s="41" t="s">
        <v>181</v>
      </c>
      <c r="C137" s="41" t="s">
        <v>645</v>
      </c>
      <c r="D137" s="41" t="s">
        <v>646</v>
      </c>
      <c r="E137" s="42">
        <v>360</v>
      </c>
      <c r="F137" s="41">
        <v>20</v>
      </c>
      <c r="G137" s="182" t="s">
        <v>647</v>
      </c>
      <c r="H137" s="173">
        <v>43381</v>
      </c>
      <c r="I137" s="41" t="s">
        <v>720</v>
      </c>
      <c r="J137" s="194"/>
      <c r="K137" s="41"/>
    </row>
    <row r="138" spans="1:11">
      <c r="A138" s="41" t="s">
        <v>859</v>
      </c>
      <c r="B138" s="41" t="s">
        <v>181</v>
      </c>
      <c r="C138" s="41" t="s">
        <v>860</v>
      </c>
      <c r="D138" s="41" t="s">
        <v>858</v>
      </c>
      <c r="E138" s="42">
        <v>800</v>
      </c>
      <c r="F138" s="41">
        <v>10</v>
      </c>
      <c r="G138" s="219" t="s">
        <v>507</v>
      </c>
      <c r="H138" s="173">
        <v>43423</v>
      </c>
      <c r="I138" s="41" t="s">
        <v>861</v>
      </c>
      <c r="J138" s="194"/>
      <c r="K138" s="41"/>
    </row>
    <row r="139" spans="1:11">
      <c r="A139" s="41" t="s">
        <v>935</v>
      </c>
      <c r="B139" s="41" t="s">
        <v>933</v>
      </c>
      <c r="C139" s="41" t="s">
        <v>932</v>
      </c>
      <c r="D139" s="41" t="s">
        <v>931</v>
      </c>
      <c r="E139" s="42">
        <v>2490</v>
      </c>
      <c r="F139" s="41">
        <v>1</v>
      </c>
      <c r="G139" s="230" t="s">
        <v>934</v>
      </c>
      <c r="H139" s="173">
        <v>43476</v>
      </c>
      <c r="I139" s="41"/>
      <c r="J139" s="194"/>
      <c r="K139" s="41"/>
    </row>
    <row r="140" spans="1:11">
      <c r="A140" s="41"/>
      <c r="B140" s="41"/>
      <c r="C140" s="41"/>
      <c r="D140" s="41"/>
      <c r="E140" s="42"/>
      <c r="F140" s="41"/>
      <c r="G140" s="143"/>
      <c r="H140" s="48"/>
      <c r="I140" s="41"/>
      <c r="J140" s="194"/>
      <c r="K140" s="41"/>
    </row>
    <row r="141" spans="1:11">
      <c r="A141" s="41"/>
      <c r="B141" s="41"/>
      <c r="C141" s="41" t="s">
        <v>550</v>
      </c>
      <c r="D141" s="41" t="s">
        <v>551</v>
      </c>
      <c r="E141" s="42">
        <v>-1895</v>
      </c>
      <c r="F141" s="41"/>
      <c r="G141" s="143"/>
      <c r="H141" s="48"/>
      <c r="I141" s="41"/>
      <c r="J141" s="194"/>
      <c r="K141" s="41"/>
    </row>
    <row r="142" spans="1:11">
      <c r="A142" s="41"/>
      <c r="B142" s="41"/>
      <c r="C142" s="41"/>
      <c r="D142" s="41" t="s">
        <v>552</v>
      </c>
      <c r="E142" s="42"/>
      <c r="F142" s="41"/>
      <c r="G142" s="143"/>
      <c r="H142" s="48"/>
      <c r="I142" s="41"/>
      <c r="J142" s="194"/>
      <c r="K142" s="41"/>
    </row>
    <row r="143" spans="1:11">
      <c r="A143" s="41"/>
      <c r="B143" s="41"/>
      <c r="C143" s="41"/>
      <c r="D143" s="41" t="s">
        <v>553</v>
      </c>
      <c r="E143" s="42"/>
      <c r="F143" s="41"/>
      <c r="H143" s="48"/>
      <c r="I143" s="41"/>
      <c r="J143" s="194"/>
      <c r="K143" s="41"/>
    </row>
    <row r="144" spans="1:11">
      <c r="A144" s="41"/>
      <c r="B144" s="41"/>
      <c r="C144" s="41" t="s">
        <v>122</v>
      </c>
      <c r="D144" s="41" t="s">
        <v>120</v>
      </c>
      <c r="E144" s="42">
        <v>-13287</v>
      </c>
      <c r="F144" s="41"/>
      <c r="H144" s="48"/>
      <c r="I144" s="41"/>
      <c r="J144" s="193"/>
      <c r="K144" s="41"/>
    </row>
    <row r="145" spans="1:15">
      <c r="A145" s="41"/>
      <c r="B145" s="41"/>
      <c r="C145" s="41"/>
      <c r="D145" s="41" t="s">
        <v>145</v>
      </c>
      <c r="E145" s="42">
        <v>-2711</v>
      </c>
      <c r="F145" s="41"/>
      <c r="H145" s="48"/>
      <c r="I145" s="41"/>
      <c r="J145" s="193"/>
      <c r="K145" s="41"/>
    </row>
    <row r="146" spans="1:15">
      <c r="A146" s="41"/>
      <c r="B146" s="41"/>
      <c r="C146" s="41"/>
      <c r="D146" s="41" t="s">
        <v>121</v>
      </c>
      <c r="E146" s="42">
        <v>-297</v>
      </c>
      <c r="F146" s="41"/>
      <c r="H146" s="48"/>
      <c r="I146" s="41"/>
      <c r="J146" s="193"/>
      <c r="K146" s="41"/>
    </row>
    <row r="147" spans="1:15">
      <c r="A147" s="41"/>
      <c r="B147" s="41"/>
      <c r="C147" s="41"/>
      <c r="D147" s="41" t="s">
        <v>560</v>
      </c>
      <c r="E147" s="42">
        <v>-200</v>
      </c>
      <c r="F147" s="41"/>
      <c r="G147" s="153"/>
      <c r="H147" s="48"/>
      <c r="I147" s="41"/>
      <c r="J147" s="193"/>
      <c r="K147" s="41"/>
    </row>
    <row r="148" spans="1:15">
      <c r="A148" s="41"/>
      <c r="B148" s="41"/>
      <c r="C148" s="41"/>
      <c r="D148" s="41" t="s">
        <v>138</v>
      </c>
      <c r="E148" s="42">
        <v>-1600</v>
      </c>
      <c r="F148" s="41"/>
      <c r="H148" s="48"/>
      <c r="I148" s="41"/>
      <c r="J148" s="193"/>
      <c r="K148" s="41"/>
    </row>
    <row r="149" spans="1:15">
      <c r="A149" s="41"/>
      <c r="B149" s="41"/>
      <c r="C149" s="41"/>
      <c r="D149" s="41" t="s">
        <v>151</v>
      </c>
      <c r="E149" s="42">
        <v>-1300</v>
      </c>
      <c r="F149" s="41"/>
      <c r="H149" s="48"/>
      <c r="I149" s="41"/>
      <c r="J149" s="193"/>
      <c r="K149" s="41"/>
    </row>
    <row r="150" spans="1:15">
      <c r="A150" s="41"/>
      <c r="B150" s="41"/>
      <c r="C150" s="41"/>
      <c r="D150" s="41" t="s">
        <v>148</v>
      </c>
      <c r="E150" s="42">
        <v>-3999</v>
      </c>
      <c r="F150" s="41"/>
      <c r="G150" s="134"/>
      <c r="H150" s="48"/>
      <c r="I150" s="41"/>
      <c r="J150" s="193"/>
      <c r="K150" s="41"/>
    </row>
    <row r="151" spans="1:15">
      <c r="A151" s="41"/>
      <c r="B151" s="41"/>
      <c r="C151" s="41"/>
      <c r="D151" s="41" t="s">
        <v>696</v>
      </c>
      <c r="E151" s="42">
        <v>-500</v>
      </c>
      <c r="F151" s="41"/>
      <c r="G151" s="187"/>
      <c r="H151" s="48"/>
      <c r="I151" s="41"/>
      <c r="J151" s="193"/>
      <c r="K151" s="41"/>
    </row>
    <row r="152" spans="1:15">
      <c r="A152" s="41"/>
      <c r="B152" s="41"/>
      <c r="C152" s="41"/>
      <c r="D152" s="41" t="s">
        <v>495</v>
      </c>
      <c r="E152" s="42">
        <v>-73</v>
      </c>
      <c r="F152" s="41"/>
      <c r="H152" s="48"/>
      <c r="I152" s="41"/>
      <c r="J152" s="193"/>
      <c r="K152" s="41"/>
    </row>
    <row r="153" spans="1:15">
      <c r="A153" s="41"/>
      <c r="B153" s="41"/>
      <c r="C153" s="41"/>
      <c r="D153" s="41" t="s">
        <v>451</v>
      </c>
      <c r="E153" s="42">
        <v>-562</v>
      </c>
      <c r="F153" s="41"/>
      <c r="G153" s="135"/>
      <c r="H153" s="48"/>
      <c r="I153" s="41"/>
      <c r="J153" s="193"/>
      <c r="K153" s="41"/>
    </row>
    <row r="154" spans="1:15">
      <c r="A154" s="41"/>
      <c r="B154" s="41"/>
      <c r="C154" s="41"/>
      <c r="D154" s="41" t="s">
        <v>502</v>
      </c>
      <c r="E154" s="42">
        <v>-1100</v>
      </c>
      <c r="F154" s="41"/>
      <c r="G154" s="141"/>
      <c r="H154" s="48"/>
      <c r="I154" s="41"/>
      <c r="J154" s="193"/>
      <c r="K154" s="41"/>
    </row>
    <row r="155" spans="1:15">
      <c r="A155" s="41"/>
      <c r="B155" s="41"/>
      <c r="C155" s="41"/>
      <c r="D155" s="41" t="s">
        <v>566</v>
      </c>
      <c r="E155" s="42">
        <v>-4380</v>
      </c>
      <c r="F155" s="41"/>
      <c r="G155" s="153"/>
      <c r="H155" s="48"/>
      <c r="I155" s="41"/>
      <c r="J155" s="193"/>
      <c r="K155" s="41"/>
    </row>
    <row r="156" spans="1:15">
      <c r="A156" s="41"/>
      <c r="B156" s="41"/>
      <c r="C156" s="41"/>
      <c r="D156" s="41" t="s">
        <v>527</v>
      </c>
      <c r="E156" s="42">
        <v>-2000</v>
      </c>
      <c r="F156" s="41"/>
      <c r="H156" s="48"/>
      <c r="I156" s="41"/>
      <c r="J156" s="193"/>
      <c r="K156" s="41"/>
    </row>
    <row r="157" spans="1:15" s="38" customFormat="1">
      <c r="A157" s="44"/>
      <c r="B157" s="44"/>
      <c r="C157" s="44"/>
      <c r="D157" s="45" t="s">
        <v>116</v>
      </c>
      <c r="E157" s="46">
        <f>SUM(E2:E156)</f>
        <v>225145</v>
      </c>
      <c r="F157" s="47"/>
      <c r="G157" s="51"/>
      <c r="H157" s="50"/>
      <c r="I157" s="49"/>
      <c r="J157" s="46"/>
      <c r="K157" s="44"/>
      <c r="L157" s="38" t="s">
        <v>699</v>
      </c>
      <c r="M157" s="40">
        <f>E157</f>
        <v>225145</v>
      </c>
      <c r="N157" s="39"/>
      <c r="O157" s="181"/>
    </row>
    <row r="159" spans="1:15">
      <c r="B159" t="s">
        <v>469</v>
      </c>
      <c r="L159" s="243" t="s">
        <v>568</v>
      </c>
      <c r="M159" s="53" t="s">
        <v>569</v>
      </c>
      <c r="N159" s="159">
        <v>2500</v>
      </c>
    </row>
    <row r="160" spans="1:15">
      <c r="L160" s="243"/>
      <c r="M160" s="53" t="s">
        <v>573</v>
      </c>
      <c r="N160" s="159">
        <v>500</v>
      </c>
    </row>
    <row r="161" spans="2:17" ht="16.5" thickBot="1">
      <c r="B161" s="52" t="s">
        <v>132</v>
      </c>
      <c r="D161" s="52" t="s">
        <v>875</v>
      </c>
      <c r="H161" s="176" t="s">
        <v>118</v>
      </c>
      <c r="I161" s="176"/>
      <c r="J161" s="176"/>
      <c r="L161" s="244"/>
      <c r="M161" s="160" t="s">
        <v>570</v>
      </c>
      <c r="N161" s="161">
        <v>1000</v>
      </c>
      <c r="O161" s="20" t="s">
        <v>579</v>
      </c>
    </row>
    <row r="162" spans="2:17" ht="16.5" thickTop="1">
      <c r="D162" t="s">
        <v>876</v>
      </c>
      <c r="H162" s="5" t="s">
        <v>110</v>
      </c>
      <c r="I162" t="s">
        <v>109</v>
      </c>
      <c r="J162" s="37">
        <v>1562</v>
      </c>
      <c r="L162" t="s">
        <v>571</v>
      </c>
      <c r="M162" s="162">
        <f>M157/SUM(N159:N161)</f>
        <v>56.286250000000003</v>
      </c>
      <c r="N162" s="37" t="s">
        <v>578</v>
      </c>
    </row>
    <row r="163" spans="2:17">
      <c r="B163" t="s">
        <v>133</v>
      </c>
      <c r="D163" t="s">
        <v>877</v>
      </c>
      <c r="H163" s="5" t="s">
        <v>302</v>
      </c>
      <c r="I163" t="s">
        <v>303</v>
      </c>
      <c r="J163" s="37">
        <v>648</v>
      </c>
      <c r="O163" s="245">
        <v>43473</v>
      </c>
      <c r="P163" s="246"/>
      <c r="Q163" t="s">
        <v>806</v>
      </c>
    </row>
    <row r="164" spans="2:17">
      <c r="B164" t="s">
        <v>134</v>
      </c>
      <c r="D164" t="s">
        <v>878</v>
      </c>
      <c r="L164" s="206" t="s">
        <v>737</v>
      </c>
      <c r="M164" s="207">
        <f>P164/M162</f>
        <v>0.31979391059095247</v>
      </c>
      <c r="N164" s="207"/>
      <c r="O164" s="75" t="s">
        <v>738</v>
      </c>
      <c r="P164" s="198">
        <v>18</v>
      </c>
      <c r="Q164" t="s">
        <v>739</v>
      </c>
    </row>
    <row r="165" spans="2:17">
      <c r="D165" t="s">
        <v>879</v>
      </c>
    </row>
    <row r="166" spans="2:17">
      <c r="D166" t="s">
        <v>880</v>
      </c>
    </row>
    <row r="167" spans="2:17">
      <c r="D167" t="s">
        <v>881</v>
      </c>
      <c r="H167" s="205"/>
    </row>
    <row r="168" spans="2:17">
      <c r="H168" s="208"/>
    </row>
    <row r="169" spans="2:17">
      <c r="H169" s="208"/>
    </row>
    <row r="170" spans="2:17">
      <c r="H170" s="208"/>
    </row>
    <row r="172" spans="2:17">
      <c r="H172" s="212"/>
    </row>
    <row r="173" spans="2:17">
      <c r="H173" s="212"/>
    </row>
  </sheetData>
  <autoFilter ref="A1:Q132"/>
  <sortState ref="A2:G25">
    <sortCondition descending="1" ref="B2:B25"/>
    <sortCondition ref="C2:C25"/>
    <sortCondition descending="1" ref="D2:D25"/>
  </sortState>
  <mergeCells count="2">
    <mergeCell ref="L159:L161"/>
    <mergeCell ref="O163:P163"/>
  </mergeCells>
  <phoneticPr fontId="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zoomScale="85" zoomScaleNormal="85" workbookViewId="0">
      <selection activeCell="I10" sqref="I10"/>
    </sheetView>
  </sheetViews>
  <sheetFormatPr defaultRowHeight="15.75"/>
  <cols>
    <col min="3" max="3" width="6.33203125" style="215" bestFit="1" customWidth="1"/>
    <col min="4" max="4" width="4.6640625" bestFit="1" customWidth="1"/>
    <col min="5" max="5" width="5.5546875" style="215" bestFit="1" customWidth="1"/>
    <col min="6" max="6" width="4.77734375" bestFit="1" customWidth="1"/>
    <col min="7" max="7" width="21.77734375" bestFit="1" customWidth="1"/>
    <col min="8" max="8" width="17.109375" style="215" bestFit="1" customWidth="1"/>
  </cols>
  <sheetData>
    <row r="1" spans="1:18">
      <c r="A1" t="s">
        <v>823</v>
      </c>
      <c r="B1" s="220" t="s">
        <v>855</v>
      </c>
      <c r="C1" s="248" t="s">
        <v>811</v>
      </c>
      <c r="D1" s="248"/>
      <c r="E1" s="248" t="s">
        <v>822</v>
      </c>
      <c r="F1" s="248"/>
      <c r="G1" s="221" t="s">
        <v>854</v>
      </c>
      <c r="H1" s="221" t="s">
        <v>833</v>
      </c>
      <c r="I1" s="248" t="s">
        <v>828</v>
      </c>
      <c r="J1" s="248"/>
      <c r="K1" s="248"/>
      <c r="L1" s="248"/>
      <c r="M1" s="248"/>
      <c r="N1" s="248"/>
      <c r="O1" s="248"/>
      <c r="P1" s="248" t="s">
        <v>825</v>
      </c>
      <c r="Q1" s="248"/>
      <c r="R1" s="249"/>
    </row>
    <row r="2" spans="1:18">
      <c r="A2" t="s">
        <v>891</v>
      </c>
      <c r="B2" s="218" t="s">
        <v>810</v>
      </c>
      <c r="C2" s="217">
        <v>93</v>
      </c>
      <c r="D2" s="218" t="s">
        <v>812</v>
      </c>
      <c r="E2" s="217">
        <v>14.3</v>
      </c>
      <c r="F2" s="218" t="s">
        <v>813</v>
      </c>
      <c r="G2" s="247" t="s">
        <v>887</v>
      </c>
      <c r="H2" s="7">
        <v>38000</v>
      </c>
      <c r="I2" t="s">
        <v>839</v>
      </c>
      <c r="P2" t="s">
        <v>826</v>
      </c>
    </row>
    <row r="3" spans="1:18">
      <c r="A3" t="s">
        <v>891</v>
      </c>
      <c r="B3" s="218" t="s">
        <v>824</v>
      </c>
      <c r="C3" s="217" t="s">
        <v>814</v>
      </c>
      <c r="D3" s="218" t="s">
        <v>812</v>
      </c>
      <c r="E3" s="217">
        <v>21.4</v>
      </c>
      <c r="F3" s="218" t="s">
        <v>813</v>
      </c>
      <c r="G3" s="247"/>
      <c r="H3" s="7">
        <v>19000</v>
      </c>
      <c r="I3" t="s">
        <v>838</v>
      </c>
      <c r="N3" s="216"/>
      <c r="O3" s="216"/>
      <c r="P3" s="216" t="s">
        <v>827</v>
      </c>
    </row>
    <row r="4" spans="1:18">
      <c r="A4" t="s">
        <v>891</v>
      </c>
      <c r="B4" s="218" t="s">
        <v>815</v>
      </c>
      <c r="C4" s="217" t="s">
        <v>816</v>
      </c>
      <c r="D4" s="218" t="s">
        <v>812</v>
      </c>
      <c r="E4" s="217">
        <v>13.3</v>
      </c>
      <c r="F4" s="218" t="s">
        <v>813</v>
      </c>
      <c r="G4" s="247"/>
      <c r="H4" s="7">
        <v>9250</v>
      </c>
      <c r="I4" t="s">
        <v>829</v>
      </c>
      <c r="P4" t="s">
        <v>834</v>
      </c>
    </row>
    <row r="5" spans="1:18">
      <c r="A5" t="s">
        <v>903</v>
      </c>
      <c r="B5" s="218" t="s">
        <v>817</v>
      </c>
      <c r="C5" s="217" t="s">
        <v>818</v>
      </c>
      <c r="D5" s="218" t="s">
        <v>812</v>
      </c>
      <c r="E5" s="217">
        <v>15.7</v>
      </c>
      <c r="F5" s="218" t="s">
        <v>813</v>
      </c>
      <c r="G5" s="247"/>
      <c r="H5" s="7">
        <v>11000</v>
      </c>
      <c r="I5" t="s">
        <v>856</v>
      </c>
      <c r="P5" t="s">
        <v>831</v>
      </c>
    </row>
    <row r="6" spans="1:18">
      <c r="A6" t="s">
        <v>889</v>
      </c>
      <c r="B6" s="218" t="s">
        <v>819</v>
      </c>
      <c r="C6" s="217" t="s">
        <v>820</v>
      </c>
      <c r="D6" s="218" t="s">
        <v>812</v>
      </c>
      <c r="E6" s="217">
        <v>11.3</v>
      </c>
      <c r="F6" s="218" t="s">
        <v>813</v>
      </c>
      <c r="G6" s="215" t="s">
        <v>821</v>
      </c>
      <c r="H6" s="7">
        <v>5999</v>
      </c>
      <c r="I6" t="s">
        <v>830</v>
      </c>
      <c r="P6" t="s">
        <v>832</v>
      </c>
    </row>
    <row r="7" spans="1:18">
      <c r="A7" t="s">
        <v>890</v>
      </c>
      <c r="B7" s="228" t="s">
        <v>885</v>
      </c>
      <c r="C7" s="227" t="s">
        <v>886</v>
      </c>
      <c r="D7" s="228" t="s">
        <v>812</v>
      </c>
      <c r="E7" s="227">
        <v>16.2</v>
      </c>
      <c r="F7" s="228" t="s">
        <v>813</v>
      </c>
      <c r="G7" s="228" t="s">
        <v>888</v>
      </c>
      <c r="H7" s="7">
        <v>24700</v>
      </c>
      <c r="I7" s="20" t="s">
        <v>929</v>
      </c>
    </row>
    <row r="9" spans="1:18">
      <c r="B9" t="s">
        <v>835</v>
      </c>
    </row>
    <row r="10" spans="1:18">
      <c r="B10" t="s">
        <v>852</v>
      </c>
    </row>
    <row r="11" spans="1:18">
      <c r="I11" t="s">
        <v>892</v>
      </c>
    </row>
    <row r="12" spans="1:18">
      <c r="B12" t="s">
        <v>837</v>
      </c>
      <c r="I12" t="s">
        <v>893</v>
      </c>
    </row>
    <row r="13" spans="1:18">
      <c r="B13" t="s">
        <v>836</v>
      </c>
      <c r="I13" t="s">
        <v>894</v>
      </c>
    </row>
    <row r="15" spans="1:18">
      <c r="I15" t="s">
        <v>895</v>
      </c>
    </row>
    <row r="16" spans="1:18">
      <c r="B16" t="s">
        <v>850</v>
      </c>
    </row>
    <row r="17" spans="2:2">
      <c r="B17" t="s">
        <v>842</v>
      </c>
    </row>
    <row r="18" spans="2:2">
      <c r="B18" t="s">
        <v>843</v>
      </c>
    </row>
    <row r="19" spans="2:2">
      <c r="B19" t="s">
        <v>851</v>
      </c>
    </row>
    <row r="21" spans="2:2">
      <c r="B21" t="s">
        <v>844</v>
      </c>
    </row>
    <row r="22" spans="2:2">
      <c r="B22" t="s">
        <v>845</v>
      </c>
    </row>
    <row r="23" spans="2:2">
      <c r="B23" t="s">
        <v>847</v>
      </c>
    </row>
    <row r="24" spans="2:2">
      <c r="B24" t="s">
        <v>846</v>
      </c>
    </row>
    <row r="25" spans="2:2">
      <c r="B25" t="s">
        <v>848</v>
      </c>
    </row>
    <row r="26" spans="2:2">
      <c r="B26" t="s">
        <v>849</v>
      </c>
    </row>
    <row r="27" spans="2:2">
      <c r="B27" t="s">
        <v>853</v>
      </c>
    </row>
  </sheetData>
  <mergeCells count="5">
    <mergeCell ref="G2:G5"/>
    <mergeCell ref="C1:D1"/>
    <mergeCell ref="E1:F1"/>
    <mergeCell ref="P1:R1"/>
    <mergeCell ref="I1:O1"/>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6"/>
  <sheetViews>
    <sheetView zoomScale="85" zoomScaleNormal="85" workbookViewId="0">
      <selection activeCell="R8" sqref="R8"/>
    </sheetView>
  </sheetViews>
  <sheetFormatPr defaultRowHeight="15.75"/>
  <cols>
    <col min="1" max="2" width="3.109375" customWidth="1"/>
    <col min="3" max="3" width="13.109375" bestFit="1" customWidth="1"/>
    <col min="4" max="4" width="8.88671875" style="37"/>
    <col min="6" max="6" width="9.6640625" style="37" bestFit="1" customWidth="1"/>
    <col min="10" max="10" width="10.77734375" customWidth="1"/>
    <col min="11" max="11" width="9.77734375" customWidth="1"/>
    <col min="12" max="13" width="9.6640625" bestFit="1" customWidth="1"/>
    <col min="14" max="14" width="10.44140625" bestFit="1" customWidth="1"/>
  </cols>
  <sheetData>
    <row r="1" spans="2:17">
      <c r="B1" t="s">
        <v>196</v>
      </c>
    </row>
    <row r="2" spans="2:17">
      <c r="C2" t="s">
        <v>194</v>
      </c>
      <c r="D2" s="37">
        <f>5*4+2</f>
        <v>22</v>
      </c>
      <c r="E2" t="s">
        <v>198</v>
      </c>
      <c r="I2" t="s">
        <v>230</v>
      </c>
    </row>
    <row r="3" spans="2:17">
      <c r="C3" t="s">
        <v>195</v>
      </c>
      <c r="D3" s="37">
        <f>2*4+1</f>
        <v>9</v>
      </c>
      <c r="E3" t="s">
        <v>198</v>
      </c>
      <c r="I3" t="s">
        <v>228</v>
      </c>
    </row>
    <row r="4" spans="2:17">
      <c r="C4" s="54" t="s">
        <v>201</v>
      </c>
      <c r="D4" s="55">
        <v>230000</v>
      </c>
      <c r="E4" s="54" t="s">
        <v>197</v>
      </c>
      <c r="I4" t="s">
        <v>229</v>
      </c>
      <c r="N4" t="s">
        <v>222</v>
      </c>
      <c r="O4" t="s">
        <v>223</v>
      </c>
    </row>
    <row r="5" spans="2:17" s="61" customFormat="1">
      <c r="B5" s="61" t="s">
        <v>227</v>
      </c>
      <c r="C5" s="56"/>
      <c r="D5" s="57"/>
      <c r="E5" s="56"/>
      <c r="F5" s="62"/>
      <c r="O5" s="61" t="s">
        <v>224</v>
      </c>
    </row>
    <row r="6" spans="2:17">
      <c r="B6" s="68" t="s">
        <v>206</v>
      </c>
      <c r="C6" s="68"/>
      <c r="D6" s="69"/>
      <c r="E6" s="68"/>
      <c r="F6" s="70" t="s">
        <v>199</v>
      </c>
      <c r="G6" s="71" t="s">
        <v>220</v>
      </c>
      <c r="N6" t="s">
        <v>212</v>
      </c>
    </row>
    <row r="7" spans="2:17">
      <c r="C7" t="s">
        <v>216</v>
      </c>
      <c r="D7" s="37">
        <v>900</v>
      </c>
      <c r="F7" s="37">
        <f>D7*D2</f>
        <v>19800</v>
      </c>
      <c r="G7" t="s">
        <v>219</v>
      </c>
      <c r="H7" s="37"/>
      <c r="J7" t="s">
        <v>211</v>
      </c>
      <c r="N7" t="s">
        <v>213</v>
      </c>
    </row>
    <row r="8" spans="2:17">
      <c r="C8" t="s">
        <v>215</v>
      </c>
      <c r="D8" s="37">
        <v>500</v>
      </c>
      <c r="F8" s="37">
        <f>D8*D2</f>
        <v>11000</v>
      </c>
      <c r="G8" t="s">
        <v>219</v>
      </c>
      <c r="J8" s="63" t="s">
        <v>209</v>
      </c>
      <c r="K8" s="64">
        <v>78</v>
      </c>
      <c r="L8" s="66">
        <f>K8*D2</f>
        <v>1716</v>
      </c>
      <c r="N8" t="s">
        <v>225</v>
      </c>
    </row>
    <row r="9" spans="2:17">
      <c r="C9" t="s">
        <v>214</v>
      </c>
      <c r="D9" s="37">
        <v>2000</v>
      </c>
      <c r="F9" s="37">
        <f>D9*D3</f>
        <v>18000</v>
      </c>
      <c r="G9" t="s">
        <v>221</v>
      </c>
      <c r="J9" s="65" t="s">
        <v>210</v>
      </c>
      <c r="K9" s="59">
        <v>108</v>
      </c>
      <c r="L9" s="67">
        <f>K9*D2</f>
        <v>2376</v>
      </c>
      <c r="N9" t="s">
        <v>226</v>
      </c>
      <c r="Q9" t="s">
        <v>266</v>
      </c>
    </row>
    <row r="10" spans="2:17">
      <c r="C10" t="s">
        <v>200</v>
      </c>
      <c r="D10" s="37">
        <v>98000</v>
      </c>
      <c r="F10" s="37">
        <f>D10</f>
        <v>98000</v>
      </c>
      <c r="L10" s="37">
        <f>SUM(L8:L9)</f>
        <v>4092</v>
      </c>
      <c r="N10" t="s">
        <v>41</v>
      </c>
    </row>
    <row r="11" spans="2:17">
      <c r="C11" t="s">
        <v>202</v>
      </c>
      <c r="D11" s="37">
        <v>5000</v>
      </c>
      <c r="F11" s="37">
        <f>D11</f>
        <v>5000</v>
      </c>
      <c r="N11" t="s">
        <v>234</v>
      </c>
    </row>
    <row r="12" spans="2:17">
      <c r="C12" t="s">
        <v>204</v>
      </c>
      <c r="D12" s="37">
        <v>3000</v>
      </c>
      <c r="F12" s="37">
        <f>D12</f>
        <v>3000</v>
      </c>
      <c r="N12" t="s">
        <v>239</v>
      </c>
    </row>
    <row r="13" spans="2:17">
      <c r="C13" s="59" t="s">
        <v>203</v>
      </c>
      <c r="D13" s="60">
        <v>2000</v>
      </c>
      <c r="E13" s="59"/>
      <c r="F13" s="60">
        <f>D13</f>
        <v>2000</v>
      </c>
      <c r="G13" s="59"/>
      <c r="H13" s="59"/>
    </row>
    <row r="14" spans="2:17">
      <c r="F14" s="37">
        <f>SUM(F7:F13)</f>
        <v>156800</v>
      </c>
      <c r="G14" s="58">
        <f>F14/D4</f>
        <v>0.68173913043478263</v>
      </c>
    </row>
    <row r="16" spans="2:17">
      <c r="B16" s="68" t="s">
        <v>205</v>
      </c>
      <c r="C16" s="68"/>
      <c r="D16" s="69"/>
      <c r="E16" s="68"/>
      <c r="F16" s="69"/>
      <c r="G16" s="68"/>
    </row>
    <row r="17" spans="2:14">
      <c r="C17" t="s">
        <v>207</v>
      </c>
      <c r="D17" s="37">
        <v>1050</v>
      </c>
      <c r="F17" s="37">
        <v>1050</v>
      </c>
      <c r="J17" t="s">
        <v>41</v>
      </c>
      <c r="K17" t="s">
        <v>231</v>
      </c>
      <c r="N17" t="s">
        <v>249</v>
      </c>
    </row>
    <row r="18" spans="2:14">
      <c r="C18" t="s">
        <v>208</v>
      </c>
      <c r="D18" s="37">
        <v>2000</v>
      </c>
      <c r="F18" s="37">
        <f>D18*2</f>
        <v>4000</v>
      </c>
      <c r="G18" t="s">
        <v>218</v>
      </c>
      <c r="J18" t="s">
        <v>212</v>
      </c>
      <c r="K18" t="s">
        <v>232</v>
      </c>
    </row>
    <row r="19" spans="2:14">
      <c r="J19" t="s">
        <v>213</v>
      </c>
      <c r="K19" t="s">
        <v>233</v>
      </c>
    </row>
    <row r="20" spans="2:14">
      <c r="J20" t="s">
        <v>236</v>
      </c>
      <c r="K20" t="s">
        <v>235</v>
      </c>
    </row>
    <row r="21" spans="2:14">
      <c r="C21" s="59"/>
      <c r="D21" s="60"/>
      <c r="E21" s="59"/>
      <c r="F21" s="60"/>
      <c r="G21" s="59"/>
      <c r="H21" s="59"/>
    </row>
    <row r="22" spans="2:14">
      <c r="F22" s="37">
        <f>SUM(F17:F21)</f>
        <v>5050</v>
      </c>
      <c r="G22" s="58">
        <f>F22/D4</f>
        <v>2.1956521739130434E-2</v>
      </c>
    </row>
    <row r="25" spans="2:14">
      <c r="D25" s="76" t="s">
        <v>246</v>
      </c>
      <c r="E25" s="77" t="s">
        <v>217</v>
      </c>
      <c r="F25" s="76">
        <f>D4-F14-F22</f>
        <v>68150</v>
      </c>
      <c r="G25" s="78">
        <f>1-G14-G22</f>
        <v>0.29630434782608694</v>
      </c>
      <c r="H25" t="s">
        <v>247</v>
      </c>
    </row>
    <row r="27" spans="2:14">
      <c r="B27" s="68" t="s">
        <v>248</v>
      </c>
      <c r="C27" s="68"/>
      <c r="D27" s="69"/>
      <c r="E27" s="68"/>
      <c r="F27" s="69"/>
      <c r="G27" s="68"/>
    </row>
    <row r="28" spans="2:14">
      <c r="B28" t="s">
        <v>252</v>
      </c>
      <c r="C28" t="s">
        <v>235</v>
      </c>
      <c r="D28" s="37">
        <v>5000</v>
      </c>
      <c r="F28" s="37">
        <f>D28*D3*0.8</f>
        <v>36000</v>
      </c>
      <c r="G28" t="s">
        <v>256</v>
      </c>
    </row>
    <row r="29" spans="2:14">
      <c r="B29" t="s">
        <v>252</v>
      </c>
      <c r="C29" t="s">
        <v>231</v>
      </c>
      <c r="D29" s="37">
        <v>1500</v>
      </c>
      <c r="F29" s="37">
        <f>D29</f>
        <v>1500</v>
      </c>
    </row>
    <row r="30" spans="2:14">
      <c r="B30" t="s">
        <v>252</v>
      </c>
      <c r="C30" t="s">
        <v>237</v>
      </c>
      <c r="D30" s="37">
        <v>5000</v>
      </c>
      <c r="F30" s="37">
        <f>D30*2</f>
        <v>10000</v>
      </c>
      <c r="G30" t="s">
        <v>218</v>
      </c>
    </row>
    <row r="31" spans="2:14">
      <c r="B31" t="s">
        <v>252</v>
      </c>
      <c r="C31" t="s">
        <v>238</v>
      </c>
      <c r="D31" s="37">
        <v>2000</v>
      </c>
      <c r="F31" s="37">
        <f>D31*2</f>
        <v>4000</v>
      </c>
      <c r="G31" t="s">
        <v>218</v>
      </c>
    </row>
    <row r="32" spans="2:14">
      <c r="C32" s="59"/>
      <c r="D32" s="60"/>
      <c r="E32" s="59"/>
      <c r="F32" s="60"/>
      <c r="G32" s="59"/>
    </row>
    <row r="33" spans="4:14">
      <c r="F33" s="37">
        <f>SUM(F28:F32)</f>
        <v>51500</v>
      </c>
      <c r="G33" s="58">
        <f>F33/F25</f>
        <v>0.75568598679383714</v>
      </c>
      <c r="H33" t="s">
        <v>255</v>
      </c>
    </row>
    <row r="35" spans="4:14">
      <c r="D35" s="73" t="s">
        <v>243</v>
      </c>
      <c r="E35" s="72" t="s">
        <v>217</v>
      </c>
      <c r="F35" s="73">
        <f>F25-F33</f>
        <v>16650</v>
      </c>
      <c r="G35" s="74">
        <f>1-G33</f>
        <v>0.24431401320616286</v>
      </c>
      <c r="H35" t="s">
        <v>254</v>
      </c>
    </row>
    <row r="36" spans="4:14">
      <c r="E36" s="75" t="s">
        <v>240</v>
      </c>
      <c r="F36" s="37" t="s">
        <v>241</v>
      </c>
    </row>
    <row r="38" spans="4:14">
      <c r="F38" s="37">
        <f>F35*12</f>
        <v>199800</v>
      </c>
      <c r="G38" t="s">
        <v>242</v>
      </c>
    </row>
    <row r="39" spans="4:14">
      <c r="E39" t="s">
        <v>244</v>
      </c>
      <c r="F39" s="37">
        <f>900000-200000</f>
        <v>700000</v>
      </c>
      <c r="G39" t="s">
        <v>253</v>
      </c>
    </row>
    <row r="40" spans="4:14">
      <c r="D40" s="60" t="s">
        <v>250</v>
      </c>
      <c r="E40" s="59" t="s">
        <v>245</v>
      </c>
      <c r="F40" s="60">
        <f>SUM(F38:F39)</f>
        <v>899800</v>
      </c>
    </row>
    <row r="41" spans="4:14">
      <c r="D41" s="37">
        <v>1</v>
      </c>
      <c r="E41" t="s">
        <v>251</v>
      </c>
      <c r="F41" s="37">
        <f>$F$40*D41</f>
        <v>899800</v>
      </c>
    </row>
    <row r="42" spans="4:14">
      <c r="D42" s="37">
        <v>2</v>
      </c>
      <c r="E42" t="s">
        <v>251</v>
      </c>
      <c r="F42" s="37">
        <f t="shared" ref="F42:F45" si="0">$F$40*D42</f>
        <v>1799600</v>
      </c>
      <c r="K42" t="s">
        <v>262</v>
      </c>
      <c r="L42" s="37"/>
      <c r="M42" t="s">
        <v>263</v>
      </c>
      <c r="N42" t="s">
        <v>264</v>
      </c>
    </row>
    <row r="43" spans="4:14">
      <c r="D43" s="37">
        <v>3</v>
      </c>
      <c r="E43" t="s">
        <v>251</v>
      </c>
      <c r="F43" s="37">
        <f t="shared" si="0"/>
        <v>2699400</v>
      </c>
      <c r="K43" t="s">
        <v>257</v>
      </c>
      <c r="L43" s="37">
        <v>490000</v>
      </c>
    </row>
    <row r="44" spans="4:14">
      <c r="D44" s="37">
        <v>4</v>
      </c>
      <c r="E44" t="s">
        <v>251</v>
      </c>
      <c r="F44" s="37">
        <f t="shared" si="0"/>
        <v>3599200</v>
      </c>
      <c r="H44" t="s">
        <v>265</v>
      </c>
      <c r="J44" s="37">
        <f>SUM(L43:L46)</f>
        <v>2584000</v>
      </c>
      <c r="K44" s="80" t="s">
        <v>261</v>
      </c>
      <c r="L44" s="81">
        <v>1410000</v>
      </c>
      <c r="M44" s="81">
        <v>2790000</v>
      </c>
      <c r="N44" s="82">
        <f>L44-M44</f>
        <v>-1380000</v>
      </c>
    </row>
    <row r="45" spans="4:14">
      <c r="D45" s="37">
        <v>5</v>
      </c>
      <c r="E45" t="s">
        <v>251</v>
      </c>
      <c r="F45" s="37">
        <f t="shared" si="0"/>
        <v>4499000</v>
      </c>
      <c r="I45" t="s">
        <v>259</v>
      </c>
      <c r="J45" s="79">
        <f>J44-F44</f>
        <v>-1015200</v>
      </c>
      <c r="K45" s="80" t="s">
        <v>260</v>
      </c>
      <c r="L45" s="81">
        <v>534000</v>
      </c>
      <c r="M45" s="81">
        <v>660000</v>
      </c>
      <c r="N45" s="82">
        <f>L45-M45</f>
        <v>-126000</v>
      </c>
    </row>
    <row r="46" spans="4:14">
      <c r="K46" t="s">
        <v>258</v>
      </c>
      <c r="L46" s="37">
        <v>150000</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43"/>
  <sheetViews>
    <sheetView zoomScale="85" zoomScaleNormal="85" workbookViewId="0">
      <selection activeCell="F22" sqref="F22"/>
    </sheetView>
  </sheetViews>
  <sheetFormatPr defaultRowHeight="15.75"/>
  <cols>
    <col min="2" max="2" width="10.109375" bestFit="1" customWidth="1"/>
    <col min="8" max="8" width="22.109375" customWidth="1"/>
  </cols>
  <sheetData>
    <row r="2" spans="2:12">
      <c r="B2" s="21"/>
    </row>
    <row r="3" spans="2:12">
      <c r="B3" s="21">
        <v>43117</v>
      </c>
      <c r="C3" t="s">
        <v>277</v>
      </c>
    </row>
    <row r="4" spans="2:12">
      <c r="B4" s="21">
        <v>43125</v>
      </c>
      <c r="C4" t="s">
        <v>308</v>
      </c>
      <c r="D4" t="s">
        <v>309</v>
      </c>
      <c r="F4" s="83" t="s">
        <v>310</v>
      </c>
      <c r="K4" t="s">
        <v>311</v>
      </c>
    </row>
    <row r="8" spans="2:12">
      <c r="B8" s="21">
        <v>43128</v>
      </c>
      <c r="C8" t="s">
        <v>278</v>
      </c>
      <c r="D8" t="s">
        <v>269</v>
      </c>
    </row>
    <row r="9" spans="2:12">
      <c r="E9" t="s">
        <v>270</v>
      </c>
    </row>
    <row r="11" spans="2:12">
      <c r="B11" s="21">
        <v>43147</v>
      </c>
      <c r="C11" t="s">
        <v>267</v>
      </c>
      <c r="D11" t="s">
        <v>271</v>
      </c>
      <c r="I11" t="s">
        <v>279</v>
      </c>
      <c r="J11" t="s">
        <v>280</v>
      </c>
    </row>
    <row r="12" spans="2:12">
      <c r="E12" t="s">
        <v>272</v>
      </c>
      <c r="F12" s="37">
        <v>3500</v>
      </c>
      <c r="J12" t="s">
        <v>48</v>
      </c>
    </row>
    <row r="13" spans="2:12">
      <c r="J13" t="s">
        <v>281</v>
      </c>
    </row>
    <row r="15" spans="2:12">
      <c r="B15" s="21">
        <v>43154</v>
      </c>
      <c r="C15" t="s">
        <v>268</v>
      </c>
      <c r="D15" t="s">
        <v>273</v>
      </c>
      <c r="G15" t="s">
        <v>275</v>
      </c>
    </row>
    <row r="16" spans="2:12">
      <c r="D16" t="s">
        <v>274</v>
      </c>
      <c r="G16" t="s">
        <v>276</v>
      </c>
      <c r="I16" s="80" t="s">
        <v>274</v>
      </c>
      <c r="J16" s="80" t="s">
        <v>282</v>
      </c>
      <c r="K16" s="80" t="s">
        <v>283</v>
      </c>
      <c r="L16" s="80"/>
    </row>
    <row r="17" spans="2:19">
      <c r="I17" t="s">
        <v>284</v>
      </c>
      <c r="J17" t="s">
        <v>285</v>
      </c>
      <c r="L17" s="83" t="s">
        <v>287</v>
      </c>
    </row>
    <row r="18" spans="2:19">
      <c r="J18" t="s">
        <v>286</v>
      </c>
    </row>
    <row r="22" spans="2:19">
      <c r="H22" t="s">
        <v>330</v>
      </c>
    </row>
    <row r="23" spans="2:19">
      <c r="H23" s="1" t="s">
        <v>325</v>
      </c>
      <c r="I23" s="37">
        <v>7200</v>
      </c>
      <c r="J23" t="s">
        <v>327</v>
      </c>
      <c r="K23" t="s">
        <v>336</v>
      </c>
    </row>
    <row r="24" spans="2:19">
      <c r="B24" t="s">
        <v>312</v>
      </c>
      <c r="D24" s="37">
        <v>2980</v>
      </c>
      <c r="H24" s="95" t="s">
        <v>324</v>
      </c>
      <c r="I24" s="94">
        <v>9158</v>
      </c>
      <c r="K24" t="s">
        <v>337</v>
      </c>
      <c r="R24" s="89"/>
    </row>
    <row r="25" spans="2:19">
      <c r="B25" t="s">
        <v>313</v>
      </c>
      <c r="D25" s="37">
        <v>1880</v>
      </c>
      <c r="H25" s="95" t="s">
        <v>315</v>
      </c>
      <c r="I25" s="94">
        <v>480</v>
      </c>
      <c r="K25" t="s">
        <v>338</v>
      </c>
      <c r="O25" s="21"/>
      <c r="R25" s="89"/>
      <c r="S25" s="90"/>
    </row>
    <row r="26" spans="2:19">
      <c r="H26" s="88" t="s">
        <v>322</v>
      </c>
      <c r="I26" s="91">
        <v>3240</v>
      </c>
      <c r="J26" t="s">
        <v>328</v>
      </c>
      <c r="O26" s="21"/>
      <c r="R26" s="89"/>
      <c r="S26" s="90"/>
    </row>
    <row r="27" spans="2:19">
      <c r="H27" s="88" t="s">
        <v>323</v>
      </c>
      <c r="I27" s="91">
        <v>6970</v>
      </c>
      <c r="J27" t="s">
        <v>326</v>
      </c>
      <c r="K27" t="s">
        <v>333</v>
      </c>
      <c r="O27" s="21"/>
      <c r="S27" s="90"/>
    </row>
    <row r="28" spans="2:19">
      <c r="H28" s="92" t="s">
        <v>321</v>
      </c>
      <c r="I28" s="93">
        <v>43150</v>
      </c>
      <c r="J28" s="92" t="s">
        <v>328</v>
      </c>
      <c r="K28" s="92" t="s">
        <v>329</v>
      </c>
      <c r="O28" s="21"/>
      <c r="R28" s="89"/>
      <c r="S28" s="90"/>
    </row>
    <row r="29" spans="2:19">
      <c r="H29" s="250" t="s">
        <v>314</v>
      </c>
      <c r="I29" s="94">
        <v>149</v>
      </c>
      <c r="K29" t="s">
        <v>338</v>
      </c>
      <c r="O29" s="21"/>
      <c r="R29" s="89"/>
      <c r="S29" s="90"/>
    </row>
    <row r="30" spans="2:19">
      <c r="H30" s="250"/>
      <c r="I30" s="94">
        <v>890</v>
      </c>
      <c r="K30" t="s">
        <v>338</v>
      </c>
      <c r="O30" s="21"/>
      <c r="R30" s="89"/>
      <c r="S30" s="90"/>
    </row>
    <row r="31" spans="2:19">
      <c r="H31" s="250"/>
      <c r="I31" s="94">
        <v>899</v>
      </c>
      <c r="K31" t="s">
        <v>338</v>
      </c>
      <c r="O31" s="21"/>
      <c r="S31" s="90"/>
    </row>
    <row r="32" spans="2:19">
      <c r="H32" s="95" t="s">
        <v>316</v>
      </c>
      <c r="I32" s="94">
        <v>2000</v>
      </c>
      <c r="O32" s="21"/>
      <c r="S32" s="90"/>
    </row>
    <row r="33" spans="8:19">
      <c r="H33" s="95" t="s">
        <v>319</v>
      </c>
      <c r="I33" s="94">
        <v>1026</v>
      </c>
      <c r="O33" s="21"/>
      <c r="S33" s="90"/>
    </row>
    <row r="34" spans="8:19">
      <c r="H34" s="88" t="s">
        <v>318</v>
      </c>
      <c r="I34" s="37">
        <v>2904</v>
      </c>
      <c r="J34" t="s">
        <v>326</v>
      </c>
      <c r="K34" t="s">
        <v>332</v>
      </c>
      <c r="O34" s="21"/>
      <c r="R34" s="89"/>
      <c r="S34" s="90"/>
    </row>
    <row r="35" spans="8:19">
      <c r="H35" s="88" t="s">
        <v>334</v>
      </c>
      <c r="I35" s="37">
        <v>11000</v>
      </c>
      <c r="J35" t="s">
        <v>326</v>
      </c>
      <c r="K35" t="s">
        <v>331</v>
      </c>
      <c r="O35" s="21"/>
      <c r="R35" s="89"/>
      <c r="S35" s="90"/>
    </row>
    <row r="36" spans="8:19">
      <c r="H36" s="95" t="s">
        <v>320</v>
      </c>
      <c r="I36" s="94">
        <v>740</v>
      </c>
      <c r="O36" s="21"/>
      <c r="R36" s="89"/>
      <c r="S36" s="90"/>
    </row>
    <row r="37" spans="8:19">
      <c r="H37" s="1" t="s">
        <v>317</v>
      </c>
      <c r="I37" s="37">
        <v>4900</v>
      </c>
      <c r="J37" t="s">
        <v>327</v>
      </c>
      <c r="K37" t="s">
        <v>335</v>
      </c>
      <c r="O37" s="21"/>
      <c r="R37" s="89"/>
      <c r="S37" s="90"/>
    </row>
    <row r="38" spans="8:19">
      <c r="I38" s="37"/>
      <c r="O38" s="21"/>
      <c r="S38" s="90"/>
    </row>
    <row r="39" spans="8:19">
      <c r="I39" s="37">
        <f>SUM(I23:I37)</f>
        <v>94706</v>
      </c>
      <c r="O39" s="21"/>
      <c r="R39" s="89"/>
      <c r="S39" s="90"/>
    </row>
    <row r="40" spans="8:19">
      <c r="I40" s="37"/>
    </row>
    <row r="41" spans="8:19">
      <c r="I41" s="37">
        <f>SUM(I36,I29:I33,I25,I24)</f>
        <v>15342</v>
      </c>
      <c r="J41" s="58">
        <f>I41/I39</f>
        <v>0.16199607205456887</v>
      </c>
    </row>
    <row r="42" spans="8:19">
      <c r="I42" s="37"/>
    </row>
    <row r="43" spans="8:19">
      <c r="I43" s="37"/>
    </row>
  </sheetData>
  <mergeCells count="1">
    <mergeCell ref="H29:H31"/>
  </mergeCells>
  <phoneticPr fontId="2"/>
  <hyperlinks>
    <hyperlink ref="L17" r:id="rId1"/>
    <hyperlink ref="F4" r:id="rId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3"/>
  <sheetViews>
    <sheetView workbookViewId="0">
      <selection activeCell="D12" sqref="D12"/>
    </sheetView>
  </sheetViews>
  <sheetFormatPr defaultRowHeight="15.75"/>
  <cols>
    <col min="2" max="2" width="9.109375" bestFit="1" customWidth="1"/>
    <col min="3" max="3" width="12.33203125" bestFit="1" customWidth="1"/>
    <col min="4" max="4" width="12.6640625" bestFit="1" customWidth="1"/>
    <col min="7" max="7" width="21" bestFit="1" customWidth="1"/>
  </cols>
  <sheetData>
    <row r="2" spans="2:7">
      <c r="B2" s="75" t="s">
        <v>362</v>
      </c>
      <c r="C2" s="5" t="s">
        <v>339</v>
      </c>
      <c r="D2" s="5" t="s">
        <v>340</v>
      </c>
      <c r="E2" s="5" t="s">
        <v>341</v>
      </c>
      <c r="F2" s="5" t="s">
        <v>181</v>
      </c>
      <c r="G2" s="5" t="s">
        <v>342</v>
      </c>
    </row>
    <row r="3" spans="2:7">
      <c r="B3" s="251">
        <v>43196</v>
      </c>
      <c r="C3" s="5" t="s">
        <v>365</v>
      </c>
      <c r="D3" s="5" t="s">
        <v>357</v>
      </c>
      <c r="E3" s="5" t="s">
        <v>368</v>
      </c>
      <c r="F3" s="5"/>
      <c r="G3" s="5" t="s">
        <v>343</v>
      </c>
    </row>
    <row r="4" spans="2:7">
      <c r="B4" s="251"/>
      <c r="C4" s="5" t="s">
        <v>348</v>
      </c>
      <c r="D4" s="5" t="s">
        <v>374</v>
      </c>
      <c r="E4" s="5" t="s">
        <v>369</v>
      </c>
      <c r="F4" s="5"/>
    </row>
    <row r="5" spans="2:7">
      <c r="B5" s="251">
        <v>43197</v>
      </c>
      <c r="C5" s="5" t="s">
        <v>364</v>
      </c>
      <c r="D5" s="5" t="s">
        <v>366</v>
      </c>
      <c r="E5" s="5" t="s">
        <v>354</v>
      </c>
      <c r="F5" s="5"/>
    </row>
    <row r="6" spans="2:7">
      <c r="B6" s="251"/>
      <c r="C6" s="5" t="s">
        <v>351</v>
      </c>
      <c r="D6" s="5" t="s">
        <v>370</v>
      </c>
      <c r="E6" s="5" t="s">
        <v>371</v>
      </c>
      <c r="F6" s="5"/>
    </row>
    <row r="7" spans="2:7">
      <c r="B7" s="251">
        <v>43198</v>
      </c>
      <c r="C7" s="247" t="s">
        <v>349</v>
      </c>
      <c r="D7" s="5" t="s">
        <v>350</v>
      </c>
      <c r="E7" s="5" t="s">
        <v>367</v>
      </c>
      <c r="F7" s="5" t="s">
        <v>355</v>
      </c>
    </row>
    <row r="8" spans="2:7">
      <c r="B8" s="251"/>
      <c r="C8" s="247"/>
      <c r="D8" s="5"/>
      <c r="E8" s="5" t="s">
        <v>360</v>
      </c>
      <c r="F8" s="5" t="s">
        <v>360</v>
      </c>
    </row>
    <row r="9" spans="2:7">
      <c r="B9" s="251">
        <v>43199</v>
      </c>
      <c r="C9" s="5" t="s">
        <v>373</v>
      </c>
      <c r="D9" s="5" t="s">
        <v>359</v>
      </c>
      <c r="E9" s="5"/>
      <c r="F9" s="5"/>
      <c r="G9" s="5" t="s">
        <v>344</v>
      </c>
    </row>
    <row r="10" spans="2:7">
      <c r="B10" s="251"/>
      <c r="C10" s="5" t="s">
        <v>372</v>
      </c>
      <c r="D10" s="5"/>
      <c r="E10" s="5"/>
      <c r="F10" s="5"/>
      <c r="G10" s="5" t="s">
        <v>363</v>
      </c>
    </row>
    <row r="12" spans="2:7">
      <c r="B12" s="75" t="s">
        <v>345</v>
      </c>
      <c r="C12" t="s">
        <v>346</v>
      </c>
    </row>
    <row r="13" spans="2:7">
      <c r="C13" t="s">
        <v>347</v>
      </c>
    </row>
    <row r="15" spans="2:7">
      <c r="B15" t="s">
        <v>351</v>
      </c>
    </row>
    <row r="16" spans="2:7">
      <c r="B16" t="s">
        <v>352</v>
      </c>
      <c r="C16" t="s">
        <v>353</v>
      </c>
    </row>
    <row r="17" spans="2:3">
      <c r="B17" t="s">
        <v>360</v>
      </c>
      <c r="C17" t="s">
        <v>354</v>
      </c>
    </row>
    <row r="18" spans="2:3">
      <c r="B18" t="s">
        <v>361</v>
      </c>
      <c r="C18" t="s">
        <v>356</v>
      </c>
    </row>
    <row r="19" spans="2:3">
      <c r="C19" t="s">
        <v>357</v>
      </c>
    </row>
    <row r="20" spans="2:3">
      <c r="C20" t="s">
        <v>358</v>
      </c>
    </row>
    <row r="21" spans="2:3">
      <c r="C21" t="s">
        <v>367</v>
      </c>
    </row>
    <row r="22" spans="2:3">
      <c r="C22" t="s">
        <v>359</v>
      </c>
    </row>
    <row r="23" spans="2:3">
      <c r="C23" t="s">
        <v>368</v>
      </c>
    </row>
  </sheetData>
  <mergeCells count="5">
    <mergeCell ref="B3:B4"/>
    <mergeCell ref="B5:B6"/>
    <mergeCell ref="B7:B8"/>
    <mergeCell ref="B9:B10"/>
    <mergeCell ref="C7:C8"/>
  </mergeCells>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60"/>
  <sheetViews>
    <sheetView topLeftCell="A27" workbookViewId="0">
      <selection activeCell="B61" sqref="B61"/>
    </sheetView>
  </sheetViews>
  <sheetFormatPr defaultRowHeight="15.75"/>
  <sheetData>
    <row r="2" spans="2:11">
      <c r="B2" t="s">
        <v>393</v>
      </c>
      <c r="C2" t="s">
        <v>396</v>
      </c>
      <c r="D2" t="s">
        <v>397</v>
      </c>
    </row>
    <row r="3" spans="2:11">
      <c r="B3" t="s">
        <v>394</v>
      </c>
      <c r="C3" t="s">
        <v>396</v>
      </c>
      <c r="D3" t="s">
        <v>400</v>
      </c>
    </row>
    <row r="4" spans="2:11">
      <c r="B4" t="s">
        <v>395</v>
      </c>
      <c r="C4" t="s">
        <v>396</v>
      </c>
      <c r="D4" t="s">
        <v>398</v>
      </c>
    </row>
    <row r="6" spans="2:11">
      <c r="B6" t="s">
        <v>399</v>
      </c>
    </row>
    <row r="7" spans="2:11">
      <c r="B7" t="s">
        <v>401</v>
      </c>
    </row>
    <row r="9" spans="2:11">
      <c r="B9" s="252" t="s">
        <v>402</v>
      </c>
      <c r="C9" s="252"/>
      <c r="D9" s="252" t="s">
        <v>403</v>
      </c>
      <c r="E9" s="252"/>
      <c r="F9" s="252" t="s">
        <v>404</v>
      </c>
      <c r="G9" s="252"/>
      <c r="H9" s="252" t="s">
        <v>405</v>
      </c>
      <c r="I9" s="252"/>
      <c r="J9" s="252" t="s">
        <v>406</v>
      </c>
      <c r="K9" s="252"/>
    </row>
    <row r="14" spans="2:11">
      <c r="B14" t="s">
        <v>407</v>
      </c>
    </row>
    <row r="15" spans="2:11">
      <c r="B15" t="s">
        <v>408</v>
      </c>
    </row>
    <row r="17" spans="2:10">
      <c r="B17" t="s">
        <v>409</v>
      </c>
    </row>
    <row r="18" spans="2:10">
      <c r="B18" s="108" t="s">
        <v>416</v>
      </c>
    </row>
    <row r="19" spans="2:10">
      <c r="J19" t="s">
        <v>422</v>
      </c>
    </row>
    <row r="20" spans="2:10">
      <c r="B20" t="s">
        <v>410</v>
      </c>
      <c r="J20" t="s">
        <v>423</v>
      </c>
    </row>
    <row r="21" spans="2:10">
      <c r="B21" t="s">
        <v>411</v>
      </c>
    </row>
    <row r="22" spans="2:10">
      <c r="B22" t="s">
        <v>412</v>
      </c>
    </row>
    <row r="25" spans="2:10">
      <c r="B25" t="s">
        <v>417</v>
      </c>
    </row>
    <row r="26" spans="2:10">
      <c r="B26" t="s">
        <v>413</v>
      </c>
    </row>
    <row r="27" spans="2:10">
      <c r="B27" t="s">
        <v>414</v>
      </c>
    </row>
    <row r="28" spans="2:10">
      <c r="B28" t="s">
        <v>415</v>
      </c>
    </row>
    <row r="30" spans="2:10">
      <c r="B30" t="s">
        <v>418</v>
      </c>
    </row>
    <row r="31" spans="2:10">
      <c r="B31" t="s">
        <v>419</v>
      </c>
    </row>
    <row r="32" spans="2:10">
      <c r="B32" t="s">
        <v>420</v>
      </c>
    </row>
    <row r="34" spans="1:17">
      <c r="B34" t="s">
        <v>421</v>
      </c>
    </row>
    <row r="37" spans="1:17">
      <c r="A37" s="4"/>
      <c r="B37" s="4"/>
      <c r="C37" s="4"/>
      <c r="D37" s="4"/>
      <c r="E37" s="4"/>
      <c r="F37" s="4"/>
      <c r="G37" s="4"/>
      <c r="H37" s="4"/>
      <c r="I37" s="4"/>
      <c r="J37" s="4"/>
      <c r="K37" s="4"/>
      <c r="L37" s="4"/>
      <c r="M37" s="4"/>
      <c r="N37" s="4"/>
      <c r="O37" s="4"/>
      <c r="P37" s="4"/>
      <c r="Q37" s="4"/>
    </row>
    <row r="38" spans="1:17">
      <c r="B38">
        <v>1</v>
      </c>
      <c r="C38" t="s">
        <v>425</v>
      </c>
    </row>
    <row r="39" spans="1:17">
      <c r="B39">
        <v>2</v>
      </c>
      <c r="C39" t="s">
        <v>426</v>
      </c>
    </row>
    <row r="41" spans="1:17">
      <c r="B41" t="s">
        <v>427</v>
      </c>
    </row>
    <row r="44" spans="1:17" s="4" customFormat="1">
      <c r="B44" s="4" t="s">
        <v>428</v>
      </c>
    </row>
    <row r="45" spans="1:17">
      <c r="B45" t="s">
        <v>429</v>
      </c>
    </row>
    <row r="46" spans="1:17">
      <c r="B46" t="s">
        <v>430</v>
      </c>
    </row>
    <row r="47" spans="1:17">
      <c r="B47" t="s">
        <v>431</v>
      </c>
    </row>
    <row r="48" spans="1:17">
      <c r="B48" t="s">
        <v>432</v>
      </c>
    </row>
    <row r="49" spans="2:2">
      <c r="B49" t="s">
        <v>433</v>
      </c>
    </row>
    <row r="50" spans="2:2">
      <c r="B50" t="s">
        <v>434</v>
      </c>
    </row>
    <row r="52" spans="2:2">
      <c r="B52" t="s">
        <v>435</v>
      </c>
    </row>
    <row r="54" spans="2:2">
      <c r="B54" t="s">
        <v>436</v>
      </c>
    </row>
    <row r="55" spans="2:2">
      <c r="B55" t="s">
        <v>437</v>
      </c>
    </row>
    <row r="57" spans="2:2">
      <c r="B57" t="s">
        <v>440</v>
      </c>
    </row>
    <row r="58" spans="2:2">
      <c r="B58" s="112" t="s">
        <v>438</v>
      </c>
    </row>
    <row r="59" spans="2:2">
      <c r="B59" t="s">
        <v>441</v>
      </c>
    </row>
    <row r="60" spans="2:2">
      <c r="B60" t="s">
        <v>439</v>
      </c>
    </row>
  </sheetData>
  <mergeCells count="5">
    <mergeCell ref="B9:C9"/>
    <mergeCell ref="D9:E9"/>
    <mergeCell ref="F9:G9"/>
    <mergeCell ref="H9:I9"/>
    <mergeCell ref="J9:K9"/>
  </mergeCells>
  <phoneticPr fontId="2"/>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48"/>
  <sheetViews>
    <sheetView workbookViewId="0">
      <selection activeCell="C49" sqref="C49"/>
    </sheetView>
  </sheetViews>
  <sheetFormatPr defaultRowHeight="15.75"/>
  <cols>
    <col min="2" max="2" width="10.5546875" bestFit="1" customWidth="1"/>
    <col min="3" max="3" width="11.21875" bestFit="1" customWidth="1"/>
  </cols>
  <sheetData>
    <row r="3" spans="2:4">
      <c r="B3" s="253" t="s">
        <v>589</v>
      </c>
      <c r="C3" s="253"/>
      <c r="D3" s="253"/>
    </row>
    <row r="4" spans="2:4">
      <c r="B4" s="75" t="s">
        <v>172</v>
      </c>
      <c r="C4" s="37">
        <v>37800</v>
      </c>
      <c r="D4" t="s">
        <v>197</v>
      </c>
    </row>
    <row r="5" spans="2:4">
      <c r="B5" s="168" t="s">
        <v>586</v>
      </c>
      <c r="C5" s="37">
        <f>C4*0.1</f>
        <v>3780</v>
      </c>
      <c r="D5" t="s">
        <v>580</v>
      </c>
    </row>
    <row r="6" spans="2:4">
      <c r="B6" s="169" t="s">
        <v>588</v>
      </c>
      <c r="C6" s="164">
        <f>C4*0.09161</f>
        <v>3462.8579999999997</v>
      </c>
      <c r="D6" s="163" t="s">
        <v>581</v>
      </c>
    </row>
    <row r="7" spans="2:4">
      <c r="B7" s="170" t="s">
        <v>587</v>
      </c>
      <c r="C7" s="60">
        <f>C4*0.04</f>
        <v>1512</v>
      </c>
      <c r="D7" s="59" t="s">
        <v>581</v>
      </c>
    </row>
    <row r="8" spans="2:4">
      <c r="C8" s="79">
        <f>C4-C5</f>
        <v>34020</v>
      </c>
      <c r="D8" s="165" t="s">
        <v>582</v>
      </c>
    </row>
    <row r="9" spans="2:4">
      <c r="B9" s="59"/>
      <c r="C9" s="166">
        <f>SUM(C6:C7)</f>
        <v>4974.8580000000002</v>
      </c>
      <c r="D9" s="167" t="s">
        <v>583</v>
      </c>
    </row>
    <row r="10" spans="2:4">
      <c r="C10" s="79">
        <f>C8-C9</f>
        <v>29045.142</v>
      </c>
      <c r="D10" s="165" t="s">
        <v>584</v>
      </c>
    </row>
    <row r="11" spans="2:4">
      <c r="B11" s="59"/>
      <c r="C11" s="59">
        <v>400</v>
      </c>
      <c r="D11" s="167" t="s">
        <v>585</v>
      </c>
    </row>
    <row r="12" spans="2:4">
      <c r="B12" s="75" t="s">
        <v>199</v>
      </c>
      <c r="C12" s="79">
        <f>SUM(C10:C11)</f>
        <v>29445.142</v>
      </c>
      <c r="D12" s="165" t="s">
        <v>197</v>
      </c>
    </row>
    <row r="15" spans="2:4">
      <c r="B15" s="75" t="s">
        <v>590</v>
      </c>
      <c r="C15" s="58">
        <f>1-C12/C4</f>
        <v>0.2210279894179894</v>
      </c>
    </row>
    <row r="20" spans="2:4">
      <c r="B20">
        <v>14</v>
      </c>
    </row>
    <row r="21" spans="2:4">
      <c r="B21">
        <v>15</v>
      </c>
    </row>
    <row r="22" spans="2:4">
      <c r="B22">
        <v>16</v>
      </c>
    </row>
    <row r="23" spans="2:4">
      <c r="B23">
        <v>17</v>
      </c>
    </row>
    <row r="25" spans="2:4">
      <c r="C25" t="s">
        <v>591</v>
      </c>
    </row>
    <row r="26" spans="2:4">
      <c r="D26" t="s">
        <v>592</v>
      </c>
    </row>
    <row r="27" spans="2:4">
      <c r="D27" t="s">
        <v>593</v>
      </c>
    </row>
    <row r="28" spans="2:4">
      <c r="D28" t="s">
        <v>594</v>
      </c>
    </row>
    <row r="29" spans="2:4">
      <c r="D29" t="s">
        <v>595</v>
      </c>
    </row>
    <row r="30" spans="2:4">
      <c r="D30" t="s">
        <v>596</v>
      </c>
    </row>
    <row r="31" spans="2:4">
      <c r="D31" t="s">
        <v>597</v>
      </c>
    </row>
    <row r="32" spans="2:4">
      <c r="D32" t="s">
        <v>598</v>
      </c>
    </row>
    <row r="33" spans="3:4">
      <c r="D33" t="s">
        <v>599</v>
      </c>
    </row>
    <row r="48" spans="3:4">
      <c r="C48" s="21"/>
    </row>
  </sheetData>
  <mergeCells count="1">
    <mergeCell ref="B3:D3"/>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考え</vt:lpstr>
      <vt:lpstr>ｇ</vt:lpstr>
      <vt:lpstr>s</vt:lpstr>
      <vt:lpstr>ガン</vt:lpstr>
      <vt:lpstr>行動</vt:lpstr>
      <vt:lpstr>案だし</vt:lpstr>
      <vt:lpstr>札幌</vt:lpstr>
      <vt:lpstr>将来</vt:lpstr>
      <vt:lpstr>記念</vt:lpstr>
      <vt:lpstr>Sheet1</vt:lpstr>
    </vt:vector>
  </TitlesOfParts>
  <Company>NECグループ標準PCサービス</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NEC-USER</dc:creator>
  <cp:lastModifiedBy>NEC-USER</cp:lastModifiedBy>
  <dcterms:created xsi:type="dcterms:W3CDTF">2017-10-04T09:41:09Z</dcterms:created>
  <dcterms:modified xsi:type="dcterms:W3CDTF">2019-01-11T02:33:07Z</dcterms:modified>
</cp:coreProperties>
</file>