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CF_AutoCapsule_disabled\source tree\"/>
    </mc:Choice>
  </mc:AlternateContent>
  <bookViews>
    <workbookView xWindow="0" yWindow="0" windowWidth="26610" windowHeight="12000" activeTab="5"/>
  </bookViews>
  <sheets>
    <sheet name="考え" sheetId="1" r:id="rId1"/>
    <sheet name="ｇ" sheetId="2" r:id="rId2"/>
    <sheet name="ｓ" sheetId="3" r:id="rId3"/>
    <sheet name="行動" sheetId="4" r:id="rId4"/>
    <sheet name="案だし" sheetId="5" r:id="rId5"/>
    <sheet name="札幌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5" l="1"/>
  <c r="I41" i="5"/>
  <c r="I39" i="5"/>
  <c r="N6" i="3" l="1"/>
  <c r="N11" i="3" s="1"/>
  <c r="N45" i="4" l="1"/>
  <c r="N44" i="4"/>
  <c r="J44" i="4"/>
  <c r="F39" i="4" l="1"/>
  <c r="F31" i="4" l="1"/>
  <c r="F30" i="4"/>
  <c r="F29" i="4"/>
  <c r="F9" i="4"/>
  <c r="F18" i="4"/>
  <c r="F22" i="4" s="1"/>
  <c r="G22" i="4" s="1"/>
  <c r="F11" i="4"/>
  <c r="F13" i="4"/>
  <c r="F12" i="4"/>
  <c r="F10" i="4"/>
  <c r="D2" i="4"/>
  <c r="F7" i="4" s="1"/>
  <c r="D3" i="4"/>
  <c r="L9" i="4" l="1"/>
  <c r="F28" i="4"/>
  <c r="F33" i="4" s="1"/>
  <c r="L8" i="4"/>
  <c r="L10" i="4" s="1"/>
  <c r="F8" i="4"/>
  <c r="J39" i="3"/>
  <c r="E39" i="3"/>
  <c r="F14" i="4" l="1"/>
  <c r="F25" i="4" s="1"/>
  <c r="M39" i="3"/>
  <c r="A1" i="2"/>
  <c r="G14" i="4" l="1"/>
  <c r="G25" i="4" s="1"/>
  <c r="F35" i="4"/>
  <c r="F38" i="4" s="1"/>
  <c r="F40" i="4" s="1"/>
  <c r="G33" i="4"/>
  <c r="G35" i="4" s="1"/>
  <c r="F42" i="4" l="1"/>
  <c r="F41" i="4"/>
  <c r="F43" i="4"/>
  <c r="F44" i="4"/>
  <c r="J45" i="4" s="1"/>
  <c r="F45" i="4"/>
</calcChain>
</file>

<file path=xl/sharedStrings.xml><?xml version="1.0" encoding="utf-8"?>
<sst xmlns="http://schemas.openxmlformats.org/spreadsheetml/2006/main" count="527" uniqueCount="382">
  <si>
    <t>部屋はある程度綺麗に　というか広くした！</t>
    <rPh sb="0" eb="2">
      <t>ヘヤ</t>
    </rPh>
    <rPh sb="5" eb="7">
      <t>テイド</t>
    </rPh>
    <rPh sb="7" eb="9">
      <t>キレイ</t>
    </rPh>
    <rPh sb="15" eb="16">
      <t>ヒロ</t>
    </rPh>
    <phoneticPr fontId="2"/>
  </si>
  <si>
    <t>NetFlixは　ビックバンセオリー、ブラックリスト、ドクターハウス、ちびまるこちゃん、フラーハウス済</t>
    <rPh sb="50" eb="51">
      <t>スミ</t>
    </rPh>
    <phoneticPr fontId="2"/>
  </si>
  <si>
    <t>後はスタートレックシリーズのみ</t>
    <rPh sb="0" eb="1">
      <t>アト</t>
    </rPh>
    <phoneticPr fontId="2"/>
  </si>
  <si>
    <t>体重は変わらず、赤信号</t>
    <rPh sb="0" eb="2">
      <t>タイジュウ</t>
    </rPh>
    <rPh sb="3" eb="4">
      <t>カ</t>
    </rPh>
    <rPh sb="8" eb="11">
      <t>アカシンゴウ</t>
    </rPh>
    <phoneticPr fontId="2"/>
  </si>
  <si>
    <t>勉強も結局しなかった</t>
    <rPh sb="0" eb="2">
      <t>ベンキョウ</t>
    </rPh>
    <rPh sb="3" eb="5">
      <t>ケッキョク</t>
    </rPh>
    <phoneticPr fontId="2"/>
  </si>
  <si>
    <t>仕事もまぁまぁ問題なし</t>
    <rPh sb="0" eb="2">
      <t>シゴト</t>
    </rPh>
    <rPh sb="7" eb="9">
      <t>モンダイ</t>
    </rPh>
    <phoneticPr fontId="2"/>
  </si>
  <si>
    <t>株はまだまだ塩漬け状態</t>
    <rPh sb="0" eb="1">
      <t>カブ</t>
    </rPh>
    <rPh sb="6" eb="7">
      <t>シオ</t>
    </rPh>
    <rPh sb="7" eb="8">
      <t>ヅ</t>
    </rPh>
    <rPh sb="9" eb="11">
      <t>ジョウタイ</t>
    </rPh>
    <phoneticPr fontId="2"/>
  </si>
  <si>
    <t>　⇒　出来ないのは集中力のせい?? Or 興味がないから??</t>
    <rPh sb="3" eb="5">
      <t>デキ</t>
    </rPh>
    <rPh sb="9" eb="12">
      <t>シュウチュウリョク</t>
    </rPh>
    <rPh sb="21" eb="23">
      <t>キョウミ</t>
    </rPh>
    <phoneticPr fontId="2"/>
  </si>
  <si>
    <r>
      <t>　⇒　プロテインは継続中。朝ごはん食べて、昼は自由でOKだが…夜は</t>
    </r>
    <r>
      <rPr>
        <sz val="11"/>
        <color rgb="FFFF0000"/>
        <rFont val="Meiryo UI"/>
        <family val="3"/>
        <charset val="128"/>
      </rPr>
      <t>糖質制限できていない</t>
    </r>
    <rPh sb="9" eb="12">
      <t>ケイゾクチュウ</t>
    </rPh>
    <rPh sb="13" eb="14">
      <t>アサ</t>
    </rPh>
    <rPh sb="17" eb="18">
      <t>タ</t>
    </rPh>
    <rPh sb="21" eb="22">
      <t>ヒル</t>
    </rPh>
    <rPh sb="23" eb="25">
      <t>ジユウ</t>
    </rPh>
    <rPh sb="31" eb="32">
      <t>ヨル</t>
    </rPh>
    <rPh sb="33" eb="35">
      <t>トウシツ</t>
    </rPh>
    <rPh sb="35" eb="37">
      <t>セイゲン</t>
    </rPh>
    <phoneticPr fontId="2"/>
  </si>
  <si>
    <t>時間的に余裕があるのならせめてどっちかは可能だと思われる！</t>
    <rPh sb="0" eb="3">
      <t>ジカンテキ</t>
    </rPh>
    <rPh sb="4" eb="6">
      <t>ヨユウ</t>
    </rPh>
    <rPh sb="20" eb="22">
      <t>カノウ</t>
    </rPh>
    <rPh sb="24" eb="25">
      <t>オモ</t>
    </rPh>
    <phoneticPr fontId="2"/>
  </si>
  <si>
    <t>新しい趣味を考える??</t>
    <rPh sb="0" eb="1">
      <t>アタラ</t>
    </rPh>
    <rPh sb="3" eb="5">
      <t>シュミ</t>
    </rPh>
    <rPh sb="6" eb="7">
      <t>カンガ</t>
    </rPh>
    <phoneticPr fontId="2"/>
  </si>
  <si>
    <t>PC作成</t>
    <rPh sb="2" eb="4">
      <t>サクセイ</t>
    </rPh>
    <phoneticPr fontId="2"/>
  </si>
  <si>
    <t>ゲーム</t>
    <phoneticPr fontId="2"/>
  </si>
  <si>
    <t>ギター</t>
    <phoneticPr fontId="2"/>
  </si>
  <si>
    <t>ペット</t>
    <phoneticPr fontId="2"/>
  </si>
  <si>
    <r>
      <t xml:space="preserve">　　　 </t>
    </r>
    <r>
      <rPr>
        <sz val="11"/>
        <color rgb="FFFF0000"/>
        <rFont val="Meiryo UI"/>
        <family val="3"/>
        <charset val="128"/>
      </rPr>
      <t>運動は全くしていない</t>
    </r>
    <r>
      <rPr>
        <sz val="11"/>
        <color rgb="FFFF0000"/>
        <rFont val="Meiryo UI"/>
        <family val="2"/>
        <charset val="128"/>
      </rPr>
      <t>, ジムは退会</t>
    </r>
    <rPh sb="4" eb="6">
      <t>ウンドウ</t>
    </rPh>
    <rPh sb="7" eb="8">
      <t>マッタ</t>
    </rPh>
    <rPh sb="19" eb="21">
      <t>タイカイ</t>
    </rPh>
    <phoneticPr fontId="2"/>
  </si>
  <si>
    <t>〇</t>
    <phoneticPr fontId="2"/>
  </si>
  <si>
    <t>×</t>
    <phoneticPr fontId="2"/>
  </si>
  <si>
    <t>△</t>
    <phoneticPr fontId="2"/>
  </si>
  <si>
    <t>　⇒ お金の問題でどうしようもない。待機中</t>
    <rPh sb="4" eb="5">
      <t>カネ</t>
    </rPh>
    <rPh sb="6" eb="8">
      <t>モンダイ</t>
    </rPh>
    <rPh sb="18" eb="21">
      <t>タイキチュウ</t>
    </rPh>
    <phoneticPr fontId="2"/>
  </si>
  <si>
    <t>アニメ</t>
    <phoneticPr fontId="2"/>
  </si>
  <si>
    <t>Bokete閲覧</t>
    <rPh sb="6" eb="8">
      <t>エツラン</t>
    </rPh>
    <phoneticPr fontId="2"/>
  </si>
  <si>
    <t>yahooファイナンス掲示板閲覧</t>
    <rPh sb="11" eb="14">
      <t>ケイジバン</t>
    </rPh>
    <rPh sb="14" eb="16">
      <t>エツラン</t>
    </rPh>
    <phoneticPr fontId="2"/>
  </si>
  <si>
    <t>yahoo!ニュース閲覧</t>
    <rPh sb="10" eb="12">
      <t>エツラン</t>
    </rPh>
    <phoneticPr fontId="2"/>
  </si>
  <si>
    <t>youtube動画閲覧</t>
    <rPh sb="7" eb="9">
      <t>ドウガ</t>
    </rPh>
    <rPh sb="9" eb="11">
      <t>エツラン</t>
    </rPh>
    <phoneticPr fontId="2"/>
  </si>
  <si>
    <t>まとめサイト閲覧</t>
    <rPh sb="6" eb="8">
      <t>エツラン</t>
    </rPh>
    <phoneticPr fontId="2"/>
  </si>
  <si>
    <t>無駄を省けていません</t>
    <rPh sb="0" eb="2">
      <t>ムダ</t>
    </rPh>
    <rPh sb="3" eb="4">
      <t>ハブ</t>
    </rPh>
    <phoneticPr fontId="2"/>
  </si>
  <si>
    <t>映画鑑賞</t>
    <rPh sb="0" eb="2">
      <t>エイガ</t>
    </rPh>
    <rPh sb="2" eb="4">
      <t>カンショウ</t>
    </rPh>
    <phoneticPr fontId="2"/>
  </si>
  <si>
    <t>料理</t>
    <rPh sb="0" eb="2">
      <t>リョウリ</t>
    </rPh>
    <phoneticPr fontId="2"/>
  </si>
  <si>
    <t>&lt;ここから先掘り下げ&gt;</t>
    <rPh sb="5" eb="6">
      <t>サキ</t>
    </rPh>
    <rPh sb="6" eb="7">
      <t>ホ</t>
    </rPh>
    <rPh sb="8" eb="9">
      <t>サ</t>
    </rPh>
    <phoneticPr fontId="2"/>
  </si>
  <si>
    <t>⇒ 一先ず運動は代謝で先延ばし、食事制限でなんとかしてみる方針</t>
    <rPh sb="2" eb="4">
      <t>ヒトマ</t>
    </rPh>
    <rPh sb="5" eb="7">
      <t>ウンドウ</t>
    </rPh>
    <rPh sb="8" eb="10">
      <t>タイシャ</t>
    </rPh>
    <rPh sb="11" eb="13">
      <t>サキノ</t>
    </rPh>
    <rPh sb="16" eb="18">
      <t>ショクジ</t>
    </rPh>
    <rPh sb="18" eb="20">
      <t>セイゲン</t>
    </rPh>
    <rPh sb="29" eb="31">
      <t>ホウシン</t>
    </rPh>
    <phoneticPr fontId="2"/>
  </si>
  <si>
    <t>⇒　優里子も勉強しているし。。。</t>
    <rPh sb="2" eb="3">
      <t>ユウ</t>
    </rPh>
    <rPh sb="3" eb="4">
      <t>サト</t>
    </rPh>
    <rPh sb="4" eb="5">
      <t>コ</t>
    </rPh>
    <rPh sb="6" eb="8">
      <t>ベンキョウ</t>
    </rPh>
    <phoneticPr fontId="2"/>
  </si>
  <si>
    <t>折角だから仕事に活かしたい</t>
    <rPh sb="0" eb="2">
      <t>セッカク</t>
    </rPh>
    <rPh sb="5" eb="7">
      <t>シゴト</t>
    </rPh>
    <rPh sb="8" eb="9">
      <t>イ</t>
    </rPh>
    <phoneticPr fontId="2"/>
  </si>
  <si>
    <t>応用情報技術者試験</t>
    <rPh sb="0" eb="2">
      <t>オウヨウ</t>
    </rPh>
    <rPh sb="2" eb="4">
      <t>ジョウホウ</t>
    </rPh>
    <rPh sb="4" eb="6">
      <t>ギジュツ</t>
    </rPh>
    <rPh sb="6" eb="7">
      <t>シャ</t>
    </rPh>
    <rPh sb="7" eb="9">
      <t>シケン</t>
    </rPh>
    <phoneticPr fontId="2"/>
  </si>
  <si>
    <t>というか集中力を上げるor 維持する為の行動が必要</t>
    <rPh sb="4" eb="7">
      <t>シュウチュウリョク</t>
    </rPh>
    <rPh sb="8" eb="9">
      <t>ア</t>
    </rPh>
    <rPh sb="14" eb="16">
      <t>イジ</t>
    </rPh>
    <rPh sb="18" eb="19">
      <t>タメ</t>
    </rPh>
    <rPh sb="20" eb="22">
      <t>コウドウ</t>
    </rPh>
    <rPh sb="23" eb="25">
      <t>ヒツヨウ</t>
    </rPh>
    <phoneticPr fontId="2"/>
  </si>
  <si>
    <t xml:space="preserve">　⇒ </t>
    <phoneticPr fontId="2"/>
  </si>
  <si>
    <t>OracleSilver</t>
    <phoneticPr fontId="2"/>
  </si>
  <si>
    <t>英語スキル</t>
    <rPh sb="0" eb="2">
      <t>エイゴ</t>
    </rPh>
    <phoneticPr fontId="2"/>
  </si>
  <si>
    <t>ラノベ</t>
    <phoneticPr fontId="2"/>
  </si>
  <si>
    <t>カクテル・酒類</t>
    <rPh sb="5" eb="6">
      <t>サケ</t>
    </rPh>
    <rPh sb="6" eb="7">
      <t>ルイ</t>
    </rPh>
    <phoneticPr fontId="2"/>
  </si>
  <si>
    <t>自転車</t>
    <rPh sb="0" eb="3">
      <t>ジテンシャ</t>
    </rPh>
    <phoneticPr fontId="2"/>
  </si>
  <si>
    <t>バイク</t>
    <phoneticPr fontId="2"/>
  </si>
  <si>
    <t>海外ドラマ</t>
    <rPh sb="0" eb="2">
      <t>カイガイ</t>
    </rPh>
    <phoneticPr fontId="2"/>
  </si>
  <si>
    <t>投資</t>
    <rPh sb="0" eb="2">
      <t>トウシ</t>
    </rPh>
    <phoneticPr fontId="2"/>
  </si>
  <si>
    <t>　優里子とは yahoo! GyaoでOK</t>
    <rPh sb="1" eb="4">
      <t>ユリコ</t>
    </rPh>
    <phoneticPr fontId="2"/>
  </si>
  <si>
    <t>⇒　解約か？　U-NEXT,Hulu,TutayaTVを検討すべき?</t>
    <rPh sb="2" eb="4">
      <t>カイヤク</t>
    </rPh>
    <rPh sb="28" eb="30">
      <t>ケントウ</t>
    </rPh>
    <phoneticPr fontId="2"/>
  </si>
  <si>
    <t>Potal2</t>
    <phoneticPr fontId="2"/>
  </si>
  <si>
    <t>How To Survive2</t>
    <phoneticPr fontId="2"/>
  </si>
  <si>
    <t xml:space="preserve"> </t>
    <phoneticPr fontId="2"/>
  </si>
  <si>
    <t>PUBG</t>
    <phoneticPr fontId="2"/>
  </si>
  <si>
    <t>ARK</t>
    <phoneticPr fontId="2"/>
  </si>
  <si>
    <t>PC</t>
    <phoneticPr fontId="2"/>
  </si>
  <si>
    <t>ポータルナイツ</t>
    <phoneticPr fontId="2"/>
  </si>
  <si>
    <t>PS4</t>
    <phoneticPr fontId="2"/>
  </si>
  <si>
    <t>Dark SiderⅡ</t>
    <phoneticPr fontId="2"/>
  </si>
  <si>
    <t>Salt and Sanctuary</t>
  </si>
  <si>
    <t>Divinity: Original Sin</t>
  </si>
  <si>
    <t>一人用</t>
    <rPh sb="0" eb="3">
      <t>ヒトリヨウ</t>
    </rPh>
    <phoneticPr fontId="2"/>
  </si>
  <si>
    <t>二人用</t>
    <rPh sb="0" eb="3">
      <t>フタリヨウ</t>
    </rPh>
    <phoneticPr fontId="2"/>
  </si>
  <si>
    <t>熱中度</t>
    <rPh sb="0" eb="2">
      <t>ネッチュウ</t>
    </rPh>
    <rPh sb="2" eb="3">
      <t>ド</t>
    </rPh>
    <phoneticPr fontId="2"/>
  </si>
  <si>
    <t>○</t>
    <phoneticPr fontId="2"/>
  </si>
  <si>
    <t>高</t>
    <rPh sb="0" eb="1">
      <t>タカ</t>
    </rPh>
    <phoneticPr fontId="2"/>
  </si>
  <si>
    <t>小</t>
    <rPh sb="0" eb="1">
      <t>チイ</t>
    </rPh>
    <phoneticPr fontId="2"/>
  </si>
  <si>
    <t>中</t>
    <rPh sb="0" eb="1">
      <t>チュウ</t>
    </rPh>
    <phoneticPr fontId="2"/>
  </si>
  <si>
    <t>-</t>
    <phoneticPr fontId="2"/>
  </si>
  <si>
    <t>CSGO2</t>
  </si>
  <si>
    <t>小</t>
    <rPh sb="0" eb="1">
      <t>ショウ</t>
    </rPh>
    <phoneticPr fontId="2"/>
  </si>
  <si>
    <t>キーボード</t>
    <phoneticPr fontId="2"/>
  </si>
  <si>
    <t>操作</t>
    <rPh sb="0" eb="2">
      <t>ソウサ</t>
    </rPh>
    <phoneticPr fontId="2"/>
  </si>
  <si>
    <t>パッド</t>
    <phoneticPr fontId="2"/>
  </si>
  <si>
    <t>可</t>
    <rPh sb="0" eb="1">
      <t>カ</t>
    </rPh>
    <phoneticPr fontId="2"/>
  </si>
  <si>
    <t>不可</t>
    <rPh sb="0" eb="2">
      <t>フカ</t>
    </rPh>
    <phoneticPr fontId="2"/>
  </si>
  <si>
    <t>値段(記憶)</t>
    <rPh sb="0" eb="2">
      <t>ネダン</t>
    </rPh>
    <rPh sb="3" eb="5">
      <t>キオク</t>
    </rPh>
    <phoneticPr fontId="2"/>
  </si>
  <si>
    <t>※PS PLUS非加入の為、PS4オンラインプレイは不可</t>
    <rPh sb="8" eb="9">
      <t>ヒ</t>
    </rPh>
    <rPh sb="9" eb="11">
      <t>カニュウ</t>
    </rPh>
    <rPh sb="12" eb="13">
      <t>タメ</t>
    </rPh>
    <rPh sb="26" eb="28">
      <t>フカ</t>
    </rPh>
    <phoneticPr fontId="2"/>
  </si>
  <si>
    <t>COD BO3</t>
    <phoneticPr fontId="2"/>
  </si>
  <si>
    <t>BF 1</t>
    <phoneticPr fontId="2"/>
  </si>
  <si>
    <t>完遂</t>
    <rPh sb="0" eb="2">
      <t>カンスイ</t>
    </rPh>
    <phoneticPr fontId="2"/>
  </si>
  <si>
    <t>Bloodborn</t>
  </si>
  <si>
    <t>DarkSoul3</t>
    <phoneticPr fontId="2"/>
  </si>
  <si>
    <t>WITCHER3</t>
    <phoneticPr fontId="2"/>
  </si>
  <si>
    <t>Fallout 4</t>
  </si>
  <si>
    <t>COD IW</t>
    <phoneticPr fontId="2"/>
  </si>
  <si>
    <t>TESO</t>
    <phoneticPr fontId="2"/>
  </si>
  <si>
    <t>NEW</t>
    <phoneticPr fontId="2"/>
  </si>
  <si>
    <t>理由</t>
    <rPh sb="0" eb="2">
      <t>リユウ</t>
    </rPh>
    <phoneticPr fontId="2"/>
  </si>
  <si>
    <t>シナリオクリア。DLCは購入せず</t>
    <rPh sb="12" eb="14">
      <t>コウニュウ</t>
    </rPh>
    <phoneticPr fontId="2"/>
  </si>
  <si>
    <t>シナリオクリア。DLCは一部購入するもせず</t>
    <rPh sb="12" eb="14">
      <t>イチブ</t>
    </rPh>
    <rPh sb="14" eb="16">
      <t>コウニュウ</t>
    </rPh>
    <phoneticPr fontId="2"/>
  </si>
  <si>
    <t>人気</t>
    <rPh sb="0" eb="2">
      <t>ニンキ</t>
    </rPh>
    <phoneticPr fontId="2"/>
  </si>
  <si>
    <t>ハード</t>
    <phoneticPr fontId="2"/>
  </si>
  <si>
    <t>ソフト</t>
    <phoneticPr fontId="2"/>
  </si>
  <si>
    <t>無料FPS</t>
    <rPh sb="0" eb="2">
      <t>ムリョウ</t>
    </rPh>
    <phoneticPr fontId="2"/>
  </si>
  <si>
    <t>期待</t>
    <rPh sb="0" eb="2">
      <t>キタイ</t>
    </rPh>
    <phoneticPr fontId="2"/>
  </si>
  <si>
    <t>再チャンスを…</t>
    <rPh sb="0" eb="1">
      <t>サイ</t>
    </rPh>
    <phoneticPr fontId="2"/>
  </si>
  <si>
    <t>⇒ ダメなら一人プレイ</t>
    <rPh sb="6" eb="8">
      <t>ヒトリ</t>
    </rPh>
    <phoneticPr fontId="2"/>
  </si>
  <si>
    <t>初めてのMMORPG。2016.06-12まで遊ぶも単純作業に飽き。</t>
    <rPh sb="0" eb="1">
      <t>ハツ</t>
    </rPh>
    <rPh sb="23" eb="24">
      <t>アソ</t>
    </rPh>
    <rPh sb="26" eb="28">
      <t>タンジュン</t>
    </rPh>
    <rPh sb="28" eb="30">
      <t>サギョウ</t>
    </rPh>
    <rPh sb="31" eb="32">
      <t>ア</t>
    </rPh>
    <phoneticPr fontId="2"/>
  </si>
  <si>
    <t>○</t>
  </si>
  <si>
    <t>キーボード</t>
  </si>
  <si>
    <t>The War of Mine</t>
    <phoneticPr fontId="2"/>
  </si>
  <si>
    <t>パッド</t>
    <phoneticPr fontId="2"/>
  </si>
  <si>
    <t>人気</t>
    <rPh sb="0" eb="2">
      <t>ニンキ</t>
    </rPh>
    <phoneticPr fontId="2"/>
  </si>
  <si>
    <t>放置気味</t>
    <rPh sb="0" eb="2">
      <t>ホウチ</t>
    </rPh>
    <rPh sb="2" eb="4">
      <t>キミ</t>
    </rPh>
    <phoneticPr fontId="2"/>
  </si>
  <si>
    <t>データ削除済</t>
    <rPh sb="3" eb="5">
      <t>サクジョ</t>
    </rPh>
    <rPh sb="5" eb="6">
      <t>スミ</t>
    </rPh>
    <phoneticPr fontId="2"/>
  </si>
  <si>
    <t>東京マルイ</t>
  </si>
  <si>
    <t>東京マルイ</t>
    <rPh sb="0" eb="2">
      <t>トウキョウ</t>
    </rPh>
    <phoneticPr fontId="2"/>
  </si>
  <si>
    <t>HK417用 70連スペアマガジン</t>
  </si>
  <si>
    <t>数量</t>
    <rPh sb="0" eb="2">
      <t>スウリョウ</t>
    </rPh>
    <phoneticPr fontId="2"/>
  </si>
  <si>
    <t>HK417 EARLY VARIANT</t>
  </si>
  <si>
    <t>CYC</t>
  </si>
  <si>
    <t>精密バイオBB弾 0.2g</t>
    <phoneticPr fontId="2"/>
  </si>
  <si>
    <t>購入希望</t>
    <rPh sb="0" eb="2">
      <t>コウニュウ</t>
    </rPh>
    <rPh sb="2" eb="4">
      <t>キボウ</t>
    </rPh>
    <phoneticPr fontId="2"/>
  </si>
  <si>
    <t>HK417用　バッファリングレンチ</t>
  </si>
  <si>
    <t>楽天</t>
    <rPh sb="0" eb="2">
      <t>ラクテン</t>
    </rPh>
    <phoneticPr fontId="2"/>
  </si>
  <si>
    <t>SOPMODバッテリー専用コネクタ</t>
    <rPh sb="11" eb="13">
      <t>センヨウ</t>
    </rPh>
    <phoneticPr fontId="2"/>
  </si>
  <si>
    <t>値段</t>
    <rPh sb="0" eb="2">
      <t>ネダン</t>
    </rPh>
    <phoneticPr fontId="2"/>
  </si>
  <si>
    <t>ブランド</t>
    <phoneticPr fontId="2"/>
  </si>
  <si>
    <t>商品名</t>
    <rPh sb="0" eb="3">
      <t>ショウヒンメイ</t>
    </rPh>
    <phoneticPr fontId="2"/>
  </si>
  <si>
    <t>予定総計</t>
    <rPh sb="0" eb="2">
      <t>ヨテイ</t>
    </rPh>
    <rPh sb="2" eb="4">
      <t>ソウケイ</t>
    </rPh>
    <phoneticPr fontId="2"/>
  </si>
  <si>
    <t>購入予定_合計</t>
    <rPh sb="0" eb="2">
      <t>コウニュウ</t>
    </rPh>
    <rPh sb="2" eb="4">
      <t>ヨテイ</t>
    </rPh>
    <rPh sb="5" eb="7">
      <t>ゴウケイ</t>
    </rPh>
    <phoneticPr fontId="2"/>
  </si>
  <si>
    <t>施設利用代</t>
    <rPh sb="0" eb="2">
      <t>シセツ</t>
    </rPh>
    <rPh sb="2" eb="4">
      <t>リヨウ</t>
    </rPh>
    <rPh sb="4" eb="5">
      <t>ダイ</t>
    </rPh>
    <phoneticPr fontId="2"/>
  </si>
  <si>
    <t>既購入_合計(実費)</t>
    <rPh sb="0" eb="1">
      <t>キ</t>
    </rPh>
    <rPh sb="1" eb="3">
      <t>コウニュウ</t>
    </rPh>
    <rPh sb="4" eb="6">
      <t>ゴウケイ</t>
    </rPh>
    <rPh sb="7" eb="9">
      <t>ジッピ</t>
    </rPh>
    <phoneticPr fontId="2"/>
  </si>
  <si>
    <t>Jack Army</t>
  </si>
  <si>
    <t>購入取り止め</t>
    <rPh sb="0" eb="2">
      <t>コウニュウ</t>
    </rPh>
    <rPh sb="2" eb="3">
      <t>ト</t>
    </rPh>
    <rPh sb="4" eb="5">
      <t>ヤ</t>
    </rPh>
    <phoneticPr fontId="2"/>
  </si>
  <si>
    <t>旭金属工業</t>
    <phoneticPr fontId="2"/>
  </si>
  <si>
    <t>楽天ポイント</t>
    <rPh sb="0" eb="2">
      <t>ラクテン</t>
    </rPh>
    <phoneticPr fontId="2"/>
  </si>
  <si>
    <t>ヨドバシポイント</t>
  </si>
  <si>
    <t>減額</t>
    <rPh sb="0" eb="2">
      <t>ゲンガク</t>
    </rPh>
    <phoneticPr fontId="2"/>
  </si>
  <si>
    <t>引掛スパナ40/42 FK0040</t>
    <rPh sb="0" eb="1">
      <t>ヒ</t>
    </rPh>
    <phoneticPr fontId="2"/>
  </si>
  <si>
    <t>検討_商品</t>
    <rPh sb="0" eb="2">
      <t>ケントウ</t>
    </rPh>
    <rPh sb="3" eb="5">
      <t>ショウヒン</t>
    </rPh>
    <phoneticPr fontId="2"/>
  </si>
  <si>
    <t xml:space="preserve">バーティカル フォールディングフォアグリップ </t>
  </si>
  <si>
    <t>[ノーブランド]</t>
    <phoneticPr fontId="2"/>
  </si>
  <si>
    <t>タクティカルゴーグル クリアレンズ</t>
    <phoneticPr fontId="2"/>
  </si>
  <si>
    <t>森林迷彩モデル メタル製 スカルメッシュマスク</t>
    <phoneticPr fontId="2"/>
  </si>
  <si>
    <t>楽</t>
    <rPh sb="0" eb="1">
      <t>ラク</t>
    </rPh>
    <phoneticPr fontId="2"/>
  </si>
  <si>
    <t>Yo</t>
    <phoneticPr fontId="2"/>
  </si>
  <si>
    <t>Am</t>
    <phoneticPr fontId="2"/>
  </si>
  <si>
    <t>ﾗｸ</t>
    <phoneticPr fontId="2"/>
  </si>
  <si>
    <t>検討候補算予算</t>
    <rPh sb="0" eb="2">
      <t>ケントウ</t>
    </rPh>
    <rPh sb="2" eb="4">
      <t>コウホ</t>
    </rPh>
    <rPh sb="4" eb="5">
      <t>サン</t>
    </rPh>
    <rPh sb="5" eb="7">
      <t>ヨサン</t>
    </rPh>
    <phoneticPr fontId="2"/>
  </si>
  <si>
    <t>転用</t>
    <rPh sb="0" eb="2">
      <t>テンヨウ</t>
    </rPh>
    <phoneticPr fontId="2"/>
  </si>
  <si>
    <t>夏用バイクグローブ(半壊)</t>
    <rPh sb="0" eb="2">
      <t>ナツヨウ</t>
    </rPh>
    <rPh sb="10" eb="12">
      <t>ハンカイ</t>
    </rPh>
    <phoneticPr fontId="2"/>
  </si>
  <si>
    <t>スカルネックウォーマー</t>
    <phoneticPr fontId="2"/>
  </si>
  <si>
    <t>ウエスト(レッグ)ポーチ</t>
    <phoneticPr fontId="2"/>
  </si>
  <si>
    <t>ﾌﾘ</t>
    <phoneticPr fontId="2"/>
  </si>
  <si>
    <t>1点スリング</t>
    <rPh sb="1" eb="2">
      <t>テン</t>
    </rPh>
    <phoneticPr fontId="2"/>
  </si>
  <si>
    <t>フリルクーポン</t>
    <phoneticPr fontId="2"/>
  </si>
  <si>
    <t>ING STYLE</t>
  </si>
  <si>
    <t>スポーツ膝プロテクター</t>
    <rPh sb="4" eb="5">
      <t>ヒザ</t>
    </rPh>
    <phoneticPr fontId="2"/>
  </si>
  <si>
    <t>スリングマウントQD スリング・スイベル・セット</t>
  </si>
  <si>
    <t>JAMMART</t>
    <phoneticPr fontId="2"/>
  </si>
  <si>
    <t>楽</t>
    <rPh sb="0" eb="1">
      <t>ラク</t>
    </rPh>
    <phoneticPr fontId="2"/>
  </si>
  <si>
    <t>迷彩服 BDU 上下セット FOREST 180</t>
    <phoneticPr fontId="2"/>
  </si>
  <si>
    <t>楽天クーポン</t>
    <rPh sb="0" eb="2">
      <t>ラクテン</t>
    </rPh>
    <phoneticPr fontId="2"/>
  </si>
  <si>
    <t>D-drempating</t>
  </si>
  <si>
    <t>ミリタリー スリング 防水 2点支持</t>
    <phoneticPr fontId="2"/>
  </si>
  <si>
    <t>Amazonポイント</t>
    <phoneticPr fontId="2"/>
  </si>
  <si>
    <t>SⅡS</t>
  </si>
  <si>
    <t>4x32アルティメット・ライフルスコープ</t>
    <phoneticPr fontId="2"/>
  </si>
  <si>
    <t>フリル売上利用</t>
    <rPh sb="3" eb="5">
      <t>ウリアゲ</t>
    </rPh>
    <rPh sb="5" eb="7">
      <t>リヨウ</t>
    </rPh>
    <phoneticPr fontId="2"/>
  </si>
  <si>
    <t>WK2</t>
  </si>
  <si>
    <t>楽</t>
    <rPh sb="0" eb="1">
      <t>ラク</t>
    </rPh>
    <phoneticPr fontId="2"/>
  </si>
  <si>
    <t>105cm ダブルガンケース 2way</t>
    <phoneticPr fontId="2"/>
  </si>
  <si>
    <t>NEWガンパワーHFC134aガス（400g） </t>
  </si>
  <si>
    <t>HK417用600連射マガジン</t>
    <phoneticPr fontId="2"/>
  </si>
  <si>
    <t>ZELDNER</t>
    <phoneticPr fontId="2"/>
  </si>
  <si>
    <t>ハンドガン レッグホルスター</t>
    <phoneticPr fontId="2"/>
  </si>
  <si>
    <t>NEWHATTAN</t>
    <phoneticPr fontId="2"/>
  </si>
  <si>
    <t>Promo Cotton Washed Cap / woodlandcamo</t>
    <phoneticPr fontId="2"/>
  </si>
  <si>
    <t>[No.127]BBローダーXL</t>
    <phoneticPr fontId="2"/>
  </si>
  <si>
    <t>[No.151]SOPMOD用 ニッケル水素バッテリー</t>
    <phoneticPr fontId="2"/>
  </si>
  <si>
    <t>[No.197]NEW 8.4Vニッケル水素バッテリー充電器</t>
    <phoneticPr fontId="2"/>
  </si>
  <si>
    <t>[No.48]シグ・ザウエル P226E2</t>
    <phoneticPr fontId="2"/>
  </si>
  <si>
    <t>マガジン</t>
    <phoneticPr fontId="2"/>
  </si>
  <si>
    <t>バッテリー</t>
    <phoneticPr fontId="2"/>
  </si>
  <si>
    <t>充電機器</t>
    <rPh sb="0" eb="2">
      <t>ジュウデン</t>
    </rPh>
    <rPh sb="2" eb="4">
      <t>キキ</t>
    </rPh>
    <phoneticPr fontId="2"/>
  </si>
  <si>
    <t>スリング</t>
    <phoneticPr fontId="2"/>
  </si>
  <si>
    <t>小区分</t>
    <rPh sb="0" eb="3">
      <t>ショウクブン</t>
    </rPh>
    <phoneticPr fontId="2"/>
  </si>
  <si>
    <t>大区分</t>
    <rPh sb="0" eb="3">
      <t>ダイクブン</t>
    </rPh>
    <phoneticPr fontId="2"/>
  </si>
  <si>
    <t>電動ガン</t>
    <rPh sb="0" eb="2">
      <t>デンドウ</t>
    </rPh>
    <phoneticPr fontId="2"/>
  </si>
  <si>
    <t>本体</t>
    <rPh sb="0" eb="2">
      <t>ホンタイ</t>
    </rPh>
    <phoneticPr fontId="2"/>
  </si>
  <si>
    <t>弾丸</t>
    <rPh sb="0" eb="2">
      <t>ダンガン</t>
    </rPh>
    <phoneticPr fontId="2"/>
  </si>
  <si>
    <t>ガスガン</t>
    <phoneticPr fontId="2"/>
  </si>
  <si>
    <t>服装</t>
    <rPh sb="0" eb="2">
      <t>フクソウ</t>
    </rPh>
    <phoneticPr fontId="2"/>
  </si>
  <si>
    <t>ゴーグル</t>
    <phoneticPr fontId="2"/>
  </si>
  <si>
    <t>マスク</t>
    <phoneticPr fontId="2"/>
  </si>
  <si>
    <t>左足</t>
    <rPh sb="0" eb="2">
      <t>ヒダリアシ</t>
    </rPh>
    <phoneticPr fontId="2"/>
  </si>
  <si>
    <t>両膝</t>
    <rPh sb="0" eb="2">
      <t>リョウヒザ</t>
    </rPh>
    <phoneticPr fontId="2"/>
  </si>
  <si>
    <t>BDU</t>
    <phoneticPr fontId="2"/>
  </si>
  <si>
    <t>その他</t>
    <rPh sb="2" eb="3">
      <t>タ</t>
    </rPh>
    <phoneticPr fontId="2"/>
  </si>
  <si>
    <t>ガンケース</t>
    <phoneticPr fontId="2"/>
  </si>
  <si>
    <t>右足</t>
    <rPh sb="0" eb="2">
      <t>ミギアシ</t>
    </rPh>
    <phoneticPr fontId="2"/>
  </si>
  <si>
    <t>頭部</t>
    <rPh sb="0" eb="2">
      <t>トウブ</t>
    </rPh>
    <phoneticPr fontId="2"/>
  </si>
  <si>
    <t>ガス</t>
    <phoneticPr fontId="2"/>
  </si>
  <si>
    <t>ローダー</t>
    <phoneticPr fontId="2"/>
  </si>
  <si>
    <t>グリップ</t>
    <phoneticPr fontId="2"/>
  </si>
  <si>
    <t>スコープ</t>
    <phoneticPr fontId="2"/>
  </si>
  <si>
    <t>工具</t>
    <rPh sb="0" eb="2">
      <t>コウグ</t>
    </rPh>
    <phoneticPr fontId="2"/>
  </si>
  <si>
    <t>DANNER</t>
    <phoneticPr fontId="2"/>
  </si>
  <si>
    <t>ブーツ</t>
    <phoneticPr fontId="2"/>
  </si>
  <si>
    <t>-</t>
    <phoneticPr fontId="2"/>
  </si>
  <si>
    <t>COMBAT 503 JET BLACK</t>
    <phoneticPr fontId="2"/>
  </si>
  <si>
    <t>ペットボトルをBBボトルの代用</t>
    <rPh sb="13" eb="15">
      <t>ダイヨウ</t>
    </rPh>
    <phoneticPr fontId="2"/>
  </si>
  <si>
    <t>平日</t>
    <rPh sb="0" eb="2">
      <t>ヘイジツ</t>
    </rPh>
    <phoneticPr fontId="2"/>
  </si>
  <si>
    <t>休日</t>
    <rPh sb="0" eb="2">
      <t>キュウジツ</t>
    </rPh>
    <phoneticPr fontId="2"/>
  </si>
  <si>
    <t>ex) 2018年3月</t>
    <rPh sb="8" eb="9">
      <t>ネン</t>
    </rPh>
    <rPh sb="10" eb="11">
      <t>ガツ</t>
    </rPh>
    <phoneticPr fontId="2"/>
  </si>
  <si>
    <t>円</t>
    <rPh sb="0" eb="1">
      <t>エン</t>
    </rPh>
    <phoneticPr fontId="2"/>
  </si>
  <si>
    <t>日</t>
    <rPh sb="0" eb="1">
      <t>ニチ</t>
    </rPh>
    <phoneticPr fontId="2"/>
  </si>
  <si>
    <t>合計</t>
    <rPh sb="0" eb="2">
      <t>ゴウケイ</t>
    </rPh>
    <phoneticPr fontId="2"/>
  </si>
  <si>
    <t>家賃+駐車場代</t>
    <rPh sb="0" eb="2">
      <t>ヤチン</t>
    </rPh>
    <rPh sb="3" eb="6">
      <t>チュウシャジョウ</t>
    </rPh>
    <rPh sb="6" eb="7">
      <t>ダイ</t>
    </rPh>
    <phoneticPr fontId="2"/>
  </si>
  <si>
    <t>給与</t>
    <rPh sb="0" eb="2">
      <t>キュウヨ</t>
    </rPh>
    <phoneticPr fontId="2"/>
  </si>
  <si>
    <t>光熱費</t>
    <rPh sb="0" eb="3">
      <t>コウネツヒ</t>
    </rPh>
    <phoneticPr fontId="2"/>
  </si>
  <si>
    <t>水道代</t>
    <rPh sb="0" eb="2">
      <t>スイドウ</t>
    </rPh>
    <rPh sb="2" eb="3">
      <t>ダイ</t>
    </rPh>
    <phoneticPr fontId="2"/>
  </si>
  <si>
    <t>ガス代</t>
    <rPh sb="2" eb="3">
      <t>ダイ</t>
    </rPh>
    <phoneticPr fontId="2"/>
  </si>
  <si>
    <t>娯楽部門</t>
    <rPh sb="0" eb="2">
      <t>ゴラク</t>
    </rPh>
    <rPh sb="2" eb="4">
      <t>ブモン</t>
    </rPh>
    <phoneticPr fontId="2"/>
  </si>
  <si>
    <t>生活部門</t>
    <rPh sb="0" eb="2">
      <t>セイカツ</t>
    </rPh>
    <rPh sb="2" eb="4">
      <t>ブモン</t>
    </rPh>
    <phoneticPr fontId="2"/>
  </si>
  <si>
    <t>Netflix</t>
    <phoneticPr fontId="2"/>
  </si>
  <si>
    <t>Edyチャージ</t>
    <phoneticPr fontId="2"/>
  </si>
  <si>
    <t>お茶500ml</t>
    <rPh sb="1" eb="2">
      <t>チャ</t>
    </rPh>
    <phoneticPr fontId="2"/>
  </si>
  <si>
    <t>コーヒー</t>
    <phoneticPr fontId="2"/>
  </si>
  <si>
    <t>Edy内訳</t>
    <rPh sb="3" eb="5">
      <t>ウチワケ</t>
    </rPh>
    <phoneticPr fontId="2"/>
  </si>
  <si>
    <t>サバゲー</t>
    <phoneticPr fontId="2"/>
  </si>
  <si>
    <t>ゲーム</t>
    <phoneticPr fontId="2"/>
  </si>
  <si>
    <t>休日-食事代</t>
    <rPh sb="0" eb="2">
      <t>キュウジツ</t>
    </rPh>
    <rPh sb="3" eb="6">
      <t>ショクジダイ</t>
    </rPh>
    <phoneticPr fontId="2"/>
  </si>
  <si>
    <t>平日-夕食代</t>
    <rPh sb="0" eb="2">
      <t>ヘイジツ</t>
    </rPh>
    <rPh sb="3" eb="5">
      <t>ユウショク</t>
    </rPh>
    <rPh sb="5" eb="6">
      <t>ダイ</t>
    </rPh>
    <phoneticPr fontId="2"/>
  </si>
  <si>
    <t>平日-昼食代</t>
    <rPh sb="0" eb="2">
      <t>ヘイジツ</t>
    </rPh>
    <rPh sb="3" eb="5">
      <t>チュウショク</t>
    </rPh>
    <rPh sb="5" eb="6">
      <t>ダイ</t>
    </rPh>
    <phoneticPr fontId="2"/>
  </si>
  <si>
    <t>残額</t>
    <rPh sb="0" eb="2">
      <t>ザンガク</t>
    </rPh>
    <phoneticPr fontId="2"/>
  </si>
  <si>
    <t>*2</t>
    <phoneticPr fontId="2"/>
  </si>
  <si>
    <t>*22</t>
    <phoneticPr fontId="2"/>
  </si>
  <si>
    <t>備考</t>
    <rPh sb="0" eb="2">
      <t>ビコウ</t>
    </rPh>
    <phoneticPr fontId="2"/>
  </si>
  <si>
    <t>*9</t>
    <phoneticPr fontId="2"/>
  </si>
  <si>
    <t>筋トレ</t>
    <rPh sb="0" eb="1">
      <t>キン</t>
    </rPh>
    <phoneticPr fontId="2"/>
  </si>
  <si>
    <t>腹筋ローラー</t>
    <rPh sb="0" eb="2">
      <t>フッキン</t>
    </rPh>
    <phoneticPr fontId="2"/>
  </si>
  <si>
    <t>ウォーキング or ランニング</t>
    <phoneticPr fontId="2"/>
  </si>
  <si>
    <t>ドラマ・映画鑑賞</t>
    <rPh sb="4" eb="6">
      <t>エイガ</t>
    </rPh>
    <rPh sb="6" eb="8">
      <t>カンショウ</t>
    </rPh>
    <phoneticPr fontId="2"/>
  </si>
  <si>
    <t>読書(雑誌・小説・ラノベ)</t>
    <rPh sb="3" eb="5">
      <t>ザッシ</t>
    </rPh>
    <rPh sb="6" eb="8">
      <t>ショウセツ</t>
    </rPh>
    <phoneticPr fontId="2"/>
  </si>
  <si>
    <t>固定費用計算</t>
    <rPh sb="0" eb="2">
      <t>コテイ</t>
    </rPh>
    <rPh sb="2" eb="4">
      <t>ヒヨウ</t>
    </rPh>
    <rPh sb="4" eb="6">
      <t>ケイサン</t>
    </rPh>
    <phoneticPr fontId="2"/>
  </si>
  <si>
    <t>通信代</t>
    <rPh sb="0" eb="2">
      <t>ツウシン</t>
    </rPh>
    <rPh sb="2" eb="3">
      <t>ダイ</t>
    </rPh>
    <phoneticPr fontId="2"/>
  </si>
  <si>
    <t>コンタクト代</t>
    <rPh sb="5" eb="6">
      <t>ダイ</t>
    </rPh>
    <phoneticPr fontId="2"/>
  </si>
  <si>
    <t>&lt; free &gt;</t>
    <phoneticPr fontId="2"/>
  </si>
  <si>
    <t>ガソリン代</t>
    <rPh sb="4" eb="5">
      <t>ダイ</t>
    </rPh>
    <phoneticPr fontId="2"/>
  </si>
  <si>
    <t>フィールド代,BB弾代</t>
    <rPh sb="5" eb="6">
      <t>ダイ</t>
    </rPh>
    <rPh sb="9" eb="10">
      <t>ダン</t>
    </rPh>
    <rPh sb="10" eb="11">
      <t>ダイ</t>
    </rPh>
    <phoneticPr fontId="2"/>
  </si>
  <si>
    <t>新規購入費</t>
    <rPh sb="0" eb="2">
      <t>シンキ</t>
    </rPh>
    <rPh sb="2" eb="4">
      <t>コウニュウ</t>
    </rPh>
    <rPh sb="4" eb="5">
      <t>ヒ</t>
    </rPh>
    <phoneticPr fontId="2"/>
  </si>
  <si>
    <t>デート</t>
    <phoneticPr fontId="2"/>
  </si>
  <si>
    <t>交際費</t>
    <rPh sb="0" eb="2">
      <t>コウサイ</t>
    </rPh>
    <rPh sb="2" eb="3">
      <t>ヒ</t>
    </rPh>
    <phoneticPr fontId="2"/>
  </si>
  <si>
    <t>デート・飲み会</t>
    <rPh sb="4" eb="5">
      <t>ノ</t>
    </rPh>
    <rPh sb="6" eb="7">
      <t>カイ</t>
    </rPh>
    <phoneticPr fontId="2"/>
  </si>
  <si>
    <t>サバゲー緒費</t>
    <rPh sb="4" eb="5">
      <t>ショ</t>
    </rPh>
    <rPh sb="5" eb="6">
      <t>ヒ</t>
    </rPh>
    <phoneticPr fontId="2"/>
  </si>
  <si>
    <t>ゲーム新規購入費</t>
    <rPh sb="3" eb="5">
      <t>シンキ</t>
    </rPh>
    <rPh sb="5" eb="7">
      <t>コウニュウ</t>
    </rPh>
    <rPh sb="7" eb="8">
      <t>ヒ</t>
    </rPh>
    <phoneticPr fontId="2"/>
  </si>
  <si>
    <t>旅行</t>
    <rPh sb="0" eb="2">
      <t>リョコウ</t>
    </rPh>
    <phoneticPr fontId="2"/>
  </si>
  <si>
    <t>⇒</t>
    <phoneticPr fontId="2"/>
  </si>
  <si>
    <t>貯金 (プレゼント代等に貯蓄)</t>
    <rPh sb="0" eb="2">
      <t>チョキン</t>
    </rPh>
    <rPh sb="9" eb="10">
      <t>ダイ</t>
    </rPh>
    <rPh sb="10" eb="11">
      <t>トウ</t>
    </rPh>
    <rPh sb="12" eb="14">
      <t>チョチク</t>
    </rPh>
    <phoneticPr fontId="2"/>
  </si>
  <si>
    <t>*12</t>
    <phoneticPr fontId="2"/>
  </si>
  <si>
    <t>毎月残</t>
    <rPh sb="0" eb="2">
      <t>マイツキ</t>
    </rPh>
    <rPh sb="2" eb="3">
      <t>ザン</t>
    </rPh>
    <phoneticPr fontId="2"/>
  </si>
  <si>
    <t>ボーナス二回</t>
    <rPh sb="4" eb="6">
      <t>ニカイ</t>
    </rPh>
    <phoneticPr fontId="2"/>
  </si>
  <si>
    <t>年間貯蓄額</t>
    <rPh sb="0" eb="2">
      <t>ネンカン</t>
    </rPh>
    <rPh sb="2" eb="5">
      <t>チョチクガク</t>
    </rPh>
    <phoneticPr fontId="2"/>
  </si>
  <si>
    <t>変動費用</t>
    <rPh sb="0" eb="2">
      <t>ヘンドウ</t>
    </rPh>
    <rPh sb="2" eb="3">
      <t>ヒ</t>
    </rPh>
    <rPh sb="3" eb="4">
      <t>ヨウ</t>
    </rPh>
    <phoneticPr fontId="2"/>
  </si>
  <si>
    <t>↓変動費計算</t>
    <rPh sb="1" eb="3">
      <t>ヘンドウ</t>
    </rPh>
    <rPh sb="3" eb="4">
      <t>ヒ</t>
    </rPh>
    <rPh sb="4" eb="6">
      <t>ケイサン</t>
    </rPh>
    <phoneticPr fontId="2"/>
  </si>
  <si>
    <t>娯楽部門(変動)</t>
    <rPh sb="0" eb="2">
      <t>ゴラク</t>
    </rPh>
    <rPh sb="2" eb="4">
      <t>ブモン</t>
    </rPh>
    <rPh sb="5" eb="7">
      <t>ヘンドウ</t>
    </rPh>
    <phoneticPr fontId="2"/>
  </si>
  <si>
    <t>洋服に対する考え方なし</t>
    <rPh sb="0" eb="2">
      <t>ヨウフク</t>
    </rPh>
    <rPh sb="3" eb="4">
      <t>タイ</t>
    </rPh>
    <rPh sb="6" eb="7">
      <t>カンガ</t>
    </rPh>
    <rPh sb="8" eb="9">
      <t>カタ</t>
    </rPh>
    <phoneticPr fontId="2"/>
  </si>
  <si>
    <t>最低目標_</t>
    <rPh sb="0" eb="2">
      <t>サイテイ</t>
    </rPh>
    <rPh sb="2" eb="4">
      <t>モクヒョウ</t>
    </rPh>
    <phoneticPr fontId="2"/>
  </si>
  <si>
    <t>年目</t>
    <rPh sb="0" eb="2">
      <t>ネンメ</t>
    </rPh>
    <phoneticPr fontId="2"/>
  </si>
  <si>
    <t>例</t>
    <rPh sb="0" eb="1">
      <t>レイ</t>
    </rPh>
    <phoneticPr fontId="2"/>
  </si>
  <si>
    <t>(-20万は年間旅行費)</t>
    <rPh sb="4" eb="5">
      <t>マン</t>
    </rPh>
    <rPh sb="6" eb="7">
      <t>ネン</t>
    </rPh>
    <rPh sb="7" eb="8">
      <t>カン</t>
    </rPh>
    <rPh sb="8" eb="10">
      <t>リョコウ</t>
    </rPh>
    <rPh sb="10" eb="11">
      <t>ヒ</t>
    </rPh>
    <phoneticPr fontId="2"/>
  </si>
  <si>
    <t>■■月間貯蓄額■■</t>
    <rPh sb="2" eb="4">
      <t>ゲッカン</t>
    </rPh>
    <rPh sb="4" eb="7">
      <t>チョチクガク</t>
    </rPh>
    <phoneticPr fontId="2"/>
  </si>
  <si>
    <t>■■月間小遣い額■■</t>
    <rPh sb="2" eb="4">
      <t>ゲッカン</t>
    </rPh>
    <rPh sb="4" eb="6">
      <t>コヅカ</t>
    </rPh>
    <rPh sb="7" eb="8">
      <t>ガク</t>
    </rPh>
    <phoneticPr fontId="2"/>
  </si>
  <si>
    <t>*9*0.8</t>
    <phoneticPr fontId="2"/>
  </si>
  <si>
    <t>現金</t>
    <rPh sb="0" eb="2">
      <t>ゲンキン</t>
    </rPh>
    <phoneticPr fontId="2"/>
  </si>
  <si>
    <t>貸付金</t>
    <rPh sb="0" eb="2">
      <t>カシツケ</t>
    </rPh>
    <rPh sb="2" eb="3">
      <t>キン</t>
    </rPh>
    <phoneticPr fontId="2"/>
  </si>
  <si>
    <t>4年目目標差異</t>
    <rPh sb="1" eb="2">
      <t>ネン</t>
    </rPh>
    <rPh sb="2" eb="3">
      <t>メ</t>
    </rPh>
    <rPh sb="3" eb="5">
      <t>モクヒョウ</t>
    </rPh>
    <rPh sb="5" eb="7">
      <t>サイ</t>
    </rPh>
    <phoneticPr fontId="2"/>
  </si>
  <si>
    <t>仮想通貨</t>
    <rPh sb="0" eb="2">
      <t>カソウ</t>
    </rPh>
    <rPh sb="2" eb="4">
      <t>ツウカ</t>
    </rPh>
    <phoneticPr fontId="2"/>
  </si>
  <si>
    <t>株</t>
    <rPh sb="0" eb="1">
      <t>カブ</t>
    </rPh>
    <phoneticPr fontId="2"/>
  </si>
  <si>
    <t>(時価総額)</t>
    <rPh sb="1" eb="3">
      <t>ジカ</t>
    </rPh>
    <rPh sb="3" eb="5">
      <t>ソウガク</t>
    </rPh>
    <phoneticPr fontId="2"/>
  </si>
  <si>
    <t>(元金)</t>
    <rPh sb="1" eb="2">
      <t>モト</t>
    </rPh>
    <rPh sb="2" eb="3">
      <t>キン</t>
    </rPh>
    <phoneticPr fontId="2"/>
  </si>
  <si>
    <t>(元金差異)</t>
    <rPh sb="1" eb="2">
      <t>モト</t>
    </rPh>
    <rPh sb="2" eb="3">
      <t>キン</t>
    </rPh>
    <rPh sb="3" eb="5">
      <t>サイ</t>
    </rPh>
    <phoneticPr fontId="2"/>
  </si>
  <si>
    <t>(2018/1/15時点)</t>
    <phoneticPr fontId="2"/>
  </si>
  <si>
    <t>　</t>
    <phoneticPr fontId="2"/>
  </si>
  <si>
    <t>伊吹</t>
    <rPh sb="0" eb="2">
      <t>イブキ</t>
    </rPh>
    <phoneticPr fontId="2"/>
  </si>
  <si>
    <t>優里子</t>
    <rPh sb="0" eb="1">
      <t>ユウ</t>
    </rPh>
    <rPh sb="1" eb="2">
      <t>サト</t>
    </rPh>
    <rPh sb="2" eb="3">
      <t>コ</t>
    </rPh>
    <phoneticPr fontId="2"/>
  </si>
  <si>
    <t>スチームアイロン / ハンディアイロン</t>
    <phoneticPr fontId="2"/>
  </si>
  <si>
    <t>ハンガー掛けたままアイロンができる</t>
    <rPh sb="4" eb="5">
      <t>カ</t>
    </rPh>
    <phoneticPr fontId="2"/>
  </si>
  <si>
    <t>bluetoothスピーカー?</t>
    <phoneticPr fontId="2"/>
  </si>
  <si>
    <t>QTOP</t>
    <phoneticPr fontId="2"/>
  </si>
  <si>
    <t>カシミアマフラー/ストール?</t>
    <phoneticPr fontId="2"/>
  </si>
  <si>
    <t>時計</t>
    <rPh sb="0" eb="2">
      <t>トケイ</t>
    </rPh>
    <phoneticPr fontId="2"/>
  </si>
  <si>
    <t>誕生日</t>
    <rPh sb="0" eb="3">
      <t>タンジョウビ</t>
    </rPh>
    <phoneticPr fontId="2"/>
  </si>
  <si>
    <t>クリスマス + サンタ</t>
    <phoneticPr fontId="2"/>
  </si>
  <si>
    <t>今日</t>
    <rPh sb="0" eb="2">
      <t>キョウ</t>
    </rPh>
    <phoneticPr fontId="2"/>
  </si>
  <si>
    <t>引越祝</t>
    <rPh sb="0" eb="1">
      <t>ヒ</t>
    </rPh>
    <rPh sb="1" eb="2">
      <t>コ</t>
    </rPh>
    <rPh sb="2" eb="3">
      <t>イワイ</t>
    </rPh>
    <phoneticPr fontId="2"/>
  </si>
  <si>
    <t>文具??</t>
    <rPh sb="0" eb="2">
      <t>ブング</t>
    </rPh>
    <phoneticPr fontId="2"/>
  </si>
  <si>
    <t>iphone</t>
    <phoneticPr fontId="2"/>
  </si>
  <si>
    <t>英語のspeakingにもgood?</t>
    <rPh sb="0" eb="2">
      <t>エイゴ</t>
    </rPh>
    <phoneticPr fontId="2"/>
  </si>
  <si>
    <t>はなもっこ</t>
    <phoneticPr fontId="2"/>
  </si>
  <si>
    <t>クリスマス1万 + 誕生日1.5万</t>
    <rPh sb="6" eb="7">
      <t>マン</t>
    </rPh>
    <rPh sb="10" eb="13">
      <t>タンジョウビ</t>
    </rPh>
    <rPh sb="16" eb="17">
      <t>マン</t>
    </rPh>
    <phoneticPr fontId="2"/>
  </si>
  <si>
    <t>サンタ</t>
    <phoneticPr fontId="2"/>
  </si>
  <si>
    <t>カシミアマフラー?</t>
    <phoneticPr fontId="2"/>
  </si>
  <si>
    <t xml:space="preserve"> (ちょっと遅いけど…</t>
    <rPh sb="6" eb="7">
      <t>オソ</t>
    </rPh>
    <phoneticPr fontId="2"/>
  </si>
  <si>
    <t>http://zozo.jp/shop/sankyoshokai/goods/16672724/?did=42766267&amp;kid=13169</t>
    <phoneticPr fontId="2"/>
  </si>
  <si>
    <t>食事</t>
    <rPh sb="0" eb="2">
      <t>ショクジ</t>
    </rPh>
    <phoneticPr fontId="2"/>
  </si>
  <si>
    <t>1/20_社内サバゲー(ユニオンベース)</t>
    <rPh sb="5" eb="7">
      <t>シャナイ</t>
    </rPh>
    <phoneticPr fontId="2"/>
  </si>
  <si>
    <t>交通費概算</t>
    <rPh sb="0" eb="3">
      <t>コウツウヒ</t>
    </rPh>
    <rPh sb="3" eb="5">
      <t>ガイサン</t>
    </rPh>
    <phoneticPr fontId="2"/>
  </si>
  <si>
    <t>レンタルマスク</t>
  </si>
  <si>
    <t>計</t>
    <rPh sb="0" eb="1">
      <t>ケイ</t>
    </rPh>
    <phoneticPr fontId="2"/>
  </si>
  <si>
    <t>小計</t>
    <rPh sb="0" eb="2">
      <t>ショウケイ</t>
    </rPh>
    <phoneticPr fontId="2"/>
  </si>
  <si>
    <t>飲み物</t>
    <rPh sb="0" eb="1">
      <t>ノ</t>
    </rPh>
    <rPh sb="2" eb="3">
      <t>モノ</t>
    </rPh>
    <phoneticPr fontId="2"/>
  </si>
  <si>
    <t>BB弾購入値引</t>
    <rPh sb="2" eb="3">
      <t>タマ</t>
    </rPh>
    <rPh sb="3" eb="5">
      <t>コウニュウ</t>
    </rPh>
    <rPh sb="5" eb="7">
      <t>ネビキ</t>
    </rPh>
    <phoneticPr fontId="2"/>
  </si>
  <si>
    <t>BB弾購入費(2万発)</t>
    <rPh sb="2" eb="3">
      <t>タマ</t>
    </rPh>
    <rPh sb="3" eb="6">
      <t>コウニュウヒ</t>
    </rPh>
    <rPh sb="8" eb="10">
      <t>マンハツ</t>
    </rPh>
    <phoneticPr fontId="2"/>
  </si>
  <si>
    <t>BB弾返却分(5千発)</t>
    <rPh sb="2" eb="3">
      <t>タマ</t>
    </rPh>
    <rPh sb="3" eb="5">
      <t>ヘンキャク</t>
    </rPh>
    <rPh sb="5" eb="6">
      <t>ブン</t>
    </rPh>
    <rPh sb="8" eb="9">
      <t>セン</t>
    </rPh>
    <rPh sb="9" eb="10">
      <t>ハツ</t>
    </rPh>
    <phoneticPr fontId="2"/>
  </si>
  <si>
    <t>HoRoPii</t>
  </si>
  <si>
    <t>Am</t>
    <phoneticPr fontId="2"/>
  </si>
  <si>
    <t>SWAT 強硬 プロテクター 4点 セット</t>
    <phoneticPr fontId="2"/>
  </si>
  <si>
    <t>Kisstaker</t>
    <phoneticPr fontId="2"/>
  </si>
  <si>
    <t>カラビナ 6個</t>
    <rPh sb="6" eb="7">
      <t>コ</t>
    </rPh>
    <phoneticPr fontId="2"/>
  </si>
  <si>
    <t>Amazon</t>
    <phoneticPr fontId="2"/>
  </si>
  <si>
    <t>BBボトル 大サイズ</t>
    <phoneticPr fontId="2"/>
  </si>
  <si>
    <t>タクティカルメッシュゴーグル オリーブグリーン</t>
    <phoneticPr fontId="2"/>
  </si>
  <si>
    <t>キャンドゥ</t>
    <phoneticPr fontId="2"/>
  </si>
  <si>
    <t>ｷｬ</t>
    <phoneticPr fontId="2"/>
  </si>
  <si>
    <t>ペットボトル_ボトル口(一個使用不可)</t>
    <rPh sb="10" eb="11">
      <t>クチ</t>
    </rPh>
    <rPh sb="12" eb="14">
      <t>イッコ</t>
    </rPh>
    <rPh sb="14" eb="16">
      <t>シヨウ</t>
    </rPh>
    <rPh sb="16" eb="18">
      <t>フカ</t>
    </rPh>
    <phoneticPr fontId="2"/>
  </si>
  <si>
    <t>今日</t>
    <rPh sb="0" eb="2">
      <t>キョウ</t>
    </rPh>
    <phoneticPr fontId="2"/>
  </si>
  <si>
    <t>カシミアストール購入</t>
    <rPh sb="8" eb="10">
      <t>コウニュウ</t>
    </rPh>
    <phoneticPr fontId="2"/>
  </si>
  <si>
    <t>https://item.rakuten.co.jp/hayashiguchi/cs0055/</t>
    <phoneticPr fontId="2"/>
  </si>
  <si>
    <t>クリスマス予定</t>
    <rPh sb="5" eb="7">
      <t>ヨテイ</t>
    </rPh>
    <phoneticPr fontId="2"/>
  </si>
  <si>
    <t>メガネ(ボストン型)</t>
    <rPh sb="8" eb="9">
      <t>ガタ</t>
    </rPh>
    <phoneticPr fontId="2"/>
  </si>
  <si>
    <t>xperia Z1互換バッテリー</t>
    <rPh sb="9" eb="11">
      <t>ゴカン</t>
    </rPh>
    <phoneticPr fontId="2"/>
  </si>
  <si>
    <t>自転車関連</t>
    <rPh sb="0" eb="3">
      <t>ジテンシャ</t>
    </rPh>
    <rPh sb="3" eb="5">
      <t>カンレン</t>
    </rPh>
    <phoneticPr fontId="2"/>
  </si>
  <si>
    <t>ピローカバー</t>
    <phoneticPr fontId="2"/>
  </si>
  <si>
    <t>Ｅｄｙチャージ</t>
  </si>
  <si>
    <t>１０９シネマズ</t>
    <phoneticPr fontId="2"/>
  </si>
  <si>
    <t>blue tooth　スピーカ</t>
    <phoneticPr fontId="2"/>
  </si>
  <si>
    <t>NETFLIX.COM</t>
    <phoneticPr fontId="2"/>
  </si>
  <si>
    <t>STEAM GAMES</t>
    <phoneticPr fontId="2"/>
  </si>
  <si>
    <t>定期券</t>
    <rPh sb="0" eb="3">
      <t>テイキケン</t>
    </rPh>
    <phoneticPr fontId="2"/>
  </si>
  <si>
    <t>ﾛﾘﾎﾟﾂﾌﾟ</t>
    <phoneticPr fontId="2"/>
  </si>
  <si>
    <t>Ａｒｅｔｉ</t>
    <phoneticPr fontId="2"/>
  </si>
  <si>
    <t>紳士服ハルヤマスーツ</t>
    <phoneticPr fontId="2"/>
  </si>
  <si>
    <t>ホテル椿山荘</t>
    <phoneticPr fontId="2"/>
  </si>
  <si>
    <t>プレゼント</t>
    <phoneticPr fontId="2"/>
  </si>
  <si>
    <t>誕生日</t>
    <rPh sb="0" eb="3">
      <t>タンジョウビ</t>
    </rPh>
    <phoneticPr fontId="2"/>
  </si>
  <si>
    <t>半年に一回</t>
    <rPh sb="0" eb="2">
      <t>ハントシ</t>
    </rPh>
    <rPh sb="3" eb="5">
      <t>イッカイ</t>
    </rPh>
    <phoneticPr fontId="2"/>
  </si>
  <si>
    <t>返還</t>
    <rPh sb="0" eb="2">
      <t>ヘンカン</t>
    </rPh>
    <phoneticPr fontId="2"/>
  </si>
  <si>
    <t>3月支払(2月一括)</t>
    <rPh sb="1" eb="2">
      <t>ガツ</t>
    </rPh>
    <rPh sb="2" eb="4">
      <t>シハライ</t>
    </rPh>
    <rPh sb="6" eb="7">
      <t>ガツ</t>
    </rPh>
    <rPh sb="7" eb="9">
      <t>イッカツ</t>
    </rPh>
    <phoneticPr fontId="2"/>
  </si>
  <si>
    <t>クリスマス</t>
    <phoneticPr fontId="2"/>
  </si>
  <si>
    <t>伊吹</t>
    <rPh sb="0" eb="2">
      <t>イブキ</t>
    </rPh>
    <phoneticPr fontId="2"/>
  </si>
  <si>
    <t>優里子mini</t>
    <rPh sb="0" eb="3">
      <t>ユリコ</t>
    </rPh>
    <phoneticPr fontId="2"/>
  </si>
  <si>
    <t>ハヤシグチ毛皮ファーカシミヤ</t>
    <phoneticPr fontId="2"/>
  </si>
  <si>
    <t>自分</t>
    <rPh sb="0" eb="2">
      <t>ジブン</t>
    </rPh>
    <phoneticPr fontId="2"/>
  </si>
  <si>
    <t>優里子</t>
    <rPh sb="0" eb="3">
      <t>ユリコ</t>
    </rPh>
    <phoneticPr fontId="2"/>
  </si>
  <si>
    <t>半分ポイント返還</t>
    <rPh sb="0" eb="2">
      <t>ハンブン</t>
    </rPh>
    <rPh sb="6" eb="8">
      <t>ヘンカン</t>
    </rPh>
    <phoneticPr fontId="2"/>
  </si>
  <si>
    <t>×</t>
    <phoneticPr fontId="2"/>
  </si>
  <si>
    <t>メイン</t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</si>
  <si>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</si>
  <si>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</si>
  <si>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移動</t>
    <rPh sb="0" eb="2">
      <t>イドウ</t>
    </rPh>
    <phoneticPr fontId="2"/>
  </si>
  <si>
    <t>成田10:15-新千歳12:05</t>
    <rPh sb="0" eb="2">
      <t>ナリタ</t>
    </rPh>
    <rPh sb="8" eb="11">
      <t>シンチトセ</t>
    </rPh>
    <phoneticPr fontId="2"/>
  </si>
  <si>
    <t>新千歳19:30-成田21:05</t>
    <rPh sb="0" eb="3">
      <t>シンチトセ</t>
    </rPh>
    <rPh sb="9" eb="11">
      <t>ナリタ</t>
    </rPh>
    <phoneticPr fontId="2"/>
  </si>
  <si>
    <t>ホテル</t>
    <phoneticPr fontId="2"/>
  </si>
  <si>
    <t>札幌ビューホテル大通公園</t>
    <phoneticPr fontId="2"/>
  </si>
  <si>
    <t>札幌市中央区大通西8丁目</t>
    <phoneticPr fontId="2"/>
  </si>
  <si>
    <t>大通・狸小路</t>
    <rPh sb="0" eb="2">
      <t>オオドオリ</t>
    </rPh>
    <rPh sb="3" eb="4">
      <t>タヌキ</t>
    </rPh>
    <rPh sb="4" eb="6">
      <t>コウジ</t>
    </rPh>
    <phoneticPr fontId="2"/>
  </si>
  <si>
    <t>春スノボ</t>
    <rPh sb="0" eb="1">
      <t>ハル</t>
    </rPh>
    <phoneticPr fontId="2"/>
  </si>
  <si>
    <t>-</t>
    <phoneticPr fontId="2"/>
  </si>
  <si>
    <t>桑園イオン</t>
    <rPh sb="0" eb="2">
      <t>ソウエン</t>
    </rPh>
    <phoneticPr fontId="2"/>
  </si>
  <si>
    <t>北大</t>
    <rPh sb="0" eb="2">
      <t>ホクダイ</t>
    </rPh>
    <phoneticPr fontId="2"/>
  </si>
  <si>
    <t>北食</t>
    <rPh sb="0" eb="1">
      <t>ホク</t>
    </rPh>
    <rPh sb="1" eb="2">
      <t>ショク</t>
    </rPh>
    <phoneticPr fontId="2"/>
  </si>
  <si>
    <t>とりあたま</t>
    <phoneticPr fontId="2"/>
  </si>
  <si>
    <t>シープバー</t>
    <phoneticPr fontId="2"/>
  </si>
  <si>
    <t>電気羊酒場 エレクトリックシープバー</t>
    <rPh sb="0" eb="2">
      <t>デンキ</t>
    </rPh>
    <rPh sb="2" eb="3">
      <t>ヒツジ</t>
    </rPh>
    <rPh sb="3" eb="5">
      <t>サカバ</t>
    </rPh>
    <phoneticPr fontId="2"/>
  </si>
  <si>
    <t>ととり</t>
    <phoneticPr fontId="2"/>
  </si>
  <si>
    <t>Yoshi</t>
    <phoneticPr fontId="2"/>
  </si>
  <si>
    <t>スープカレー</t>
    <phoneticPr fontId="2"/>
  </si>
  <si>
    <t>札駅</t>
    <rPh sb="0" eb="1">
      <t>サツ</t>
    </rPh>
    <rPh sb="1" eb="2">
      <t>エキ</t>
    </rPh>
    <phoneticPr fontId="2"/>
  </si>
  <si>
    <t>大通</t>
    <rPh sb="0" eb="2">
      <t>オオドオ</t>
    </rPh>
    <phoneticPr fontId="2"/>
  </si>
  <si>
    <t>3泊４日札幌旅行</t>
    <rPh sb="1" eb="2">
      <t>ハク</t>
    </rPh>
    <rPh sb="2" eb="4">
      <t>ヨッカ</t>
    </rPh>
    <rPh sb="4" eb="6">
      <t>サッポロ</t>
    </rPh>
    <rPh sb="6" eb="8">
      <t>リョコウ</t>
    </rPh>
    <phoneticPr fontId="2"/>
  </si>
  <si>
    <t>(午後早めに離別)</t>
    <rPh sb="1" eb="3">
      <t>ゴゴ</t>
    </rPh>
    <rPh sb="3" eb="4">
      <t>ハヤ</t>
    </rPh>
    <rPh sb="6" eb="8">
      <t>リベツ</t>
    </rPh>
    <phoneticPr fontId="2"/>
  </si>
  <si>
    <t>北大周辺</t>
    <rPh sb="0" eb="2">
      <t>ホクダイ</t>
    </rPh>
    <rPh sb="2" eb="4">
      <t>シュウヘン</t>
    </rPh>
    <phoneticPr fontId="2"/>
  </si>
  <si>
    <t>ホテル周辺</t>
    <rPh sb="3" eb="5">
      <t>シュウヘン</t>
    </rPh>
    <phoneticPr fontId="2"/>
  </si>
  <si>
    <t>北食・中央食堂</t>
    <rPh sb="0" eb="1">
      <t>ホク</t>
    </rPh>
    <rPh sb="1" eb="2">
      <t>ショク</t>
    </rPh>
    <rPh sb="3" eb="5">
      <t>チュウオウ</t>
    </rPh>
    <rPh sb="5" eb="7">
      <t>ショクドウ</t>
    </rPh>
    <phoneticPr fontId="2"/>
  </si>
  <si>
    <t>北○</t>
    <rPh sb="0" eb="1">
      <t>キタ</t>
    </rPh>
    <phoneticPr fontId="2"/>
  </si>
  <si>
    <t>和楽</t>
    <rPh sb="0" eb="2">
      <t>ワラク</t>
    </rPh>
    <phoneticPr fontId="2"/>
  </si>
  <si>
    <t>二十四軒</t>
    <rPh sb="0" eb="3">
      <t>ニジュウヨン</t>
    </rPh>
    <rPh sb="3" eb="4">
      <t>ケン</t>
    </rPh>
    <phoneticPr fontId="2"/>
  </si>
  <si>
    <t>南北ストリート</t>
    <rPh sb="0" eb="2">
      <t>ナンボク</t>
    </rPh>
    <phoneticPr fontId="2"/>
  </si>
  <si>
    <t>北二十四条</t>
    <rPh sb="0" eb="1">
      <t>キタ</t>
    </rPh>
    <rPh sb="1" eb="5">
      <t>２４ジョウ</t>
    </rPh>
    <phoneticPr fontId="2"/>
  </si>
  <si>
    <t>YOSHI</t>
    <phoneticPr fontId="2"/>
  </si>
  <si>
    <t>札幌駅周辺?</t>
    <rPh sb="0" eb="3">
      <t>サッポロエキ</t>
    </rPh>
    <rPh sb="3" eb="5">
      <t>シュウヘン</t>
    </rPh>
    <phoneticPr fontId="2"/>
  </si>
  <si>
    <t>狸小路</t>
    <rPh sb="0" eb="1">
      <t>タヌキ</t>
    </rPh>
    <rPh sb="1" eb="3">
      <t>コウジ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</si>
</sst>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Meiryo UI"/>
      <family val="2"/>
      <charset val="128"/>
    </font>
    <font>
      <sz val="11"/>
      <color rgb="FFFF0000"/>
      <name val="Meiryo UI"/>
      <family val="2"/>
      <charset val="128"/>
    </font>
    <font>
      <sz val="6"/>
      <name val="Meiryo UI"/>
      <family val="2"/>
      <charset val="128"/>
    </font>
    <font>
      <sz val="11"/>
      <color rgb="FF0070C0"/>
      <name val="Meiryo UI"/>
      <family val="2"/>
      <charset val="128"/>
    </font>
    <font>
      <sz val="11"/>
      <color rgb="FFFF0000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name val="Meiryo UI"/>
      <family val="2"/>
      <charset val="128"/>
    </font>
    <font>
      <sz val="11"/>
      <name val="Meiryo UI"/>
      <family val="3"/>
      <charset val="128"/>
    </font>
    <font>
      <b/>
      <sz val="11"/>
      <color theme="0"/>
      <name val="Meiryo UI"/>
      <family val="3"/>
      <charset val="128"/>
    </font>
    <font>
      <u/>
      <sz val="11"/>
      <color theme="10"/>
      <name val="Meiryo UI"/>
      <family val="2"/>
      <charset val="128"/>
    </font>
    <font>
      <b/>
      <sz val="11"/>
      <color rgb="FF00B050"/>
      <name val="Meiryo UI"/>
      <family val="3"/>
      <charset val="128"/>
    </font>
    <font>
      <sz val="11"/>
      <color theme="8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indexed="64"/>
      </right>
      <top style="hair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38" fontId="0" fillId="0" borderId="0" xfId="1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3" borderId="11" xfId="0" applyFont="1" applyFill="1" applyBorder="1" applyAlignment="1">
      <alignment horizontal="center" vertical="center"/>
    </xf>
    <xf numFmtId="38" fontId="6" fillId="3" borderId="11" xfId="1" applyFont="1" applyFill="1" applyBorder="1" applyAlignment="1">
      <alignment horizontal="center" vertical="center"/>
    </xf>
    <xf numFmtId="38" fontId="0" fillId="0" borderId="16" xfId="1" applyFont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8" xfId="0" applyBorder="1" applyAlignment="1">
      <alignment horizontal="center" vertical="center"/>
    </xf>
    <xf numFmtId="38" fontId="0" fillId="0" borderId="19" xfId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38" fontId="0" fillId="0" borderId="21" xfId="1" applyFont="1" applyBorder="1" applyAlignment="1">
      <alignment horizontal="center" vertical="center"/>
    </xf>
    <xf numFmtId="0" fontId="0" fillId="2" borderId="18" xfId="0" applyFill="1" applyBorder="1">
      <alignment vertical="center"/>
    </xf>
    <xf numFmtId="0" fontId="0" fillId="2" borderId="18" xfId="0" applyFill="1" applyBorder="1" applyAlignment="1">
      <alignment horizontal="center" vertical="center"/>
    </xf>
    <xf numFmtId="38" fontId="0" fillId="2" borderId="19" xfId="1" applyFont="1" applyFill="1" applyBorder="1" applyAlignment="1">
      <alignment horizontal="center" vertical="center"/>
    </xf>
    <xf numFmtId="0" fontId="7" fillId="0" borderId="13" xfId="0" applyFont="1" applyBorder="1">
      <alignment vertical="center"/>
    </xf>
    <xf numFmtId="0" fontId="8" fillId="0" borderId="13" xfId="0" applyFont="1" applyBorder="1" applyAlignment="1">
      <alignment horizontal="center" vertical="center"/>
    </xf>
    <xf numFmtId="38" fontId="8" fillId="0" borderId="14" xfId="1" applyFont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38" fontId="8" fillId="2" borderId="16" xfId="1" applyFont="1" applyFill="1" applyBorder="1" applyAlignment="1">
      <alignment horizontal="center" vertical="center"/>
    </xf>
    <xf numFmtId="38" fontId="0" fillId="0" borderId="0" xfId="1" applyFont="1">
      <alignment vertical="center"/>
    </xf>
    <xf numFmtId="38" fontId="0" fillId="0" borderId="0" xfId="1" applyFont="1" applyAlignment="1">
      <alignment horizontal="right" vertical="center"/>
    </xf>
    <xf numFmtId="0" fontId="0" fillId="5" borderId="22" xfId="0" applyFill="1" applyBorder="1">
      <alignment vertical="center"/>
    </xf>
    <xf numFmtId="38" fontId="0" fillId="5" borderId="22" xfId="1" applyFont="1" applyFill="1" applyBorder="1">
      <alignment vertical="center"/>
    </xf>
    <xf numFmtId="38" fontId="6" fillId="5" borderId="22" xfId="0" applyNumberFormat="1" applyFont="1" applyFill="1" applyBorder="1">
      <alignment vertical="center"/>
    </xf>
    <xf numFmtId="0" fontId="0" fillId="3" borderId="25" xfId="0" applyFill="1" applyBorder="1" applyAlignment="1">
      <alignment horizontal="center" vertical="center"/>
    </xf>
    <xf numFmtId="38" fontId="0" fillId="3" borderId="25" xfId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38" fontId="0" fillId="0" borderId="3" xfId="1" applyFont="1" applyBorder="1">
      <alignment vertical="center"/>
    </xf>
    <xf numFmtId="38" fontId="0" fillId="0" borderId="3" xfId="1" applyFont="1" applyBorder="1" applyAlignment="1">
      <alignment horizontal="right" vertical="center"/>
    </xf>
    <xf numFmtId="0" fontId="0" fillId="5" borderId="24" xfId="0" applyFill="1" applyBorder="1">
      <alignment vertical="center"/>
    </xf>
    <xf numFmtId="0" fontId="6" fillId="5" borderId="24" xfId="0" applyFont="1" applyFill="1" applyBorder="1" applyAlignment="1">
      <alignment horizontal="right" vertical="center"/>
    </xf>
    <xf numFmtId="38" fontId="6" fillId="5" borderId="24" xfId="1" applyFont="1" applyFill="1" applyBorder="1">
      <alignment vertical="center"/>
    </xf>
    <xf numFmtId="38" fontId="0" fillId="5" borderId="24" xfId="1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38" fontId="6" fillId="5" borderId="24" xfId="1" applyFont="1" applyFill="1" applyBorder="1" applyAlignment="1">
      <alignment horizontal="right" vertical="center"/>
    </xf>
    <xf numFmtId="38" fontId="0" fillId="5" borderId="24" xfId="1" applyFont="1" applyFill="1" applyBorder="1" applyAlignment="1">
      <alignment horizontal="center" vertical="center"/>
    </xf>
    <xf numFmtId="0" fontId="0" fillId="7" borderId="5" xfId="0" applyFill="1" applyBorder="1">
      <alignment vertical="center"/>
    </xf>
    <xf numFmtId="38" fontId="0" fillId="5" borderId="22" xfId="1" applyFont="1" applyFill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0" xfId="0" applyBorder="1" applyAlignment="1">
      <alignment horizontal="center" vertical="center"/>
    </xf>
    <xf numFmtId="0" fontId="6" fillId="2" borderId="0" xfId="0" applyFont="1" applyFill="1">
      <alignment vertical="center"/>
    </xf>
    <xf numFmtId="38" fontId="6" fillId="2" borderId="0" xfId="1" applyFont="1" applyFill="1">
      <alignment vertical="center"/>
    </xf>
    <xf numFmtId="0" fontId="6" fillId="0" borderId="0" xfId="0" applyFont="1" applyFill="1">
      <alignment vertical="center"/>
    </xf>
    <xf numFmtId="38" fontId="6" fillId="0" borderId="0" xfId="1" applyFont="1" applyFill="1">
      <alignment vertical="center"/>
    </xf>
    <xf numFmtId="10" fontId="0" fillId="0" borderId="0" xfId="2" applyNumberFormat="1" applyFont="1">
      <alignment vertical="center"/>
    </xf>
    <xf numFmtId="0" fontId="0" fillId="0" borderId="31" xfId="0" applyBorder="1">
      <alignment vertical="center"/>
    </xf>
    <xf numFmtId="38" fontId="0" fillId="0" borderId="31" xfId="1" applyFont="1" applyBorder="1">
      <alignment vertical="center"/>
    </xf>
    <xf numFmtId="0" fontId="0" fillId="0" borderId="0" xfId="0" applyFill="1">
      <alignment vertical="center"/>
    </xf>
    <xf numFmtId="38" fontId="0" fillId="0" borderId="0" xfId="1" applyFont="1" applyFill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>
      <alignment vertical="center"/>
    </xf>
    <xf numFmtId="38" fontId="0" fillId="0" borderId="34" xfId="1" applyFont="1" applyBorder="1">
      <alignment vertical="center"/>
    </xf>
    <xf numFmtId="38" fontId="0" fillId="0" borderId="36" xfId="1" applyFont="1" applyBorder="1">
      <alignment vertical="center"/>
    </xf>
    <xf numFmtId="0" fontId="9" fillId="8" borderId="0" xfId="0" applyFont="1" applyFill="1">
      <alignment vertical="center"/>
    </xf>
    <xf numFmtId="38" fontId="9" fillId="8" borderId="0" xfId="1" applyFont="1" applyFill="1">
      <alignment vertical="center"/>
    </xf>
    <xf numFmtId="38" fontId="9" fillId="8" borderId="0" xfId="1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6" fillId="6" borderId="0" xfId="0" applyFont="1" applyFill="1">
      <alignment vertical="center"/>
    </xf>
    <xf numFmtId="38" fontId="6" fillId="6" borderId="0" xfId="1" applyFont="1" applyFill="1">
      <alignment vertical="center"/>
    </xf>
    <xf numFmtId="10" fontId="6" fillId="6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38" fontId="6" fillId="3" borderId="0" xfId="1" applyFont="1" applyFill="1">
      <alignment vertical="center"/>
    </xf>
    <xf numFmtId="0" fontId="6" fillId="3" borderId="0" xfId="0" applyFont="1" applyFill="1">
      <alignment vertical="center"/>
    </xf>
    <xf numFmtId="10" fontId="6" fillId="3" borderId="0" xfId="0" applyNumberFormat="1" applyFont="1" applyFill="1">
      <alignment vertical="center"/>
    </xf>
    <xf numFmtId="38" fontId="0" fillId="0" borderId="0" xfId="0" applyNumberFormat="1">
      <alignment vertical="center"/>
    </xf>
    <xf numFmtId="0" fontId="0" fillId="9" borderId="0" xfId="0" applyFill="1">
      <alignment vertical="center"/>
    </xf>
    <xf numFmtId="38" fontId="0" fillId="9" borderId="0" xfId="1" applyFont="1" applyFill="1">
      <alignment vertical="center"/>
    </xf>
    <xf numFmtId="38" fontId="0" fillId="9" borderId="0" xfId="0" applyNumberFormat="1" applyFill="1">
      <alignment vertical="center"/>
    </xf>
    <xf numFmtId="0" fontId="10" fillId="0" borderId="0" xfId="3">
      <alignment vertical="center"/>
    </xf>
    <xf numFmtId="0" fontId="0" fillId="0" borderId="0" xfId="0" applyFill="1" applyBorder="1">
      <alignment vertical="center"/>
    </xf>
    <xf numFmtId="0" fontId="0" fillId="5" borderId="0" xfId="0" applyFill="1" applyBorder="1" applyAlignment="1">
      <alignment horizontal="right" vertical="center"/>
    </xf>
    <xf numFmtId="38" fontId="0" fillId="5" borderId="0" xfId="1" applyFont="1" applyFill="1">
      <alignment vertical="center"/>
    </xf>
    <xf numFmtId="0" fontId="0" fillId="0" borderId="31" xfId="0" applyFill="1" applyBorder="1">
      <alignment vertical="center"/>
    </xf>
    <xf numFmtId="0" fontId="0" fillId="10" borderId="3" xfId="0" applyFill="1" applyBorder="1">
      <alignment vertical="center"/>
    </xf>
    <xf numFmtId="38" fontId="0" fillId="10" borderId="3" xfId="1" applyFont="1" applyFill="1" applyBorder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6" fillId="5" borderId="0" xfId="0" applyFont="1" applyFill="1" applyAlignment="1">
      <alignment horizontal="right" vertical="center"/>
    </xf>
    <xf numFmtId="38" fontId="6" fillId="5" borderId="0" xfId="1" applyFont="1" applyFill="1">
      <alignment vertical="center"/>
    </xf>
    <xf numFmtId="0" fontId="0" fillId="0" borderId="3" xfId="0" applyFill="1" applyBorder="1">
      <alignment vertical="center"/>
    </xf>
    <xf numFmtId="38" fontId="0" fillId="0" borderId="3" xfId="1" applyFon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4" borderId="3" xfId="0" applyFill="1" applyBorder="1">
      <alignment vertical="center"/>
    </xf>
    <xf numFmtId="38" fontId="0" fillId="4" borderId="3" xfId="1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4" fillId="0" borderId="0" xfId="0" applyFont="1">
      <alignment vertical="center"/>
    </xf>
    <xf numFmtId="3" fontId="0" fillId="0" borderId="0" xfId="0" applyNumberFormat="1">
      <alignment vertical="center"/>
    </xf>
    <xf numFmtId="17" fontId="0" fillId="0" borderId="0" xfId="0" applyNumberFormat="1">
      <alignment vertical="center"/>
    </xf>
    <xf numFmtId="38" fontId="5" fillId="0" borderId="0" xfId="1" applyFont="1">
      <alignment vertical="center"/>
    </xf>
    <xf numFmtId="0" fontId="11" fillId="0" borderId="0" xfId="0" applyFont="1">
      <alignment vertical="center"/>
    </xf>
    <xf numFmtId="38" fontId="11" fillId="0" borderId="0" xfId="1" applyFont="1">
      <alignment vertical="center"/>
    </xf>
    <xf numFmtId="38" fontId="12" fillId="0" borderId="0" xfId="1" applyFont="1">
      <alignment vertical="center"/>
    </xf>
    <xf numFmtId="0" fontId="12" fillId="0" borderId="0" xfId="0" applyFont="1">
      <alignment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">
    <cellStyle name="パーセント" xfId="2" builtinId="5"/>
    <cellStyle name="ハイパーリンク" xfId="3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item.rakuten.co.jp/hayashiguchi/cs0055/" TargetMode="External"/><Relationship Id="rId1" Type="http://schemas.openxmlformats.org/officeDocument/2006/relationships/hyperlink" Target="http://zozo.jp/shop/sankyoshokai/goods/16672724/?did=42766267&amp;kid=131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3"/>
  <sheetViews>
    <sheetView workbookViewId="0">
      <selection activeCell="G27" sqref="G27"/>
    </sheetView>
  </sheetViews>
  <sheetFormatPr defaultRowHeight="15.75" x14ac:dyDescent="0.25"/>
  <cols>
    <col min="1" max="1" width="3.77734375" customWidth="1"/>
    <col min="2" max="2" width="3.77734375" style="5" customWidth="1"/>
  </cols>
  <sheetData>
    <row r="3" spans="1:15" x14ac:dyDescent="0.25">
      <c r="B3" s="5" t="s">
        <v>16</v>
      </c>
      <c r="C3" s="2" t="s">
        <v>0</v>
      </c>
    </row>
    <row r="4" spans="1:15" x14ac:dyDescent="0.25">
      <c r="B4" s="5" t="s">
        <v>16</v>
      </c>
      <c r="C4" s="2" t="s">
        <v>1</v>
      </c>
      <c r="J4" t="s">
        <v>45</v>
      </c>
    </row>
    <row r="5" spans="1:15" x14ac:dyDescent="0.25">
      <c r="C5" s="1" t="s">
        <v>2</v>
      </c>
      <c r="J5" t="s">
        <v>44</v>
      </c>
    </row>
    <row r="6" spans="1:15" x14ac:dyDescent="0.25">
      <c r="A6" t="s">
        <v>9</v>
      </c>
    </row>
    <row r="7" spans="1:15" x14ac:dyDescent="0.25">
      <c r="B7" s="5" t="s">
        <v>17</v>
      </c>
      <c r="C7" s="3" t="s">
        <v>3</v>
      </c>
      <c r="D7" s="4"/>
      <c r="F7" t="s">
        <v>8</v>
      </c>
    </row>
    <row r="8" spans="1:15" x14ac:dyDescent="0.25">
      <c r="F8" t="s">
        <v>15</v>
      </c>
      <c r="J8" s="2" t="s">
        <v>30</v>
      </c>
    </row>
    <row r="10" spans="1:15" x14ac:dyDescent="0.25">
      <c r="B10" s="5" t="s">
        <v>17</v>
      </c>
      <c r="C10" s="3" t="s">
        <v>4</v>
      </c>
      <c r="D10" s="4"/>
      <c r="F10" t="s">
        <v>7</v>
      </c>
      <c r="K10" t="s">
        <v>29</v>
      </c>
    </row>
    <row r="11" spans="1:15" x14ac:dyDescent="0.25">
      <c r="B11" s="5" t="s">
        <v>16</v>
      </c>
      <c r="C11" s="2" t="s">
        <v>5</v>
      </c>
      <c r="K11" t="s">
        <v>31</v>
      </c>
    </row>
    <row r="12" spans="1:15" x14ac:dyDescent="0.25">
      <c r="B12" s="5" t="s">
        <v>18</v>
      </c>
      <c r="C12" s="6" t="s">
        <v>6</v>
      </c>
      <c r="F12" t="s">
        <v>19</v>
      </c>
      <c r="L12" t="s">
        <v>32</v>
      </c>
    </row>
    <row r="13" spans="1:15" x14ac:dyDescent="0.25">
      <c r="B13" s="5" t="s">
        <v>18</v>
      </c>
      <c r="C13" t="s">
        <v>10</v>
      </c>
      <c r="M13" t="s">
        <v>33</v>
      </c>
      <c r="O13" t="s">
        <v>37</v>
      </c>
    </row>
    <row r="14" spans="1:15" x14ac:dyDescent="0.25">
      <c r="D14" t="s">
        <v>11</v>
      </c>
      <c r="E14" t="s">
        <v>42</v>
      </c>
      <c r="F14" t="s">
        <v>41</v>
      </c>
      <c r="G14" t="s">
        <v>43</v>
      </c>
      <c r="M14" t="s">
        <v>36</v>
      </c>
    </row>
    <row r="15" spans="1:15" x14ac:dyDescent="0.25">
      <c r="D15" t="s">
        <v>12</v>
      </c>
      <c r="E15" t="s">
        <v>20</v>
      </c>
      <c r="F15" t="s">
        <v>40</v>
      </c>
    </row>
    <row r="16" spans="1:15" x14ac:dyDescent="0.25">
      <c r="D16" t="s">
        <v>13</v>
      </c>
      <c r="E16" t="s">
        <v>27</v>
      </c>
      <c r="F16" t="s">
        <v>39</v>
      </c>
      <c r="K16" t="s">
        <v>34</v>
      </c>
    </row>
    <row r="17" spans="2:11" x14ac:dyDescent="0.25">
      <c r="D17" t="s">
        <v>14</v>
      </c>
      <c r="E17" t="s">
        <v>28</v>
      </c>
      <c r="F17" t="s">
        <v>38</v>
      </c>
      <c r="K17" t="s">
        <v>35</v>
      </c>
    </row>
    <row r="18" spans="2:11" x14ac:dyDescent="0.25">
      <c r="B18" s="5" t="s">
        <v>17</v>
      </c>
      <c r="C18" s="1" t="s">
        <v>26</v>
      </c>
    </row>
    <row r="19" spans="2:11" x14ac:dyDescent="0.25">
      <c r="D19" t="s">
        <v>24</v>
      </c>
    </row>
    <row r="20" spans="2:11" x14ac:dyDescent="0.25">
      <c r="D20" t="s">
        <v>25</v>
      </c>
    </row>
    <row r="21" spans="2:11" x14ac:dyDescent="0.25">
      <c r="D21" t="s">
        <v>21</v>
      </c>
    </row>
    <row r="22" spans="2:11" x14ac:dyDescent="0.25">
      <c r="D22" t="s">
        <v>23</v>
      </c>
    </row>
    <row r="23" spans="2:11" x14ac:dyDescent="0.25">
      <c r="D23" t="s">
        <v>22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D30" sqref="D30"/>
    </sheetView>
  </sheetViews>
  <sheetFormatPr defaultRowHeight="15.75" x14ac:dyDescent="0.25"/>
  <cols>
    <col min="1" max="1" width="9.33203125" customWidth="1"/>
    <col min="2" max="2" width="4.6640625" bestFit="1" customWidth="1"/>
    <col min="3" max="3" width="17.77734375" bestFit="1" customWidth="1"/>
    <col min="4" max="7" width="8.88671875" style="5"/>
    <col min="8" max="8" width="9.77734375" style="7" bestFit="1" customWidth="1"/>
    <col min="10" max="10" width="11.109375" bestFit="1" customWidth="1"/>
  </cols>
  <sheetData>
    <row r="1" spans="1:11" x14ac:dyDescent="0.25">
      <c r="A1" s="21">
        <f ca="1">TODAY()</f>
        <v>43189</v>
      </c>
      <c r="B1" s="21"/>
    </row>
    <row r="2" spans="1:11" ht="16.5" thickBot="1" x14ac:dyDescent="0.3">
      <c r="B2" t="s">
        <v>88</v>
      </c>
      <c r="C2" s="5" t="s">
        <v>89</v>
      </c>
      <c r="D2" s="14" t="s">
        <v>57</v>
      </c>
      <c r="E2" s="14" t="s">
        <v>58</v>
      </c>
      <c r="F2" s="14" t="s">
        <v>59</v>
      </c>
      <c r="G2" s="14" t="s">
        <v>68</v>
      </c>
      <c r="H2" s="15" t="s">
        <v>72</v>
      </c>
    </row>
    <row r="3" spans="1:11" x14ac:dyDescent="0.25">
      <c r="B3" s="115" t="s">
        <v>51</v>
      </c>
      <c r="C3" s="31" t="s">
        <v>46</v>
      </c>
      <c r="D3" s="32" t="s">
        <v>60</v>
      </c>
      <c r="E3" s="32" t="s">
        <v>70</v>
      </c>
      <c r="F3" s="32" t="s">
        <v>63</v>
      </c>
      <c r="G3" s="32" t="s">
        <v>69</v>
      </c>
      <c r="H3" s="33">
        <v>350</v>
      </c>
      <c r="J3" s="11"/>
    </row>
    <row r="4" spans="1:11" x14ac:dyDescent="0.25">
      <c r="A4" t="s">
        <v>48</v>
      </c>
      <c r="B4" s="116"/>
      <c r="C4" s="34" t="s">
        <v>47</v>
      </c>
      <c r="D4" s="35" t="s">
        <v>64</v>
      </c>
      <c r="E4" s="35" t="s">
        <v>60</v>
      </c>
      <c r="F4" s="35" t="s">
        <v>61</v>
      </c>
      <c r="G4" s="35" t="s">
        <v>69</v>
      </c>
      <c r="H4" s="36">
        <v>1000</v>
      </c>
      <c r="I4" s="12" t="s">
        <v>87</v>
      </c>
      <c r="J4" s="11"/>
    </row>
    <row r="5" spans="1:11" x14ac:dyDescent="0.25">
      <c r="B5" s="116"/>
      <c r="C5" s="8" t="s">
        <v>52</v>
      </c>
      <c r="D5" s="9" t="s">
        <v>64</v>
      </c>
      <c r="E5" s="9" t="s">
        <v>60</v>
      </c>
      <c r="F5" s="9" t="s">
        <v>62</v>
      </c>
      <c r="G5" s="9" t="s">
        <v>69</v>
      </c>
      <c r="H5" s="16">
        <v>3000</v>
      </c>
      <c r="J5" s="11" t="s">
        <v>92</v>
      </c>
      <c r="K5" s="24" t="s">
        <v>93</v>
      </c>
    </row>
    <row r="6" spans="1:11" x14ac:dyDescent="0.25">
      <c r="B6" s="116"/>
      <c r="C6" s="8" t="s">
        <v>50</v>
      </c>
      <c r="D6" s="9" t="s">
        <v>60</v>
      </c>
      <c r="E6" s="9" t="s">
        <v>71</v>
      </c>
      <c r="F6" s="9" t="s">
        <v>62</v>
      </c>
      <c r="G6" s="9" t="s">
        <v>67</v>
      </c>
      <c r="H6" s="16">
        <v>2000</v>
      </c>
      <c r="J6" s="11" t="s">
        <v>100</v>
      </c>
    </row>
    <row r="7" spans="1:11" x14ac:dyDescent="0.25">
      <c r="B7" s="116"/>
      <c r="C7" s="8" t="s">
        <v>49</v>
      </c>
      <c r="D7" s="9" t="s">
        <v>60</v>
      </c>
      <c r="E7" s="9" t="s">
        <v>71</v>
      </c>
      <c r="F7" s="9" t="s">
        <v>63</v>
      </c>
      <c r="G7" s="9" t="s">
        <v>69</v>
      </c>
      <c r="H7" s="16">
        <v>3300</v>
      </c>
      <c r="J7" s="11" t="s">
        <v>100</v>
      </c>
    </row>
    <row r="8" spans="1:11" x14ac:dyDescent="0.25">
      <c r="B8" s="117"/>
      <c r="C8" s="25" t="s">
        <v>65</v>
      </c>
      <c r="D8" s="26" t="s">
        <v>95</v>
      </c>
      <c r="E8" s="26" t="s">
        <v>71</v>
      </c>
      <c r="F8" s="26" t="s">
        <v>63</v>
      </c>
      <c r="G8" s="26" t="s">
        <v>96</v>
      </c>
      <c r="H8" s="27">
        <v>0</v>
      </c>
      <c r="I8" s="5" t="s">
        <v>90</v>
      </c>
      <c r="J8" s="11"/>
    </row>
    <row r="9" spans="1:11" ht="16.5" thickBot="1" x14ac:dyDescent="0.3">
      <c r="B9" s="118"/>
      <c r="C9" s="28" t="s">
        <v>97</v>
      </c>
      <c r="D9" s="29" t="s">
        <v>60</v>
      </c>
      <c r="E9" s="29" t="s">
        <v>71</v>
      </c>
      <c r="F9" s="29" t="s">
        <v>61</v>
      </c>
      <c r="G9" s="29" t="s">
        <v>98</v>
      </c>
      <c r="H9" s="30">
        <v>400</v>
      </c>
      <c r="I9" s="12" t="s">
        <v>99</v>
      </c>
      <c r="J9" s="11"/>
    </row>
    <row r="10" spans="1:11" x14ac:dyDescent="0.25">
      <c r="B10" s="112" t="s">
        <v>53</v>
      </c>
      <c r="C10" s="31" t="s">
        <v>54</v>
      </c>
      <c r="D10" s="32" t="s">
        <v>60</v>
      </c>
      <c r="E10" s="32" t="s">
        <v>71</v>
      </c>
      <c r="F10" s="32" t="s">
        <v>63</v>
      </c>
      <c r="G10" s="32" t="s">
        <v>69</v>
      </c>
      <c r="H10" s="33">
        <v>2000</v>
      </c>
      <c r="J10" s="11"/>
    </row>
    <row r="11" spans="1:11" x14ac:dyDescent="0.25">
      <c r="B11" s="113"/>
      <c r="C11" s="8" t="s">
        <v>55</v>
      </c>
      <c r="D11" s="9" t="s">
        <v>64</v>
      </c>
      <c r="E11" s="9" t="s">
        <v>60</v>
      </c>
      <c r="F11" s="9" t="s">
        <v>62</v>
      </c>
      <c r="G11" s="9" t="s">
        <v>69</v>
      </c>
      <c r="H11" s="16">
        <v>1300</v>
      </c>
      <c r="J11" s="11" t="s">
        <v>92</v>
      </c>
      <c r="K11" s="24" t="s">
        <v>93</v>
      </c>
    </row>
    <row r="12" spans="1:11" x14ac:dyDescent="0.25">
      <c r="B12" s="113"/>
      <c r="C12" s="8" t="s">
        <v>56</v>
      </c>
      <c r="D12" s="9" t="s">
        <v>64</v>
      </c>
      <c r="E12" s="9" t="s">
        <v>60</v>
      </c>
      <c r="F12" s="9" t="s">
        <v>64</v>
      </c>
      <c r="G12" s="9" t="s">
        <v>69</v>
      </c>
      <c r="H12" s="16">
        <v>2200</v>
      </c>
      <c r="I12" s="11" t="s">
        <v>83</v>
      </c>
      <c r="J12" s="11" t="s">
        <v>91</v>
      </c>
    </row>
    <row r="13" spans="1:11" ht="16.5" thickBot="1" x14ac:dyDescent="0.3">
      <c r="B13" s="114"/>
      <c r="C13" s="17" t="s">
        <v>80</v>
      </c>
      <c r="D13" s="18" t="s">
        <v>60</v>
      </c>
      <c r="E13" s="18" t="s">
        <v>71</v>
      </c>
      <c r="F13" s="18" t="s">
        <v>66</v>
      </c>
      <c r="G13" s="18" t="s">
        <v>69</v>
      </c>
      <c r="H13" s="19" t="s">
        <v>64</v>
      </c>
      <c r="J13" s="11" t="s">
        <v>100</v>
      </c>
    </row>
    <row r="14" spans="1:11" x14ac:dyDescent="0.25">
      <c r="B14" t="s">
        <v>73</v>
      </c>
    </row>
    <row r="15" spans="1:11" x14ac:dyDescent="0.25">
      <c r="C15" t="s">
        <v>74</v>
      </c>
    </row>
    <row r="16" spans="1:11" x14ac:dyDescent="0.25">
      <c r="C16" t="s">
        <v>81</v>
      </c>
      <c r="D16" s="20" t="s">
        <v>101</v>
      </c>
    </row>
    <row r="17" spans="2:4" x14ac:dyDescent="0.25">
      <c r="C17" t="s">
        <v>75</v>
      </c>
    </row>
    <row r="18" spans="2:4" ht="16.5" thickBot="1" x14ac:dyDescent="0.3"/>
    <row r="19" spans="2:4" ht="16.5" thickBot="1" x14ac:dyDescent="0.3">
      <c r="B19" s="119" t="s">
        <v>76</v>
      </c>
      <c r="C19" s="120"/>
      <c r="D19" s="23" t="s">
        <v>84</v>
      </c>
    </row>
    <row r="20" spans="2:4" x14ac:dyDescent="0.25">
      <c r="B20" s="22" t="s">
        <v>51</v>
      </c>
      <c r="C20" s="13" t="s">
        <v>82</v>
      </c>
      <c r="D20" s="20" t="s">
        <v>94</v>
      </c>
    </row>
    <row r="21" spans="2:4" x14ac:dyDescent="0.25">
      <c r="B21" s="121" t="s">
        <v>53</v>
      </c>
      <c r="C21" s="8" t="s">
        <v>77</v>
      </c>
      <c r="D21" s="20" t="s">
        <v>85</v>
      </c>
    </row>
    <row r="22" spans="2:4" x14ac:dyDescent="0.25">
      <c r="B22" s="122"/>
      <c r="C22" s="8" t="s">
        <v>78</v>
      </c>
      <c r="D22" s="20" t="s">
        <v>85</v>
      </c>
    </row>
    <row r="23" spans="2:4" x14ac:dyDescent="0.25">
      <c r="B23" s="123"/>
      <c r="C23" s="10" t="s">
        <v>79</v>
      </c>
      <c r="D23" s="20" t="s">
        <v>86</v>
      </c>
    </row>
  </sheetData>
  <mergeCells count="4">
    <mergeCell ref="B10:B13"/>
    <mergeCell ref="B3:B9"/>
    <mergeCell ref="B19:C19"/>
    <mergeCell ref="B21:B23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85" zoomScaleNormal="85" workbookViewId="0">
      <selection activeCell="G30" sqref="G30"/>
    </sheetView>
  </sheetViews>
  <sheetFormatPr defaultRowHeight="15.75" x14ac:dyDescent="0.25"/>
  <cols>
    <col min="1" max="1" width="10.44140625" customWidth="1"/>
    <col min="2" max="2" width="7.44140625" bestFit="1" customWidth="1"/>
    <col min="3" max="3" width="9.109375" bestFit="1" customWidth="1"/>
    <col min="4" max="4" width="28.88671875" customWidth="1"/>
    <col min="5" max="5" width="7.6640625" style="37" bestFit="1" customWidth="1"/>
    <col min="6" max="6" width="5.5546875" bestFit="1" customWidth="1"/>
    <col min="7" max="7" width="3.5546875" style="5" customWidth="1"/>
    <col min="8" max="8" width="8.88671875" style="5"/>
    <col min="9" max="9" width="27.109375" customWidth="1"/>
    <col min="10" max="10" width="8.88671875" style="37"/>
    <col min="11" max="11" width="3.21875" bestFit="1" customWidth="1"/>
    <col min="12" max="12" width="8.21875" bestFit="1" customWidth="1"/>
    <col min="13" max="13" width="15.77734375" customWidth="1"/>
    <col min="14" max="14" width="8.88671875" style="37"/>
  </cols>
  <sheetData>
    <row r="1" spans="1:16" ht="16.5" thickBot="1" x14ac:dyDescent="0.3">
      <c r="A1" s="42" t="s">
        <v>114</v>
      </c>
      <c r="B1" s="42" t="s">
        <v>175</v>
      </c>
      <c r="C1" s="42" t="s">
        <v>174</v>
      </c>
      <c r="D1" s="42" t="s">
        <v>115</v>
      </c>
      <c r="E1" s="43" t="s">
        <v>113</v>
      </c>
      <c r="F1" s="42" t="s">
        <v>105</v>
      </c>
      <c r="H1" s="125" t="s">
        <v>109</v>
      </c>
      <c r="I1" s="126"/>
      <c r="J1" s="126"/>
      <c r="K1" s="127"/>
      <c r="M1" t="s">
        <v>295</v>
      </c>
      <c r="P1" s="54" t="s">
        <v>127</v>
      </c>
    </row>
    <row r="2" spans="1:16" ht="16.5" thickTop="1" x14ac:dyDescent="0.25">
      <c r="A2" s="44" t="s">
        <v>147</v>
      </c>
      <c r="B2" s="44" t="s">
        <v>180</v>
      </c>
      <c r="C2" s="44" t="s">
        <v>185</v>
      </c>
      <c r="D2" s="44" t="s">
        <v>149</v>
      </c>
      <c r="E2" s="45">
        <v>3258</v>
      </c>
      <c r="F2" s="44">
        <v>1</v>
      </c>
      <c r="G2" s="5" t="s">
        <v>148</v>
      </c>
      <c r="H2" s="51"/>
      <c r="I2" s="44"/>
      <c r="J2" s="45"/>
      <c r="K2" s="44"/>
      <c r="M2" t="s">
        <v>118</v>
      </c>
      <c r="N2" s="37">
        <v>3000</v>
      </c>
    </row>
    <row r="3" spans="1:16" x14ac:dyDescent="0.25">
      <c r="A3" s="44" t="s">
        <v>164</v>
      </c>
      <c r="B3" s="44" t="s">
        <v>180</v>
      </c>
      <c r="C3" s="44" t="s">
        <v>189</v>
      </c>
      <c r="D3" s="44" t="s">
        <v>165</v>
      </c>
      <c r="E3" s="45">
        <v>750</v>
      </c>
      <c r="F3" s="44">
        <v>1</v>
      </c>
      <c r="G3" s="5" t="s">
        <v>132</v>
      </c>
      <c r="H3" s="51"/>
      <c r="I3" s="44"/>
      <c r="J3" s="45"/>
      <c r="K3" s="44"/>
      <c r="M3" t="s">
        <v>294</v>
      </c>
      <c r="N3" s="38">
        <v>500</v>
      </c>
    </row>
    <row r="4" spans="1:16" x14ac:dyDescent="0.25">
      <c r="A4" s="92" t="s">
        <v>129</v>
      </c>
      <c r="B4" s="92" t="s">
        <v>180</v>
      </c>
      <c r="C4" s="92" t="s">
        <v>181</v>
      </c>
      <c r="D4" s="92" t="s">
        <v>130</v>
      </c>
      <c r="E4" s="93">
        <v>150</v>
      </c>
      <c r="F4" s="92">
        <v>1</v>
      </c>
      <c r="G4" s="95" t="s">
        <v>134</v>
      </c>
      <c r="H4" s="51"/>
      <c r="I4" s="44"/>
      <c r="J4" s="45"/>
      <c r="K4" s="44"/>
      <c r="M4" t="s">
        <v>297</v>
      </c>
      <c r="N4" s="37">
        <v>500</v>
      </c>
    </row>
    <row r="5" spans="1:16" x14ac:dyDescent="0.25">
      <c r="A5" s="101" t="s">
        <v>307</v>
      </c>
      <c r="B5" s="101" t="s">
        <v>180</v>
      </c>
      <c r="C5" s="101" t="s">
        <v>181</v>
      </c>
      <c r="D5" s="101" t="s">
        <v>311</v>
      </c>
      <c r="E5" s="102">
        <v>999</v>
      </c>
      <c r="F5" s="101">
        <v>1</v>
      </c>
      <c r="G5" s="103" t="s">
        <v>305</v>
      </c>
      <c r="H5" s="51"/>
      <c r="I5" s="44"/>
      <c r="J5" s="45"/>
      <c r="K5" s="44"/>
      <c r="M5" s="63" t="s">
        <v>301</v>
      </c>
      <c r="N5" s="64">
        <v>-2500</v>
      </c>
    </row>
    <row r="6" spans="1:16" ht="16.5" thickBot="1" x14ac:dyDescent="0.3">
      <c r="A6" s="44" t="s">
        <v>129</v>
      </c>
      <c r="B6" s="44" t="s">
        <v>180</v>
      </c>
      <c r="C6" s="44" t="s">
        <v>182</v>
      </c>
      <c r="D6" s="44" t="s">
        <v>131</v>
      </c>
      <c r="E6" s="45">
        <v>363</v>
      </c>
      <c r="F6" s="44">
        <v>1</v>
      </c>
      <c r="G6" s="5" t="s">
        <v>134</v>
      </c>
      <c r="H6" s="128" t="s">
        <v>136</v>
      </c>
      <c r="I6" s="129"/>
      <c r="J6" s="129"/>
      <c r="K6" s="130"/>
      <c r="M6" s="89" t="s">
        <v>299</v>
      </c>
      <c r="N6" s="90">
        <f>SUM(N2:N5)</f>
        <v>1500</v>
      </c>
    </row>
    <row r="7" spans="1:16" ht="17.25" thickTop="1" thickBot="1" x14ac:dyDescent="0.3">
      <c r="A7" s="98" t="s">
        <v>129</v>
      </c>
      <c r="B7" s="98" t="s">
        <v>180</v>
      </c>
      <c r="C7" s="98" t="s">
        <v>183</v>
      </c>
      <c r="D7" s="98" t="s">
        <v>140</v>
      </c>
      <c r="E7" s="99">
        <v>1180</v>
      </c>
      <c r="F7" s="98">
        <v>1</v>
      </c>
      <c r="G7" s="100" t="s">
        <v>141</v>
      </c>
      <c r="H7" s="51"/>
      <c r="I7" s="44"/>
      <c r="J7" s="45"/>
      <c r="K7" s="44"/>
      <c r="M7" s="88" t="s">
        <v>296</v>
      </c>
      <c r="N7" s="37">
        <v>1700</v>
      </c>
      <c r="P7" s="56" t="s">
        <v>137</v>
      </c>
    </row>
    <row r="8" spans="1:16" ht="16.5" thickTop="1" x14ac:dyDescent="0.25">
      <c r="A8" s="44" t="s">
        <v>162</v>
      </c>
      <c r="B8" s="44" t="s">
        <v>180</v>
      </c>
      <c r="C8" s="44" t="s">
        <v>188</v>
      </c>
      <c r="D8" s="44" t="s">
        <v>163</v>
      </c>
      <c r="E8" s="45">
        <v>1480</v>
      </c>
      <c r="F8" s="44">
        <v>1</v>
      </c>
      <c r="G8" s="51" t="s">
        <v>132</v>
      </c>
      <c r="H8" s="51"/>
      <c r="I8" s="44"/>
      <c r="J8" s="45"/>
      <c r="K8" s="44"/>
      <c r="M8" s="88" t="s">
        <v>302</v>
      </c>
      <c r="N8" s="37">
        <v>5000</v>
      </c>
    </row>
    <row r="9" spans="1:16" x14ac:dyDescent="0.25">
      <c r="A9" s="92" t="s">
        <v>144</v>
      </c>
      <c r="B9" s="92" t="s">
        <v>180</v>
      </c>
      <c r="C9" s="92" t="s">
        <v>184</v>
      </c>
      <c r="D9" s="92" t="s">
        <v>145</v>
      </c>
      <c r="E9" s="93">
        <v>578</v>
      </c>
      <c r="F9" s="92">
        <v>1</v>
      </c>
      <c r="G9" s="94" t="s">
        <v>134</v>
      </c>
      <c r="H9" s="51"/>
      <c r="I9" s="44"/>
      <c r="J9" s="45"/>
      <c r="K9" s="44"/>
      <c r="M9" s="88" t="s">
        <v>300</v>
      </c>
      <c r="N9" s="37">
        <v>150</v>
      </c>
      <c r="P9" t="s">
        <v>138</v>
      </c>
    </row>
    <row r="10" spans="1:16" x14ac:dyDescent="0.25">
      <c r="A10" s="101" t="s">
        <v>304</v>
      </c>
      <c r="B10" s="101" t="s">
        <v>180</v>
      </c>
      <c r="C10" s="101" t="s">
        <v>184</v>
      </c>
      <c r="D10" s="101" t="s">
        <v>306</v>
      </c>
      <c r="E10" s="102">
        <v>1288</v>
      </c>
      <c r="F10" s="101">
        <v>1</v>
      </c>
      <c r="G10" s="103" t="s">
        <v>305</v>
      </c>
      <c r="H10" s="51"/>
      <c r="I10" s="44"/>
      <c r="J10" s="46"/>
      <c r="K10" s="44"/>
      <c r="M10" s="91" t="s">
        <v>303</v>
      </c>
      <c r="N10" s="64">
        <v>-1250</v>
      </c>
      <c r="P10" t="s">
        <v>139</v>
      </c>
    </row>
    <row r="11" spans="1:16" x14ac:dyDescent="0.25">
      <c r="A11" s="44" t="s">
        <v>195</v>
      </c>
      <c r="B11" s="44" t="s">
        <v>180</v>
      </c>
      <c r="C11" s="44" t="s">
        <v>196</v>
      </c>
      <c r="D11" s="44" t="s">
        <v>198</v>
      </c>
      <c r="E11" s="46" t="s">
        <v>197</v>
      </c>
      <c r="F11" s="44">
        <v>1</v>
      </c>
      <c r="H11" s="51"/>
      <c r="I11" s="44"/>
      <c r="J11" s="45"/>
      <c r="K11" s="44"/>
      <c r="M11" s="96" t="s">
        <v>298</v>
      </c>
      <c r="N11" s="97">
        <f>SUM(N6:N10)</f>
        <v>7100</v>
      </c>
      <c r="P11" t="s">
        <v>199</v>
      </c>
    </row>
    <row r="12" spans="1:16" x14ac:dyDescent="0.25">
      <c r="A12" s="44" t="s">
        <v>102</v>
      </c>
      <c r="B12" s="44" t="s">
        <v>176</v>
      </c>
      <c r="C12" s="44" t="s">
        <v>177</v>
      </c>
      <c r="D12" s="44" t="s">
        <v>106</v>
      </c>
      <c r="E12" s="45">
        <v>38000</v>
      </c>
      <c r="F12" s="44">
        <v>1</v>
      </c>
      <c r="G12" s="5" t="s">
        <v>135</v>
      </c>
      <c r="H12" s="51"/>
      <c r="I12" s="44"/>
      <c r="J12" s="46"/>
      <c r="K12" s="44"/>
    </row>
    <row r="13" spans="1:16" x14ac:dyDescent="0.25">
      <c r="A13" s="44" t="s">
        <v>103</v>
      </c>
      <c r="B13" s="44" t="s">
        <v>176</v>
      </c>
      <c r="C13" s="44" t="s">
        <v>170</v>
      </c>
      <c r="D13" s="44" t="s">
        <v>161</v>
      </c>
      <c r="E13" s="45">
        <v>2724</v>
      </c>
      <c r="F13" s="44">
        <v>1</v>
      </c>
      <c r="G13" s="5" t="s">
        <v>132</v>
      </c>
      <c r="H13" s="51"/>
      <c r="I13" s="44"/>
      <c r="J13" s="46"/>
      <c r="K13" s="44"/>
    </row>
    <row r="14" spans="1:16" x14ac:dyDescent="0.25">
      <c r="A14" s="44" t="s">
        <v>103</v>
      </c>
      <c r="B14" s="44" t="s">
        <v>176</v>
      </c>
      <c r="C14" s="44" t="s">
        <v>170</v>
      </c>
      <c r="D14" s="44" t="s">
        <v>104</v>
      </c>
      <c r="E14" s="46" t="s">
        <v>64</v>
      </c>
      <c r="F14" s="44">
        <v>2</v>
      </c>
      <c r="H14" s="51"/>
      <c r="I14" s="44"/>
      <c r="J14" s="46"/>
      <c r="K14" s="44"/>
    </row>
    <row r="15" spans="1:16" x14ac:dyDescent="0.25">
      <c r="A15" s="44" t="s">
        <v>102</v>
      </c>
      <c r="B15" s="44" t="s">
        <v>176</v>
      </c>
      <c r="C15" s="44" t="s">
        <v>171</v>
      </c>
      <c r="D15" s="44" t="s">
        <v>167</v>
      </c>
      <c r="E15" s="46" t="s">
        <v>64</v>
      </c>
      <c r="F15" s="44">
        <v>2</v>
      </c>
      <c r="H15" s="51"/>
      <c r="I15" s="44"/>
      <c r="J15" s="46"/>
      <c r="K15" s="44"/>
    </row>
    <row r="16" spans="1:16" x14ac:dyDescent="0.25">
      <c r="A16" s="44" t="s">
        <v>102</v>
      </c>
      <c r="B16" s="44" t="s">
        <v>176</v>
      </c>
      <c r="C16" s="44" t="s">
        <v>172</v>
      </c>
      <c r="D16" s="44" t="s">
        <v>112</v>
      </c>
      <c r="E16" s="45">
        <v>900</v>
      </c>
      <c r="F16" s="44">
        <v>1</v>
      </c>
      <c r="G16" s="5" t="s">
        <v>134</v>
      </c>
      <c r="H16" s="51"/>
      <c r="I16" s="44"/>
      <c r="J16" s="46"/>
      <c r="K16" s="44"/>
    </row>
    <row r="17" spans="1:11" x14ac:dyDescent="0.25">
      <c r="A17" s="44" t="s">
        <v>103</v>
      </c>
      <c r="B17" s="44" t="s">
        <v>176</v>
      </c>
      <c r="C17" s="44" t="s">
        <v>172</v>
      </c>
      <c r="D17" s="44" t="s">
        <v>168</v>
      </c>
      <c r="E17" s="45">
        <v>1940</v>
      </c>
      <c r="F17" s="44">
        <v>1</v>
      </c>
      <c r="G17" s="11" t="s">
        <v>132</v>
      </c>
      <c r="H17" s="51"/>
      <c r="I17" s="44"/>
      <c r="J17" s="46"/>
      <c r="K17" s="44"/>
    </row>
    <row r="18" spans="1:11" x14ac:dyDescent="0.25">
      <c r="A18" s="44" t="s">
        <v>129</v>
      </c>
      <c r="B18" s="44" t="s">
        <v>176</v>
      </c>
      <c r="C18" s="44" t="s">
        <v>192</v>
      </c>
      <c r="D18" s="44" t="s">
        <v>128</v>
      </c>
      <c r="E18" s="45">
        <v>1280</v>
      </c>
      <c r="F18" s="44">
        <v>1</v>
      </c>
      <c r="G18" s="5" t="s">
        <v>132</v>
      </c>
      <c r="H18" s="51"/>
      <c r="I18" s="44"/>
      <c r="J18" s="46"/>
      <c r="K18" s="44"/>
    </row>
    <row r="19" spans="1:11" x14ac:dyDescent="0.25">
      <c r="A19" s="44" t="s">
        <v>154</v>
      </c>
      <c r="B19" s="44" t="s">
        <v>176</v>
      </c>
      <c r="C19" s="44" t="s">
        <v>193</v>
      </c>
      <c r="D19" s="44" t="s">
        <v>155</v>
      </c>
      <c r="E19" s="45">
        <v>1500</v>
      </c>
      <c r="F19" s="44">
        <v>1</v>
      </c>
      <c r="G19" s="5" t="s">
        <v>141</v>
      </c>
      <c r="H19" s="51"/>
      <c r="I19" s="44"/>
      <c r="J19" s="46"/>
      <c r="K19" s="44"/>
    </row>
    <row r="20" spans="1:11" x14ac:dyDescent="0.25">
      <c r="A20" s="92" t="s">
        <v>120</v>
      </c>
      <c r="B20" s="92" t="s">
        <v>176</v>
      </c>
      <c r="C20" s="92" t="s">
        <v>173</v>
      </c>
      <c r="D20" s="92" t="s">
        <v>142</v>
      </c>
      <c r="E20" s="93">
        <v>420</v>
      </c>
      <c r="F20" s="92">
        <v>1</v>
      </c>
      <c r="G20" s="94" t="s">
        <v>134</v>
      </c>
      <c r="H20" s="51"/>
      <c r="I20" s="44"/>
      <c r="J20" s="46"/>
      <c r="K20" s="44"/>
    </row>
    <row r="21" spans="1:11" x14ac:dyDescent="0.25">
      <c r="A21" s="101" t="s">
        <v>151</v>
      </c>
      <c r="B21" s="101" t="s">
        <v>176</v>
      </c>
      <c r="C21" s="101" t="s">
        <v>173</v>
      </c>
      <c r="D21" s="101" t="s">
        <v>152</v>
      </c>
      <c r="E21" s="102">
        <v>929</v>
      </c>
      <c r="F21" s="101">
        <v>1</v>
      </c>
      <c r="G21" s="103" t="s">
        <v>134</v>
      </c>
      <c r="H21" s="51"/>
      <c r="I21" s="44"/>
      <c r="J21" s="46"/>
      <c r="K21" s="44"/>
    </row>
    <row r="22" spans="1:11" x14ac:dyDescent="0.25">
      <c r="A22" s="101" t="s">
        <v>129</v>
      </c>
      <c r="B22" s="101" t="s">
        <v>176</v>
      </c>
      <c r="C22" s="101" t="s">
        <v>173</v>
      </c>
      <c r="D22" s="101" t="s">
        <v>146</v>
      </c>
      <c r="E22" s="102">
        <v>430</v>
      </c>
      <c r="F22" s="101">
        <v>1</v>
      </c>
      <c r="G22" s="103" t="s">
        <v>134</v>
      </c>
      <c r="H22" s="51"/>
      <c r="I22" s="44"/>
      <c r="J22" s="46"/>
      <c r="K22" s="44"/>
    </row>
    <row r="23" spans="1:11" x14ac:dyDescent="0.25">
      <c r="A23" s="101" t="s">
        <v>129</v>
      </c>
      <c r="B23" s="101" t="s">
        <v>176</v>
      </c>
      <c r="C23" s="101" t="s">
        <v>173</v>
      </c>
      <c r="D23" s="101" t="s">
        <v>308</v>
      </c>
      <c r="E23" s="102">
        <v>270</v>
      </c>
      <c r="F23" s="101">
        <v>6</v>
      </c>
      <c r="G23" s="103" t="s">
        <v>134</v>
      </c>
      <c r="H23" s="51"/>
      <c r="I23" s="44"/>
      <c r="J23" s="46"/>
      <c r="K23" s="44"/>
    </row>
    <row r="24" spans="1:11" x14ac:dyDescent="0.25">
      <c r="A24" s="44" t="s">
        <v>103</v>
      </c>
      <c r="B24" s="44" t="s">
        <v>179</v>
      </c>
      <c r="C24" s="44" t="s">
        <v>177</v>
      </c>
      <c r="D24" s="44" t="s">
        <v>169</v>
      </c>
      <c r="E24" s="45">
        <v>6716</v>
      </c>
      <c r="F24" s="44">
        <v>1</v>
      </c>
      <c r="G24" s="5" t="s">
        <v>135</v>
      </c>
      <c r="H24" s="51"/>
      <c r="I24" s="44"/>
      <c r="J24" s="46"/>
      <c r="K24" s="44"/>
    </row>
    <row r="25" spans="1:11" x14ac:dyDescent="0.25">
      <c r="A25" s="44" t="s">
        <v>103</v>
      </c>
      <c r="B25" s="44" t="s">
        <v>179</v>
      </c>
      <c r="C25" s="44" t="s">
        <v>190</v>
      </c>
      <c r="D25" s="44" t="s">
        <v>160</v>
      </c>
      <c r="E25" s="45">
        <v>1080</v>
      </c>
      <c r="F25" s="44">
        <v>1</v>
      </c>
      <c r="G25" s="5" t="s">
        <v>132</v>
      </c>
      <c r="H25" s="51"/>
      <c r="I25" s="44"/>
      <c r="J25" s="46"/>
      <c r="K25" s="44"/>
    </row>
    <row r="26" spans="1:11" x14ac:dyDescent="0.25">
      <c r="A26" s="44" t="s">
        <v>157</v>
      </c>
      <c r="B26" s="44" t="s">
        <v>186</v>
      </c>
      <c r="C26" s="44" t="s">
        <v>187</v>
      </c>
      <c r="D26" s="44" t="s">
        <v>159</v>
      </c>
      <c r="E26" s="45">
        <v>2480</v>
      </c>
      <c r="F26" s="44">
        <v>1</v>
      </c>
      <c r="G26" s="5" t="s">
        <v>158</v>
      </c>
      <c r="H26" s="51"/>
      <c r="I26" s="44"/>
      <c r="J26" s="46"/>
      <c r="K26" s="44"/>
    </row>
    <row r="27" spans="1:11" x14ac:dyDescent="0.25">
      <c r="A27" s="44" t="s">
        <v>122</v>
      </c>
      <c r="B27" s="44" t="s">
        <v>186</v>
      </c>
      <c r="C27" s="44" t="s">
        <v>194</v>
      </c>
      <c r="D27" s="44" t="s">
        <v>126</v>
      </c>
      <c r="E27" s="45">
        <v>682</v>
      </c>
      <c r="F27" s="44">
        <v>1</v>
      </c>
      <c r="G27" s="57" t="s">
        <v>133</v>
      </c>
      <c r="H27" s="51"/>
      <c r="I27" s="44"/>
      <c r="J27" s="46"/>
      <c r="K27" s="44"/>
    </row>
    <row r="28" spans="1:11" x14ac:dyDescent="0.25">
      <c r="A28" s="44" t="s">
        <v>107</v>
      </c>
      <c r="B28" s="44" t="s">
        <v>186</v>
      </c>
      <c r="C28" s="44" t="s">
        <v>178</v>
      </c>
      <c r="D28" s="44" t="s">
        <v>108</v>
      </c>
      <c r="E28" s="45">
        <v>1166</v>
      </c>
      <c r="F28" s="44">
        <v>4000</v>
      </c>
      <c r="G28" s="5" t="s">
        <v>134</v>
      </c>
      <c r="H28" s="51"/>
      <c r="I28" s="44"/>
      <c r="J28" s="46"/>
      <c r="K28" s="44"/>
    </row>
    <row r="29" spans="1:11" x14ac:dyDescent="0.25">
      <c r="A29" s="44" t="s">
        <v>312</v>
      </c>
      <c r="B29" s="44" t="s">
        <v>186</v>
      </c>
      <c r="C29" s="44" t="s">
        <v>178</v>
      </c>
      <c r="D29" s="44" t="s">
        <v>314</v>
      </c>
      <c r="E29" s="45">
        <v>216</v>
      </c>
      <c r="F29" s="44">
        <v>2</v>
      </c>
      <c r="G29" s="11" t="s">
        <v>313</v>
      </c>
      <c r="H29" s="51"/>
      <c r="I29" s="44"/>
      <c r="J29" s="46"/>
      <c r="K29" s="44"/>
    </row>
    <row r="30" spans="1:11" x14ac:dyDescent="0.25">
      <c r="A30" s="44" t="s">
        <v>103</v>
      </c>
      <c r="B30" s="44" t="s">
        <v>186</v>
      </c>
      <c r="C30" s="44" t="s">
        <v>191</v>
      </c>
      <c r="D30" s="44" t="s">
        <v>166</v>
      </c>
      <c r="E30" s="45">
        <v>1400</v>
      </c>
      <c r="F30" s="44">
        <v>1</v>
      </c>
      <c r="G30" s="11" t="s">
        <v>132</v>
      </c>
      <c r="H30" s="51"/>
      <c r="I30" s="44"/>
      <c r="J30" s="46"/>
      <c r="K30" s="44"/>
    </row>
    <row r="31" spans="1:11" x14ac:dyDescent="0.25">
      <c r="A31" s="44"/>
      <c r="B31" s="44"/>
      <c r="C31" s="44"/>
      <c r="D31" s="44"/>
      <c r="E31" s="45"/>
      <c r="F31" s="44"/>
      <c r="H31" s="51"/>
      <c r="I31" s="44"/>
      <c r="J31" s="46"/>
      <c r="K31" s="44"/>
    </row>
    <row r="32" spans="1:11" x14ac:dyDescent="0.25">
      <c r="A32" s="44"/>
      <c r="B32" s="44"/>
      <c r="C32" s="44" t="s">
        <v>125</v>
      </c>
      <c r="D32" s="44" t="s">
        <v>123</v>
      </c>
      <c r="E32" s="45">
        <v>-3653</v>
      </c>
      <c r="F32" s="44"/>
      <c r="H32" s="51"/>
      <c r="I32" s="44"/>
      <c r="J32" s="45"/>
      <c r="K32" s="44"/>
    </row>
    <row r="33" spans="1:14" x14ac:dyDescent="0.25">
      <c r="A33" s="44"/>
      <c r="B33" s="44"/>
      <c r="C33" s="44"/>
      <c r="D33" s="44" t="s">
        <v>150</v>
      </c>
      <c r="E33" s="45">
        <v>-300</v>
      </c>
      <c r="F33" s="44"/>
      <c r="H33" s="51"/>
      <c r="I33" s="44"/>
      <c r="J33" s="45"/>
      <c r="K33" s="44"/>
    </row>
    <row r="34" spans="1:14" x14ac:dyDescent="0.25">
      <c r="A34" s="44"/>
      <c r="B34" s="44"/>
      <c r="C34" s="44"/>
      <c r="D34" s="44" t="s">
        <v>124</v>
      </c>
      <c r="E34" s="45">
        <v>-100</v>
      </c>
      <c r="F34" s="44"/>
      <c r="H34" s="51"/>
      <c r="I34" s="44"/>
      <c r="J34" s="45"/>
      <c r="K34" s="44"/>
    </row>
    <row r="35" spans="1:14" x14ac:dyDescent="0.25">
      <c r="A35" s="44"/>
      <c r="B35" s="44"/>
      <c r="C35" s="44"/>
      <c r="D35" s="44" t="s">
        <v>143</v>
      </c>
      <c r="E35" s="45">
        <v>-300</v>
      </c>
      <c r="F35" s="44"/>
      <c r="H35" s="51"/>
      <c r="I35" s="44"/>
      <c r="J35" s="45"/>
      <c r="K35" s="44"/>
    </row>
    <row r="36" spans="1:14" x14ac:dyDescent="0.25">
      <c r="A36" s="44"/>
      <c r="B36" s="44"/>
      <c r="C36" s="44"/>
      <c r="D36" s="44" t="s">
        <v>156</v>
      </c>
      <c r="E36" s="45">
        <v>-1300</v>
      </c>
      <c r="F36" s="44"/>
      <c r="H36" s="51"/>
      <c r="I36" s="44"/>
      <c r="J36" s="45"/>
      <c r="K36" s="44"/>
    </row>
    <row r="37" spans="1:14" x14ac:dyDescent="0.25">
      <c r="A37" s="44"/>
      <c r="B37" s="44"/>
      <c r="C37" s="44"/>
      <c r="D37" s="44" t="s">
        <v>153</v>
      </c>
      <c r="E37" s="45">
        <v>-6</v>
      </c>
      <c r="F37" s="44"/>
      <c r="H37" s="51"/>
      <c r="I37" s="44"/>
      <c r="J37" s="45"/>
      <c r="K37" s="44"/>
    </row>
    <row r="38" spans="1:14" x14ac:dyDescent="0.25">
      <c r="A38" s="44"/>
      <c r="B38" s="44"/>
      <c r="C38" s="44"/>
      <c r="D38" s="44"/>
      <c r="E38" s="45"/>
      <c r="F38" s="44"/>
      <c r="H38" s="51"/>
      <c r="I38" s="44"/>
      <c r="J38" s="45"/>
      <c r="K38" s="44"/>
    </row>
    <row r="39" spans="1:14" s="39" customFormat="1" x14ac:dyDescent="0.25">
      <c r="A39" s="47"/>
      <c r="B39" s="47"/>
      <c r="C39" s="47"/>
      <c r="D39" s="48" t="s">
        <v>119</v>
      </c>
      <c r="E39" s="49">
        <f>SUM(E2:E38)</f>
        <v>66520</v>
      </c>
      <c r="F39" s="50"/>
      <c r="G39" s="55"/>
      <c r="H39" s="53"/>
      <c r="I39" s="52" t="s">
        <v>117</v>
      </c>
      <c r="J39" s="49">
        <f>SUM(J2:J38)</f>
        <v>0</v>
      </c>
      <c r="K39" s="47"/>
      <c r="L39" s="39" t="s">
        <v>116</v>
      </c>
      <c r="M39" s="41">
        <f>E39+J39</f>
        <v>66520</v>
      </c>
      <c r="N39" s="40"/>
    </row>
    <row r="43" spans="1:14" ht="16.5" thickBot="1" x14ac:dyDescent="0.3">
      <c r="H43" s="124" t="s">
        <v>121</v>
      </c>
      <c r="I43" s="124"/>
      <c r="J43" s="124"/>
    </row>
    <row r="44" spans="1:14" ht="16.5" thickTop="1" x14ac:dyDescent="0.25">
      <c r="H44" s="5" t="s">
        <v>111</v>
      </c>
      <c r="I44" t="s">
        <v>110</v>
      </c>
      <c r="J44" s="37">
        <v>1562</v>
      </c>
    </row>
    <row r="45" spans="1:14" x14ac:dyDescent="0.25">
      <c r="H45" s="5" t="s">
        <v>309</v>
      </c>
      <c r="I45" t="s">
        <v>310</v>
      </c>
      <c r="J45" s="37">
        <v>648</v>
      </c>
    </row>
  </sheetData>
  <sortState ref="A2:G25">
    <sortCondition descending="1" ref="B2:B25"/>
    <sortCondition ref="C2:C25"/>
    <sortCondition descending="1" ref="D2:D25"/>
  </sortState>
  <mergeCells count="3">
    <mergeCell ref="H43:J43"/>
    <mergeCell ref="H1:K1"/>
    <mergeCell ref="H6:K6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zoomScale="85" zoomScaleNormal="85" workbookViewId="0">
      <selection activeCell="R8" sqref="R8"/>
    </sheetView>
  </sheetViews>
  <sheetFormatPr defaultRowHeight="15.75" x14ac:dyDescent="0.25"/>
  <cols>
    <col min="1" max="2" width="3.109375" customWidth="1"/>
    <col min="3" max="3" width="13.109375" bestFit="1" customWidth="1"/>
    <col min="4" max="4" width="8.88671875" style="37"/>
    <col min="6" max="6" width="9.6640625" style="37" bestFit="1" customWidth="1"/>
    <col min="10" max="10" width="10.77734375" customWidth="1"/>
    <col min="11" max="11" width="9.77734375" customWidth="1"/>
    <col min="12" max="13" width="9.6640625" bestFit="1" customWidth="1"/>
    <col min="14" max="14" width="10.44140625" bestFit="1" customWidth="1"/>
  </cols>
  <sheetData>
    <row r="1" spans="2:17" x14ac:dyDescent="0.25">
      <c r="B1" t="s">
        <v>202</v>
      </c>
    </row>
    <row r="2" spans="2:17" x14ac:dyDescent="0.25">
      <c r="C2" t="s">
        <v>200</v>
      </c>
      <c r="D2" s="37">
        <f>5*4+2</f>
        <v>22</v>
      </c>
      <c r="E2" t="s">
        <v>204</v>
      </c>
      <c r="I2" t="s">
        <v>236</v>
      </c>
    </row>
    <row r="3" spans="2:17" x14ac:dyDescent="0.25">
      <c r="C3" t="s">
        <v>201</v>
      </c>
      <c r="D3" s="37">
        <f>2*4+1</f>
        <v>9</v>
      </c>
      <c r="E3" t="s">
        <v>204</v>
      </c>
      <c r="I3" t="s">
        <v>234</v>
      </c>
    </row>
    <row r="4" spans="2:17" x14ac:dyDescent="0.25">
      <c r="C4" s="58" t="s">
        <v>207</v>
      </c>
      <c r="D4" s="59">
        <v>230000</v>
      </c>
      <c r="E4" s="58" t="s">
        <v>203</v>
      </c>
      <c r="I4" t="s">
        <v>235</v>
      </c>
      <c r="N4" t="s">
        <v>228</v>
      </c>
      <c r="O4" t="s">
        <v>229</v>
      </c>
    </row>
    <row r="5" spans="2:17" s="65" customFormat="1" x14ac:dyDescent="0.25">
      <c r="B5" s="65" t="s">
        <v>233</v>
      </c>
      <c r="C5" s="60"/>
      <c r="D5" s="61"/>
      <c r="E5" s="60"/>
      <c r="F5" s="66"/>
      <c r="O5" s="65" t="s">
        <v>230</v>
      </c>
    </row>
    <row r="6" spans="2:17" x14ac:dyDescent="0.25">
      <c r="B6" s="72" t="s">
        <v>212</v>
      </c>
      <c r="C6" s="72"/>
      <c r="D6" s="73"/>
      <c r="E6" s="72"/>
      <c r="F6" s="74" t="s">
        <v>205</v>
      </c>
      <c r="G6" s="75" t="s">
        <v>226</v>
      </c>
      <c r="N6" t="s">
        <v>218</v>
      </c>
    </row>
    <row r="7" spans="2:17" x14ac:dyDescent="0.25">
      <c r="C7" t="s">
        <v>222</v>
      </c>
      <c r="D7" s="37">
        <v>900</v>
      </c>
      <c r="F7" s="37">
        <f>D7*D2</f>
        <v>19800</v>
      </c>
      <c r="G7" t="s">
        <v>225</v>
      </c>
      <c r="H7" s="37"/>
      <c r="J7" t="s">
        <v>217</v>
      </c>
      <c r="N7" t="s">
        <v>219</v>
      </c>
    </row>
    <row r="8" spans="2:17" x14ac:dyDescent="0.25">
      <c r="C8" t="s">
        <v>221</v>
      </c>
      <c r="D8" s="37">
        <v>500</v>
      </c>
      <c r="F8" s="37">
        <f>D8*D2</f>
        <v>11000</v>
      </c>
      <c r="G8" t="s">
        <v>225</v>
      </c>
      <c r="J8" s="67" t="s">
        <v>215</v>
      </c>
      <c r="K8" s="68">
        <v>78</v>
      </c>
      <c r="L8" s="70">
        <f>K8*D2</f>
        <v>1716</v>
      </c>
      <c r="N8" t="s">
        <v>231</v>
      </c>
    </row>
    <row r="9" spans="2:17" x14ac:dyDescent="0.25">
      <c r="C9" t="s">
        <v>220</v>
      </c>
      <c r="D9" s="37">
        <v>2000</v>
      </c>
      <c r="F9" s="37">
        <f>D9*D3</f>
        <v>18000</v>
      </c>
      <c r="G9" t="s">
        <v>227</v>
      </c>
      <c r="J9" s="69" t="s">
        <v>216</v>
      </c>
      <c r="K9" s="63">
        <v>108</v>
      </c>
      <c r="L9" s="71">
        <f>K9*D2</f>
        <v>2376</v>
      </c>
      <c r="N9" t="s">
        <v>232</v>
      </c>
      <c r="Q9" t="s">
        <v>272</v>
      </c>
    </row>
    <row r="10" spans="2:17" x14ac:dyDescent="0.25">
      <c r="C10" t="s">
        <v>206</v>
      </c>
      <c r="D10" s="37">
        <v>98000</v>
      </c>
      <c r="F10" s="37">
        <f>D10</f>
        <v>98000</v>
      </c>
      <c r="L10" s="37">
        <f>SUM(L8:L9)</f>
        <v>4092</v>
      </c>
      <c r="N10" t="s">
        <v>41</v>
      </c>
    </row>
    <row r="11" spans="2:17" x14ac:dyDescent="0.25">
      <c r="C11" t="s">
        <v>208</v>
      </c>
      <c r="D11" s="37">
        <v>5000</v>
      </c>
      <c r="F11" s="37">
        <f>D11</f>
        <v>5000</v>
      </c>
      <c r="N11" t="s">
        <v>240</v>
      </c>
    </row>
    <row r="12" spans="2:17" x14ac:dyDescent="0.25">
      <c r="C12" t="s">
        <v>210</v>
      </c>
      <c r="D12" s="37">
        <v>3000</v>
      </c>
      <c r="F12" s="37">
        <f>D12</f>
        <v>3000</v>
      </c>
      <c r="N12" t="s">
        <v>245</v>
      </c>
    </row>
    <row r="13" spans="2:17" x14ac:dyDescent="0.25">
      <c r="C13" s="63" t="s">
        <v>209</v>
      </c>
      <c r="D13" s="64">
        <v>2000</v>
      </c>
      <c r="E13" s="63"/>
      <c r="F13" s="64">
        <f>D13</f>
        <v>2000</v>
      </c>
      <c r="G13" s="63"/>
      <c r="H13" s="63"/>
    </row>
    <row r="14" spans="2:17" x14ac:dyDescent="0.25">
      <c r="F14" s="37">
        <f>SUM(F7:F13)</f>
        <v>156800</v>
      </c>
      <c r="G14" s="62">
        <f>F14/D4</f>
        <v>0.68173913043478263</v>
      </c>
    </row>
    <row r="16" spans="2:17" x14ac:dyDescent="0.25">
      <c r="B16" s="72" t="s">
        <v>211</v>
      </c>
      <c r="C16" s="72"/>
      <c r="D16" s="73"/>
      <c r="E16" s="72"/>
      <c r="F16" s="73"/>
      <c r="G16" s="72"/>
    </row>
    <row r="17" spans="2:14" x14ac:dyDescent="0.25">
      <c r="C17" t="s">
        <v>213</v>
      </c>
      <c r="D17" s="37">
        <v>1050</v>
      </c>
      <c r="F17" s="37">
        <v>1050</v>
      </c>
      <c r="J17" t="s">
        <v>41</v>
      </c>
      <c r="K17" t="s">
        <v>237</v>
      </c>
      <c r="N17" t="s">
        <v>255</v>
      </c>
    </row>
    <row r="18" spans="2:14" x14ac:dyDescent="0.25">
      <c r="C18" t="s">
        <v>214</v>
      </c>
      <c r="D18" s="37">
        <v>2000</v>
      </c>
      <c r="F18" s="37">
        <f>D18*2</f>
        <v>4000</v>
      </c>
      <c r="G18" t="s">
        <v>224</v>
      </c>
      <c r="J18" t="s">
        <v>218</v>
      </c>
      <c r="K18" t="s">
        <v>238</v>
      </c>
    </row>
    <row r="19" spans="2:14" x14ac:dyDescent="0.25">
      <c r="J19" t="s">
        <v>219</v>
      </c>
      <c r="K19" t="s">
        <v>239</v>
      </c>
    </row>
    <row r="20" spans="2:14" x14ac:dyDescent="0.25">
      <c r="J20" t="s">
        <v>242</v>
      </c>
      <c r="K20" t="s">
        <v>241</v>
      </c>
    </row>
    <row r="21" spans="2:14" x14ac:dyDescent="0.25">
      <c r="C21" s="63"/>
      <c r="D21" s="64"/>
      <c r="E21" s="63"/>
      <c r="F21" s="64"/>
      <c r="G21" s="63"/>
      <c r="H21" s="63"/>
    </row>
    <row r="22" spans="2:14" x14ac:dyDescent="0.25">
      <c r="F22" s="37">
        <f>SUM(F17:F21)</f>
        <v>5050</v>
      </c>
      <c r="G22" s="62">
        <f>F22/D4</f>
        <v>2.1956521739130434E-2</v>
      </c>
    </row>
    <row r="25" spans="2:14" x14ac:dyDescent="0.25">
      <c r="D25" s="80" t="s">
        <v>252</v>
      </c>
      <c r="E25" s="81" t="s">
        <v>223</v>
      </c>
      <c r="F25" s="80">
        <f>D4-F14-F22</f>
        <v>68150</v>
      </c>
      <c r="G25" s="82">
        <f>1-G14-G22</f>
        <v>0.29630434782608694</v>
      </c>
      <c r="H25" t="s">
        <v>253</v>
      </c>
    </row>
    <row r="27" spans="2:14" x14ac:dyDescent="0.25">
      <c r="B27" s="72" t="s">
        <v>254</v>
      </c>
      <c r="C27" s="72"/>
      <c r="D27" s="73"/>
      <c r="E27" s="72"/>
      <c r="F27" s="73"/>
      <c r="G27" s="72"/>
    </row>
    <row r="28" spans="2:14" x14ac:dyDescent="0.25">
      <c r="B28" t="s">
        <v>258</v>
      </c>
      <c r="C28" t="s">
        <v>241</v>
      </c>
      <c r="D28" s="37">
        <v>5000</v>
      </c>
      <c r="F28" s="37">
        <f>D28*D3*0.8</f>
        <v>36000</v>
      </c>
      <c r="G28" t="s">
        <v>262</v>
      </c>
    </row>
    <row r="29" spans="2:14" x14ac:dyDescent="0.25">
      <c r="B29" t="s">
        <v>258</v>
      </c>
      <c r="C29" t="s">
        <v>237</v>
      </c>
      <c r="D29" s="37">
        <v>1500</v>
      </c>
      <c r="F29" s="37">
        <f>D29</f>
        <v>1500</v>
      </c>
    </row>
    <row r="30" spans="2:14" x14ac:dyDescent="0.25">
      <c r="B30" t="s">
        <v>258</v>
      </c>
      <c r="C30" t="s">
        <v>243</v>
      </c>
      <c r="D30" s="37">
        <v>5000</v>
      </c>
      <c r="F30" s="37">
        <f>D30*2</f>
        <v>10000</v>
      </c>
      <c r="G30" t="s">
        <v>224</v>
      </c>
    </row>
    <row r="31" spans="2:14" x14ac:dyDescent="0.25">
      <c r="B31" t="s">
        <v>258</v>
      </c>
      <c r="C31" t="s">
        <v>244</v>
      </c>
      <c r="D31" s="37">
        <v>2000</v>
      </c>
      <c r="F31" s="37">
        <f>D31*2</f>
        <v>4000</v>
      </c>
      <c r="G31" t="s">
        <v>224</v>
      </c>
    </row>
    <row r="32" spans="2:14" x14ac:dyDescent="0.25">
      <c r="C32" s="63"/>
      <c r="D32" s="64"/>
      <c r="E32" s="63"/>
      <c r="F32" s="64"/>
      <c r="G32" s="63"/>
    </row>
    <row r="33" spans="4:14" x14ac:dyDescent="0.25">
      <c r="F33" s="37">
        <f>SUM(F28:F32)</f>
        <v>51500</v>
      </c>
      <c r="G33" s="62">
        <f>F33/F25</f>
        <v>0.75568598679383714</v>
      </c>
      <c r="H33" t="s">
        <v>261</v>
      </c>
    </row>
    <row r="35" spans="4:14" x14ac:dyDescent="0.25">
      <c r="D35" s="77" t="s">
        <v>249</v>
      </c>
      <c r="E35" s="76" t="s">
        <v>223</v>
      </c>
      <c r="F35" s="77">
        <f>F25-F33</f>
        <v>16650</v>
      </c>
      <c r="G35" s="78">
        <f>1-G33</f>
        <v>0.24431401320616286</v>
      </c>
      <c r="H35" t="s">
        <v>260</v>
      </c>
    </row>
    <row r="36" spans="4:14" x14ac:dyDescent="0.25">
      <c r="E36" s="79" t="s">
        <v>246</v>
      </c>
      <c r="F36" s="37" t="s">
        <v>247</v>
      </c>
    </row>
    <row r="38" spans="4:14" x14ac:dyDescent="0.25">
      <c r="F38" s="37">
        <f>F35*12</f>
        <v>199800</v>
      </c>
      <c r="G38" t="s">
        <v>248</v>
      </c>
    </row>
    <row r="39" spans="4:14" x14ac:dyDescent="0.25">
      <c r="E39" t="s">
        <v>250</v>
      </c>
      <c r="F39" s="37">
        <f>900000-200000</f>
        <v>700000</v>
      </c>
      <c r="G39" t="s">
        <v>259</v>
      </c>
    </row>
    <row r="40" spans="4:14" x14ac:dyDescent="0.25">
      <c r="D40" s="64" t="s">
        <v>256</v>
      </c>
      <c r="E40" s="63" t="s">
        <v>251</v>
      </c>
      <c r="F40" s="64">
        <f>SUM(F38:F39)</f>
        <v>899800</v>
      </c>
    </row>
    <row r="41" spans="4:14" x14ac:dyDescent="0.25">
      <c r="D41" s="37">
        <v>1</v>
      </c>
      <c r="E41" t="s">
        <v>257</v>
      </c>
      <c r="F41" s="37">
        <f>$F$40*D41</f>
        <v>899800</v>
      </c>
    </row>
    <row r="42" spans="4:14" x14ac:dyDescent="0.25">
      <c r="D42" s="37">
        <v>2</v>
      </c>
      <c r="E42" t="s">
        <v>257</v>
      </c>
      <c r="F42" s="37">
        <f t="shared" ref="F42:F45" si="0">$F$40*D42</f>
        <v>1799600</v>
      </c>
      <c r="K42" t="s">
        <v>268</v>
      </c>
      <c r="L42" s="37"/>
      <c r="M42" t="s">
        <v>269</v>
      </c>
      <c r="N42" t="s">
        <v>270</v>
      </c>
    </row>
    <row r="43" spans="4:14" x14ac:dyDescent="0.25">
      <c r="D43" s="37">
        <v>3</v>
      </c>
      <c r="E43" t="s">
        <v>257</v>
      </c>
      <c r="F43" s="37">
        <f t="shared" si="0"/>
        <v>2699400</v>
      </c>
      <c r="K43" t="s">
        <v>263</v>
      </c>
      <c r="L43" s="37">
        <v>490000</v>
      </c>
    </row>
    <row r="44" spans="4:14" x14ac:dyDescent="0.25">
      <c r="D44" s="37">
        <v>4</v>
      </c>
      <c r="E44" t="s">
        <v>257</v>
      </c>
      <c r="F44" s="37">
        <f t="shared" si="0"/>
        <v>3599200</v>
      </c>
      <c r="H44" t="s">
        <v>271</v>
      </c>
      <c r="J44" s="37">
        <f>SUM(L43:L46)</f>
        <v>2584000</v>
      </c>
      <c r="K44" s="84" t="s">
        <v>267</v>
      </c>
      <c r="L44" s="85">
        <v>1410000</v>
      </c>
      <c r="M44" s="85">
        <v>2790000</v>
      </c>
      <c r="N44" s="86">
        <f>L44-M44</f>
        <v>-1380000</v>
      </c>
    </row>
    <row r="45" spans="4:14" x14ac:dyDescent="0.25">
      <c r="D45" s="37">
        <v>5</v>
      </c>
      <c r="E45" t="s">
        <v>257</v>
      </c>
      <c r="F45" s="37">
        <f t="shared" si="0"/>
        <v>4499000</v>
      </c>
      <c r="I45" t="s">
        <v>265</v>
      </c>
      <c r="J45" s="83">
        <f>J44-F44</f>
        <v>-1015200</v>
      </c>
      <c r="K45" s="84" t="s">
        <v>266</v>
      </c>
      <c r="L45" s="85">
        <v>534000</v>
      </c>
      <c r="M45" s="85">
        <v>660000</v>
      </c>
      <c r="N45" s="86">
        <f>L45-M45</f>
        <v>-126000</v>
      </c>
    </row>
    <row r="46" spans="4:14" x14ac:dyDescent="0.25">
      <c r="K46" t="s">
        <v>264</v>
      </c>
      <c r="L46" s="37">
        <v>150000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3"/>
  <sheetViews>
    <sheetView zoomScale="85" zoomScaleNormal="85" workbookViewId="0">
      <selection activeCell="N31" sqref="N31"/>
    </sheetView>
  </sheetViews>
  <sheetFormatPr defaultRowHeight="15.75" x14ac:dyDescent="0.25"/>
  <cols>
    <col min="2" max="2" width="10.109375" bestFit="1" customWidth="1"/>
    <col min="8" max="8" width="22.109375" customWidth="1"/>
  </cols>
  <sheetData>
    <row r="2" spans="2:12" x14ac:dyDescent="0.25">
      <c r="B2" s="21"/>
    </row>
    <row r="3" spans="2:12" x14ac:dyDescent="0.25">
      <c r="B3" s="21">
        <v>43117</v>
      </c>
      <c r="C3" t="s">
        <v>283</v>
      </c>
    </row>
    <row r="4" spans="2:12" x14ac:dyDescent="0.25">
      <c r="B4" s="21">
        <v>43125</v>
      </c>
      <c r="C4" t="s">
        <v>315</v>
      </c>
      <c r="D4" t="s">
        <v>316</v>
      </c>
      <c r="F4" s="87" t="s">
        <v>317</v>
      </c>
      <c r="K4" t="s">
        <v>318</v>
      </c>
    </row>
    <row r="8" spans="2:12" x14ac:dyDescent="0.25">
      <c r="B8" s="21">
        <v>43128</v>
      </c>
      <c r="C8" t="s">
        <v>284</v>
      </c>
      <c r="D8" t="s">
        <v>275</v>
      </c>
    </row>
    <row r="9" spans="2:12" x14ac:dyDescent="0.25">
      <c r="E9" t="s">
        <v>276</v>
      </c>
    </row>
    <row r="11" spans="2:12" x14ac:dyDescent="0.25">
      <c r="B11" s="21">
        <v>43147</v>
      </c>
      <c r="C11" t="s">
        <v>273</v>
      </c>
      <c r="D11" t="s">
        <v>277</v>
      </c>
      <c r="I11" t="s">
        <v>285</v>
      </c>
      <c r="J11" t="s">
        <v>286</v>
      </c>
    </row>
    <row r="12" spans="2:12" x14ac:dyDescent="0.25">
      <c r="E12" t="s">
        <v>278</v>
      </c>
      <c r="F12" s="37">
        <v>3500</v>
      </c>
      <c r="J12" t="s">
        <v>48</v>
      </c>
    </row>
    <row r="13" spans="2:12" x14ac:dyDescent="0.25">
      <c r="J13" t="s">
        <v>287</v>
      </c>
    </row>
    <row r="15" spans="2:12" x14ac:dyDescent="0.25">
      <c r="B15" s="21">
        <v>43154</v>
      </c>
      <c r="C15" t="s">
        <v>274</v>
      </c>
      <c r="D15" t="s">
        <v>279</v>
      </c>
      <c r="G15" t="s">
        <v>281</v>
      </c>
    </row>
    <row r="16" spans="2:12" x14ac:dyDescent="0.25">
      <c r="D16" t="s">
        <v>280</v>
      </c>
      <c r="G16" t="s">
        <v>282</v>
      </c>
      <c r="I16" s="84" t="s">
        <v>280</v>
      </c>
      <c r="J16" s="84" t="s">
        <v>288</v>
      </c>
      <c r="K16" s="84" t="s">
        <v>289</v>
      </c>
      <c r="L16" s="84"/>
    </row>
    <row r="17" spans="2:19" x14ac:dyDescent="0.25">
      <c r="I17" t="s">
        <v>290</v>
      </c>
      <c r="J17" t="s">
        <v>291</v>
      </c>
      <c r="L17" s="87" t="s">
        <v>293</v>
      </c>
    </row>
    <row r="18" spans="2:19" x14ac:dyDescent="0.25">
      <c r="J18" t="s">
        <v>292</v>
      </c>
    </row>
    <row r="22" spans="2:19" x14ac:dyDescent="0.25">
      <c r="H22" t="s">
        <v>337</v>
      </c>
    </row>
    <row r="23" spans="2:19" x14ac:dyDescent="0.25">
      <c r="H23" s="1" t="s">
        <v>332</v>
      </c>
      <c r="I23" s="37">
        <v>7200</v>
      </c>
      <c r="J23" t="s">
        <v>334</v>
      </c>
      <c r="K23" t="s">
        <v>343</v>
      </c>
    </row>
    <row r="24" spans="2:19" x14ac:dyDescent="0.25">
      <c r="B24" t="s">
        <v>319</v>
      </c>
      <c r="D24" s="37">
        <v>2980</v>
      </c>
      <c r="H24" s="111" t="s">
        <v>331</v>
      </c>
      <c r="I24" s="110">
        <v>9158</v>
      </c>
      <c r="K24" t="s">
        <v>344</v>
      </c>
      <c r="R24" s="105"/>
    </row>
    <row r="25" spans="2:19" x14ac:dyDescent="0.25">
      <c r="B25" t="s">
        <v>320</v>
      </c>
      <c r="D25" s="37">
        <v>1880</v>
      </c>
      <c r="H25" s="111" t="s">
        <v>322</v>
      </c>
      <c r="I25" s="110">
        <v>480</v>
      </c>
      <c r="K25" t="s">
        <v>345</v>
      </c>
      <c r="O25" s="21"/>
      <c r="R25" s="105"/>
      <c r="S25" s="106"/>
    </row>
    <row r="26" spans="2:19" x14ac:dyDescent="0.25">
      <c r="H26" s="104" t="s">
        <v>329</v>
      </c>
      <c r="I26" s="107">
        <v>3240</v>
      </c>
      <c r="J26" t="s">
        <v>335</v>
      </c>
      <c r="O26" s="21"/>
      <c r="R26" s="105"/>
      <c r="S26" s="106"/>
    </row>
    <row r="27" spans="2:19" x14ac:dyDescent="0.25">
      <c r="H27" s="104" t="s">
        <v>330</v>
      </c>
      <c r="I27" s="107">
        <v>6970</v>
      </c>
      <c r="J27" t="s">
        <v>333</v>
      </c>
      <c r="K27" t="s">
        <v>340</v>
      </c>
      <c r="O27" s="21"/>
      <c r="S27" s="106"/>
    </row>
    <row r="28" spans="2:19" x14ac:dyDescent="0.25">
      <c r="H28" s="108" t="s">
        <v>328</v>
      </c>
      <c r="I28" s="109">
        <v>43150</v>
      </c>
      <c r="J28" s="108" t="s">
        <v>335</v>
      </c>
      <c r="K28" s="108" t="s">
        <v>336</v>
      </c>
      <c r="O28" s="21"/>
      <c r="R28" s="105"/>
      <c r="S28" s="106"/>
    </row>
    <row r="29" spans="2:19" x14ac:dyDescent="0.25">
      <c r="H29" s="131" t="s">
        <v>321</v>
      </c>
      <c r="I29" s="110">
        <v>149</v>
      </c>
      <c r="K29" t="s">
        <v>345</v>
      </c>
      <c r="O29" s="21"/>
      <c r="R29" s="105"/>
      <c r="S29" s="106"/>
    </row>
    <row r="30" spans="2:19" x14ac:dyDescent="0.25">
      <c r="H30" s="131"/>
      <c r="I30" s="110">
        <v>890</v>
      </c>
      <c r="K30" t="s">
        <v>345</v>
      </c>
      <c r="O30" s="21"/>
      <c r="R30" s="105"/>
      <c r="S30" s="106"/>
    </row>
    <row r="31" spans="2:19" x14ac:dyDescent="0.25">
      <c r="H31" s="131"/>
      <c r="I31" s="110">
        <v>899</v>
      </c>
      <c r="K31" t="s">
        <v>345</v>
      </c>
      <c r="O31" s="21"/>
      <c r="S31" s="106"/>
    </row>
    <row r="32" spans="2:19" x14ac:dyDescent="0.25">
      <c r="H32" s="111" t="s">
        <v>323</v>
      </c>
      <c r="I32" s="110">
        <v>2000</v>
      </c>
      <c r="O32" s="21"/>
      <c r="S32" s="106"/>
    </row>
    <row r="33" spans="8:19" x14ac:dyDescent="0.25">
      <c r="H33" s="111" t="s">
        <v>326</v>
      </c>
      <c r="I33" s="110">
        <v>1026</v>
      </c>
      <c r="O33" s="21"/>
      <c r="S33" s="106"/>
    </row>
    <row r="34" spans="8:19" x14ac:dyDescent="0.25">
      <c r="H34" s="104" t="s">
        <v>325</v>
      </c>
      <c r="I34" s="37">
        <v>2904</v>
      </c>
      <c r="J34" t="s">
        <v>333</v>
      </c>
      <c r="K34" t="s">
        <v>339</v>
      </c>
      <c r="O34" s="21"/>
      <c r="R34" s="105"/>
      <c r="S34" s="106"/>
    </row>
    <row r="35" spans="8:19" x14ac:dyDescent="0.25">
      <c r="H35" s="104" t="s">
        <v>341</v>
      </c>
      <c r="I35" s="37">
        <v>11000</v>
      </c>
      <c r="J35" t="s">
        <v>333</v>
      </c>
      <c r="K35" t="s">
        <v>338</v>
      </c>
      <c r="O35" s="21"/>
      <c r="R35" s="105"/>
      <c r="S35" s="106"/>
    </row>
    <row r="36" spans="8:19" x14ac:dyDescent="0.25">
      <c r="H36" s="111" t="s">
        <v>327</v>
      </c>
      <c r="I36" s="110">
        <v>740</v>
      </c>
      <c r="O36" s="21"/>
      <c r="R36" s="105"/>
      <c r="S36" s="106"/>
    </row>
    <row r="37" spans="8:19" x14ac:dyDescent="0.25">
      <c r="H37" s="1" t="s">
        <v>324</v>
      </c>
      <c r="I37" s="37">
        <v>4900</v>
      </c>
      <c r="J37" t="s">
        <v>334</v>
      </c>
      <c r="K37" t="s">
        <v>342</v>
      </c>
      <c r="O37" s="21"/>
      <c r="R37" s="105"/>
      <c r="S37" s="106"/>
    </row>
    <row r="38" spans="8:19" x14ac:dyDescent="0.25">
      <c r="I38" s="37"/>
      <c r="O38" s="21"/>
      <c r="S38" s="106"/>
    </row>
    <row r="39" spans="8:19" x14ac:dyDescent="0.25">
      <c r="I39" s="37">
        <f>SUM(I23:I37)</f>
        <v>94706</v>
      </c>
      <c r="O39" s="21"/>
      <c r="R39" s="105"/>
      <c r="S39" s="106"/>
    </row>
    <row r="40" spans="8:19" x14ac:dyDescent="0.25">
      <c r="I40" s="37"/>
    </row>
    <row r="41" spans="8:19" x14ac:dyDescent="0.25">
      <c r="I41" s="37">
        <f>SUM(I36,I29:I33,I25,I24)</f>
        <v>15342</v>
      </c>
      <c r="J41" s="62">
        <f>I41/I39</f>
        <v>0.16199607205456887</v>
      </c>
    </row>
    <row r="42" spans="8:19" x14ac:dyDescent="0.25">
      <c r="I42" s="37"/>
    </row>
    <row r="43" spans="8:19" x14ac:dyDescent="0.25">
      <c r="I43" s="37"/>
    </row>
  </sheetData>
  <mergeCells count="1">
    <mergeCell ref="H29:H31"/>
  </mergeCells>
  <phoneticPr fontId="2"/>
  <hyperlinks>
    <hyperlink ref="L17" r:id="rId1"/>
    <hyperlink ref="F4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tabSelected="1" workbookViewId="0">
      <selection activeCell="D12" sqref="D12"/>
    </sheetView>
  </sheetViews>
  <sheetFormatPr defaultRowHeight="15.75" x14ac:dyDescent="0.25"/>
  <cols>
    <col min="2" max="2" width="9.109375" bestFit="1" customWidth="1"/>
    <col min="3" max="3" width="12.33203125" bestFit="1" customWidth="1"/>
    <col min="4" max="4" width="12.6640625" bestFit="1" customWidth="1"/>
    <col min="7" max="7" width="21" bestFit="1" customWidth="1"/>
  </cols>
  <sheetData>
    <row r="2" spans="2:7" x14ac:dyDescent="0.25">
      <c r="B2" s="79" t="s">
        <v>369</v>
      </c>
      <c r="C2" s="5" t="s">
        <v>346</v>
      </c>
      <c r="D2" s="5" t="s">
        <v>347</v>
      </c>
      <c r="E2" s="5" t="s">
        <v>348</v>
      </c>
      <c r="F2" s="5" t="s">
        <v>186</v>
      </c>
      <c r="G2" s="5" t="s">
        <v>349</v>
      </c>
    </row>
    <row r="3" spans="2:7" x14ac:dyDescent="0.25">
      <c r="B3" s="133">
        <v>43196</v>
      </c>
      <c r="C3" s="5" t="s">
        <v>372</v>
      </c>
      <c r="D3" s="5" t="s">
        <v>364</v>
      </c>
      <c r="E3" s="5" t="s">
        <v>375</v>
      </c>
      <c r="F3" s="5"/>
      <c r="G3" s="5" t="s">
        <v>350</v>
      </c>
    </row>
    <row r="4" spans="2:7" x14ac:dyDescent="0.25">
      <c r="B4" s="133"/>
      <c r="C4" s="5" t="s">
        <v>355</v>
      </c>
      <c r="D4" s="5" t="s">
        <v>381</v>
      </c>
      <c r="E4" s="5" t="s">
        <v>376</v>
      </c>
      <c r="F4" s="5"/>
    </row>
    <row r="5" spans="2:7" x14ac:dyDescent="0.25">
      <c r="B5" s="133">
        <v>43197</v>
      </c>
      <c r="C5" s="5" t="s">
        <v>371</v>
      </c>
      <c r="D5" s="5" t="s">
        <v>373</v>
      </c>
      <c r="E5" s="5" t="s">
        <v>361</v>
      </c>
      <c r="F5" s="5"/>
    </row>
    <row r="6" spans="2:7" x14ac:dyDescent="0.25">
      <c r="B6" s="133"/>
      <c r="C6" s="5" t="s">
        <v>358</v>
      </c>
      <c r="D6" s="5" t="s">
        <v>377</v>
      </c>
      <c r="E6" s="5" t="s">
        <v>378</v>
      </c>
      <c r="F6" s="5"/>
    </row>
    <row r="7" spans="2:7" x14ac:dyDescent="0.25">
      <c r="B7" s="133">
        <v>43198</v>
      </c>
      <c r="C7" s="132" t="s">
        <v>356</v>
      </c>
      <c r="D7" s="5" t="s">
        <v>357</v>
      </c>
      <c r="E7" s="5" t="s">
        <v>374</v>
      </c>
      <c r="F7" s="5" t="s">
        <v>362</v>
      </c>
    </row>
    <row r="8" spans="2:7" x14ac:dyDescent="0.25">
      <c r="B8" s="133"/>
      <c r="C8" s="132"/>
      <c r="D8" s="5"/>
      <c r="E8" s="5" t="s">
        <v>367</v>
      </c>
      <c r="F8" s="5" t="s">
        <v>367</v>
      </c>
    </row>
    <row r="9" spans="2:7" x14ac:dyDescent="0.25">
      <c r="B9" s="133">
        <v>43199</v>
      </c>
      <c r="C9" s="5" t="s">
        <v>380</v>
      </c>
      <c r="D9" s="5" t="s">
        <v>366</v>
      </c>
      <c r="E9" s="5"/>
      <c r="F9" s="5"/>
      <c r="G9" s="5" t="s">
        <v>351</v>
      </c>
    </row>
    <row r="10" spans="2:7" x14ac:dyDescent="0.25">
      <c r="B10" s="133"/>
      <c r="C10" s="5" t="s">
        <v>379</v>
      </c>
      <c r="D10" s="5"/>
      <c r="E10" s="5"/>
      <c r="F10" s="5"/>
      <c r="G10" s="5" t="s">
        <v>370</v>
      </c>
    </row>
    <row r="12" spans="2:7" x14ac:dyDescent="0.25">
      <c r="B12" s="79" t="s">
        <v>352</v>
      </c>
      <c r="C12" t="s">
        <v>353</v>
      </c>
    </row>
    <row r="13" spans="2:7" x14ac:dyDescent="0.25">
      <c r="C13" t="s">
        <v>354</v>
      </c>
    </row>
    <row r="15" spans="2:7" x14ac:dyDescent="0.25">
      <c r="B15" t="s">
        <v>358</v>
      </c>
    </row>
    <row r="16" spans="2:7" x14ac:dyDescent="0.25">
      <c r="B16" t="s">
        <v>359</v>
      </c>
      <c r="C16" t="s">
        <v>360</v>
      </c>
    </row>
    <row r="17" spans="2:3" x14ac:dyDescent="0.25">
      <c r="B17" t="s">
        <v>367</v>
      </c>
      <c r="C17" t="s">
        <v>361</v>
      </c>
    </row>
    <row r="18" spans="2:3" x14ac:dyDescent="0.25">
      <c r="B18" t="s">
        <v>368</v>
      </c>
      <c r="C18" t="s">
        <v>363</v>
      </c>
    </row>
    <row r="19" spans="2:3" x14ac:dyDescent="0.25">
      <c r="C19" t="s">
        <v>364</v>
      </c>
    </row>
    <row r="20" spans="2:3" x14ac:dyDescent="0.25">
      <c r="C20" t="s">
        <v>365</v>
      </c>
    </row>
    <row r="21" spans="2:3" x14ac:dyDescent="0.25">
      <c r="C21" t="s">
        <v>374</v>
      </c>
    </row>
    <row r="22" spans="2:3" x14ac:dyDescent="0.25">
      <c r="C22" t="s">
        <v>366</v>
      </c>
    </row>
    <row r="23" spans="2:3" x14ac:dyDescent="0.25">
      <c r="C23" t="s">
        <v>375</v>
      </c>
    </row>
  </sheetData>
  <mergeCells count="5">
    <mergeCell ref="B3:B4"/>
    <mergeCell ref="B5:B6"/>
    <mergeCell ref="B7:B8"/>
    <mergeCell ref="B9:B10"/>
    <mergeCell ref="C7:C8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考え</vt:lpstr>
      <vt:lpstr>ｇ</vt:lpstr>
      <vt:lpstr>ｓ</vt:lpstr>
      <vt:lpstr>行動</vt:lpstr>
      <vt:lpstr>案だし</vt:lpstr>
      <vt:lpstr>札幌</vt:lpstr>
    </vt:vector>
  </TitlesOfParts>
  <Company>NECグループ標準PCサービス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NEC-USER</dc:creator>
  <cp:lastModifiedBy>NEC-USER</cp:lastModifiedBy>
  <dcterms:created xsi:type="dcterms:W3CDTF">2017-10-04T09:41:09Z</dcterms:created>
  <dcterms:modified xsi:type="dcterms:W3CDTF">2018-03-30T07:06:23Z</dcterms:modified>
</cp:coreProperties>
</file>