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D:\sourcetree\"/>
    </mc:Choice>
  </mc:AlternateContent>
  <xr:revisionPtr revIDLastSave="0" documentId="13_ncr:1_{BA335480-F8BF-43B8-9088-B7E65D9DF527}" xr6:coauthVersionLast="45" xr6:coauthVersionMax="45" xr10:uidLastSave="{00000000-0000-0000-0000-000000000000}"/>
  <bookViews>
    <workbookView xWindow="-120" yWindow="-120" windowWidth="29040" windowHeight="15840" xr2:uid="{00000000-000D-0000-FFFF-FFFF00000000}"/>
  </bookViews>
  <sheets>
    <sheet name="AirSoft" sheetId="3" r:id="rId1"/>
    <sheet name="T238" sheetId="18" r:id="rId2"/>
    <sheet name="urrkii" sheetId="19" r:id="rId3"/>
    <sheet name="urrkii 英語" sheetId="20" r:id="rId4"/>
    <sheet name="チリ費用" sheetId="16" r:id="rId5"/>
    <sheet name="旅行準備" sheetId="17" r:id="rId6"/>
    <sheet name="チリ関連" sheetId="15" r:id="rId7"/>
    <sheet name="貿易英語集" sheetId="13" r:id="rId8"/>
    <sheet name="初速換算" sheetId="11" r:id="rId9"/>
    <sheet name="スペイン語" sheetId="14" r:id="rId10"/>
    <sheet name="エアガン考察" sheetId="10" r:id="rId11"/>
    <sheet name="海外渡航向けエアガン構想" sheetId="12" r:id="rId12"/>
    <sheet name="OLD_将来" sheetId="7" r:id="rId13"/>
    <sheet name="OLD_考え" sheetId="1" r:id="rId14"/>
    <sheet name="OLD_game" sheetId="2" r:id="rId15"/>
    <sheet name="OLD_行動" sheetId="4" r:id="rId16"/>
    <sheet name="OLD_記念" sheetId="8" r:id="rId17"/>
    <sheet name="OLD_案だし" sheetId="5" r:id="rId18"/>
    <sheet name="OLD_札幌" sheetId="6" r:id="rId19"/>
    <sheet name="OLD_伊豆日程表" sheetId="9" r:id="rId20"/>
  </sheets>
  <definedNames>
    <definedName name="_xlnm._FilterDatabase" localSheetId="0" hidden="1">AirSoft!$A$1:$Q$131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457" i="3" l="1"/>
  <c r="S669" i="3" l="1"/>
  <c r="U669" i="3" s="1"/>
  <c r="K673" i="3"/>
  <c r="N452" i="3" l="1"/>
  <c r="N447" i="3"/>
  <c r="K676" i="3" l="1"/>
  <c r="N432" i="3" l="1"/>
  <c r="N426" i="3"/>
  <c r="N442" i="3"/>
  <c r="E508" i="3"/>
  <c r="N416" i="3"/>
  <c r="E538" i="3"/>
  <c r="E469" i="3"/>
  <c r="E505" i="3"/>
  <c r="I262" i="3"/>
  <c r="N437" i="3"/>
  <c r="E181" i="3" l="1"/>
  <c r="I170" i="3" s="1"/>
  <c r="E113" i="3"/>
  <c r="I100" i="3" s="1"/>
  <c r="L676" i="3" s="1"/>
  <c r="N421" i="3"/>
  <c r="N410" i="3"/>
  <c r="T676" i="3" l="1"/>
  <c r="U676" i="3" s="1"/>
  <c r="M676" i="3"/>
  <c r="I356" i="3"/>
  <c r="N405" i="3" l="1"/>
  <c r="K683" i="3" l="1"/>
  <c r="K684" i="3"/>
  <c r="K682" i="3" l="1"/>
  <c r="N400" i="3" l="1"/>
  <c r="N395" i="3"/>
  <c r="N384" i="3"/>
  <c r="N379" i="3" l="1"/>
  <c r="K689" i="3" l="1"/>
  <c r="N385" i="3"/>
  <c r="N380" i="3"/>
  <c r="N375" i="3" l="1"/>
  <c r="N369" i="3"/>
  <c r="I624" i="3" l="1"/>
  <c r="L683" i="3" l="1"/>
  <c r="I280" i="3"/>
  <c r="L684" i="3" s="1"/>
  <c r="M684" i="3" s="1"/>
  <c r="T683" i="3" l="1"/>
  <c r="U683" i="3" s="1"/>
  <c r="M683" i="3"/>
  <c r="T684" i="3"/>
  <c r="U684" i="3" s="1"/>
  <c r="I42" i="3"/>
  <c r="I319" i="3"/>
  <c r="L689" i="3" s="1"/>
  <c r="T689" i="3" s="1"/>
  <c r="U689" i="3" s="1"/>
  <c r="M689" i="3" l="1"/>
  <c r="I33" i="3"/>
  <c r="N363" i="3"/>
  <c r="N358" i="3"/>
  <c r="N353" i="3" l="1"/>
  <c r="N348" i="3"/>
  <c r="N343" i="3" l="1"/>
  <c r="L691" i="3" l="1"/>
  <c r="K691" i="3"/>
  <c r="N338" i="3"/>
  <c r="N333" i="3"/>
  <c r="N328" i="3"/>
  <c r="N323" i="3"/>
  <c r="N318" i="3"/>
  <c r="M691" i="3" l="1"/>
  <c r="N313" i="3"/>
  <c r="N308" i="3"/>
  <c r="N298" i="3"/>
  <c r="N303" i="3"/>
  <c r="N292" i="3" l="1"/>
  <c r="N286" i="3" l="1"/>
  <c r="N275" i="3"/>
  <c r="K690" i="3"/>
  <c r="K692" i="3"/>
  <c r="K688" i="3"/>
  <c r="N280" i="3"/>
  <c r="I257" i="3" l="1"/>
  <c r="I251" i="3"/>
  <c r="L692" i="3" s="1"/>
  <c r="T692" i="3" s="1"/>
  <c r="U692" i="3" s="1"/>
  <c r="M692" i="3" l="1"/>
  <c r="E22" i="16" l="1"/>
  <c r="M27" i="4"/>
  <c r="M26" i="4"/>
  <c r="I225" i="3" l="1"/>
  <c r="L682" i="3" s="1"/>
  <c r="M682" i="3" l="1"/>
  <c r="T682" i="3"/>
  <c r="U682" i="3" s="1"/>
  <c r="I308" i="3" l="1"/>
  <c r="L690" i="3" s="1"/>
  <c r="N244" i="3" l="1"/>
  <c r="I294" i="3" l="1"/>
  <c r="I300" i="3"/>
  <c r="L688" i="3" s="1"/>
  <c r="M688" i="3" l="1"/>
  <c r="T688" i="3"/>
  <c r="U688" i="3" s="1"/>
  <c r="K687" i="3"/>
  <c r="T690" i="3" l="1"/>
  <c r="U690" i="3" s="1"/>
  <c r="M690" i="3"/>
  <c r="N260" i="3"/>
  <c r="N255" i="3"/>
  <c r="N239" i="3" l="1"/>
  <c r="N265" i="3" l="1"/>
  <c r="N270" i="3" l="1"/>
  <c r="K685" i="3"/>
  <c r="N217" i="3" l="1"/>
  <c r="N223" i="3" l="1"/>
  <c r="K686" i="3" l="1"/>
  <c r="K681" i="3"/>
  <c r="K680" i="3"/>
  <c r="K679" i="3"/>
  <c r="K678" i="3"/>
  <c r="K677" i="3"/>
  <c r="K675" i="3"/>
  <c r="K674" i="3"/>
  <c r="K693" i="3" l="1"/>
  <c r="N211" i="3"/>
  <c r="N189" i="3" l="1"/>
  <c r="N206" i="3"/>
  <c r="N201" i="3"/>
  <c r="N195" i="3"/>
  <c r="I333" i="3" l="1"/>
  <c r="L686" i="3" s="1"/>
  <c r="M686" i="3" l="1"/>
  <c r="T686" i="3"/>
  <c r="U686" i="3" s="1"/>
  <c r="I574" i="3"/>
  <c r="I642" i="3"/>
  <c r="N234" i="3" l="1"/>
  <c r="V17" i="11" l="1"/>
  <c r="U17" i="11"/>
  <c r="T17" i="11"/>
  <c r="S17" i="11"/>
  <c r="R17" i="11"/>
  <c r="Q17" i="11"/>
  <c r="P17" i="11"/>
  <c r="O17" i="11"/>
  <c r="N17" i="11"/>
  <c r="M17" i="11"/>
  <c r="L17" i="11"/>
  <c r="K17" i="11"/>
  <c r="J17" i="11"/>
  <c r="I17" i="11"/>
  <c r="H17" i="11"/>
  <c r="G17" i="11"/>
  <c r="F17" i="11"/>
  <c r="E17" i="11"/>
  <c r="D17" i="11"/>
  <c r="C17" i="11"/>
  <c r="D14" i="11"/>
  <c r="E14" i="11"/>
  <c r="F14" i="11"/>
  <c r="G14" i="11"/>
  <c r="H14" i="11"/>
  <c r="I14" i="11"/>
  <c r="J14" i="11"/>
  <c r="K14" i="11"/>
  <c r="L14" i="11"/>
  <c r="M14" i="11"/>
  <c r="N14" i="11"/>
  <c r="O14" i="11"/>
  <c r="P14" i="11"/>
  <c r="Q14" i="11"/>
  <c r="R14" i="11"/>
  <c r="S14" i="11"/>
  <c r="T14" i="11"/>
  <c r="U14" i="11"/>
  <c r="V14" i="11"/>
  <c r="C14" i="11"/>
  <c r="D12" i="11"/>
  <c r="E12" i="11"/>
  <c r="F12" i="11"/>
  <c r="G12" i="11"/>
  <c r="H12" i="11"/>
  <c r="I12" i="11"/>
  <c r="J12" i="11"/>
  <c r="K12" i="11"/>
  <c r="L12" i="11"/>
  <c r="M12" i="11"/>
  <c r="N12" i="11"/>
  <c r="O12" i="11"/>
  <c r="P12" i="11"/>
  <c r="Q12" i="11"/>
  <c r="R12" i="11"/>
  <c r="S12" i="11"/>
  <c r="T12" i="11"/>
  <c r="U12" i="11"/>
  <c r="V12" i="11"/>
  <c r="C12" i="11"/>
  <c r="I397" i="3" l="1"/>
  <c r="N249" i="3" l="1"/>
  <c r="N228" i="3"/>
  <c r="I235" i="3" l="1"/>
  <c r="L685" i="3" s="1"/>
  <c r="T685" i="3" s="1"/>
  <c r="U685" i="3" s="1"/>
  <c r="I364" i="3"/>
  <c r="M685" i="3" l="1"/>
  <c r="N183" i="3"/>
  <c r="N178" i="3"/>
  <c r="N173" i="3"/>
  <c r="N168" i="3" l="1"/>
  <c r="N163" i="3" l="1"/>
  <c r="N158" i="3" l="1"/>
  <c r="N153" i="3" l="1"/>
  <c r="I192" i="3" l="1"/>
  <c r="L681" i="3" s="1"/>
  <c r="M681" i="3" l="1"/>
  <c r="T681" i="3"/>
  <c r="U681" i="3" s="1"/>
  <c r="N148" i="3"/>
  <c r="N143" i="3" l="1"/>
  <c r="N134" i="3" l="1"/>
  <c r="L110" i="12" l="1"/>
  <c r="L109" i="12"/>
  <c r="L108" i="12"/>
  <c r="L111" i="12" s="1"/>
  <c r="L104" i="12"/>
  <c r="L105" i="12"/>
  <c r="L103" i="12"/>
  <c r="L106" i="12" s="1"/>
  <c r="L99" i="12" l="1"/>
  <c r="L98" i="12"/>
  <c r="L100" i="12" s="1"/>
  <c r="E113" i="12" l="1"/>
  <c r="E103" i="12"/>
  <c r="E101" i="12"/>
  <c r="E102" i="12"/>
  <c r="E100" i="12"/>
  <c r="N128" i="3" l="1"/>
  <c r="I544" i="3" l="1"/>
  <c r="I429" i="3"/>
  <c r="L680" i="3"/>
  <c r="I156" i="3"/>
  <c r="L679" i="3" s="1"/>
  <c r="I135" i="3"/>
  <c r="L678" i="3" s="1"/>
  <c r="I116" i="3"/>
  <c r="L677" i="3" s="1"/>
  <c r="T677" i="3" s="1"/>
  <c r="U677" i="3" s="1"/>
  <c r="I25" i="3"/>
  <c r="L675" i="3" s="1"/>
  <c r="I15" i="3"/>
  <c r="L674" i="3" s="1"/>
  <c r="M674" i="3" s="1"/>
  <c r="I47" i="3"/>
  <c r="I2" i="3"/>
  <c r="L673" i="3" s="1"/>
  <c r="E662" i="3"/>
  <c r="I662" i="3" l="1"/>
  <c r="M679" i="3"/>
  <c r="T679" i="3"/>
  <c r="U679" i="3" s="1"/>
  <c r="M680" i="3"/>
  <c r="T680" i="3"/>
  <c r="U680" i="3" s="1"/>
  <c r="M675" i="3"/>
  <c r="M677" i="3"/>
  <c r="M678" i="3"/>
  <c r="T678" i="3"/>
  <c r="U678" i="3" s="1"/>
  <c r="L687" i="3"/>
  <c r="L693" i="3" s="1"/>
  <c r="M673" i="3"/>
  <c r="L43" i="12"/>
  <c r="J43" i="12"/>
  <c r="J38" i="12"/>
  <c r="J40" i="12"/>
  <c r="L40" i="12" s="1"/>
  <c r="M687" i="3" l="1"/>
  <c r="T687" i="3"/>
  <c r="U687" i="3" s="1"/>
  <c r="D37" i="12"/>
  <c r="N123" i="3" l="1"/>
  <c r="N113" i="3" l="1"/>
  <c r="N118" i="3"/>
  <c r="N108" i="3" l="1"/>
  <c r="N103" i="3" l="1"/>
  <c r="N98" i="3" l="1"/>
  <c r="N93" i="3"/>
  <c r="N88" i="3" l="1"/>
  <c r="N83" i="3" l="1"/>
  <c r="N78" i="3" l="1"/>
  <c r="N73" i="3" l="1"/>
  <c r="N68" i="3" l="1"/>
  <c r="N63" i="3" l="1"/>
  <c r="N58" i="3" l="1"/>
  <c r="N53" i="3" l="1"/>
  <c r="N47" i="3" l="1"/>
  <c r="C9" i="8" l="1"/>
  <c r="C6" i="8"/>
  <c r="C7" i="8"/>
  <c r="C5" i="8"/>
  <c r="C8" i="8" s="1"/>
  <c r="C10" i="8" s="1"/>
  <c r="C12" i="8" s="1"/>
  <c r="C15" i="8" s="1"/>
  <c r="N41" i="3" l="1"/>
  <c r="N36" i="3" l="1"/>
  <c r="N31" i="3" l="1"/>
  <c r="N26" i="3" l="1"/>
  <c r="N21" i="3" l="1"/>
  <c r="N16" i="3" l="1"/>
  <c r="I41" i="5" l="1"/>
  <c r="J41" i="5" s="1"/>
  <c r="I39" i="5"/>
  <c r="N6" i="3" l="1"/>
  <c r="N11" i="3" s="1"/>
  <c r="N45" i="4" l="1"/>
  <c r="N44" i="4"/>
  <c r="J44" i="4"/>
  <c r="F39" i="4" l="1"/>
  <c r="F31" i="4" l="1"/>
  <c r="F30" i="4"/>
  <c r="F29" i="4"/>
  <c r="F9" i="4"/>
  <c r="F18" i="4"/>
  <c r="F22" i="4" s="1"/>
  <c r="G22" i="4" s="1"/>
  <c r="F11" i="4"/>
  <c r="F13" i="4"/>
  <c r="F12" i="4"/>
  <c r="F10" i="4"/>
  <c r="D2" i="4"/>
  <c r="F7" i="4" s="1"/>
  <c r="D3" i="4"/>
  <c r="L9" i="4" l="1"/>
  <c r="F28" i="4"/>
  <c r="F33" i="4" s="1"/>
  <c r="L8" i="4"/>
  <c r="L10" i="4" s="1"/>
  <c r="F8" i="4"/>
  <c r="M662" i="3"/>
  <c r="M667" i="3" l="1"/>
  <c r="M669" i="3" s="1"/>
  <c r="F14" i="4"/>
  <c r="F25" i="4" s="1"/>
  <c r="A1" i="2"/>
  <c r="G14" i="4" l="1"/>
  <c r="G25" i="4" s="1"/>
  <c r="F35" i="4"/>
  <c r="F38" i="4" s="1"/>
  <c r="F40" i="4" s="1"/>
  <c r="G33" i="4"/>
  <c r="G35" i="4" s="1"/>
  <c r="F42" i="4" l="1"/>
  <c r="F41" i="4"/>
  <c r="F43" i="4"/>
  <c r="F44" i="4"/>
  <c r="J45" i="4" s="1"/>
  <c r="F45" i="4"/>
  <c r="O662" i="3" l="1"/>
  <c r="Q662" i="3" s="1"/>
</calcChain>
</file>

<file path=xl/sharedStrings.xml><?xml version="1.0" encoding="utf-8"?>
<sst xmlns="http://schemas.openxmlformats.org/spreadsheetml/2006/main" count="5861" uniqueCount="3354">
  <si>
    <t>部屋はある程度綺麗に　というか広くした！</t>
    <rPh sb="0" eb="2">
      <t>ヘヤ</t>
    </rPh>
    <rPh sb="5" eb="7">
      <t>テイド</t>
    </rPh>
    <rPh sb="7" eb="9">
      <t>キレイ</t>
    </rPh>
    <rPh sb="15" eb="16">
      <t>ヒロ</t>
    </rPh>
    <phoneticPr fontId="2"/>
  </si>
  <si>
    <t>NetFlixは　ビックバンセオリー、ブラックリスト、ドクターハウス、ちびまるこちゃん、フラーハウス済</t>
    <rPh sb="50" eb="51">
      <t>スミ</t>
    </rPh>
    <phoneticPr fontId="2"/>
  </si>
  <si>
    <t>後はスタートレックシリーズのみ</t>
    <rPh sb="0" eb="1">
      <t>アト</t>
    </rPh>
    <phoneticPr fontId="2"/>
  </si>
  <si>
    <t>体重は変わらず、赤信号</t>
    <rPh sb="0" eb="2">
      <t>タイジュウ</t>
    </rPh>
    <rPh sb="3" eb="4">
      <t>カ</t>
    </rPh>
    <rPh sb="8" eb="11">
      <t>アカシンゴウ</t>
    </rPh>
    <phoneticPr fontId="2"/>
  </si>
  <si>
    <t>勉強も結局しなかった</t>
    <rPh sb="0" eb="2">
      <t>ベンキョウ</t>
    </rPh>
    <rPh sb="3" eb="5">
      <t>ケッキョク</t>
    </rPh>
    <phoneticPr fontId="2"/>
  </si>
  <si>
    <t>仕事もまぁまぁ問題なし</t>
    <rPh sb="0" eb="2">
      <t>シゴト</t>
    </rPh>
    <rPh sb="7" eb="9">
      <t>モンダイ</t>
    </rPh>
    <phoneticPr fontId="2"/>
  </si>
  <si>
    <t>株はまだまだ塩漬け状態</t>
    <rPh sb="0" eb="1">
      <t>カブ</t>
    </rPh>
    <rPh sb="6" eb="7">
      <t>シオ</t>
    </rPh>
    <rPh sb="7" eb="8">
      <t>ヅ</t>
    </rPh>
    <rPh sb="9" eb="11">
      <t>ジョウタイ</t>
    </rPh>
    <phoneticPr fontId="2"/>
  </si>
  <si>
    <t>　⇒　出来ないのは集中力のせい?? Or 興味がないから??</t>
    <rPh sb="3" eb="5">
      <t>デキ</t>
    </rPh>
    <rPh sb="9" eb="12">
      <t>シュウチュウリョク</t>
    </rPh>
    <rPh sb="21" eb="23">
      <t>キョウミ</t>
    </rPh>
    <phoneticPr fontId="2"/>
  </si>
  <si>
    <r>
      <t>　⇒　プロテインは継続中。朝ごはん食べて、昼は自由でOKだが…夜は</t>
    </r>
    <r>
      <rPr>
        <sz val="11"/>
        <color rgb="FFFF0000"/>
        <rFont val="Meiryo UI"/>
        <family val="3"/>
        <charset val="128"/>
      </rPr>
      <t>糖質制限できていない</t>
    </r>
    <rPh sb="9" eb="12">
      <t>ケイゾクチュウ</t>
    </rPh>
    <rPh sb="13" eb="14">
      <t>アサ</t>
    </rPh>
    <rPh sb="17" eb="18">
      <t>タ</t>
    </rPh>
    <rPh sb="21" eb="22">
      <t>ヒル</t>
    </rPh>
    <rPh sb="23" eb="25">
      <t>ジユウ</t>
    </rPh>
    <rPh sb="31" eb="32">
      <t>ヨル</t>
    </rPh>
    <rPh sb="33" eb="35">
      <t>トウシツ</t>
    </rPh>
    <rPh sb="35" eb="37">
      <t>セイゲン</t>
    </rPh>
    <phoneticPr fontId="2"/>
  </si>
  <si>
    <t>時間的に余裕があるのならせめてどっちかは可能だと思われる！</t>
    <rPh sb="0" eb="3">
      <t>ジカンテキ</t>
    </rPh>
    <rPh sb="4" eb="6">
      <t>ヨユウ</t>
    </rPh>
    <rPh sb="20" eb="22">
      <t>カノウ</t>
    </rPh>
    <rPh sb="24" eb="25">
      <t>オモ</t>
    </rPh>
    <phoneticPr fontId="2"/>
  </si>
  <si>
    <t>新しい趣味を考える??</t>
    <rPh sb="0" eb="1">
      <t>アタラ</t>
    </rPh>
    <rPh sb="3" eb="5">
      <t>シュミ</t>
    </rPh>
    <rPh sb="6" eb="7">
      <t>カンガ</t>
    </rPh>
    <phoneticPr fontId="2"/>
  </si>
  <si>
    <t>PC作成</t>
    <rPh sb="2" eb="4">
      <t>サクセイ</t>
    </rPh>
    <phoneticPr fontId="2"/>
  </si>
  <si>
    <t>ゲーム</t>
    <phoneticPr fontId="2"/>
  </si>
  <si>
    <t>ギター</t>
    <phoneticPr fontId="2"/>
  </si>
  <si>
    <t>ペット</t>
    <phoneticPr fontId="2"/>
  </si>
  <si>
    <r>
      <t xml:space="preserve">　　　 </t>
    </r>
    <r>
      <rPr>
        <sz val="11"/>
        <color rgb="FFFF0000"/>
        <rFont val="Meiryo UI"/>
        <family val="3"/>
        <charset val="128"/>
      </rPr>
      <t>運動は全くしていない</t>
    </r>
    <r>
      <rPr>
        <sz val="11"/>
        <color rgb="FFFF0000"/>
        <rFont val="Meiryo UI"/>
        <family val="2"/>
        <charset val="128"/>
      </rPr>
      <t>, ジムは退会</t>
    </r>
    <rPh sb="4" eb="6">
      <t>ウンドウ</t>
    </rPh>
    <rPh sb="7" eb="8">
      <t>マッタ</t>
    </rPh>
    <rPh sb="19" eb="21">
      <t>タイカイ</t>
    </rPh>
    <phoneticPr fontId="2"/>
  </si>
  <si>
    <t>〇</t>
    <phoneticPr fontId="2"/>
  </si>
  <si>
    <t>×</t>
    <phoneticPr fontId="2"/>
  </si>
  <si>
    <t>△</t>
    <phoneticPr fontId="2"/>
  </si>
  <si>
    <t>　⇒ お金の問題でどうしようもない。待機中</t>
    <rPh sb="4" eb="5">
      <t>カネ</t>
    </rPh>
    <rPh sb="6" eb="8">
      <t>モンダイ</t>
    </rPh>
    <rPh sb="18" eb="21">
      <t>タイキチュウ</t>
    </rPh>
    <phoneticPr fontId="2"/>
  </si>
  <si>
    <t>アニメ</t>
    <phoneticPr fontId="2"/>
  </si>
  <si>
    <t>Bokete閲覧</t>
    <rPh sb="6" eb="8">
      <t>エツラン</t>
    </rPh>
    <phoneticPr fontId="2"/>
  </si>
  <si>
    <t>yahooファイナンス掲示板閲覧</t>
    <rPh sb="11" eb="14">
      <t>ケイジバン</t>
    </rPh>
    <rPh sb="14" eb="16">
      <t>エツラン</t>
    </rPh>
    <phoneticPr fontId="2"/>
  </si>
  <si>
    <t>yahoo!ニュース閲覧</t>
    <rPh sb="10" eb="12">
      <t>エツラン</t>
    </rPh>
    <phoneticPr fontId="2"/>
  </si>
  <si>
    <t>youtube動画閲覧</t>
    <rPh sb="7" eb="9">
      <t>ドウガ</t>
    </rPh>
    <rPh sb="9" eb="11">
      <t>エツラン</t>
    </rPh>
    <phoneticPr fontId="2"/>
  </si>
  <si>
    <t>まとめサイト閲覧</t>
    <rPh sb="6" eb="8">
      <t>エツラン</t>
    </rPh>
    <phoneticPr fontId="2"/>
  </si>
  <si>
    <t>無駄を省けていません</t>
    <rPh sb="0" eb="2">
      <t>ムダ</t>
    </rPh>
    <rPh sb="3" eb="4">
      <t>ハブ</t>
    </rPh>
    <phoneticPr fontId="2"/>
  </si>
  <si>
    <t>映画鑑賞</t>
    <rPh sb="0" eb="2">
      <t>エイガ</t>
    </rPh>
    <rPh sb="2" eb="4">
      <t>カンショウ</t>
    </rPh>
    <phoneticPr fontId="2"/>
  </si>
  <si>
    <t>料理</t>
    <rPh sb="0" eb="2">
      <t>リョウリ</t>
    </rPh>
    <phoneticPr fontId="2"/>
  </si>
  <si>
    <t>&lt;ここから先掘り下げ&gt;</t>
    <rPh sb="5" eb="6">
      <t>サキ</t>
    </rPh>
    <rPh sb="6" eb="7">
      <t>ホ</t>
    </rPh>
    <rPh sb="8" eb="9">
      <t>サ</t>
    </rPh>
    <phoneticPr fontId="2"/>
  </si>
  <si>
    <t>⇒ 一先ず運動は代謝で先延ばし、食事制限でなんとかしてみる方針</t>
    <rPh sb="2" eb="4">
      <t>ヒトマ</t>
    </rPh>
    <rPh sb="5" eb="7">
      <t>ウンドウ</t>
    </rPh>
    <rPh sb="8" eb="10">
      <t>タイシャ</t>
    </rPh>
    <rPh sb="11" eb="13">
      <t>サキノ</t>
    </rPh>
    <rPh sb="16" eb="18">
      <t>ショクジ</t>
    </rPh>
    <rPh sb="18" eb="20">
      <t>セイゲン</t>
    </rPh>
    <rPh sb="29" eb="31">
      <t>ホウシン</t>
    </rPh>
    <phoneticPr fontId="2"/>
  </si>
  <si>
    <t>⇒　優里子も勉強しているし。。。</t>
    <rPh sb="2" eb="3">
      <t>ユウ</t>
    </rPh>
    <rPh sb="3" eb="4">
      <t>サト</t>
    </rPh>
    <rPh sb="4" eb="5">
      <t>コ</t>
    </rPh>
    <rPh sb="6" eb="8">
      <t>ベンキョウ</t>
    </rPh>
    <phoneticPr fontId="2"/>
  </si>
  <si>
    <t>折角だから仕事に活かしたい</t>
    <rPh sb="0" eb="2">
      <t>セッカク</t>
    </rPh>
    <rPh sb="5" eb="7">
      <t>シゴト</t>
    </rPh>
    <rPh sb="8" eb="9">
      <t>イ</t>
    </rPh>
    <phoneticPr fontId="2"/>
  </si>
  <si>
    <t>応用情報技術者試験</t>
    <rPh sb="0" eb="2">
      <t>オウヨウ</t>
    </rPh>
    <rPh sb="2" eb="4">
      <t>ジョウホウ</t>
    </rPh>
    <rPh sb="4" eb="6">
      <t>ギジュツ</t>
    </rPh>
    <rPh sb="6" eb="7">
      <t>シャ</t>
    </rPh>
    <rPh sb="7" eb="9">
      <t>シケン</t>
    </rPh>
    <phoneticPr fontId="2"/>
  </si>
  <si>
    <t>というか集中力を上げるor 維持する為の行動が必要</t>
    <rPh sb="4" eb="7">
      <t>シュウチュウリョク</t>
    </rPh>
    <rPh sb="8" eb="9">
      <t>ア</t>
    </rPh>
    <rPh sb="14" eb="16">
      <t>イジ</t>
    </rPh>
    <rPh sb="18" eb="19">
      <t>タメ</t>
    </rPh>
    <rPh sb="20" eb="22">
      <t>コウドウ</t>
    </rPh>
    <rPh sb="23" eb="25">
      <t>ヒツヨウ</t>
    </rPh>
    <phoneticPr fontId="2"/>
  </si>
  <si>
    <t xml:space="preserve">　⇒ </t>
    <phoneticPr fontId="2"/>
  </si>
  <si>
    <t>OracleSilver</t>
    <phoneticPr fontId="2"/>
  </si>
  <si>
    <t>英語スキル</t>
    <rPh sb="0" eb="2">
      <t>エイゴ</t>
    </rPh>
    <phoneticPr fontId="2"/>
  </si>
  <si>
    <t>ラノベ</t>
    <phoneticPr fontId="2"/>
  </si>
  <si>
    <t>カクテル・酒類</t>
    <rPh sb="5" eb="6">
      <t>サケ</t>
    </rPh>
    <rPh sb="6" eb="7">
      <t>ルイ</t>
    </rPh>
    <phoneticPr fontId="2"/>
  </si>
  <si>
    <t>自転車</t>
    <rPh sb="0" eb="3">
      <t>ジテンシャ</t>
    </rPh>
    <phoneticPr fontId="2"/>
  </si>
  <si>
    <t>バイク</t>
    <phoneticPr fontId="2"/>
  </si>
  <si>
    <t>海外ドラマ</t>
    <rPh sb="0" eb="2">
      <t>カイガイ</t>
    </rPh>
    <phoneticPr fontId="2"/>
  </si>
  <si>
    <t>投資</t>
    <rPh sb="0" eb="2">
      <t>トウシ</t>
    </rPh>
    <phoneticPr fontId="2"/>
  </si>
  <si>
    <t>　優里子とは yahoo! GyaoでOK</t>
    <rPh sb="1" eb="4">
      <t>ユリコ</t>
    </rPh>
    <phoneticPr fontId="2"/>
  </si>
  <si>
    <t>⇒　解約か？　U-NEXT,Hulu,TutayaTVを検討すべき?</t>
    <rPh sb="2" eb="4">
      <t>カイヤク</t>
    </rPh>
    <rPh sb="28" eb="30">
      <t>ケントウ</t>
    </rPh>
    <phoneticPr fontId="2"/>
  </si>
  <si>
    <t>Potal2</t>
    <phoneticPr fontId="2"/>
  </si>
  <si>
    <t>How To Survive2</t>
    <phoneticPr fontId="2"/>
  </si>
  <si>
    <t xml:space="preserve"> </t>
    <phoneticPr fontId="2"/>
  </si>
  <si>
    <t>PUBG</t>
    <phoneticPr fontId="2"/>
  </si>
  <si>
    <t>ARK</t>
    <phoneticPr fontId="2"/>
  </si>
  <si>
    <t>PC</t>
    <phoneticPr fontId="2"/>
  </si>
  <si>
    <t>ポータルナイツ</t>
    <phoneticPr fontId="2"/>
  </si>
  <si>
    <t>PS4</t>
    <phoneticPr fontId="2"/>
  </si>
  <si>
    <t>Dark SiderⅡ</t>
    <phoneticPr fontId="2"/>
  </si>
  <si>
    <t>Salt and Sanctuary</t>
  </si>
  <si>
    <t>Divinity: Original Sin</t>
  </si>
  <si>
    <t>一人用</t>
    <rPh sb="0" eb="3">
      <t>ヒトリヨウ</t>
    </rPh>
    <phoneticPr fontId="2"/>
  </si>
  <si>
    <t>二人用</t>
    <rPh sb="0" eb="3">
      <t>フタリヨウ</t>
    </rPh>
    <phoneticPr fontId="2"/>
  </si>
  <si>
    <t>熱中度</t>
    <rPh sb="0" eb="2">
      <t>ネッチュウ</t>
    </rPh>
    <rPh sb="2" eb="3">
      <t>ド</t>
    </rPh>
    <phoneticPr fontId="2"/>
  </si>
  <si>
    <t>○</t>
    <phoneticPr fontId="2"/>
  </si>
  <si>
    <t>高</t>
    <rPh sb="0" eb="1">
      <t>タカ</t>
    </rPh>
    <phoneticPr fontId="2"/>
  </si>
  <si>
    <t>小</t>
    <rPh sb="0" eb="1">
      <t>チイ</t>
    </rPh>
    <phoneticPr fontId="2"/>
  </si>
  <si>
    <t>中</t>
    <rPh sb="0" eb="1">
      <t>チュウ</t>
    </rPh>
    <phoneticPr fontId="2"/>
  </si>
  <si>
    <t>-</t>
    <phoneticPr fontId="2"/>
  </si>
  <si>
    <t>CSGO2</t>
  </si>
  <si>
    <t>小</t>
    <rPh sb="0" eb="1">
      <t>ショウ</t>
    </rPh>
    <phoneticPr fontId="2"/>
  </si>
  <si>
    <t>キーボード</t>
    <phoneticPr fontId="2"/>
  </si>
  <si>
    <t>操作</t>
    <rPh sb="0" eb="2">
      <t>ソウサ</t>
    </rPh>
    <phoneticPr fontId="2"/>
  </si>
  <si>
    <t>パッド</t>
    <phoneticPr fontId="2"/>
  </si>
  <si>
    <t>可</t>
    <rPh sb="0" eb="1">
      <t>カ</t>
    </rPh>
    <phoneticPr fontId="2"/>
  </si>
  <si>
    <t>不可</t>
    <rPh sb="0" eb="2">
      <t>フカ</t>
    </rPh>
    <phoneticPr fontId="2"/>
  </si>
  <si>
    <t>値段(記憶)</t>
    <rPh sb="0" eb="2">
      <t>ネダン</t>
    </rPh>
    <rPh sb="3" eb="5">
      <t>キオク</t>
    </rPh>
    <phoneticPr fontId="2"/>
  </si>
  <si>
    <t>※PS PLUS非加入の為、PS4オンラインプレイは不可</t>
    <rPh sb="8" eb="9">
      <t>ヒ</t>
    </rPh>
    <rPh sb="9" eb="11">
      <t>カニュウ</t>
    </rPh>
    <rPh sb="12" eb="13">
      <t>タメ</t>
    </rPh>
    <rPh sb="26" eb="28">
      <t>フカ</t>
    </rPh>
    <phoneticPr fontId="2"/>
  </si>
  <si>
    <t>COD BO3</t>
    <phoneticPr fontId="2"/>
  </si>
  <si>
    <t>BF 1</t>
    <phoneticPr fontId="2"/>
  </si>
  <si>
    <t>完遂</t>
    <rPh sb="0" eb="2">
      <t>カンスイ</t>
    </rPh>
    <phoneticPr fontId="2"/>
  </si>
  <si>
    <t>Bloodborn</t>
  </si>
  <si>
    <t>DarkSoul3</t>
    <phoneticPr fontId="2"/>
  </si>
  <si>
    <t>WITCHER3</t>
    <phoneticPr fontId="2"/>
  </si>
  <si>
    <t>Fallout 4</t>
  </si>
  <si>
    <t>COD IW</t>
    <phoneticPr fontId="2"/>
  </si>
  <si>
    <t>TESO</t>
    <phoneticPr fontId="2"/>
  </si>
  <si>
    <t>NEW</t>
    <phoneticPr fontId="2"/>
  </si>
  <si>
    <t>理由</t>
    <rPh sb="0" eb="2">
      <t>リユウ</t>
    </rPh>
    <phoneticPr fontId="2"/>
  </si>
  <si>
    <t>シナリオクリア。DLCは購入せず</t>
    <rPh sb="12" eb="14">
      <t>コウニュウ</t>
    </rPh>
    <phoneticPr fontId="2"/>
  </si>
  <si>
    <t>シナリオクリア。DLCは一部購入するもせず</t>
    <rPh sb="12" eb="14">
      <t>イチブ</t>
    </rPh>
    <rPh sb="14" eb="16">
      <t>コウニュウ</t>
    </rPh>
    <phoneticPr fontId="2"/>
  </si>
  <si>
    <t>人気</t>
    <rPh sb="0" eb="2">
      <t>ニンキ</t>
    </rPh>
    <phoneticPr fontId="2"/>
  </si>
  <si>
    <t>ハード</t>
    <phoneticPr fontId="2"/>
  </si>
  <si>
    <t>ソフト</t>
    <phoneticPr fontId="2"/>
  </si>
  <si>
    <t>無料FPS</t>
    <rPh sb="0" eb="2">
      <t>ムリョウ</t>
    </rPh>
    <phoneticPr fontId="2"/>
  </si>
  <si>
    <t>期待</t>
    <rPh sb="0" eb="2">
      <t>キタイ</t>
    </rPh>
    <phoneticPr fontId="2"/>
  </si>
  <si>
    <t>再チャンスを…</t>
    <rPh sb="0" eb="1">
      <t>サイ</t>
    </rPh>
    <phoneticPr fontId="2"/>
  </si>
  <si>
    <t>⇒ ダメなら一人プレイ</t>
    <rPh sb="6" eb="8">
      <t>ヒトリ</t>
    </rPh>
    <phoneticPr fontId="2"/>
  </si>
  <si>
    <t>初めてのMMORPG。2016.06-12まで遊ぶも単純作業に飽き。</t>
    <rPh sb="0" eb="1">
      <t>ハツ</t>
    </rPh>
    <rPh sb="23" eb="24">
      <t>アソ</t>
    </rPh>
    <rPh sb="26" eb="28">
      <t>タンジュン</t>
    </rPh>
    <rPh sb="28" eb="30">
      <t>サギョウ</t>
    </rPh>
    <rPh sb="31" eb="32">
      <t>ア</t>
    </rPh>
    <phoneticPr fontId="2"/>
  </si>
  <si>
    <t>○</t>
  </si>
  <si>
    <t>キーボード</t>
  </si>
  <si>
    <t>The War of Mine</t>
    <phoneticPr fontId="2"/>
  </si>
  <si>
    <t>パッド</t>
    <phoneticPr fontId="2"/>
  </si>
  <si>
    <t>人気</t>
    <rPh sb="0" eb="2">
      <t>ニンキ</t>
    </rPh>
    <phoneticPr fontId="2"/>
  </si>
  <si>
    <t>放置気味</t>
    <rPh sb="0" eb="2">
      <t>ホウチ</t>
    </rPh>
    <rPh sb="2" eb="4">
      <t>キミ</t>
    </rPh>
    <phoneticPr fontId="2"/>
  </si>
  <si>
    <t>データ削除済</t>
    <rPh sb="3" eb="5">
      <t>サクジョ</t>
    </rPh>
    <rPh sb="5" eb="6">
      <t>スミ</t>
    </rPh>
    <phoneticPr fontId="2"/>
  </si>
  <si>
    <t>東京マルイ</t>
  </si>
  <si>
    <t>東京マルイ</t>
    <rPh sb="0" eb="2">
      <t>トウキョウ</t>
    </rPh>
    <phoneticPr fontId="2"/>
  </si>
  <si>
    <t>HK417用 70連スペアマガジン</t>
  </si>
  <si>
    <t>数量</t>
    <rPh sb="0" eb="2">
      <t>スウリョウ</t>
    </rPh>
    <phoneticPr fontId="2"/>
  </si>
  <si>
    <t>CYC</t>
  </si>
  <si>
    <t>精密バイオBB弾 0.2g</t>
    <phoneticPr fontId="2"/>
  </si>
  <si>
    <t>SOPMODバッテリー専用コネクタ</t>
    <rPh sb="11" eb="13">
      <t>センヨウ</t>
    </rPh>
    <phoneticPr fontId="2"/>
  </si>
  <si>
    <t>値段</t>
    <rPh sb="0" eb="2">
      <t>ネダン</t>
    </rPh>
    <phoneticPr fontId="2"/>
  </si>
  <si>
    <t>ブランド</t>
    <phoneticPr fontId="2"/>
  </si>
  <si>
    <t>商品名</t>
    <rPh sb="0" eb="3">
      <t>ショウヒンメイ</t>
    </rPh>
    <phoneticPr fontId="2"/>
  </si>
  <si>
    <t>施設利用代</t>
    <rPh sb="0" eb="2">
      <t>シセツ</t>
    </rPh>
    <rPh sb="2" eb="4">
      <t>リヨウ</t>
    </rPh>
    <rPh sb="4" eb="5">
      <t>ダイ</t>
    </rPh>
    <phoneticPr fontId="2"/>
  </si>
  <si>
    <t>Jack Army</t>
  </si>
  <si>
    <t>旭金属工業</t>
    <phoneticPr fontId="2"/>
  </si>
  <si>
    <t>楽天ポイント</t>
    <rPh sb="0" eb="2">
      <t>ラクテン</t>
    </rPh>
    <phoneticPr fontId="2"/>
  </si>
  <si>
    <t>ヨドバシポイント</t>
  </si>
  <si>
    <t>減額</t>
    <rPh sb="0" eb="2">
      <t>ゲンガク</t>
    </rPh>
    <phoneticPr fontId="2"/>
  </si>
  <si>
    <t>引掛スパナ40/42 FK0040</t>
    <rPh sb="0" eb="1">
      <t>ヒ</t>
    </rPh>
    <phoneticPr fontId="2"/>
  </si>
  <si>
    <t>[ノーブランド]</t>
    <phoneticPr fontId="2"/>
  </si>
  <si>
    <t>タクティカルゴーグル クリアレンズ</t>
    <phoneticPr fontId="2"/>
  </si>
  <si>
    <t>森林迷彩モデル メタル製 スカルメッシュマスク</t>
    <phoneticPr fontId="2"/>
  </si>
  <si>
    <t>楽</t>
    <rPh sb="0" eb="1">
      <t>ラク</t>
    </rPh>
    <phoneticPr fontId="2"/>
  </si>
  <si>
    <t>Yo</t>
    <phoneticPr fontId="2"/>
  </si>
  <si>
    <t>Am</t>
    <phoneticPr fontId="2"/>
  </si>
  <si>
    <t>ﾗｸ</t>
    <phoneticPr fontId="2"/>
  </si>
  <si>
    <t>ﾌﾘ</t>
    <phoneticPr fontId="2"/>
  </si>
  <si>
    <t>1点スリング</t>
    <rPh sb="1" eb="2">
      <t>テン</t>
    </rPh>
    <phoneticPr fontId="2"/>
  </si>
  <si>
    <t>フリルクーポン</t>
    <phoneticPr fontId="2"/>
  </si>
  <si>
    <t>ING STYLE</t>
  </si>
  <si>
    <t>スポーツ膝プロテクター</t>
    <rPh sb="4" eb="5">
      <t>ヒザ</t>
    </rPh>
    <phoneticPr fontId="2"/>
  </si>
  <si>
    <t>スリングマウントQD スリング・スイベル・セット</t>
  </si>
  <si>
    <t>JAMMART</t>
    <phoneticPr fontId="2"/>
  </si>
  <si>
    <t>楽</t>
    <rPh sb="0" eb="1">
      <t>ラク</t>
    </rPh>
    <phoneticPr fontId="2"/>
  </si>
  <si>
    <t>迷彩服 BDU 上下セット FOREST 180</t>
    <phoneticPr fontId="2"/>
  </si>
  <si>
    <t>楽天クーポン</t>
    <rPh sb="0" eb="2">
      <t>ラクテン</t>
    </rPh>
    <phoneticPr fontId="2"/>
  </si>
  <si>
    <t>D-drempating</t>
  </si>
  <si>
    <t>ミリタリー スリング 防水 2点支持</t>
    <phoneticPr fontId="2"/>
  </si>
  <si>
    <t>Amazonポイント</t>
    <phoneticPr fontId="2"/>
  </si>
  <si>
    <t>SⅡS</t>
  </si>
  <si>
    <t>4x32アルティメット・ライフルスコープ</t>
    <phoneticPr fontId="2"/>
  </si>
  <si>
    <t>フリル売上利用</t>
    <rPh sb="3" eb="5">
      <t>ウリアゲ</t>
    </rPh>
    <rPh sb="5" eb="7">
      <t>リヨウ</t>
    </rPh>
    <phoneticPr fontId="2"/>
  </si>
  <si>
    <t>WK2</t>
  </si>
  <si>
    <t>楽</t>
    <rPh sb="0" eb="1">
      <t>ラク</t>
    </rPh>
    <phoneticPr fontId="2"/>
  </si>
  <si>
    <t>105cm ダブルガンケース 2way</t>
    <phoneticPr fontId="2"/>
  </si>
  <si>
    <t>NEWガンパワーHFC134aガス（400g） </t>
  </si>
  <si>
    <t>HK417用600連射マガジン</t>
    <phoneticPr fontId="2"/>
  </si>
  <si>
    <t>ZELDNER</t>
    <phoneticPr fontId="2"/>
  </si>
  <si>
    <t>ハンドガン レッグホルスター</t>
    <phoneticPr fontId="2"/>
  </si>
  <si>
    <t>NEWHATTAN</t>
    <phoneticPr fontId="2"/>
  </si>
  <si>
    <t>Promo Cotton Washed Cap / woodlandcamo</t>
    <phoneticPr fontId="2"/>
  </si>
  <si>
    <t>[No.127]BBローダーXL</t>
    <phoneticPr fontId="2"/>
  </si>
  <si>
    <t>[No.151]SOPMOD用 ニッケル水素バッテリー</t>
    <phoneticPr fontId="2"/>
  </si>
  <si>
    <t>[No.197]NEW 8.4Vニッケル水素バッテリー充電器</t>
    <phoneticPr fontId="2"/>
  </si>
  <si>
    <t>[No.48]シグ・ザウエル P226E2</t>
    <phoneticPr fontId="2"/>
  </si>
  <si>
    <t>マガジン</t>
    <phoneticPr fontId="2"/>
  </si>
  <si>
    <t>バッテリー</t>
    <phoneticPr fontId="2"/>
  </si>
  <si>
    <t>充電機器</t>
    <rPh sb="0" eb="2">
      <t>ジュウデン</t>
    </rPh>
    <rPh sb="2" eb="4">
      <t>キキ</t>
    </rPh>
    <phoneticPr fontId="2"/>
  </si>
  <si>
    <t>スリング</t>
    <phoneticPr fontId="2"/>
  </si>
  <si>
    <t>小区分</t>
    <rPh sb="0" eb="3">
      <t>ショウクブン</t>
    </rPh>
    <phoneticPr fontId="2"/>
  </si>
  <si>
    <t>大区分</t>
    <rPh sb="0" eb="3">
      <t>ダイクブン</t>
    </rPh>
    <phoneticPr fontId="2"/>
  </si>
  <si>
    <t>電動ガン</t>
    <rPh sb="0" eb="2">
      <t>デンドウ</t>
    </rPh>
    <phoneticPr fontId="2"/>
  </si>
  <si>
    <t>本体</t>
    <rPh sb="0" eb="2">
      <t>ホンタイ</t>
    </rPh>
    <phoneticPr fontId="2"/>
  </si>
  <si>
    <t>弾丸</t>
    <rPh sb="0" eb="2">
      <t>ダンガン</t>
    </rPh>
    <phoneticPr fontId="2"/>
  </si>
  <si>
    <t>服装</t>
    <rPh sb="0" eb="2">
      <t>フクソウ</t>
    </rPh>
    <phoneticPr fontId="2"/>
  </si>
  <si>
    <t>ゴーグル</t>
    <phoneticPr fontId="2"/>
  </si>
  <si>
    <t>マスク</t>
    <phoneticPr fontId="2"/>
  </si>
  <si>
    <t>両膝</t>
    <rPh sb="0" eb="2">
      <t>リョウヒザ</t>
    </rPh>
    <phoneticPr fontId="2"/>
  </si>
  <si>
    <t>BDU</t>
    <phoneticPr fontId="2"/>
  </si>
  <si>
    <t>その他</t>
    <rPh sb="2" eb="3">
      <t>タ</t>
    </rPh>
    <phoneticPr fontId="2"/>
  </si>
  <si>
    <t>ガンケース</t>
    <phoneticPr fontId="2"/>
  </si>
  <si>
    <t>右足</t>
    <rPh sb="0" eb="2">
      <t>ミギアシ</t>
    </rPh>
    <phoneticPr fontId="2"/>
  </si>
  <si>
    <t>頭部</t>
    <rPh sb="0" eb="2">
      <t>トウブ</t>
    </rPh>
    <phoneticPr fontId="2"/>
  </si>
  <si>
    <t>ガス</t>
    <phoneticPr fontId="2"/>
  </si>
  <si>
    <t>ローダー</t>
    <phoneticPr fontId="2"/>
  </si>
  <si>
    <t>グリップ</t>
    <phoneticPr fontId="2"/>
  </si>
  <si>
    <t>スコープ</t>
    <phoneticPr fontId="2"/>
  </si>
  <si>
    <t>工具</t>
    <rPh sb="0" eb="2">
      <t>コウグ</t>
    </rPh>
    <phoneticPr fontId="2"/>
  </si>
  <si>
    <t>DANNER</t>
    <phoneticPr fontId="2"/>
  </si>
  <si>
    <t>ブーツ</t>
    <phoneticPr fontId="2"/>
  </si>
  <si>
    <t>-</t>
    <phoneticPr fontId="2"/>
  </si>
  <si>
    <t>COMBAT 503 JET BLACK</t>
    <phoneticPr fontId="2"/>
  </si>
  <si>
    <t>平日</t>
    <rPh sb="0" eb="2">
      <t>ヘイジツ</t>
    </rPh>
    <phoneticPr fontId="2"/>
  </si>
  <si>
    <t>休日</t>
    <rPh sb="0" eb="2">
      <t>キュウジツ</t>
    </rPh>
    <phoneticPr fontId="2"/>
  </si>
  <si>
    <t>ex) 2018年3月</t>
    <rPh sb="8" eb="9">
      <t>ネン</t>
    </rPh>
    <rPh sb="10" eb="11">
      <t>ガツ</t>
    </rPh>
    <phoneticPr fontId="2"/>
  </si>
  <si>
    <t>円</t>
    <rPh sb="0" eb="1">
      <t>エン</t>
    </rPh>
    <phoneticPr fontId="2"/>
  </si>
  <si>
    <t>日</t>
    <rPh sb="0" eb="1">
      <t>ニチ</t>
    </rPh>
    <phoneticPr fontId="2"/>
  </si>
  <si>
    <t>合計</t>
    <rPh sb="0" eb="2">
      <t>ゴウケイ</t>
    </rPh>
    <phoneticPr fontId="2"/>
  </si>
  <si>
    <t>家賃+駐車場代</t>
    <rPh sb="0" eb="2">
      <t>ヤチン</t>
    </rPh>
    <rPh sb="3" eb="6">
      <t>チュウシャジョウ</t>
    </rPh>
    <rPh sb="6" eb="7">
      <t>ダイ</t>
    </rPh>
    <phoneticPr fontId="2"/>
  </si>
  <si>
    <t>給与</t>
    <rPh sb="0" eb="2">
      <t>キュウヨ</t>
    </rPh>
    <phoneticPr fontId="2"/>
  </si>
  <si>
    <t>光熱費</t>
    <rPh sb="0" eb="3">
      <t>コウネツヒ</t>
    </rPh>
    <phoneticPr fontId="2"/>
  </si>
  <si>
    <t>水道代</t>
    <rPh sb="0" eb="2">
      <t>スイドウ</t>
    </rPh>
    <rPh sb="2" eb="3">
      <t>ダイ</t>
    </rPh>
    <phoneticPr fontId="2"/>
  </si>
  <si>
    <t>ガス代</t>
    <rPh sb="2" eb="3">
      <t>ダイ</t>
    </rPh>
    <phoneticPr fontId="2"/>
  </si>
  <si>
    <t>娯楽部門</t>
    <rPh sb="0" eb="2">
      <t>ゴラク</t>
    </rPh>
    <rPh sb="2" eb="4">
      <t>ブモン</t>
    </rPh>
    <phoneticPr fontId="2"/>
  </si>
  <si>
    <t>生活部門</t>
    <rPh sb="0" eb="2">
      <t>セイカツ</t>
    </rPh>
    <rPh sb="2" eb="4">
      <t>ブモン</t>
    </rPh>
    <phoneticPr fontId="2"/>
  </si>
  <si>
    <t>Netflix</t>
    <phoneticPr fontId="2"/>
  </si>
  <si>
    <t>Edyチャージ</t>
    <phoneticPr fontId="2"/>
  </si>
  <si>
    <t>お茶500ml</t>
    <rPh sb="1" eb="2">
      <t>チャ</t>
    </rPh>
    <phoneticPr fontId="2"/>
  </si>
  <si>
    <t>コーヒー</t>
    <phoneticPr fontId="2"/>
  </si>
  <si>
    <t>Edy内訳</t>
    <rPh sb="3" eb="5">
      <t>ウチワケ</t>
    </rPh>
    <phoneticPr fontId="2"/>
  </si>
  <si>
    <t>サバゲー</t>
    <phoneticPr fontId="2"/>
  </si>
  <si>
    <t>ゲーム</t>
    <phoneticPr fontId="2"/>
  </si>
  <si>
    <t>休日-食事代</t>
    <rPh sb="0" eb="2">
      <t>キュウジツ</t>
    </rPh>
    <rPh sb="3" eb="6">
      <t>ショクジダイ</t>
    </rPh>
    <phoneticPr fontId="2"/>
  </si>
  <si>
    <t>平日-夕食代</t>
    <rPh sb="0" eb="2">
      <t>ヘイジツ</t>
    </rPh>
    <rPh sb="3" eb="5">
      <t>ユウショク</t>
    </rPh>
    <rPh sb="5" eb="6">
      <t>ダイ</t>
    </rPh>
    <phoneticPr fontId="2"/>
  </si>
  <si>
    <t>平日-昼食代</t>
    <rPh sb="0" eb="2">
      <t>ヘイジツ</t>
    </rPh>
    <rPh sb="3" eb="5">
      <t>チュウショク</t>
    </rPh>
    <rPh sb="5" eb="6">
      <t>ダイ</t>
    </rPh>
    <phoneticPr fontId="2"/>
  </si>
  <si>
    <t>残額</t>
    <rPh sb="0" eb="2">
      <t>ザンガク</t>
    </rPh>
    <phoneticPr fontId="2"/>
  </si>
  <si>
    <t>*2</t>
    <phoneticPr fontId="2"/>
  </si>
  <si>
    <t>*22</t>
    <phoneticPr fontId="2"/>
  </si>
  <si>
    <t>備考</t>
    <rPh sb="0" eb="2">
      <t>ビコウ</t>
    </rPh>
    <phoneticPr fontId="2"/>
  </si>
  <si>
    <t>*9</t>
    <phoneticPr fontId="2"/>
  </si>
  <si>
    <t>筋トレ</t>
    <rPh sb="0" eb="1">
      <t>キン</t>
    </rPh>
    <phoneticPr fontId="2"/>
  </si>
  <si>
    <t>腹筋ローラー</t>
    <rPh sb="0" eb="2">
      <t>フッキン</t>
    </rPh>
    <phoneticPr fontId="2"/>
  </si>
  <si>
    <t>ウォーキング or ランニング</t>
    <phoneticPr fontId="2"/>
  </si>
  <si>
    <t>ドラマ・映画鑑賞</t>
    <rPh sb="4" eb="6">
      <t>エイガ</t>
    </rPh>
    <rPh sb="6" eb="8">
      <t>カンショウ</t>
    </rPh>
    <phoneticPr fontId="2"/>
  </si>
  <si>
    <t>読書(雑誌・小説・ラノベ)</t>
    <rPh sb="3" eb="5">
      <t>ザッシ</t>
    </rPh>
    <rPh sb="6" eb="8">
      <t>ショウセツ</t>
    </rPh>
    <phoneticPr fontId="2"/>
  </si>
  <si>
    <t>固定費用計算</t>
    <rPh sb="0" eb="2">
      <t>コテイ</t>
    </rPh>
    <rPh sb="2" eb="4">
      <t>ヒヨウ</t>
    </rPh>
    <rPh sb="4" eb="6">
      <t>ケイサン</t>
    </rPh>
    <phoneticPr fontId="2"/>
  </si>
  <si>
    <t>通信代</t>
    <rPh sb="0" eb="2">
      <t>ツウシン</t>
    </rPh>
    <rPh sb="2" eb="3">
      <t>ダイ</t>
    </rPh>
    <phoneticPr fontId="2"/>
  </si>
  <si>
    <t>コンタクト代</t>
    <rPh sb="5" eb="6">
      <t>ダイ</t>
    </rPh>
    <phoneticPr fontId="2"/>
  </si>
  <si>
    <t>&lt; free &gt;</t>
    <phoneticPr fontId="2"/>
  </si>
  <si>
    <t>ガソリン代</t>
    <rPh sb="4" eb="5">
      <t>ダイ</t>
    </rPh>
    <phoneticPr fontId="2"/>
  </si>
  <si>
    <t>フィールド代,BB弾代</t>
    <rPh sb="5" eb="6">
      <t>ダイ</t>
    </rPh>
    <rPh sb="9" eb="10">
      <t>ダン</t>
    </rPh>
    <rPh sb="10" eb="11">
      <t>ダイ</t>
    </rPh>
    <phoneticPr fontId="2"/>
  </si>
  <si>
    <t>新規購入費</t>
    <rPh sb="0" eb="2">
      <t>シンキ</t>
    </rPh>
    <rPh sb="2" eb="4">
      <t>コウニュウ</t>
    </rPh>
    <rPh sb="4" eb="5">
      <t>ヒ</t>
    </rPh>
    <phoneticPr fontId="2"/>
  </si>
  <si>
    <t>デート</t>
    <phoneticPr fontId="2"/>
  </si>
  <si>
    <t>交際費</t>
    <rPh sb="0" eb="2">
      <t>コウサイ</t>
    </rPh>
    <rPh sb="2" eb="3">
      <t>ヒ</t>
    </rPh>
    <phoneticPr fontId="2"/>
  </si>
  <si>
    <t>デート・飲み会</t>
    <rPh sb="4" eb="5">
      <t>ノ</t>
    </rPh>
    <rPh sb="6" eb="7">
      <t>カイ</t>
    </rPh>
    <phoneticPr fontId="2"/>
  </si>
  <si>
    <t>サバゲー緒費</t>
    <rPh sb="4" eb="5">
      <t>ショ</t>
    </rPh>
    <rPh sb="5" eb="6">
      <t>ヒ</t>
    </rPh>
    <phoneticPr fontId="2"/>
  </si>
  <si>
    <t>ゲーム新規購入費</t>
    <rPh sb="3" eb="5">
      <t>シンキ</t>
    </rPh>
    <rPh sb="5" eb="7">
      <t>コウニュウ</t>
    </rPh>
    <rPh sb="7" eb="8">
      <t>ヒ</t>
    </rPh>
    <phoneticPr fontId="2"/>
  </si>
  <si>
    <t>旅行</t>
    <rPh sb="0" eb="2">
      <t>リョコウ</t>
    </rPh>
    <phoneticPr fontId="2"/>
  </si>
  <si>
    <t>⇒</t>
    <phoneticPr fontId="2"/>
  </si>
  <si>
    <t>貯金 (プレゼント代等に貯蓄)</t>
    <rPh sb="0" eb="2">
      <t>チョキン</t>
    </rPh>
    <rPh sb="9" eb="10">
      <t>ダイ</t>
    </rPh>
    <rPh sb="10" eb="11">
      <t>トウ</t>
    </rPh>
    <rPh sb="12" eb="14">
      <t>チョチク</t>
    </rPh>
    <phoneticPr fontId="2"/>
  </si>
  <si>
    <t>*12</t>
    <phoneticPr fontId="2"/>
  </si>
  <si>
    <t>毎月残</t>
    <rPh sb="0" eb="2">
      <t>マイツキ</t>
    </rPh>
    <rPh sb="2" eb="3">
      <t>ザン</t>
    </rPh>
    <phoneticPr fontId="2"/>
  </si>
  <si>
    <t>ボーナス二回</t>
    <rPh sb="4" eb="6">
      <t>ニカイ</t>
    </rPh>
    <phoneticPr fontId="2"/>
  </si>
  <si>
    <t>年間貯蓄額</t>
    <rPh sb="0" eb="2">
      <t>ネンカン</t>
    </rPh>
    <rPh sb="2" eb="5">
      <t>チョチクガク</t>
    </rPh>
    <phoneticPr fontId="2"/>
  </si>
  <si>
    <t>変動費用</t>
    <rPh sb="0" eb="2">
      <t>ヘンドウ</t>
    </rPh>
    <rPh sb="2" eb="3">
      <t>ヒ</t>
    </rPh>
    <rPh sb="3" eb="4">
      <t>ヨウ</t>
    </rPh>
    <phoneticPr fontId="2"/>
  </si>
  <si>
    <t>↓変動費計算</t>
    <rPh sb="1" eb="3">
      <t>ヘンドウ</t>
    </rPh>
    <rPh sb="3" eb="4">
      <t>ヒ</t>
    </rPh>
    <rPh sb="4" eb="6">
      <t>ケイサン</t>
    </rPh>
    <phoneticPr fontId="2"/>
  </si>
  <si>
    <t>娯楽部門(変動)</t>
    <rPh sb="0" eb="2">
      <t>ゴラク</t>
    </rPh>
    <rPh sb="2" eb="4">
      <t>ブモン</t>
    </rPh>
    <rPh sb="5" eb="7">
      <t>ヘンドウ</t>
    </rPh>
    <phoneticPr fontId="2"/>
  </si>
  <si>
    <t>洋服に対する考え方なし</t>
    <rPh sb="0" eb="2">
      <t>ヨウフク</t>
    </rPh>
    <rPh sb="3" eb="4">
      <t>タイ</t>
    </rPh>
    <rPh sb="6" eb="7">
      <t>カンガ</t>
    </rPh>
    <rPh sb="8" eb="9">
      <t>カタ</t>
    </rPh>
    <phoneticPr fontId="2"/>
  </si>
  <si>
    <t>最低目標_</t>
    <rPh sb="0" eb="2">
      <t>サイテイ</t>
    </rPh>
    <rPh sb="2" eb="4">
      <t>モクヒョウ</t>
    </rPh>
    <phoneticPr fontId="2"/>
  </si>
  <si>
    <t>年目</t>
    <rPh sb="0" eb="2">
      <t>ネンメ</t>
    </rPh>
    <phoneticPr fontId="2"/>
  </si>
  <si>
    <t>例</t>
    <rPh sb="0" eb="1">
      <t>レイ</t>
    </rPh>
    <phoneticPr fontId="2"/>
  </si>
  <si>
    <t>(-20万は年間旅行費)</t>
    <rPh sb="4" eb="5">
      <t>マン</t>
    </rPh>
    <rPh sb="6" eb="7">
      <t>ネン</t>
    </rPh>
    <rPh sb="7" eb="8">
      <t>カン</t>
    </rPh>
    <rPh sb="8" eb="10">
      <t>リョコウ</t>
    </rPh>
    <rPh sb="10" eb="11">
      <t>ヒ</t>
    </rPh>
    <phoneticPr fontId="2"/>
  </si>
  <si>
    <t>■■月間貯蓄額■■</t>
    <rPh sb="2" eb="4">
      <t>ゲッカン</t>
    </rPh>
    <rPh sb="4" eb="7">
      <t>チョチクガク</t>
    </rPh>
    <phoneticPr fontId="2"/>
  </si>
  <si>
    <t>■■月間小遣い額■■</t>
    <rPh sb="2" eb="4">
      <t>ゲッカン</t>
    </rPh>
    <rPh sb="4" eb="6">
      <t>コヅカ</t>
    </rPh>
    <rPh sb="7" eb="8">
      <t>ガク</t>
    </rPh>
    <phoneticPr fontId="2"/>
  </si>
  <si>
    <t>*9*0.8</t>
    <phoneticPr fontId="2"/>
  </si>
  <si>
    <t>現金</t>
    <rPh sb="0" eb="2">
      <t>ゲンキン</t>
    </rPh>
    <phoneticPr fontId="2"/>
  </si>
  <si>
    <t>貸付金</t>
    <rPh sb="0" eb="2">
      <t>カシツケ</t>
    </rPh>
    <rPh sb="2" eb="3">
      <t>キン</t>
    </rPh>
    <phoneticPr fontId="2"/>
  </si>
  <si>
    <t>4年目目標差異</t>
    <rPh sb="1" eb="2">
      <t>ネン</t>
    </rPh>
    <rPh sb="2" eb="3">
      <t>メ</t>
    </rPh>
    <rPh sb="3" eb="5">
      <t>モクヒョウ</t>
    </rPh>
    <rPh sb="5" eb="7">
      <t>サイ</t>
    </rPh>
    <phoneticPr fontId="2"/>
  </si>
  <si>
    <t>仮想通貨</t>
    <rPh sb="0" eb="2">
      <t>カソウ</t>
    </rPh>
    <rPh sb="2" eb="4">
      <t>ツウカ</t>
    </rPh>
    <phoneticPr fontId="2"/>
  </si>
  <si>
    <t>株</t>
    <rPh sb="0" eb="1">
      <t>カブ</t>
    </rPh>
    <phoneticPr fontId="2"/>
  </si>
  <si>
    <t>(時価総額)</t>
    <rPh sb="1" eb="3">
      <t>ジカ</t>
    </rPh>
    <rPh sb="3" eb="5">
      <t>ソウガク</t>
    </rPh>
    <phoneticPr fontId="2"/>
  </si>
  <si>
    <t>(元金)</t>
    <rPh sb="1" eb="2">
      <t>モト</t>
    </rPh>
    <rPh sb="2" eb="3">
      <t>キン</t>
    </rPh>
    <phoneticPr fontId="2"/>
  </si>
  <si>
    <t>(元金差異)</t>
    <rPh sb="1" eb="2">
      <t>モト</t>
    </rPh>
    <rPh sb="2" eb="3">
      <t>キン</t>
    </rPh>
    <rPh sb="3" eb="5">
      <t>サイ</t>
    </rPh>
    <phoneticPr fontId="2"/>
  </si>
  <si>
    <t>(2018/1/15時点)</t>
    <phoneticPr fontId="2"/>
  </si>
  <si>
    <t>　</t>
    <phoneticPr fontId="2"/>
  </si>
  <si>
    <t>伊吹</t>
    <rPh sb="0" eb="2">
      <t>イブキ</t>
    </rPh>
    <phoneticPr fontId="2"/>
  </si>
  <si>
    <t>優里子</t>
    <rPh sb="0" eb="1">
      <t>ユウ</t>
    </rPh>
    <rPh sb="1" eb="2">
      <t>サト</t>
    </rPh>
    <rPh sb="2" eb="3">
      <t>コ</t>
    </rPh>
    <phoneticPr fontId="2"/>
  </si>
  <si>
    <t>スチームアイロン / ハンディアイロン</t>
    <phoneticPr fontId="2"/>
  </si>
  <si>
    <t>ハンガー掛けたままアイロンができる</t>
    <rPh sb="4" eb="5">
      <t>カ</t>
    </rPh>
    <phoneticPr fontId="2"/>
  </si>
  <si>
    <t>bluetoothスピーカー?</t>
    <phoneticPr fontId="2"/>
  </si>
  <si>
    <t>QTOP</t>
    <phoneticPr fontId="2"/>
  </si>
  <si>
    <t>カシミアマフラー/ストール?</t>
    <phoneticPr fontId="2"/>
  </si>
  <si>
    <t>時計</t>
    <rPh sb="0" eb="2">
      <t>トケイ</t>
    </rPh>
    <phoneticPr fontId="2"/>
  </si>
  <si>
    <t>誕生日</t>
    <rPh sb="0" eb="3">
      <t>タンジョウビ</t>
    </rPh>
    <phoneticPr fontId="2"/>
  </si>
  <si>
    <t>クリスマス + サンタ</t>
    <phoneticPr fontId="2"/>
  </si>
  <si>
    <t>今日</t>
    <rPh sb="0" eb="2">
      <t>キョウ</t>
    </rPh>
    <phoneticPr fontId="2"/>
  </si>
  <si>
    <t>引越祝</t>
    <rPh sb="0" eb="1">
      <t>ヒ</t>
    </rPh>
    <rPh sb="1" eb="2">
      <t>コ</t>
    </rPh>
    <rPh sb="2" eb="3">
      <t>イワイ</t>
    </rPh>
    <phoneticPr fontId="2"/>
  </si>
  <si>
    <t>文具??</t>
    <rPh sb="0" eb="2">
      <t>ブング</t>
    </rPh>
    <phoneticPr fontId="2"/>
  </si>
  <si>
    <t>iphone</t>
    <phoneticPr fontId="2"/>
  </si>
  <si>
    <t>英語のspeakingにもgood?</t>
    <rPh sb="0" eb="2">
      <t>エイゴ</t>
    </rPh>
    <phoneticPr fontId="2"/>
  </si>
  <si>
    <t>はなもっこ</t>
    <phoneticPr fontId="2"/>
  </si>
  <si>
    <t>クリスマス1万 + 誕生日1.5万</t>
    <rPh sb="6" eb="7">
      <t>マン</t>
    </rPh>
    <rPh sb="10" eb="13">
      <t>タンジョウビ</t>
    </rPh>
    <rPh sb="16" eb="17">
      <t>マン</t>
    </rPh>
    <phoneticPr fontId="2"/>
  </si>
  <si>
    <t>サンタ</t>
    <phoneticPr fontId="2"/>
  </si>
  <si>
    <t>カシミアマフラー?</t>
    <phoneticPr fontId="2"/>
  </si>
  <si>
    <t xml:space="preserve"> (ちょっと遅いけど…</t>
    <rPh sb="6" eb="7">
      <t>オソ</t>
    </rPh>
    <phoneticPr fontId="2"/>
  </si>
  <si>
    <t>http://zozo.jp/shop/sankyoshokai/goods/16672724/?did=42766267&amp;kid=13169</t>
    <phoneticPr fontId="2"/>
  </si>
  <si>
    <t>食事</t>
    <rPh sb="0" eb="2">
      <t>ショクジ</t>
    </rPh>
    <phoneticPr fontId="2"/>
  </si>
  <si>
    <t>交通費概算</t>
    <rPh sb="0" eb="3">
      <t>コウツウヒ</t>
    </rPh>
    <rPh sb="3" eb="5">
      <t>ガイサン</t>
    </rPh>
    <phoneticPr fontId="2"/>
  </si>
  <si>
    <t>計</t>
    <rPh sb="0" eb="1">
      <t>ケイ</t>
    </rPh>
    <phoneticPr fontId="2"/>
  </si>
  <si>
    <t>小計</t>
    <rPh sb="0" eb="2">
      <t>ショウケイ</t>
    </rPh>
    <phoneticPr fontId="2"/>
  </si>
  <si>
    <t>飲み物</t>
    <rPh sb="0" eb="1">
      <t>ノ</t>
    </rPh>
    <rPh sb="2" eb="3">
      <t>モノ</t>
    </rPh>
    <phoneticPr fontId="2"/>
  </si>
  <si>
    <t>BB弾購入値引</t>
    <rPh sb="2" eb="3">
      <t>タマ</t>
    </rPh>
    <rPh sb="3" eb="5">
      <t>コウニュウ</t>
    </rPh>
    <rPh sb="5" eb="7">
      <t>ネビキ</t>
    </rPh>
    <phoneticPr fontId="2"/>
  </si>
  <si>
    <t>BB弾購入費(2万発)</t>
    <rPh sb="2" eb="3">
      <t>タマ</t>
    </rPh>
    <rPh sb="3" eb="6">
      <t>コウニュウヒ</t>
    </rPh>
    <rPh sb="8" eb="10">
      <t>マンハツ</t>
    </rPh>
    <phoneticPr fontId="2"/>
  </si>
  <si>
    <t>BB弾返却分(5千発)</t>
    <rPh sb="2" eb="3">
      <t>タマ</t>
    </rPh>
    <rPh sb="3" eb="5">
      <t>ヘンキャク</t>
    </rPh>
    <rPh sb="5" eb="6">
      <t>ブン</t>
    </rPh>
    <rPh sb="8" eb="9">
      <t>セン</t>
    </rPh>
    <rPh sb="9" eb="10">
      <t>ハツ</t>
    </rPh>
    <phoneticPr fontId="2"/>
  </si>
  <si>
    <t>HoRoPii</t>
  </si>
  <si>
    <t>Am</t>
    <phoneticPr fontId="2"/>
  </si>
  <si>
    <t>SWAT 強硬 プロテクター 4点 セット</t>
    <phoneticPr fontId="2"/>
  </si>
  <si>
    <t>Kisstaker</t>
    <phoneticPr fontId="2"/>
  </si>
  <si>
    <t>カラビナ 6個</t>
    <rPh sb="6" eb="7">
      <t>コ</t>
    </rPh>
    <phoneticPr fontId="2"/>
  </si>
  <si>
    <t>タクティカルメッシュゴーグル オリーブグリーン</t>
    <phoneticPr fontId="2"/>
  </si>
  <si>
    <t>キャンドゥ</t>
    <phoneticPr fontId="2"/>
  </si>
  <si>
    <t>ペットボトル_ボトル口(一個使用不可)</t>
    <rPh sb="10" eb="11">
      <t>クチ</t>
    </rPh>
    <rPh sb="12" eb="14">
      <t>イッコ</t>
    </rPh>
    <rPh sb="14" eb="16">
      <t>シヨウ</t>
    </rPh>
    <rPh sb="16" eb="18">
      <t>フカ</t>
    </rPh>
    <phoneticPr fontId="2"/>
  </si>
  <si>
    <t>今日</t>
    <rPh sb="0" eb="2">
      <t>キョウ</t>
    </rPh>
    <phoneticPr fontId="2"/>
  </si>
  <si>
    <t>カシミアストール購入</t>
    <rPh sb="8" eb="10">
      <t>コウニュウ</t>
    </rPh>
    <phoneticPr fontId="2"/>
  </si>
  <si>
    <t>https://item.rakuten.co.jp/hayashiguchi/cs0055/</t>
    <phoneticPr fontId="2"/>
  </si>
  <si>
    <t>クリスマス予定</t>
    <rPh sb="5" eb="7">
      <t>ヨテイ</t>
    </rPh>
    <phoneticPr fontId="2"/>
  </si>
  <si>
    <t>メガネ(ボストン型)</t>
    <rPh sb="8" eb="9">
      <t>ガタ</t>
    </rPh>
    <phoneticPr fontId="2"/>
  </si>
  <si>
    <t>xperia Z1互換バッテリー</t>
    <rPh sb="9" eb="11">
      <t>ゴカン</t>
    </rPh>
    <phoneticPr fontId="2"/>
  </si>
  <si>
    <t>自転車関連</t>
    <rPh sb="0" eb="3">
      <t>ジテンシャ</t>
    </rPh>
    <rPh sb="3" eb="5">
      <t>カンレン</t>
    </rPh>
    <phoneticPr fontId="2"/>
  </si>
  <si>
    <t>ピローカバー</t>
    <phoneticPr fontId="2"/>
  </si>
  <si>
    <t>Ｅｄｙチャージ</t>
  </si>
  <si>
    <t>１０９シネマズ</t>
    <phoneticPr fontId="2"/>
  </si>
  <si>
    <t>blue tooth　スピーカ</t>
    <phoneticPr fontId="2"/>
  </si>
  <si>
    <t>NETFLIX.COM</t>
    <phoneticPr fontId="2"/>
  </si>
  <si>
    <t>STEAM GAMES</t>
    <phoneticPr fontId="2"/>
  </si>
  <si>
    <t>定期券</t>
    <rPh sb="0" eb="3">
      <t>テイキケン</t>
    </rPh>
    <phoneticPr fontId="2"/>
  </si>
  <si>
    <t>ﾛﾘﾎﾟﾂﾌﾟ</t>
    <phoneticPr fontId="2"/>
  </si>
  <si>
    <t>Ａｒｅｔｉ</t>
    <phoneticPr fontId="2"/>
  </si>
  <si>
    <t>紳士服ハルヤマスーツ</t>
    <phoneticPr fontId="2"/>
  </si>
  <si>
    <t>ホテル椿山荘</t>
    <phoneticPr fontId="2"/>
  </si>
  <si>
    <t>プレゼント</t>
    <phoneticPr fontId="2"/>
  </si>
  <si>
    <t>誕生日</t>
    <rPh sb="0" eb="3">
      <t>タンジョウビ</t>
    </rPh>
    <phoneticPr fontId="2"/>
  </si>
  <si>
    <t>半年に一回</t>
    <rPh sb="0" eb="2">
      <t>ハントシ</t>
    </rPh>
    <rPh sb="3" eb="5">
      <t>イッカイ</t>
    </rPh>
    <phoneticPr fontId="2"/>
  </si>
  <si>
    <t>返還</t>
    <rPh sb="0" eb="2">
      <t>ヘンカン</t>
    </rPh>
    <phoneticPr fontId="2"/>
  </si>
  <si>
    <t>3月支払(2月一括)</t>
    <rPh sb="1" eb="2">
      <t>ガツ</t>
    </rPh>
    <rPh sb="2" eb="4">
      <t>シハライ</t>
    </rPh>
    <rPh sb="6" eb="7">
      <t>ガツ</t>
    </rPh>
    <rPh sb="7" eb="9">
      <t>イッカツ</t>
    </rPh>
    <phoneticPr fontId="2"/>
  </si>
  <si>
    <t>クリスマス</t>
    <phoneticPr fontId="2"/>
  </si>
  <si>
    <t>伊吹</t>
    <rPh sb="0" eb="2">
      <t>イブキ</t>
    </rPh>
    <phoneticPr fontId="2"/>
  </si>
  <si>
    <t>優里子mini</t>
    <rPh sb="0" eb="3">
      <t>ユリコ</t>
    </rPh>
    <phoneticPr fontId="2"/>
  </si>
  <si>
    <t>ハヤシグチ毛皮ファーカシミヤ</t>
    <phoneticPr fontId="2"/>
  </si>
  <si>
    <t>自分</t>
    <rPh sb="0" eb="2">
      <t>ジブン</t>
    </rPh>
    <phoneticPr fontId="2"/>
  </si>
  <si>
    <t>優里子</t>
    <rPh sb="0" eb="3">
      <t>ユリコ</t>
    </rPh>
    <phoneticPr fontId="2"/>
  </si>
  <si>
    <t>半分ポイント返還</t>
    <rPh sb="0" eb="2">
      <t>ハンブン</t>
    </rPh>
    <rPh sb="6" eb="8">
      <t>ヘンカン</t>
    </rPh>
    <phoneticPr fontId="2"/>
  </si>
  <si>
    <t>×</t>
    <phoneticPr fontId="2"/>
  </si>
  <si>
    <t>メイン</t>
    <phoneticPr fontId="2"/>
  </si>
  <si>
    <t>昼食</t>
    <rPh sb="0" eb="2">
      <t>チュウショク</t>
    </rPh>
    <phoneticPr fontId="2"/>
  </si>
  <si>
    <t>夕食</t>
    <rPh sb="0" eb="2">
      <t>ユウショク</t>
    </rPh>
    <phoneticPr fontId="2"/>
  </si>
  <si>
    <t>移動</t>
    <rPh sb="0" eb="2">
      <t>イドウ</t>
    </rPh>
    <phoneticPr fontId="2"/>
  </si>
  <si>
    <t>成田10:15-新千歳12:05</t>
    <rPh sb="0" eb="2">
      <t>ナリタ</t>
    </rPh>
    <rPh sb="8" eb="11">
      <t>シンチトセ</t>
    </rPh>
    <phoneticPr fontId="2"/>
  </si>
  <si>
    <t>新千歳19:30-成田21:05</t>
    <rPh sb="0" eb="3">
      <t>シンチトセ</t>
    </rPh>
    <rPh sb="9" eb="11">
      <t>ナリタ</t>
    </rPh>
    <phoneticPr fontId="2"/>
  </si>
  <si>
    <t>ホテル</t>
    <phoneticPr fontId="2"/>
  </si>
  <si>
    <t>札幌ビューホテル大通公園</t>
    <phoneticPr fontId="2"/>
  </si>
  <si>
    <t>札幌市中央区大通西8丁目</t>
    <phoneticPr fontId="2"/>
  </si>
  <si>
    <t>大通・狸小路</t>
    <rPh sb="0" eb="2">
      <t>オオドオリ</t>
    </rPh>
    <rPh sb="3" eb="4">
      <t>タヌキ</t>
    </rPh>
    <rPh sb="4" eb="6">
      <t>コウジ</t>
    </rPh>
    <phoneticPr fontId="2"/>
  </si>
  <si>
    <t>春スノボ</t>
    <rPh sb="0" eb="1">
      <t>ハル</t>
    </rPh>
    <phoneticPr fontId="2"/>
  </si>
  <si>
    <t>-</t>
    <phoneticPr fontId="2"/>
  </si>
  <si>
    <t>桑園イオン</t>
    <rPh sb="0" eb="2">
      <t>ソウエン</t>
    </rPh>
    <phoneticPr fontId="2"/>
  </si>
  <si>
    <t>北大</t>
    <rPh sb="0" eb="2">
      <t>ホクダイ</t>
    </rPh>
    <phoneticPr fontId="2"/>
  </si>
  <si>
    <t>北食</t>
    <rPh sb="0" eb="1">
      <t>ホク</t>
    </rPh>
    <rPh sb="1" eb="2">
      <t>ショク</t>
    </rPh>
    <phoneticPr fontId="2"/>
  </si>
  <si>
    <t>とりあたま</t>
    <phoneticPr fontId="2"/>
  </si>
  <si>
    <t>シープバー</t>
    <phoneticPr fontId="2"/>
  </si>
  <si>
    <t>電気羊酒場 エレクトリックシープバー</t>
    <rPh sb="0" eb="2">
      <t>デンキ</t>
    </rPh>
    <rPh sb="2" eb="3">
      <t>ヒツジ</t>
    </rPh>
    <rPh sb="3" eb="5">
      <t>サカバ</t>
    </rPh>
    <phoneticPr fontId="2"/>
  </si>
  <si>
    <t>ととり</t>
    <phoneticPr fontId="2"/>
  </si>
  <si>
    <t>Yoshi</t>
    <phoneticPr fontId="2"/>
  </si>
  <si>
    <t>スープカレー</t>
    <phoneticPr fontId="2"/>
  </si>
  <si>
    <t>札駅</t>
    <rPh sb="0" eb="1">
      <t>サツ</t>
    </rPh>
    <rPh sb="1" eb="2">
      <t>エキ</t>
    </rPh>
    <phoneticPr fontId="2"/>
  </si>
  <si>
    <t>大通</t>
    <rPh sb="0" eb="2">
      <t>オオドオ</t>
    </rPh>
    <phoneticPr fontId="2"/>
  </si>
  <si>
    <t>3泊４日札幌旅行</t>
    <rPh sb="1" eb="2">
      <t>ハク</t>
    </rPh>
    <rPh sb="2" eb="4">
      <t>ヨッカ</t>
    </rPh>
    <rPh sb="4" eb="6">
      <t>サッポロ</t>
    </rPh>
    <rPh sb="6" eb="8">
      <t>リョコウ</t>
    </rPh>
    <phoneticPr fontId="2"/>
  </si>
  <si>
    <t>(午後早めに離別)</t>
    <rPh sb="1" eb="3">
      <t>ゴゴ</t>
    </rPh>
    <rPh sb="3" eb="4">
      <t>ハヤ</t>
    </rPh>
    <rPh sb="6" eb="8">
      <t>リベツ</t>
    </rPh>
    <phoneticPr fontId="2"/>
  </si>
  <si>
    <t>北大周辺</t>
    <rPh sb="0" eb="2">
      <t>ホクダイ</t>
    </rPh>
    <rPh sb="2" eb="4">
      <t>シュウヘン</t>
    </rPh>
    <phoneticPr fontId="2"/>
  </si>
  <si>
    <t>ホテル周辺</t>
    <rPh sb="3" eb="5">
      <t>シュウヘン</t>
    </rPh>
    <phoneticPr fontId="2"/>
  </si>
  <si>
    <t>北食・中央食堂</t>
    <rPh sb="0" eb="1">
      <t>ホク</t>
    </rPh>
    <rPh sb="1" eb="2">
      <t>ショク</t>
    </rPh>
    <rPh sb="3" eb="5">
      <t>チュウオウ</t>
    </rPh>
    <rPh sb="5" eb="7">
      <t>ショクドウ</t>
    </rPh>
    <phoneticPr fontId="2"/>
  </si>
  <si>
    <t>北○</t>
    <rPh sb="0" eb="1">
      <t>キタ</t>
    </rPh>
    <phoneticPr fontId="2"/>
  </si>
  <si>
    <t>和楽</t>
    <rPh sb="0" eb="2">
      <t>ワラク</t>
    </rPh>
    <phoneticPr fontId="2"/>
  </si>
  <si>
    <t>二十四軒</t>
    <rPh sb="0" eb="3">
      <t>ニジュウヨン</t>
    </rPh>
    <rPh sb="3" eb="4">
      <t>ケン</t>
    </rPh>
    <phoneticPr fontId="2"/>
  </si>
  <si>
    <t>南北ストリート</t>
    <rPh sb="0" eb="2">
      <t>ナンボク</t>
    </rPh>
    <phoneticPr fontId="2"/>
  </si>
  <si>
    <t>北二十四条</t>
    <rPh sb="0" eb="1">
      <t>キタ</t>
    </rPh>
    <rPh sb="1" eb="5">
      <t>２４ジョウ</t>
    </rPh>
    <phoneticPr fontId="2"/>
  </si>
  <si>
    <t>YOSHI</t>
    <phoneticPr fontId="2"/>
  </si>
  <si>
    <t>札幌駅周辺?</t>
    <rPh sb="0" eb="3">
      <t>サッポロエキ</t>
    </rPh>
    <rPh sb="3" eb="5">
      <t>シュウヘン</t>
    </rPh>
    <phoneticPr fontId="2"/>
  </si>
  <si>
    <t>狸小路</t>
    <rPh sb="0" eb="1">
      <t>タヌキ</t>
    </rPh>
    <rPh sb="1" eb="3">
      <t>コウジ</t>
    </rPh>
    <phoneticPr fontId="2"/>
  </si>
  <si>
    <t>SHS</t>
    <phoneticPr fontId="2"/>
  </si>
  <si>
    <t>その他</t>
    <rPh sb="2" eb="3">
      <t>タ</t>
    </rPh>
    <phoneticPr fontId="2"/>
  </si>
  <si>
    <t>スプリングガイド</t>
    <phoneticPr fontId="2"/>
  </si>
  <si>
    <t xml:space="preserve">守護神 アルミ製 スプリングガイド Ver.3用 </t>
    <phoneticPr fontId="2"/>
  </si>
  <si>
    <t>楽</t>
    <rPh sb="0" eb="1">
      <t>ラク</t>
    </rPh>
    <phoneticPr fontId="2"/>
  </si>
  <si>
    <t>大里</t>
    <rPh sb="0" eb="2">
      <t>オオサト</t>
    </rPh>
    <phoneticPr fontId="2"/>
  </si>
  <si>
    <t>ネジ</t>
    <phoneticPr fontId="2"/>
  </si>
  <si>
    <t>ユニクロ 小ネジサラ M5×25 50入</t>
    <phoneticPr fontId="2"/>
  </si>
  <si>
    <t>施設利用代</t>
    <rPh sb="0" eb="2">
      <t>シセツ</t>
    </rPh>
    <rPh sb="2" eb="4">
      <t>リヨウ</t>
    </rPh>
    <rPh sb="4" eb="5">
      <t>ダイ</t>
    </rPh>
    <phoneticPr fontId="2"/>
  </si>
  <si>
    <t>食事・飲物</t>
    <rPh sb="0" eb="2">
      <t>ショクジ</t>
    </rPh>
    <rPh sb="3" eb="4">
      <t>ノ</t>
    </rPh>
    <rPh sb="4" eb="5">
      <t>モノ</t>
    </rPh>
    <phoneticPr fontId="2"/>
  </si>
  <si>
    <t>2018/5/27_定例会(ユニオンベース)</t>
    <rPh sb="10" eb="13">
      <t>テイレイカイ</t>
    </rPh>
    <phoneticPr fontId="2"/>
  </si>
  <si>
    <t>VFC</t>
    <phoneticPr fontId="2"/>
  </si>
  <si>
    <t>ハンドガード</t>
    <phoneticPr fontId="2"/>
  </si>
  <si>
    <t>HK417 レイルハンドガード/アルミCNC</t>
    <phoneticPr fontId="2"/>
  </si>
  <si>
    <t>BigDragon</t>
    <phoneticPr fontId="2"/>
  </si>
  <si>
    <t>ベルト</t>
    <phoneticPr fontId="2"/>
  </si>
  <si>
    <t>服装</t>
    <rPh sb="0" eb="2">
      <t>フクソウ</t>
    </rPh>
    <phoneticPr fontId="2"/>
  </si>
  <si>
    <t>Tacticalウエストベルト/Cordura1000D (OD)</t>
    <phoneticPr fontId="2"/>
  </si>
  <si>
    <t>日本語圏</t>
    <rPh sb="0" eb="2">
      <t>ニホン</t>
    </rPh>
    <rPh sb="2" eb="3">
      <t>ゴ</t>
    </rPh>
    <rPh sb="3" eb="4">
      <t>ケン</t>
    </rPh>
    <phoneticPr fontId="2"/>
  </si>
  <si>
    <t>スペイン語圏</t>
    <rPh sb="4" eb="5">
      <t>ゴ</t>
    </rPh>
    <rPh sb="5" eb="6">
      <t>ケン</t>
    </rPh>
    <phoneticPr fontId="2"/>
  </si>
  <si>
    <t>英語圏</t>
    <rPh sb="0" eb="2">
      <t>エイゴ</t>
    </rPh>
    <rPh sb="2" eb="3">
      <t>ケン</t>
    </rPh>
    <phoneticPr fontId="2"/>
  </si>
  <si>
    <t>例)</t>
    <rPh sb="0" eb="1">
      <t>レイ</t>
    </rPh>
    <phoneticPr fontId="2"/>
  </si>
  <si>
    <t>日本</t>
    <rPh sb="0" eb="2">
      <t>ニホン</t>
    </rPh>
    <phoneticPr fontId="2"/>
  </si>
  <si>
    <t>アメリカ・イギリス・フィリピン</t>
    <phoneticPr fontId="2"/>
  </si>
  <si>
    <t>ワーキングホリデー</t>
    <phoneticPr fontId="2"/>
  </si>
  <si>
    <t>スペイン・チリ・グアテマラ</t>
    <phoneticPr fontId="2"/>
  </si>
  <si>
    <t>1年間(最長2年間)</t>
    <rPh sb="1" eb="2">
      <t>ネン</t>
    </rPh>
    <rPh sb="2" eb="3">
      <t>カン</t>
    </rPh>
    <rPh sb="4" eb="6">
      <t>サイチョウ</t>
    </rPh>
    <rPh sb="7" eb="9">
      <t>ネンカン</t>
    </rPh>
    <phoneticPr fontId="2"/>
  </si>
  <si>
    <t>27歳</t>
    <rPh sb="2" eb="3">
      <t>サイ</t>
    </rPh>
    <phoneticPr fontId="2"/>
  </si>
  <si>
    <t>28歳</t>
    <rPh sb="2" eb="3">
      <t>サイ</t>
    </rPh>
    <phoneticPr fontId="2"/>
  </si>
  <si>
    <t>29歳</t>
    <rPh sb="2" eb="3">
      <t>サイ</t>
    </rPh>
    <phoneticPr fontId="2"/>
  </si>
  <si>
    <t>30歳</t>
    <rPh sb="2" eb="3">
      <t>サイ</t>
    </rPh>
    <phoneticPr fontId="2"/>
  </si>
  <si>
    <t>31歳</t>
    <rPh sb="2" eb="3">
      <t>サイ</t>
    </rPh>
    <phoneticPr fontId="2"/>
  </si>
  <si>
    <t>海外では低収入になる可能性がある</t>
    <rPh sb="0" eb="2">
      <t>カイガイ</t>
    </rPh>
    <rPh sb="4" eb="5">
      <t>テイ</t>
    </rPh>
    <rPh sb="5" eb="7">
      <t>シュウニュウ</t>
    </rPh>
    <rPh sb="10" eb="13">
      <t>カノウセイ</t>
    </rPh>
    <phoneticPr fontId="2"/>
  </si>
  <si>
    <t>特に"これから"学ぶスペイン語圏内では英語圏よりもより不安要素は高い</t>
    <rPh sb="0" eb="1">
      <t>トク</t>
    </rPh>
    <rPh sb="8" eb="9">
      <t>マナ</t>
    </rPh>
    <rPh sb="14" eb="15">
      <t>ゴ</t>
    </rPh>
    <rPh sb="15" eb="16">
      <t>ケン</t>
    </rPh>
    <rPh sb="16" eb="17">
      <t>ナイ</t>
    </rPh>
    <rPh sb="19" eb="21">
      <t>エイゴ</t>
    </rPh>
    <rPh sb="21" eb="22">
      <t>ケン</t>
    </rPh>
    <rPh sb="27" eb="29">
      <t>フアン</t>
    </rPh>
    <rPh sb="29" eb="31">
      <t>ヨウソ</t>
    </rPh>
    <rPh sb="32" eb="33">
      <t>タカ</t>
    </rPh>
    <phoneticPr fontId="2"/>
  </si>
  <si>
    <t>とはいえ</t>
    <phoneticPr fontId="2"/>
  </si>
  <si>
    <t>折衝案となるが、</t>
    <rPh sb="0" eb="2">
      <t>セッショウ</t>
    </rPh>
    <rPh sb="2" eb="3">
      <t>アン</t>
    </rPh>
    <phoneticPr fontId="2"/>
  </si>
  <si>
    <t>　ワーホリを利用したチリへの渡航は勿論OK</t>
    <rPh sb="6" eb="8">
      <t>リヨウ</t>
    </rPh>
    <rPh sb="14" eb="16">
      <t>トコウ</t>
    </rPh>
    <rPh sb="17" eb="19">
      <t>モチロン</t>
    </rPh>
    <phoneticPr fontId="2"/>
  </si>
  <si>
    <t>　それに延長を利用して志望する建築家のところで修行するのもOK</t>
    <rPh sb="4" eb="6">
      <t>エンチョウ</t>
    </rPh>
    <rPh sb="7" eb="9">
      <t>リヨウ</t>
    </rPh>
    <rPh sb="11" eb="13">
      <t>シボウ</t>
    </rPh>
    <rPh sb="15" eb="18">
      <t>ケンチクカ</t>
    </rPh>
    <rPh sb="23" eb="25">
      <t>シュギョウ</t>
    </rPh>
    <phoneticPr fontId="2"/>
  </si>
  <si>
    <t>とはいえ努力して優里子に付いて行きたいので</t>
    <rPh sb="4" eb="6">
      <t>ドリョク</t>
    </rPh>
    <rPh sb="8" eb="11">
      <t>ユリコ</t>
    </rPh>
    <rPh sb="12" eb="13">
      <t>ツ</t>
    </rPh>
    <rPh sb="15" eb="16">
      <t>イ</t>
    </rPh>
    <phoneticPr fontId="2"/>
  </si>
  <si>
    <t>海外であるならば英語(ワーホリが終わるころを目指して)を中心として仕事をみつけられるようにしたい</t>
    <rPh sb="0" eb="2">
      <t>カイガイ</t>
    </rPh>
    <rPh sb="8" eb="10">
      <t>エイゴ</t>
    </rPh>
    <rPh sb="16" eb="17">
      <t>オ</t>
    </rPh>
    <rPh sb="22" eb="24">
      <t>メザ</t>
    </rPh>
    <rPh sb="28" eb="30">
      <t>チュウシン</t>
    </rPh>
    <rPh sb="33" eb="35">
      <t>シゴト</t>
    </rPh>
    <phoneticPr fontId="2"/>
  </si>
  <si>
    <t>まだとっかかりがあるから</t>
    <phoneticPr fontId="2"/>
  </si>
  <si>
    <r>
      <rPr>
        <b/>
        <sz val="11"/>
        <color rgb="FFFF0000"/>
        <rFont val="Meiryo UI"/>
        <family val="3"/>
        <charset val="128"/>
      </rPr>
      <t>海外</t>
    </r>
    <r>
      <rPr>
        <sz val="11"/>
        <color theme="1"/>
        <rFont val="Meiryo UI"/>
        <family val="2"/>
        <charset val="128"/>
      </rPr>
      <t>で修行を積む・そのうち修行が実り、仕事を得る・暮らすという考えは尊重したい</t>
    </r>
    <rPh sb="0" eb="2">
      <t>カイガイ</t>
    </rPh>
    <rPh sb="3" eb="5">
      <t>シュギョウ</t>
    </rPh>
    <rPh sb="6" eb="7">
      <t>ツ</t>
    </rPh>
    <rPh sb="13" eb="15">
      <t>シュギョウ</t>
    </rPh>
    <rPh sb="16" eb="17">
      <t>ミノ</t>
    </rPh>
    <rPh sb="19" eb="21">
      <t>シゴト</t>
    </rPh>
    <rPh sb="22" eb="23">
      <t>エ</t>
    </rPh>
    <rPh sb="25" eb="26">
      <t>ク</t>
    </rPh>
    <rPh sb="31" eb="32">
      <t>カンガ</t>
    </rPh>
    <rPh sb="34" eb="36">
      <t>ソンチョウ</t>
    </rPh>
    <phoneticPr fontId="2"/>
  </si>
  <si>
    <t>但し、俺は恐らく簡単にスペイン語圏での仕事を簡単には見つけられない/ 語学が弱いことからスペイン語習得も容易ではないと思っている</t>
    <rPh sb="0" eb="1">
      <t>タダ</t>
    </rPh>
    <rPh sb="3" eb="4">
      <t>オレ</t>
    </rPh>
    <rPh sb="5" eb="6">
      <t>オソ</t>
    </rPh>
    <rPh sb="8" eb="10">
      <t>カンタン</t>
    </rPh>
    <rPh sb="15" eb="16">
      <t>ゴ</t>
    </rPh>
    <rPh sb="16" eb="17">
      <t>ケン</t>
    </rPh>
    <rPh sb="19" eb="21">
      <t>シゴト</t>
    </rPh>
    <rPh sb="22" eb="24">
      <t>カンタン</t>
    </rPh>
    <rPh sb="26" eb="27">
      <t>ミ</t>
    </rPh>
    <rPh sb="35" eb="37">
      <t>ゴガク</t>
    </rPh>
    <rPh sb="38" eb="39">
      <t>ヨワ</t>
    </rPh>
    <rPh sb="48" eb="49">
      <t>ゴ</t>
    </rPh>
    <rPh sb="49" eb="51">
      <t>シュウトク</t>
    </rPh>
    <rPh sb="52" eb="54">
      <t>ヨウイ</t>
    </rPh>
    <rPh sb="59" eb="60">
      <t>オモ</t>
    </rPh>
    <phoneticPr fontId="2"/>
  </si>
  <si>
    <t>優里子がチリに行くのと同時に</t>
    <rPh sb="0" eb="3">
      <t>ユリコ</t>
    </rPh>
    <rPh sb="7" eb="8">
      <t>イ</t>
    </rPh>
    <rPh sb="11" eb="13">
      <t>ドウジ</t>
    </rPh>
    <phoneticPr fontId="2"/>
  </si>
  <si>
    <t>俺は英語の勉強を始め、1-2年後に</t>
    <rPh sb="0" eb="1">
      <t>オレ</t>
    </rPh>
    <rPh sb="2" eb="4">
      <t>エイゴ</t>
    </rPh>
    <rPh sb="5" eb="7">
      <t>ベンキョウ</t>
    </rPh>
    <rPh sb="8" eb="9">
      <t>ハジ</t>
    </rPh>
    <rPh sb="14" eb="15">
      <t>ネン</t>
    </rPh>
    <rPh sb="15" eb="16">
      <t>ゴ</t>
    </rPh>
    <phoneticPr fontId="2"/>
  </si>
  <si>
    <t>　日本で仕事をするか、英語圏で仕事をするか二人で決めたい</t>
    <rPh sb="1" eb="3">
      <t>ニホン</t>
    </rPh>
    <rPh sb="4" eb="6">
      <t>シゴト</t>
    </rPh>
    <rPh sb="11" eb="13">
      <t>エイゴ</t>
    </rPh>
    <rPh sb="13" eb="14">
      <t>ケン</t>
    </rPh>
    <rPh sb="15" eb="17">
      <t>シゴト</t>
    </rPh>
    <rPh sb="21" eb="23">
      <t>フタリ</t>
    </rPh>
    <rPh sb="24" eb="25">
      <t>キ</t>
    </rPh>
    <phoneticPr fontId="2"/>
  </si>
  <si>
    <t>英語圏で　優里子がある程度の安定した職につけるなら</t>
    <rPh sb="0" eb="2">
      <t>エイゴ</t>
    </rPh>
    <rPh sb="2" eb="3">
      <t>ケン</t>
    </rPh>
    <rPh sb="5" eb="8">
      <t>ユリコ</t>
    </rPh>
    <rPh sb="11" eb="13">
      <t>テイド</t>
    </rPh>
    <rPh sb="14" eb="16">
      <t>アンテイ</t>
    </rPh>
    <rPh sb="18" eb="19">
      <t>ショク</t>
    </rPh>
    <phoneticPr fontId="2"/>
  </si>
  <si>
    <t>本心だけ言えば、俺は優里子に</t>
    <rPh sb="0" eb="2">
      <t>ホンシン</t>
    </rPh>
    <rPh sb="4" eb="5">
      <t>イ</t>
    </rPh>
    <rPh sb="8" eb="9">
      <t>オレ</t>
    </rPh>
    <rPh sb="10" eb="13">
      <t>ユリコ</t>
    </rPh>
    <phoneticPr fontId="2"/>
  </si>
  <si>
    <t>　師と言える沢山学んできてほしい、世界的に活躍できるようにな人間になってほしい、好きな仕事をしてほしい</t>
    <rPh sb="1" eb="2">
      <t>シ</t>
    </rPh>
    <rPh sb="3" eb="4">
      <t>イ</t>
    </rPh>
    <rPh sb="6" eb="8">
      <t>タクサン</t>
    </rPh>
    <rPh sb="8" eb="9">
      <t>マナ</t>
    </rPh>
    <rPh sb="17" eb="20">
      <t>セカイテキ</t>
    </rPh>
    <rPh sb="21" eb="23">
      <t>カツヤク</t>
    </rPh>
    <rPh sb="30" eb="32">
      <t>ニンゲン</t>
    </rPh>
    <rPh sb="40" eb="41">
      <t>ス</t>
    </rPh>
    <rPh sb="43" eb="45">
      <t>シゴト</t>
    </rPh>
    <phoneticPr fontId="2"/>
  </si>
  <si>
    <t>ダンプポーチ</t>
    <phoneticPr fontId="2"/>
  </si>
  <si>
    <t>出来る限り互いに干渉されることなく・制限されることなく、自由に活動すること</t>
    <rPh sb="0" eb="2">
      <t>デキ</t>
    </rPh>
    <rPh sb="3" eb="4">
      <t>カギ</t>
    </rPh>
    <rPh sb="5" eb="6">
      <t>タガ</t>
    </rPh>
    <rPh sb="8" eb="10">
      <t>カンショウ</t>
    </rPh>
    <rPh sb="18" eb="20">
      <t>セイゲン</t>
    </rPh>
    <rPh sb="28" eb="30">
      <t>ジユウ</t>
    </rPh>
    <rPh sb="31" eb="33">
      <t>カツドウ</t>
    </rPh>
    <phoneticPr fontId="2"/>
  </si>
  <si>
    <t>二人のうち、最低どちらかはある程度の資金確保ができる状態にすること</t>
    <rPh sb="0" eb="2">
      <t>フタリ</t>
    </rPh>
    <rPh sb="6" eb="8">
      <t>サイテイ</t>
    </rPh>
    <rPh sb="15" eb="17">
      <t>テイド</t>
    </rPh>
    <rPh sb="18" eb="20">
      <t>シキン</t>
    </rPh>
    <rPh sb="20" eb="22">
      <t>カクホ</t>
    </rPh>
    <rPh sb="26" eb="28">
      <t>ジョウタイ</t>
    </rPh>
    <phoneticPr fontId="2"/>
  </si>
  <si>
    <t>上記二点を強調・妥協しつつも守っていきたい</t>
    <rPh sb="0" eb="2">
      <t>ジョウキ</t>
    </rPh>
    <rPh sb="2" eb="4">
      <t>ニテン</t>
    </rPh>
    <rPh sb="5" eb="7">
      <t>キョウチョウ</t>
    </rPh>
    <rPh sb="8" eb="10">
      <t>ダキョウ</t>
    </rPh>
    <rPh sb="14" eb="15">
      <t>マモ</t>
    </rPh>
    <phoneticPr fontId="2"/>
  </si>
  <si>
    <t>考え直し</t>
    <rPh sb="0" eb="1">
      <t>カンガ</t>
    </rPh>
    <rPh sb="2" eb="3">
      <t>ナオ</t>
    </rPh>
    <phoneticPr fontId="2"/>
  </si>
  <si>
    <t>そもそも俺が東京に来た理由はなんだったか</t>
    <rPh sb="4" eb="5">
      <t>オレ</t>
    </rPh>
    <rPh sb="6" eb="8">
      <t>トウキョウ</t>
    </rPh>
    <rPh sb="9" eb="10">
      <t>キ</t>
    </rPh>
    <rPh sb="11" eb="13">
      <t>リユウ</t>
    </rPh>
    <phoneticPr fontId="2"/>
  </si>
  <si>
    <t>IT企業を優先し、また東京に根差した企業を選んだのはなぜか</t>
    <rPh sb="2" eb="4">
      <t>キギョウ</t>
    </rPh>
    <rPh sb="5" eb="7">
      <t>ユウセン</t>
    </rPh>
    <rPh sb="11" eb="13">
      <t>トウキョウ</t>
    </rPh>
    <rPh sb="14" eb="16">
      <t>ネザ</t>
    </rPh>
    <rPh sb="18" eb="20">
      <t>キギョウ</t>
    </rPh>
    <rPh sb="21" eb="22">
      <t>エラ</t>
    </rPh>
    <phoneticPr fontId="2"/>
  </si>
  <si>
    <t>それは、他分野に及ぶ社会ソリューションの提供は 優里子が目指す分野にも入り込めるから</t>
    <rPh sb="4" eb="7">
      <t>タブンヤ</t>
    </rPh>
    <rPh sb="8" eb="9">
      <t>オヨ</t>
    </rPh>
    <rPh sb="10" eb="12">
      <t>シャカイ</t>
    </rPh>
    <rPh sb="20" eb="22">
      <t>テイキョウ</t>
    </rPh>
    <rPh sb="24" eb="27">
      <t>ユリコ</t>
    </rPh>
    <rPh sb="28" eb="30">
      <t>メザ</t>
    </rPh>
    <rPh sb="31" eb="33">
      <t>ブンヤ</t>
    </rPh>
    <rPh sb="35" eb="36">
      <t>ハイ</t>
    </rPh>
    <rPh sb="37" eb="38">
      <t>コ</t>
    </rPh>
    <phoneticPr fontId="2"/>
  </si>
  <si>
    <t>　だからいま建設会社に常駐しているんでしょ</t>
    <rPh sb="6" eb="8">
      <t>ケンセツ</t>
    </rPh>
    <rPh sb="8" eb="10">
      <t>ガイシャ</t>
    </rPh>
    <rPh sb="11" eb="13">
      <t>ジョウチュウ</t>
    </rPh>
    <phoneticPr fontId="2"/>
  </si>
  <si>
    <t>東京で学ぶ・働くを予定していた優里子を追って東京に来たんではなかったか</t>
    <rPh sb="0" eb="2">
      <t>トウキョウ</t>
    </rPh>
    <rPh sb="3" eb="4">
      <t>マナ</t>
    </rPh>
    <rPh sb="6" eb="7">
      <t>ハタラ</t>
    </rPh>
    <rPh sb="9" eb="11">
      <t>ヨテイ</t>
    </rPh>
    <rPh sb="15" eb="18">
      <t>ユリコ</t>
    </rPh>
    <rPh sb="19" eb="20">
      <t>オ</t>
    </rPh>
    <rPh sb="22" eb="24">
      <t>トウキョウ</t>
    </rPh>
    <rPh sb="25" eb="26">
      <t>キ</t>
    </rPh>
    <phoneticPr fontId="2"/>
  </si>
  <si>
    <t>敢えてこの会社に残る選択肢等そもそもなかったんじゃないか</t>
    <rPh sb="0" eb="1">
      <t>ア</t>
    </rPh>
    <rPh sb="5" eb="7">
      <t>カイシャ</t>
    </rPh>
    <rPh sb="8" eb="9">
      <t>ノコ</t>
    </rPh>
    <rPh sb="10" eb="13">
      <t>センタクシ</t>
    </rPh>
    <rPh sb="13" eb="14">
      <t>ナド</t>
    </rPh>
    <phoneticPr fontId="2"/>
  </si>
  <si>
    <t>優里子がチリを目指すなら、そして着いて行っていいなら、それこそ当初の目的を考えれば本望なのではないか</t>
    <rPh sb="0" eb="3">
      <t>ユリコ</t>
    </rPh>
    <rPh sb="7" eb="9">
      <t>メザ</t>
    </rPh>
    <rPh sb="16" eb="17">
      <t>ツ</t>
    </rPh>
    <rPh sb="19" eb="20">
      <t>イ</t>
    </rPh>
    <rPh sb="31" eb="33">
      <t>トウショ</t>
    </rPh>
    <rPh sb="34" eb="36">
      <t>モクテキ</t>
    </rPh>
    <rPh sb="37" eb="38">
      <t>カンガ</t>
    </rPh>
    <rPh sb="41" eb="43">
      <t>ホンモウ</t>
    </rPh>
    <phoneticPr fontId="2"/>
  </si>
  <si>
    <t>資金不足の道さえ退けられるならチリへ行くべき　それが回答でしょ</t>
    <rPh sb="0" eb="2">
      <t>シキン</t>
    </rPh>
    <rPh sb="2" eb="4">
      <t>フソク</t>
    </rPh>
    <rPh sb="5" eb="6">
      <t>ミチ</t>
    </rPh>
    <rPh sb="8" eb="9">
      <t>シリゾ</t>
    </rPh>
    <rPh sb="18" eb="19">
      <t>イ</t>
    </rPh>
    <rPh sb="26" eb="28">
      <t>カイトウ</t>
    </rPh>
    <phoneticPr fontId="2"/>
  </si>
  <si>
    <t>海外で働くことに繋げること、日本に戻っても働ける道を出来る限り作っておくことはなるたけカバーリングはする必要はある</t>
    <rPh sb="0" eb="2">
      <t>カイガイ</t>
    </rPh>
    <rPh sb="3" eb="4">
      <t>ハタラ</t>
    </rPh>
    <rPh sb="8" eb="9">
      <t>ツナ</t>
    </rPh>
    <rPh sb="14" eb="16">
      <t>ニホン</t>
    </rPh>
    <rPh sb="17" eb="18">
      <t>モド</t>
    </rPh>
    <rPh sb="21" eb="22">
      <t>ハタラ</t>
    </rPh>
    <rPh sb="24" eb="25">
      <t>ミチ</t>
    </rPh>
    <rPh sb="26" eb="28">
      <t>デキ</t>
    </rPh>
    <rPh sb="29" eb="30">
      <t>カギ</t>
    </rPh>
    <rPh sb="31" eb="32">
      <t>ツク</t>
    </rPh>
    <rPh sb="52" eb="54">
      <t>ヒツヨウ</t>
    </rPh>
    <phoneticPr fontId="2"/>
  </si>
  <si>
    <t>5-7月は多段階リリース</t>
    <rPh sb="3" eb="4">
      <t>ガツ</t>
    </rPh>
    <rPh sb="5" eb="6">
      <t>タ</t>
    </rPh>
    <rPh sb="6" eb="8">
      <t>ダンカイ</t>
    </rPh>
    <phoneticPr fontId="2"/>
  </si>
  <si>
    <t>27歳の覚悟</t>
    <rPh sb="2" eb="3">
      <t>サイ</t>
    </rPh>
    <rPh sb="4" eb="6">
      <t>カクゴ</t>
    </rPh>
    <phoneticPr fontId="2"/>
  </si>
  <si>
    <t>出来高請求システムは2018年4月末本番</t>
    <rPh sb="0" eb="2">
      <t>デキ</t>
    </rPh>
    <rPh sb="2" eb="3">
      <t>ダカ</t>
    </rPh>
    <rPh sb="3" eb="5">
      <t>セイキュウ</t>
    </rPh>
    <rPh sb="14" eb="15">
      <t>ネン</t>
    </rPh>
    <rPh sb="16" eb="18">
      <t>ガツマツ</t>
    </rPh>
    <rPh sb="18" eb="20">
      <t>ホンバン</t>
    </rPh>
    <phoneticPr fontId="2"/>
  </si>
  <si>
    <t>　⇒ 2018年7月末には離職する覚悟で動く</t>
    <rPh sb="7" eb="8">
      <t>ネン</t>
    </rPh>
    <rPh sb="9" eb="10">
      <t>ガツ</t>
    </rPh>
    <rPh sb="10" eb="11">
      <t>マツ</t>
    </rPh>
    <rPh sb="13" eb="15">
      <t>リショク</t>
    </rPh>
    <rPh sb="17" eb="19">
      <t>カクゴ</t>
    </rPh>
    <rPh sb="20" eb="21">
      <t>ウゴ</t>
    </rPh>
    <phoneticPr fontId="2"/>
  </si>
  <si>
    <t>2018/6/17_定例会(リトルヘッドショット)</t>
    <rPh sb="10" eb="13">
      <t>テイレイカイ</t>
    </rPh>
    <phoneticPr fontId="2"/>
  </si>
  <si>
    <t>BLACKHAWKタイプ右用 ホルスター 防水 (1.黒色 P220 P226)</t>
    <phoneticPr fontId="2"/>
  </si>
  <si>
    <t>ホルスター</t>
    <phoneticPr fontId="2"/>
  </si>
  <si>
    <t>Bolle</t>
    <phoneticPr fontId="2"/>
  </si>
  <si>
    <t>ゴーグル</t>
  </si>
  <si>
    <t>シューティングゴーグル THUNDER</t>
    <phoneticPr fontId="2"/>
  </si>
  <si>
    <t>SHENKEL</t>
    <phoneticPr fontId="2"/>
  </si>
  <si>
    <t>マガジンポーチ</t>
    <phoneticPr fontId="2"/>
  </si>
  <si>
    <t xml:space="preserve">HK417マガジン用 オープントップマガジンポーチ </t>
    <phoneticPr fontId="2"/>
  </si>
  <si>
    <t>Alibabaクーポン</t>
    <phoneticPr fontId="2"/>
  </si>
  <si>
    <t>30mm スコープマウント トップレール</t>
    <phoneticPr fontId="2"/>
  </si>
  <si>
    <t>ELEMENT</t>
    <phoneticPr fontId="2"/>
  </si>
  <si>
    <t>トップレール</t>
    <phoneticPr fontId="2"/>
  </si>
  <si>
    <t>Ali</t>
    <phoneticPr fontId="2"/>
  </si>
  <si>
    <t>ZERO</t>
    <phoneticPr fontId="2"/>
  </si>
  <si>
    <t>Basic 生分解性バイオBB弾 0.25g</t>
    <phoneticPr fontId="2"/>
  </si>
  <si>
    <t>ダットサイト</t>
    <phoneticPr fontId="2"/>
  </si>
  <si>
    <t>オープン式 ライフルサイトスコープドットサイト ダットサイト　照準器 20mm 対応　レッド/グリーン</t>
    <phoneticPr fontId="2"/>
  </si>
  <si>
    <t>VERY100</t>
    <phoneticPr fontId="2"/>
  </si>
  <si>
    <t>2018/6/30_練習会(千葉デルタ)</t>
    <rPh sb="10" eb="12">
      <t>レンシュウ</t>
    </rPh>
    <rPh sb="12" eb="13">
      <t>カイ</t>
    </rPh>
    <rPh sb="14" eb="16">
      <t>チバ</t>
    </rPh>
    <phoneticPr fontId="2"/>
  </si>
  <si>
    <t>BBボトル(大)</t>
    <rPh sb="6" eb="7">
      <t>ダイ</t>
    </rPh>
    <phoneticPr fontId="2"/>
  </si>
  <si>
    <t>店舗</t>
    <rPh sb="0" eb="2">
      <t>テンポ</t>
    </rPh>
    <phoneticPr fontId="2"/>
  </si>
  <si>
    <t>No.103 電動ガン用 減速アダプター</t>
    <phoneticPr fontId="2"/>
  </si>
  <si>
    <t>アダプター</t>
    <phoneticPr fontId="2"/>
  </si>
  <si>
    <t>東京マルイ</t>
    <rPh sb="0" eb="2">
      <t>トウキョウ</t>
    </rPh>
    <phoneticPr fontId="2"/>
  </si>
  <si>
    <t>本体</t>
    <rPh sb="0" eb="2">
      <t>ホンタイ</t>
    </rPh>
    <phoneticPr fontId="2"/>
  </si>
  <si>
    <t>MP5A4 HG</t>
    <phoneticPr fontId="2"/>
  </si>
  <si>
    <t>ダンプポーチ ミリタリーポーチ BK</t>
    <phoneticPr fontId="2"/>
  </si>
  <si>
    <t>No.57 MP5K ショートマガジン スタンダード電動ガン用</t>
    <phoneticPr fontId="2"/>
  </si>
  <si>
    <t>No.4 MP5 ノーマルマガジン スタンダード電動ガン用</t>
    <phoneticPr fontId="2"/>
  </si>
  <si>
    <t>8.4V 1600mAh ニッケル水素バッテリー</t>
    <phoneticPr fontId="2"/>
  </si>
  <si>
    <t xml:space="preserve">Tasmanian Tiger 2 SGL MAG POUCH MP5 </t>
    <phoneticPr fontId="2"/>
  </si>
  <si>
    <t>Tasmanian Tiger</t>
  </si>
  <si>
    <t>ﾌﾟﾚ</t>
    <phoneticPr fontId="2"/>
  </si>
  <si>
    <t>BBQ代・飲物</t>
    <rPh sb="3" eb="4">
      <t>ダイ</t>
    </rPh>
    <rPh sb="5" eb="6">
      <t>ノ</t>
    </rPh>
    <rPh sb="6" eb="7">
      <t>モノ</t>
    </rPh>
    <phoneticPr fontId="2"/>
  </si>
  <si>
    <t>-</t>
    <phoneticPr fontId="2"/>
  </si>
  <si>
    <t>アングルフォアグリップ</t>
    <phoneticPr fontId="2"/>
  </si>
  <si>
    <t>BUSHNELL</t>
    <phoneticPr fontId="2"/>
  </si>
  <si>
    <t>1X40 Optics Rifle scope</t>
    <phoneticPr fontId="2"/>
  </si>
  <si>
    <t>[ノーブランド]</t>
  </si>
  <si>
    <t>Ali</t>
    <phoneticPr fontId="2"/>
  </si>
  <si>
    <t>ハンドガードプロテクター・レイル タン</t>
    <phoneticPr fontId="2"/>
  </si>
  <si>
    <t>G.A.W</t>
    <phoneticPr fontId="2"/>
  </si>
  <si>
    <t>SBD</t>
    <phoneticPr fontId="2"/>
  </si>
  <si>
    <t>OPTION No.1</t>
    <phoneticPr fontId="2"/>
  </si>
  <si>
    <t>東京マルイ次世代電動ガン用ストック内蔵変換コネクター NO-CN39</t>
    <phoneticPr fontId="2"/>
  </si>
  <si>
    <t>Amazon割引</t>
    <rPh sb="6" eb="8">
      <t>ワリビキ</t>
    </rPh>
    <phoneticPr fontId="2"/>
  </si>
  <si>
    <t>Limskey</t>
    <phoneticPr fontId="2"/>
  </si>
  <si>
    <t>2s リポバッテリー 7.4v 1500mAh 30c</t>
    <phoneticPr fontId="2"/>
  </si>
  <si>
    <t>Ali</t>
    <phoneticPr fontId="2"/>
  </si>
  <si>
    <t>Ali</t>
    <phoneticPr fontId="2"/>
  </si>
  <si>
    <t>2018/7/20_他チーム主催貸切(ユニオンベース)</t>
    <rPh sb="10" eb="11">
      <t>タ</t>
    </rPh>
    <rPh sb="14" eb="16">
      <t>シュサイ</t>
    </rPh>
    <rPh sb="16" eb="17">
      <t>カ</t>
    </rPh>
    <rPh sb="17" eb="18">
      <t>キ</t>
    </rPh>
    <phoneticPr fontId="2"/>
  </si>
  <si>
    <t>メルカリポイント</t>
    <phoneticPr fontId="2"/>
  </si>
  <si>
    <t>SIG552 Seals</t>
    <phoneticPr fontId="2"/>
  </si>
  <si>
    <t>ﾒﾙ</t>
    <phoneticPr fontId="2"/>
  </si>
  <si>
    <t>東京マルイ</t>
    <rPh sb="0" eb="2">
      <t>トウキョウ</t>
    </rPh>
    <phoneticPr fontId="2"/>
  </si>
  <si>
    <t>シリコンメンテナンススプレー 70ml</t>
    <phoneticPr fontId="2"/>
  </si>
  <si>
    <t>Am</t>
    <phoneticPr fontId="2"/>
  </si>
  <si>
    <t>GoolRC</t>
    <phoneticPr fontId="2"/>
  </si>
  <si>
    <t>バッテリー</t>
    <phoneticPr fontId="2"/>
  </si>
  <si>
    <t>B6 多機能 ミニ バランス 充電器 放電器 リポ</t>
    <phoneticPr fontId="2"/>
  </si>
  <si>
    <t>【PSE規格品】12V5A　汎用　ACアダプター　ノイズフィルターつき</t>
    <phoneticPr fontId="2"/>
  </si>
  <si>
    <t>最強防炎 ! LiPo Guard リポバッテリー セーフティーバッグ</t>
    <phoneticPr fontId="2"/>
  </si>
  <si>
    <t>リポ</t>
    <phoneticPr fontId="2"/>
  </si>
  <si>
    <t>Ni-MH</t>
    <phoneticPr fontId="2"/>
  </si>
  <si>
    <t>バッテリー</t>
    <phoneticPr fontId="2"/>
  </si>
  <si>
    <t>充電機器</t>
    <rPh sb="0" eb="2">
      <t>ジュウデン</t>
    </rPh>
    <rPh sb="2" eb="4">
      <t>キキ</t>
    </rPh>
    <phoneticPr fontId="2"/>
  </si>
  <si>
    <t>ﾔﾌｵｸ</t>
    <phoneticPr fontId="2"/>
  </si>
  <si>
    <t>マガジン</t>
  </si>
  <si>
    <t>MAG</t>
    <phoneticPr fontId="2"/>
  </si>
  <si>
    <t>MP5 スプリング給弾式マガジン【装弾数90発】</t>
    <phoneticPr fontId="2"/>
  </si>
  <si>
    <t>マガジン</t>
    <phoneticPr fontId="2"/>
  </si>
  <si>
    <t>No.110 SIGノーマルマガジン リアルタイプ スタンダード電動ガン用</t>
    <phoneticPr fontId="2"/>
  </si>
  <si>
    <t>ダットサイト</t>
  </si>
  <si>
    <t>1X30ミリメートルレッドドットサイト　HT5-0040</t>
    <phoneticPr fontId="2"/>
  </si>
  <si>
    <t>Runacc　バレルクリーニングキット</t>
    <phoneticPr fontId="2"/>
  </si>
  <si>
    <t>2018/8/19_定例会(リトルヘッドショット)</t>
    <rPh sb="10" eb="13">
      <t>テイレイカイ</t>
    </rPh>
    <phoneticPr fontId="2"/>
  </si>
  <si>
    <t>メルカリクーポン</t>
    <phoneticPr fontId="2"/>
  </si>
  <si>
    <t>LayLax</t>
    <phoneticPr fontId="2"/>
  </si>
  <si>
    <t>リポバッテリー"R" 7.4V/2050mAh ミニバッテリーS</t>
    <phoneticPr fontId="2"/>
  </si>
  <si>
    <t>ﾒﾙ</t>
    <phoneticPr fontId="2"/>
  </si>
  <si>
    <t>iHelp</t>
    <phoneticPr fontId="2"/>
  </si>
  <si>
    <t>ニッパー 150mm IH-61</t>
    <phoneticPr fontId="2"/>
  </si>
  <si>
    <t>Am</t>
    <phoneticPr fontId="2"/>
  </si>
  <si>
    <t>その他</t>
    <rPh sb="2" eb="3">
      <t>タ</t>
    </rPh>
    <phoneticPr fontId="2"/>
  </si>
  <si>
    <t>ハンダ部分にチューブ保護不要なT型コネクタ オスメス10ペア</t>
    <phoneticPr fontId="2"/>
  </si>
  <si>
    <t>Am</t>
    <phoneticPr fontId="2"/>
  </si>
  <si>
    <t>HOZAN</t>
    <phoneticPr fontId="2"/>
  </si>
  <si>
    <t>フラックス 鉛フリーハンダ対応 便利なハケ付きキャップ付 容量30mL H-722</t>
    <phoneticPr fontId="2"/>
  </si>
  <si>
    <t>工具</t>
    <rPh sb="0" eb="2">
      <t>コウグ</t>
    </rPh>
    <phoneticPr fontId="2"/>
  </si>
  <si>
    <t>接続コネクタ</t>
    <rPh sb="0" eb="2">
      <t>セツゾク</t>
    </rPh>
    <phoneticPr fontId="2"/>
  </si>
  <si>
    <t>八幡ねじ</t>
    <phoneticPr fontId="2"/>
  </si>
  <si>
    <t>ネジ</t>
    <phoneticPr fontId="2"/>
  </si>
  <si>
    <t>銅ワッシャー　6mm</t>
    <phoneticPr fontId="2"/>
  </si>
  <si>
    <t>エーモン工業</t>
    <phoneticPr fontId="2"/>
  </si>
  <si>
    <t>ヒューズ</t>
    <phoneticPr fontId="2"/>
  </si>
  <si>
    <t>1153 [ギボシ端子セット]</t>
    <phoneticPr fontId="2"/>
  </si>
  <si>
    <t>E425 [ミニ平型ヒューズホルダー30A（MAX）]</t>
    <phoneticPr fontId="2"/>
  </si>
  <si>
    <t>1278 [ミニ平型ヒューズ30A]</t>
    <phoneticPr fontId="2"/>
  </si>
  <si>
    <t xml:space="preserve"> - [No.151]SOPMOD用 ニッケル水素バッテリー</t>
    <phoneticPr fontId="2"/>
  </si>
  <si>
    <t xml:space="preserve"> - SOPMODバッテリー専用コネクタ</t>
    <phoneticPr fontId="2"/>
  </si>
  <si>
    <t>1178 [配線コード AV2.00sq 5m]</t>
    <phoneticPr fontId="2"/>
  </si>
  <si>
    <t>配線</t>
    <rPh sb="0" eb="2">
      <t>ハイセン</t>
    </rPh>
    <phoneticPr fontId="2"/>
  </si>
  <si>
    <t>エチゴヤ</t>
    <phoneticPr fontId="2"/>
  </si>
  <si>
    <t>BDU</t>
  </si>
  <si>
    <t>コンバットパンツ マルチカム MC</t>
    <phoneticPr fontId="2"/>
  </si>
  <si>
    <t>ﾗｸ</t>
  </si>
  <si>
    <t>ラクマクーポン</t>
    <phoneticPr fontId="2"/>
  </si>
  <si>
    <t>MP5K HC/MP5シリーズ共用 220連ダブルマガジン</t>
    <phoneticPr fontId="2"/>
  </si>
  <si>
    <t>ﾒﾙ</t>
  </si>
  <si>
    <t>マガジンクリップ</t>
    <phoneticPr fontId="2"/>
  </si>
  <si>
    <t>No.8 MP5 マガジンクリップ</t>
    <phoneticPr fontId="2"/>
  </si>
  <si>
    <t>-</t>
    <phoneticPr fontId="2"/>
  </si>
  <si>
    <t>メルカリ売上利用</t>
    <rPh sb="4" eb="5">
      <t>ウ</t>
    </rPh>
    <rPh sb="5" eb="6">
      <t>ア</t>
    </rPh>
    <rPh sb="6" eb="8">
      <t>リヨウ</t>
    </rPh>
    <phoneticPr fontId="2"/>
  </si>
  <si>
    <t>1174 [配線コード AV1.25sq 5m 赤]</t>
  </si>
  <si>
    <t>レンタルガン</t>
    <phoneticPr fontId="2"/>
  </si>
  <si>
    <t>レンタルウェア</t>
    <phoneticPr fontId="2"/>
  </si>
  <si>
    <t>レンタルマスク</t>
    <phoneticPr fontId="2"/>
  </si>
  <si>
    <t>トラスコ中山</t>
    <phoneticPr fontId="2"/>
  </si>
  <si>
    <t>TRRS0.89 [六角棒レンチ ショートタイプ 0.89mm]</t>
    <phoneticPr fontId="2"/>
  </si>
  <si>
    <t>1133 [平型端子 スピーカー用 AV(S)0.50-1.25sq Sサイズ 5セット]</t>
    <phoneticPr fontId="2"/>
  </si>
  <si>
    <t>端子</t>
    <rPh sb="0" eb="2">
      <t>タンシ</t>
    </rPh>
    <phoneticPr fontId="2"/>
  </si>
  <si>
    <t>回の参加で元取り</t>
    <rPh sb="0" eb="1">
      <t>カイ</t>
    </rPh>
    <rPh sb="2" eb="4">
      <t>サンカ</t>
    </rPh>
    <rPh sb="5" eb="6">
      <t>モト</t>
    </rPh>
    <rPh sb="6" eb="7">
      <t>ト</t>
    </rPh>
    <phoneticPr fontId="2"/>
  </si>
  <si>
    <t>※ユニオンベース参考</t>
    <rPh sb="8" eb="10">
      <t>サンコウ</t>
    </rPh>
    <phoneticPr fontId="2"/>
  </si>
  <si>
    <t>割引</t>
    <rPh sb="0" eb="2">
      <t>ワリビキ</t>
    </rPh>
    <phoneticPr fontId="2"/>
  </si>
  <si>
    <t>P付与</t>
    <rPh sb="1" eb="3">
      <t>フヨ</t>
    </rPh>
    <phoneticPr fontId="2"/>
  </si>
  <si>
    <t>割引後</t>
    <rPh sb="0" eb="2">
      <t>ワリビキ</t>
    </rPh>
    <rPh sb="2" eb="3">
      <t>ゴ</t>
    </rPh>
    <phoneticPr fontId="2"/>
  </si>
  <si>
    <t>P付与合計</t>
    <rPh sb="1" eb="3">
      <t>フヨ</t>
    </rPh>
    <rPh sb="3" eb="5">
      <t>ゴウケイ</t>
    </rPh>
    <phoneticPr fontId="2"/>
  </si>
  <si>
    <t>円相当</t>
    <rPh sb="0" eb="1">
      <t>エン</t>
    </rPh>
    <rPh sb="1" eb="3">
      <t>ソウトウ</t>
    </rPh>
    <phoneticPr fontId="2"/>
  </si>
  <si>
    <t>Prime会員費</t>
    <rPh sb="5" eb="7">
      <t>カイイン</t>
    </rPh>
    <rPh sb="7" eb="8">
      <t>ヒ</t>
    </rPh>
    <phoneticPr fontId="2"/>
  </si>
  <si>
    <t>クーポン</t>
    <phoneticPr fontId="2"/>
  </si>
  <si>
    <t>ポイントセール</t>
    <phoneticPr fontId="2"/>
  </si>
  <si>
    <t>本体帰属P</t>
    <rPh sb="0" eb="2">
      <t>ホンタイ</t>
    </rPh>
    <rPh sb="2" eb="4">
      <t>キゾク</t>
    </rPh>
    <phoneticPr fontId="2"/>
  </si>
  <si>
    <t>想定</t>
    <rPh sb="0" eb="2">
      <t>ソウテイ</t>
    </rPh>
    <phoneticPr fontId="2"/>
  </si>
  <si>
    <t>割引率</t>
    <rPh sb="0" eb="2">
      <t>ワリビキ</t>
    </rPh>
    <rPh sb="2" eb="3">
      <t>リツ</t>
    </rPh>
    <phoneticPr fontId="2"/>
  </si>
  <si>
    <t>大阪</t>
    <rPh sb="0" eb="2">
      <t>オオサカ</t>
    </rPh>
    <phoneticPr fontId="2"/>
  </si>
  <si>
    <t>大阪城</t>
    <rPh sb="0" eb="3">
      <t>オオサカジョウ</t>
    </rPh>
    <phoneticPr fontId="2"/>
  </si>
  <si>
    <t>道頓堀</t>
    <rPh sb="0" eb="3">
      <t>ドウトンボリ</t>
    </rPh>
    <phoneticPr fontId="2"/>
  </si>
  <si>
    <t>海遊館</t>
    <rPh sb="0" eb="3">
      <t>カイユウカン</t>
    </rPh>
    <phoneticPr fontId="2"/>
  </si>
  <si>
    <t>通天閣</t>
    <rPh sb="0" eb="3">
      <t>ツウテンカク</t>
    </rPh>
    <phoneticPr fontId="2"/>
  </si>
  <si>
    <t>なんばグランド花月</t>
    <rPh sb="7" eb="9">
      <t>カゲツ</t>
    </rPh>
    <phoneticPr fontId="2"/>
  </si>
  <si>
    <t>あべのハルカス</t>
    <phoneticPr fontId="2"/>
  </si>
  <si>
    <t>住吉大社</t>
    <rPh sb="0" eb="4">
      <t>スミヨシタイシャ</t>
    </rPh>
    <phoneticPr fontId="2"/>
  </si>
  <si>
    <t>万博記念公園</t>
    <rPh sb="0" eb="2">
      <t>バンパク</t>
    </rPh>
    <rPh sb="2" eb="4">
      <t>キネン</t>
    </rPh>
    <rPh sb="4" eb="6">
      <t>コウエン</t>
    </rPh>
    <phoneticPr fontId="2"/>
  </si>
  <si>
    <t>収納</t>
    <rPh sb="0" eb="2">
      <t>シュウノウ</t>
    </rPh>
    <phoneticPr fontId="2"/>
  </si>
  <si>
    <t>収納類2点</t>
    <rPh sb="0" eb="2">
      <t>シュウノウ</t>
    </rPh>
    <rPh sb="2" eb="3">
      <t>ルイ</t>
    </rPh>
    <rPh sb="4" eb="5">
      <t>テン</t>
    </rPh>
    <phoneticPr fontId="2"/>
  </si>
  <si>
    <t>店舗</t>
    <rPh sb="0" eb="2">
      <t>テンポ</t>
    </rPh>
    <phoneticPr fontId="2"/>
  </si>
  <si>
    <t>KM企画</t>
    <rPh sb="2" eb="4">
      <t>キカク</t>
    </rPh>
    <phoneticPr fontId="2"/>
  </si>
  <si>
    <t>マズル</t>
    <phoneticPr fontId="2"/>
  </si>
  <si>
    <t>スチール製 ローレットマズルプロテクター逆ネジ ARVF15PR</t>
    <phoneticPr fontId="2"/>
  </si>
  <si>
    <t>タクティカルフェイスマスク</t>
    <phoneticPr fontId="2"/>
  </si>
  <si>
    <t>Hunting Riser</t>
    <phoneticPr fontId="2"/>
  </si>
  <si>
    <t>マウントレール</t>
    <phoneticPr fontId="2"/>
  </si>
  <si>
    <t>マウントレールベース 20 ミリメートル</t>
    <phoneticPr fontId="2"/>
  </si>
  <si>
    <t>電動ガン 7.4V 1300mAh 25C50C リポ</t>
    <phoneticPr fontId="2"/>
  </si>
  <si>
    <t>Kypom</t>
    <phoneticPr fontId="2"/>
  </si>
  <si>
    <t>購入日</t>
    <rPh sb="0" eb="2">
      <t>コウニュウ</t>
    </rPh>
    <rPh sb="2" eb="3">
      <t>ビ</t>
    </rPh>
    <phoneticPr fontId="2"/>
  </si>
  <si>
    <t>No.80 SIG 220連マガジン スタンダード電動ガン用</t>
    <phoneticPr fontId="2"/>
  </si>
  <si>
    <t>電動ガン用SBDスタンダードパッケージ</t>
    <phoneticPr fontId="2"/>
  </si>
  <si>
    <t>電動ガン用SBD</t>
    <phoneticPr fontId="2"/>
  </si>
  <si>
    <t>Mimi</t>
    <phoneticPr fontId="2"/>
  </si>
  <si>
    <t>リポバッテリーバランス充電器 2S 3S用 iMAX B3</t>
    <phoneticPr fontId="2"/>
  </si>
  <si>
    <t>Sherry</t>
    <phoneticPr fontId="2"/>
  </si>
  <si>
    <t>HPJP3 [国内用変換プラグ（Cタイプ）]</t>
    <phoneticPr fontId="2"/>
  </si>
  <si>
    <t>変換プラグ</t>
    <rPh sb="0" eb="2">
      <t>ヘンカン</t>
    </rPh>
    <phoneticPr fontId="2"/>
  </si>
  <si>
    <t>Yazawa</t>
    <phoneticPr fontId="2"/>
  </si>
  <si>
    <t>2018/9/23_定例会(OPS)</t>
    <rPh sb="10" eb="13">
      <t>テイレイカイ</t>
    </rPh>
    <phoneticPr fontId="2"/>
  </si>
  <si>
    <t>駐車場代</t>
    <rPh sb="0" eb="2">
      <t>チュウシャ</t>
    </rPh>
    <rPh sb="2" eb="3">
      <t>ジョウ</t>
    </rPh>
    <rPh sb="3" eb="4">
      <t>ダイ</t>
    </rPh>
    <phoneticPr fontId="2"/>
  </si>
  <si>
    <t xml:space="preserve">アイコム </t>
    <phoneticPr fontId="2"/>
  </si>
  <si>
    <t>連携機器</t>
    <rPh sb="0" eb="2">
      <t>レンケイ</t>
    </rPh>
    <rPh sb="2" eb="4">
      <t>キキ</t>
    </rPh>
    <phoneticPr fontId="2"/>
  </si>
  <si>
    <t>トランシーバー</t>
    <phoneticPr fontId="2"/>
  </si>
  <si>
    <t>特定小電力　47ch中継タイプ ブラック ロングアンテナタイプ IC-4300L</t>
    <phoneticPr fontId="2"/>
  </si>
  <si>
    <t>ﾗｸ</t>
    <phoneticPr fontId="2"/>
  </si>
  <si>
    <t>ﾗｸ</t>
    <phoneticPr fontId="2"/>
  </si>
  <si>
    <t>2018/10/07_定例会(OPS)</t>
    <rPh sb="11" eb="14">
      <t>テイレイカイ</t>
    </rPh>
    <phoneticPr fontId="2"/>
  </si>
  <si>
    <t>電動ガン</t>
    <rPh sb="0" eb="2">
      <t>デンドウ</t>
    </rPh>
    <phoneticPr fontId="2"/>
  </si>
  <si>
    <t>マガジン</t>
    <phoneticPr fontId="2"/>
  </si>
  <si>
    <t>-</t>
  </si>
  <si>
    <t>ﾔﾌｵｸ</t>
  </si>
  <si>
    <t>M4 spectre SMG</t>
    <phoneticPr fontId="2"/>
  </si>
  <si>
    <t>A023MAG Spectre M4用50連マガジン</t>
    <phoneticPr fontId="2"/>
  </si>
  <si>
    <t>セメダイン</t>
    <phoneticPr fontId="2"/>
  </si>
  <si>
    <t>接着剤</t>
    <rPh sb="0" eb="3">
      <t>セッチャクザイ</t>
    </rPh>
    <phoneticPr fontId="2"/>
  </si>
  <si>
    <t>ハイスーパー5 P-6g [汎用エポキシ接着剤]</t>
    <phoneticPr fontId="2"/>
  </si>
  <si>
    <t>アロンアルフアEXTRA耐衝撃スリム</t>
    <phoneticPr fontId="2"/>
  </si>
  <si>
    <t>コニシ</t>
    <phoneticPr fontId="2"/>
  </si>
  <si>
    <t>曇り止め</t>
    <rPh sb="0" eb="1">
      <t>クモ</t>
    </rPh>
    <rPh sb="2" eb="3">
      <t>ド</t>
    </rPh>
    <phoneticPr fontId="2"/>
  </si>
  <si>
    <t>レンズクリーナー &amp; くもり止め トラベルレンズペーパー スッキリ爽快シート ウェットタイプ 20包入り</t>
    <phoneticPr fontId="2"/>
  </si>
  <si>
    <t>Am</t>
    <phoneticPr fontId="2"/>
  </si>
  <si>
    <t>モリブデングリス</t>
    <phoneticPr fontId="2"/>
  </si>
  <si>
    <t>パール</t>
    <phoneticPr fontId="2"/>
  </si>
  <si>
    <t>TAMIYA</t>
    <phoneticPr fontId="2"/>
  </si>
  <si>
    <t>シリコンスプレー</t>
    <phoneticPr fontId="2"/>
  </si>
  <si>
    <t>クリーニングロッド</t>
    <phoneticPr fontId="2"/>
  </si>
  <si>
    <t>グリス</t>
    <phoneticPr fontId="2"/>
  </si>
  <si>
    <t>メンテナンス・調整</t>
    <rPh sb="7" eb="9">
      <t>チョウセイ</t>
    </rPh>
    <phoneticPr fontId="2"/>
  </si>
  <si>
    <t>G&amp;P製 カッパー・シム・セット(SP016)★汎用　T0.1＆T0.2各20枚入り</t>
    <phoneticPr fontId="2"/>
  </si>
  <si>
    <t>G&amp;P</t>
  </si>
  <si>
    <t>シムセット</t>
    <phoneticPr fontId="2"/>
  </si>
  <si>
    <t>20mmピカティニーウィーバースコープレールマウントベース　マルイ MP5</t>
    <phoneticPr fontId="2"/>
  </si>
  <si>
    <t>SHS</t>
    <phoneticPr fontId="2"/>
  </si>
  <si>
    <t>メタルギアセクターギアクリップ aeg v2/v3ギアボックス</t>
    <phoneticPr fontId="2"/>
  </si>
  <si>
    <t>ギアクリップ</t>
    <phoneticPr fontId="2"/>
  </si>
  <si>
    <t>鉄アレイ5kg持参で無料</t>
    <rPh sb="0" eb="1">
      <t>テツ</t>
    </rPh>
    <rPh sb="7" eb="9">
      <t>ジサン</t>
    </rPh>
    <rPh sb="10" eb="12">
      <t>ムリョウ</t>
    </rPh>
    <phoneticPr fontId="2"/>
  </si>
  <si>
    <t>男性3500 + 女性1000</t>
    <rPh sb="0" eb="2">
      <t>ダンセイ</t>
    </rPh>
    <rPh sb="9" eb="11">
      <t>ジョセイ</t>
    </rPh>
    <phoneticPr fontId="2"/>
  </si>
  <si>
    <t>バイク1台 200</t>
    <rPh sb="4" eb="5">
      <t>ダイ</t>
    </rPh>
    <phoneticPr fontId="2"/>
  </si>
  <si>
    <t>本体</t>
    <rPh sb="0" eb="2">
      <t>ホンタイ</t>
    </rPh>
    <phoneticPr fontId="2"/>
  </si>
  <si>
    <t>マガジン</t>
    <phoneticPr fontId="2"/>
  </si>
  <si>
    <t>マガジン</t>
    <phoneticPr fontId="2"/>
  </si>
  <si>
    <t>-</t>
    <phoneticPr fontId="2"/>
  </si>
  <si>
    <t>-</t>
    <phoneticPr fontId="2"/>
  </si>
  <si>
    <t xml:space="preserve">No.09 M4 パトリオット HC </t>
    <phoneticPr fontId="2"/>
  </si>
  <si>
    <t>No.12 M16 300連マガジン</t>
    <phoneticPr fontId="2"/>
  </si>
  <si>
    <t>No.32 M16 ベトナムマガジン 190連</t>
    <phoneticPr fontId="2"/>
  </si>
  <si>
    <t>-</t>
    <phoneticPr fontId="2"/>
  </si>
  <si>
    <t>スリング</t>
  </si>
  <si>
    <t>-</t>
    <phoneticPr fontId="2"/>
  </si>
  <si>
    <t>No.153 ニッケル水素ミニSバッテリー</t>
    <phoneticPr fontId="2"/>
  </si>
  <si>
    <t>Ni-MH</t>
  </si>
  <si>
    <t>電動ガン ニッケル水素 ミニS 互換 バッテリー【1600mAh】</t>
    <phoneticPr fontId="2"/>
  </si>
  <si>
    <t>ロワジャパン</t>
    <phoneticPr fontId="2"/>
  </si>
  <si>
    <t>トレーサー</t>
    <phoneticPr fontId="2"/>
  </si>
  <si>
    <t>ﾒﾙ</t>
    <phoneticPr fontId="2"/>
  </si>
  <si>
    <t>ZERO</t>
  </si>
  <si>
    <t>Am</t>
  </si>
  <si>
    <t>Basic 生分解性バイオBB弾 0.20g</t>
    <phoneticPr fontId="2"/>
  </si>
  <si>
    <t>バイオBB弾 (蓄光バイオ 0.20g : 2,000発 グリーン発光)</t>
    <phoneticPr fontId="2"/>
  </si>
  <si>
    <t>アクリビス</t>
    <phoneticPr fontId="2"/>
  </si>
  <si>
    <t>セーフティゴーグル(ワイドビュータイプ) フレームOD TSG-22OD</t>
    <phoneticPr fontId="2"/>
  </si>
  <si>
    <t>TRUSCO</t>
    <phoneticPr fontId="2"/>
  </si>
  <si>
    <t>Amazonギフト券</t>
    <rPh sb="9" eb="10">
      <t>ケン</t>
    </rPh>
    <phoneticPr fontId="2"/>
  </si>
  <si>
    <t>2018/10/20_定例会(asobiba 池袋)</t>
    <rPh sb="11" eb="14">
      <t>テイレイカイ</t>
    </rPh>
    <rPh sb="23" eb="25">
      <t>イケブクロ</t>
    </rPh>
    <phoneticPr fontId="2"/>
  </si>
  <si>
    <t>2018/10/21_定例会(asobiba 秋葉原)</t>
    <rPh sb="11" eb="14">
      <t>テイレイカイ</t>
    </rPh>
    <rPh sb="23" eb="26">
      <t>アキハバラ</t>
    </rPh>
    <phoneticPr fontId="2"/>
  </si>
  <si>
    <t>備考</t>
    <rPh sb="0" eb="2">
      <t>ビコウ</t>
    </rPh>
    <phoneticPr fontId="2"/>
  </si>
  <si>
    <t>常用装備</t>
    <rPh sb="0" eb="2">
      <t>ジョウヨウ</t>
    </rPh>
    <rPh sb="2" eb="4">
      <t>ソウビ</t>
    </rPh>
    <phoneticPr fontId="2"/>
  </si>
  <si>
    <t>不要品</t>
    <rPh sb="0" eb="2">
      <t>フヨウ</t>
    </rPh>
    <rPh sb="2" eb="3">
      <t>ヒン</t>
    </rPh>
    <phoneticPr fontId="2"/>
  </si>
  <si>
    <t>検討中</t>
    <rPh sb="0" eb="3">
      <t>ケントウチュウ</t>
    </rPh>
    <phoneticPr fontId="2"/>
  </si>
  <si>
    <t>売却済</t>
    <rPh sb="0" eb="2">
      <t>バイキャク</t>
    </rPh>
    <rPh sb="2" eb="3">
      <t>ズ</t>
    </rPh>
    <phoneticPr fontId="2"/>
  </si>
  <si>
    <t>工具全般</t>
    <rPh sb="0" eb="2">
      <t>コウグ</t>
    </rPh>
    <rPh sb="2" eb="4">
      <t>ゼンパン</t>
    </rPh>
    <phoneticPr fontId="2"/>
  </si>
  <si>
    <t>消耗品</t>
    <rPh sb="0" eb="2">
      <t>ショウモウ</t>
    </rPh>
    <rPh sb="2" eb="3">
      <t>ヒン</t>
    </rPh>
    <phoneticPr fontId="2"/>
  </si>
  <si>
    <t>消耗品 (修理・調整)</t>
    <rPh sb="0" eb="2">
      <t>ショウモウ</t>
    </rPh>
    <rPh sb="2" eb="3">
      <t>ヒン</t>
    </rPh>
    <rPh sb="5" eb="7">
      <t>シュウリ</t>
    </rPh>
    <rPh sb="8" eb="10">
      <t>チョウセイ</t>
    </rPh>
    <phoneticPr fontId="2"/>
  </si>
  <si>
    <t>その他</t>
    <rPh sb="2" eb="3">
      <t>タ</t>
    </rPh>
    <phoneticPr fontId="2"/>
  </si>
  <si>
    <t>補足</t>
    <rPh sb="0" eb="2">
      <t>ホソク</t>
    </rPh>
    <phoneticPr fontId="2"/>
  </si>
  <si>
    <t>参加履歴・回数</t>
    <rPh sb="0" eb="2">
      <t>サンカ</t>
    </rPh>
    <rPh sb="2" eb="4">
      <t>リレキ</t>
    </rPh>
    <rPh sb="5" eb="7">
      <t>カイスウ</t>
    </rPh>
    <phoneticPr fontId="2"/>
  </si>
  <si>
    <t>初サバゲー</t>
    <rPh sb="0" eb="1">
      <t>ハツ</t>
    </rPh>
    <phoneticPr fontId="2"/>
  </si>
  <si>
    <t>チーム加入</t>
    <rPh sb="3" eb="5">
      <t>カニュウ</t>
    </rPh>
    <phoneticPr fontId="2"/>
  </si>
  <si>
    <t>ﾊｯﾀｰ&amp;ｿﾃﾞｨ</t>
    <phoneticPr fontId="2"/>
  </si>
  <si>
    <t>新人チーム</t>
    <rPh sb="0" eb="2">
      <t>シンジン</t>
    </rPh>
    <phoneticPr fontId="2"/>
  </si>
  <si>
    <t>with優里子</t>
    <rPh sb="4" eb="7">
      <t>ユリコ</t>
    </rPh>
    <phoneticPr fontId="2"/>
  </si>
  <si>
    <t>社内イベント</t>
    <rPh sb="0" eb="2">
      <t>シャナイ</t>
    </rPh>
    <phoneticPr fontId="2"/>
  </si>
  <si>
    <t>消耗品 (修理・調整) / 武器群D</t>
    <rPh sb="0" eb="2">
      <t>ショウモウ</t>
    </rPh>
    <rPh sb="2" eb="3">
      <t>ヒン</t>
    </rPh>
    <rPh sb="5" eb="7">
      <t>シュウリ</t>
    </rPh>
    <rPh sb="8" eb="10">
      <t>チョウセイ</t>
    </rPh>
    <rPh sb="14" eb="16">
      <t>ブキ</t>
    </rPh>
    <rPh sb="16" eb="17">
      <t>グン</t>
    </rPh>
    <phoneticPr fontId="2"/>
  </si>
  <si>
    <t>優里子手作り</t>
    <rPh sb="0" eb="3">
      <t>ユリコ</t>
    </rPh>
    <rPh sb="3" eb="5">
      <t>テヅク</t>
    </rPh>
    <phoneticPr fontId="2"/>
  </si>
  <si>
    <t>2018/11/17_定例会(battle)</t>
    <rPh sb="11" eb="14">
      <t>テイレイカイ</t>
    </rPh>
    <phoneticPr fontId="2"/>
  </si>
  <si>
    <t>元取達成率</t>
    <rPh sb="0" eb="1">
      <t>モト</t>
    </rPh>
    <rPh sb="1" eb="2">
      <t>トリ</t>
    </rPh>
    <rPh sb="2" eb="5">
      <t>タッセイリツ</t>
    </rPh>
    <phoneticPr fontId="2"/>
  </si>
  <si>
    <t>参加回数</t>
    <rPh sb="0" eb="2">
      <t>サンカ</t>
    </rPh>
    <rPh sb="2" eb="4">
      <t>カイスウ</t>
    </rPh>
    <phoneticPr fontId="2"/>
  </si>
  <si>
    <t>回</t>
    <rPh sb="0" eb="1">
      <t>カイ</t>
    </rPh>
    <phoneticPr fontId="2"/>
  </si>
  <si>
    <t>※破損:1</t>
    <phoneticPr fontId="2"/>
  </si>
  <si>
    <t>常用装備(アウトドア)</t>
    <rPh sb="0" eb="2">
      <t>ジョウヨウ</t>
    </rPh>
    <rPh sb="2" eb="4">
      <t>ソウビ</t>
    </rPh>
    <phoneticPr fontId="2"/>
  </si>
  <si>
    <t>BBQ代・飲物</t>
    <rPh sb="3" eb="4">
      <t>ダイ</t>
    </rPh>
    <rPh sb="5" eb="7">
      <t>ノミモノ</t>
    </rPh>
    <phoneticPr fontId="2"/>
  </si>
  <si>
    <t>総合3位で賞品get!初フラッグ!</t>
    <rPh sb="0" eb="2">
      <t>ソウゴウ</t>
    </rPh>
    <rPh sb="3" eb="4">
      <t>イ</t>
    </rPh>
    <rPh sb="5" eb="7">
      <t>ショウヒン</t>
    </rPh>
    <rPh sb="11" eb="12">
      <t>ハツ</t>
    </rPh>
    <phoneticPr fontId="2"/>
  </si>
  <si>
    <t>Ali</t>
    <phoneticPr fontId="2"/>
  </si>
  <si>
    <t>ストックパイプ Aeg M4/M16</t>
    <phoneticPr fontId="2"/>
  </si>
  <si>
    <t>ストックパイプ</t>
    <phoneticPr fontId="2"/>
  </si>
  <si>
    <t>2018/10/28_貸切_結婚式二次会(デブグル)</t>
    <rPh sb="11" eb="12">
      <t>カ</t>
    </rPh>
    <rPh sb="12" eb="13">
      <t>キ</t>
    </rPh>
    <rPh sb="14" eb="17">
      <t>ケッコンシキ</t>
    </rPh>
    <rPh sb="17" eb="20">
      <t>ニジカイ</t>
    </rPh>
    <phoneticPr fontId="2"/>
  </si>
  <si>
    <t>MP5A4</t>
    <phoneticPr fontId="2"/>
  </si>
  <si>
    <t>MP5A4</t>
    <phoneticPr fontId="2"/>
  </si>
  <si>
    <t>HK417</t>
    <phoneticPr fontId="2"/>
  </si>
  <si>
    <t>HK417</t>
    <phoneticPr fontId="2"/>
  </si>
  <si>
    <t>2018/11/11_大会(リトルヘッドショット)</t>
    <rPh sb="11" eb="13">
      <t>タイカイ</t>
    </rPh>
    <phoneticPr fontId="2"/>
  </si>
  <si>
    <t>上記含む</t>
    <rPh sb="0" eb="2">
      <t>ジョウキ</t>
    </rPh>
    <rPh sb="2" eb="3">
      <t>フク</t>
    </rPh>
    <phoneticPr fontId="2"/>
  </si>
  <si>
    <t>大会初出場</t>
    <rPh sb="0" eb="2">
      <t>タイカイ</t>
    </rPh>
    <rPh sb="2" eb="5">
      <t>ハツシュツジョウ</t>
    </rPh>
    <phoneticPr fontId="2"/>
  </si>
  <si>
    <t>ハイサイクルカスタム電動ガン用 0.9J スプリング S</t>
    <phoneticPr fontId="2"/>
  </si>
  <si>
    <t>ANGS</t>
    <phoneticPr fontId="2"/>
  </si>
  <si>
    <t>東京マルイ M4パトリオットHC用新オフセットジョイント</t>
    <phoneticPr fontId="2"/>
  </si>
  <si>
    <t>フリーダムアート</t>
    <phoneticPr fontId="2"/>
  </si>
  <si>
    <t>CNC アルミバッファチューブ/DY-AC16B-B</t>
    <phoneticPr fontId="2"/>
  </si>
  <si>
    <t>DYTAC</t>
    <phoneticPr fontId="2"/>
  </si>
  <si>
    <t>RS-2タイフ゜ ストック BK (APSEE086)</t>
    <phoneticPr fontId="2"/>
  </si>
  <si>
    <t>APS</t>
    <phoneticPr fontId="2"/>
  </si>
  <si>
    <t>X3200 Mk3 弾速計 (XCAC001)</t>
    <phoneticPr fontId="2"/>
  </si>
  <si>
    <t>XCORTECH</t>
    <phoneticPr fontId="2"/>
  </si>
  <si>
    <t>電動M4用 130連スフ゜リンク゛マカ゛シ゛ン Black (UFCMG59BK)</t>
    <phoneticPr fontId="2"/>
  </si>
  <si>
    <t>UFC</t>
    <phoneticPr fontId="2"/>
  </si>
  <si>
    <t>M4/M16用 PMAG型 140連スフ゜リンク゛マカ゛シ゛ン BK (UFCMG77BK)</t>
    <phoneticPr fontId="2"/>
  </si>
  <si>
    <t>UFC</t>
    <phoneticPr fontId="2"/>
  </si>
  <si>
    <t>関連機材 武器群ALL</t>
    <phoneticPr fontId="2"/>
  </si>
  <si>
    <t>弾速計</t>
    <rPh sb="0" eb="2">
      <t>ダンソク</t>
    </rPh>
    <rPh sb="2" eb="3">
      <t>ケイ</t>
    </rPh>
    <phoneticPr fontId="2"/>
  </si>
  <si>
    <t>スプリング</t>
    <phoneticPr fontId="2"/>
  </si>
  <si>
    <t>マガジン</t>
    <phoneticPr fontId="2"/>
  </si>
  <si>
    <t>ストック</t>
    <phoneticPr fontId="2"/>
  </si>
  <si>
    <t>2018/12/2_貸切(ユニオンベース)</t>
    <rPh sb="10" eb="11">
      <t>カ</t>
    </rPh>
    <rPh sb="11" eb="12">
      <t>キ</t>
    </rPh>
    <phoneticPr fontId="2"/>
  </si>
  <si>
    <t>ORCA戦</t>
    <rPh sb="4" eb="5">
      <t>セン</t>
    </rPh>
    <phoneticPr fontId="2"/>
  </si>
  <si>
    <t>Patriot</t>
    <phoneticPr fontId="2"/>
  </si>
  <si>
    <t>2018/1/20_社内サバゲー(ユニオンベース)</t>
    <rPh sb="10" eb="12">
      <t>シャナイ</t>
    </rPh>
    <phoneticPr fontId="2"/>
  </si>
  <si>
    <t>鉄アレイ5kg持参で無料 + 女性無料</t>
    <rPh sb="0" eb="1">
      <t>テツ</t>
    </rPh>
    <rPh sb="7" eb="9">
      <t>ジサン</t>
    </rPh>
    <rPh sb="10" eb="12">
      <t>ムリョウ</t>
    </rPh>
    <rPh sb="15" eb="17">
      <t>ジョセイ</t>
    </rPh>
    <rPh sb="17" eb="19">
      <t>ムリョウ</t>
    </rPh>
    <phoneticPr fontId="2"/>
  </si>
  <si>
    <t>ダブルマガジンクリップ TAN</t>
    <phoneticPr fontId="2"/>
  </si>
  <si>
    <t>[ノーブランド]</t>
    <phoneticPr fontId="2"/>
  </si>
  <si>
    <t>[ノーブランド]</t>
    <phoneticPr fontId="2"/>
  </si>
  <si>
    <t>マガジンクリップ</t>
    <phoneticPr fontId="2"/>
  </si>
  <si>
    <t>マグウェルグリップ</t>
    <phoneticPr fontId="2"/>
  </si>
  <si>
    <t>Victoptics</t>
    <phoneticPr fontId="2"/>
  </si>
  <si>
    <t>1 × 22 11 レベル 3MOA リフレックスサイトとレッドドットスコープライザー 20 ミリメートルウィーバーマウント</t>
    <phoneticPr fontId="2"/>
  </si>
  <si>
    <t>2018/12/09_大会(リトルヘッドショット)</t>
    <rPh sb="11" eb="13">
      <t>タイカイ</t>
    </rPh>
    <phoneticPr fontId="2"/>
  </si>
  <si>
    <t>大会2回目</t>
    <rPh sb="0" eb="2">
      <t>タイカイ</t>
    </rPh>
    <rPh sb="3" eb="5">
      <t>カイメ</t>
    </rPh>
    <phoneticPr fontId="2"/>
  </si>
  <si>
    <t>2018/8/25_貸切(ロックヒル)</t>
    <rPh sb="10" eb="11">
      <t>カ</t>
    </rPh>
    <rPh sb="11" eb="12">
      <t>キ</t>
    </rPh>
    <phoneticPr fontId="2"/>
  </si>
  <si>
    <t>時点</t>
    <phoneticPr fontId="2"/>
  </si>
  <si>
    <t>HK417</t>
    <phoneticPr fontId="2"/>
  </si>
  <si>
    <t>初速</t>
    <rPh sb="0" eb="2">
      <t>ショソク</t>
    </rPh>
    <phoneticPr fontId="2"/>
  </si>
  <si>
    <t>m/s</t>
    <phoneticPr fontId="2"/>
  </si>
  <si>
    <t>RPS</t>
    <phoneticPr fontId="2"/>
  </si>
  <si>
    <t>92-94</t>
    <phoneticPr fontId="2"/>
  </si>
  <si>
    <t>SIG552</t>
    <phoneticPr fontId="2"/>
  </si>
  <si>
    <t>MP5A4</t>
    <phoneticPr fontId="2"/>
  </si>
  <si>
    <t>85-88</t>
    <phoneticPr fontId="2"/>
  </si>
  <si>
    <t>SPECTER</t>
    <phoneticPr fontId="2"/>
  </si>
  <si>
    <t>サイクル</t>
    <phoneticPr fontId="2"/>
  </si>
  <si>
    <t>6mm,0.2gBB弾</t>
    <rPh sb="10" eb="11">
      <t>ダン</t>
    </rPh>
    <phoneticPr fontId="2"/>
  </si>
  <si>
    <t>PATRIOT</t>
    <phoneticPr fontId="2"/>
  </si>
  <si>
    <t>課題</t>
    <rPh sb="0" eb="2">
      <t>カダイ</t>
    </rPh>
    <phoneticPr fontId="2"/>
  </si>
  <si>
    <t>次世代故の重量over(3kg以上)</t>
    <rPh sb="0" eb="3">
      <t>ジセダイ</t>
    </rPh>
    <rPh sb="3" eb="4">
      <t>ユエ</t>
    </rPh>
    <rPh sb="5" eb="7">
      <t>ジュウリョウ</t>
    </rPh>
    <rPh sb="15" eb="17">
      <t>イジョウ</t>
    </rPh>
    <phoneticPr fontId="2"/>
  </si>
  <si>
    <r>
      <t>ギア鳴り</t>
    </r>
    <r>
      <rPr>
        <sz val="11"/>
        <color theme="1"/>
        <rFont val="Meiryo UI"/>
        <family val="3"/>
        <charset val="128"/>
      </rPr>
      <t>(問題なしとの見解有)</t>
    </r>
    <rPh sb="2" eb="3">
      <t>ナ</t>
    </rPh>
    <rPh sb="5" eb="7">
      <t>モンダイ</t>
    </rPh>
    <rPh sb="11" eb="13">
      <t>ケンカイ</t>
    </rPh>
    <rPh sb="13" eb="14">
      <t>アリ</t>
    </rPh>
    <phoneticPr fontId="2"/>
  </si>
  <si>
    <t>カスタム/修理</t>
    <rPh sb="5" eb="7">
      <t>シュウリ</t>
    </rPh>
    <phoneticPr fontId="2"/>
  </si>
  <si>
    <t>突発的な不動(FETの電圧管理か？)</t>
    <rPh sb="0" eb="3">
      <t>トッパツテキ</t>
    </rPh>
    <rPh sb="4" eb="6">
      <t>フドウ</t>
    </rPh>
    <rPh sb="11" eb="13">
      <t>デンアツ</t>
    </rPh>
    <rPh sb="13" eb="15">
      <t>カンリ</t>
    </rPh>
    <phoneticPr fontId="2"/>
  </si>
  <si>
    <t>接着剤での修理の為、いつ壊れるか分からない</t>
    <rPh sb="0" eb="2">
      <t>セッチャク</t>
    </rPh>
    <rPh sb="2" eb="3">
      <t>ザイ</t>
    </rPh>
    <rPh sb="5" eb="7">
      <t>シュウリ</t>
    </rPh>
    <rPh sb="8" eb="9">
      <t>タメ</t>
    </rPh>
    <rPh sb="12" eb="13">
      <t>コワ</t>
    </rPh>
    <rPh sb="16" eb="17">
      <t>ワ</t>
    </rPh>
    <phoneticPr fontId="2"/>
  </si>
  <si>
    <t>本体価格(付属品込)</t>
    <rPh sb="0" eb="2">
      <t>ホンタイ</t>
    </rPh>
    <rPh sb="2" eb="4">
      <t>カカク</t>
    </rPh>
    <rPh sb="5" eb="7">
      <t>フゾク</t>
    </rPh>
    <rPh sb="7" eb="8">
      <t>ヒン</t>
    </rPh>
    <rPh sb="8" eb="9">
      <t>コ</t>
    </rPh>
    <phoneticPr fontId="2"/>
  </si>
  <si>
    <t>給弾不良 ⇒ ノズル後退量が不安定</t>
    <rPh sb="0" eb="2">
      <t>キュウダン</t>
    </rPh>
    <rPh sb="2" eb="4">
      <t>フリョウ</t>
    </rPh>
    <rPh sb="10" eb="12">
      <t>コウタイ</t>
    </rPh>
    <rPh sb="12" eb="13">
      <t>リョウ</t>
    </rPh>
    <rPh sb="14" eb="17">
      <t>フアンテイ</t>
    </rPh>
    <phoneticPr fontId="2"/>
  </si>
  <si>
    <t>SIG552についてはタペットプレート交換するのが良いか？</t>
    <rPh sb="19" eb="21">
      <t>コウカン</t>
    </rPh>
    <rPh sb="25" eb="26">
      <t>ヨ</t>
    </rPh>
    <phoneticPr fontId="2"/>
  </si>
  <si>
    <t>SIG SAUER P226</t>
    <phoneticPr fontId="2"/>
  </si>
  <si>
    <t>ハンドガン</t>
    <phoneticPr fontId="2"/>
  </si>
  <si>
    <t>リコイルオミット・ハンドガード交換(VFC製12inch)・リポ化(SBD),ヒューズ交換</t>
    <rPh sb="15" eb="17">
      <t>コウカン</t>
    </rPh>
    <rPh sb="21" eb="22">
      <t>セイ</t>
    </rPh>
    <rPh sb="32" eb="33">
      <t>カ</t>
    </rPh>
    <rPh sb="43" eb="45">
      <t>コウカン</t>
    </rPh>
    <phoneticPr fontId="2"/>
  </si>
  <si>
    <t>　⇒ M249,ARP556,firehawkを借りる…</t>
    <rPh sb="24" eb="25">
      <t>カ</t>
    </rPh>
    <phoneticPr fontId="2"/>
  </si>
  <si>
    <t>HK417</t>
    <phoneticPr fontId="2"/>
  </si>
  <si>
    <t>　チャージングハンドルの一部で破損</t>
    <rPh sb="12" eb="14">
      <t>イチブ</t>
    </rPh>
    <rPh sb="15" eb="17">
      <t>ハソン</t>
    </rPh>
    <phoneticPr fontId="2"/>
  </si>
  <si>
    <t>　原因となった金属片は除去したが、</t>
    <rPh sb="1" eb="3">
      <t>ゲンイン</t>
    </rPh>
    <rPh sb="7" eb="10">
      <t>キンゾクヘン</t>
    </rPh>
    <rPh sb="11" eb="13">
      <t>ジョキョ</t>
    </rPh>
    <phoneticPr fontId="2"/>
  </si>
  <si>
    <t>　メカボ組直の際に幾つか併せて修理した事項が発生</t>
    <rPh sb="4" eb="5">
      <t>ク</t>
    </rPh>
    <rPh sb="5" eb="6">
      <t>ナオ</t>
    </rPh>
    <rPh sb="7" eb="8">
      <t>サイ</t>
    </rPh>
    <rPh sb="9" eb="10">
      <t>イク</t>
    </rPh>
    <rPh sb="12" eb="13">
      <t>アワ</t>
    </rPh>
    <rPh sb="15" eb="17">
      <t>シュウリ</t>
    </rPh>
    <rPh sb="19" eb="21">
      <t>ジコウ</t>
    </rPh>
    <rPh sb="22" eb="24">
      <t>ハッセイ</t>
    </rPh>
    <phoneticPr fontId="2"/>
  </si>
  <si>
    <t>　　・SBD圧着端子を鍬型ではなく丸型に変更</t>
    <rPh sb="6" eb="8">
      <t>アッチャク</t>
    </rPh>
    <rPh sb="8" eb="10">
      <t>タンシ</t>
    </rPh>
    <rPh sb="11" eb="12">
      <t>クワ</t>
    </rPh>
    <rPh sb="12" eb="13">
      <t>ガタ</t>
    </rPh>
    <rPh sb="17" eb="19">
      <t>マルガタ</t>
    </rPh>
    <rPh sb="20" eb="22">
      <t>ヘンコウ</t>
    </rPh>
    <phoneticPr fontId="2"/>
  </si>
  <si>
    <t>　　・モーターと配線/SBDを繋いでいたねじがなめているので交換</t>
    <rPh sb="8" eb="10">
      <t>ハイセン</t>
    </rPh>
    <rPh sb="15" eb="16">
      <t>ツナ</t>
    </rPh>
    <rPh sb="30" eb="32">
      <t>コウカン</t>
    </rPh>
    <phoneticPr fontId="2"/>
  </si>
  <si>
    <t>　　・モーターと配線の繋ぎ方をねじ止めから平型端子に交換</t>
    <rPh sb="8" eb="10">
      <t>ハイセン</t>
    </rPh>
    <rPh sb="11" eb="12">
      <t>ツナ</t>
    </rPh>
    <rPh sb="13" eb="14">
      <t>カタ</t>
    </rPh>
    <rPh sb="17" eb="18">
      <t>ド</t>
    </rPh>
    <rPh sb="21" eb="23">
      <t>ヒラガタ</t>
    </rPh>
    <rPh sb="23" eb="25">
      <t>タンシ</t>
    </rPh>
    <rPh sb="26" eb="28">
      <t>コウカン</t>
    </rPh>
    <phoneticPr fontId="2"/>
  </si>
  <si>
    <t>またギア鳴りが発生している可能性もあり、適宜対応予定</t>
    <rPh sb="4" eb="5">
      <t>ナ</t>
    </rPh>
    <rPh sb="7" eb="9">
      <t>ハッセイ</t>
    </rPh>
    <rPh sb="13" eb="16">
      <t>カノウセイ</t>
    </rPh>
    <rPh sb="20" eb="22">
      <t>テキギ</t>
    </rPh>
    <rPh sb="22" eb="24">
      <t>タイオウ</t>
    </rPh>
    <rPh sb="24" eb="26">
      <t>ヨテイ</t>
    </rPh>
    <phoneticPr fontId="2"/>
  </si>
  <si>
    <t>11月後半～12月にかけて</t>
    <rPh sb="2" eb="3">
      <t>ガツ</t>
    </rPh>
    <rPh sb="3" eb="5">
      <t>コウハン</t>
    </rPh>
    <rPh sb="8" eb="9">
      <t>ガツ</t>
    </rPh>
    <phoneticPr fontId="2"/>
  </si>
  <si>
    <t>　破損時に発生した金属片が異物としてメカボックスに混入。不動にさせた</t>
    <rPh sb="1" eb="3">
      <t>ハソン</t>
    </rPh>
    <rPh sb="3" eb="4">
      <t>ジ</t>
    </rPh>
    <rPh sb="5" eb="7">
      <t>ハッセイ</t>
    </rPh>
    <rPh sb="9" eb="12">
      <t>キンゾクヘン</t>
    </rPh>
    <rPh sb="13" eb="15">
      <t>イブツ</t>
    </rPh>
    <rPh sb="25" eb="27">
      <t>コンニュウ</t>
    </rPh>
    <rPh sb="28" eb="30">
      <t>フドウ</t>
    </rPh>
    <phoneticPr fontId="2"/>
  </si>
  <si>
    <t>　⇒ 確認の結果不要(しっかりノズルは後退していた)。HOP調整箇所の噛合せに失敗しており、修理</t>
    <rPh sb="3" eb="5">
      <t>カクニン</t>
    </rPh>
    <rPh sb="6" eb="8">
      <t>ケッカ</t>
    </rPh>
    <rPh sb="8" eb="10">
      <t>フヨウ</t>
    </rPh>
    <rPh sb="19" eb="21">
      <t>コウタイ</t>
    </rPh>
    <rPh sb="30" eb="32">
      <t>チョウセイ</t>
    </rPh>
    <rPh sb="32" eb="34">
      <t>カショ</t>
    </rPh>
    <rPh sb="35" eb="36">
      <t>カ</t>
    </rPh>
    <rPh sb="36" eb="37">
      <t>ア</t>
    </rPh>
    <rPh sb="39" eb="41">
      <t>シッパイ</t>
    </rPh>
    <rPh sb="46" eb="48">
      <t>シュウリ</t>
    </rPh>
    <phoneticPr fontId="2"/>
  </si>
  <si>
    <t>　⇒ 予算:1000円</t>
    <rPh sb="3" eb="5">
      <t>ヨサン</t>
    </rPh>
    <rPh sb="10" eb="11">
      <t>エン</t>
    </rPh>
    <phoneticPr fontId="2"/>
  </si>
  <si>
    <t>テストバッテリー</t>
    <phoneticPr fontId="2"/>
  </si>
  <si>
    <t>名称</t>
    <rPh sb="0" eb="2">
      <t>メイショウ</t>
    </rPh>
    <phoneticPr fontId="2"/>
  </si>
  <si>
    <t>リポ化(FET/NanoHARD？)・フロントサイト掘削</t>
    <rPh sb="2" eb="3">
      <t>カ</t>
    </rPh>
    <rPh sb="26" eb="28">
      <t>クッサク</t>
    </rPh>
    <phoneticPr fontId="2"/>
  </si>
  <si>
    <t>平型端子セット(スピーカー用) 110型 5セット 1133</t>
    <phoneticPr fontId="2"/>
  </si>
  <si>
    <t>スチール製ターゲット シューティング マンターゲット 的撃ち用 10個入り</t>
    <phoneticPr fontId="2"/>
  </si>
  <si>
    <t>ARTS Airsoft</t>
    <phoneticPr fontId="2"/>
  </si>
  <si>
    <t>ターゲット</t>
    <phoneticPr fontId="2"/>
  </si>
  <si>
    <t>関連機材</t>
    <rPh sb="0" eb="2">
      <t>カンレン</t>
    </rPh>
    <rPh sb="2" eb="4">
      <t>キザイ</t>
    </rPh>
    <phoneticPr fontId="2"/>
  </si>
  <si>
    <t>ELPA エルパ　PS-51NH [丸端子(R1.25-3)]</t>
    <phoneticPr fontId="2"/>
  </si>
  <si>
    <t>朝日電器</t>
    <phoneticPr fontId="2"/>
  </si>
  <si>
    <t>圧着端子</t>
    <rPh sb="0" eb="2">
      <t>アッチャク</t>
    </rPh>
    <rPh sb="2" eb="4">
      <t>タンシ</t>
    </rPh>
    <phoneticPr fontId="2"/>
  </si>
  <si>
    <t>ZC-C25 M2×5mm キャップスクリュー φ3.8 頭 10本入</t>
    <phoneticPr fontId="2"/>
  </si>
  <si>
    <t>YOKOMO</t>
    <phoneticPr fontId="2"/>
  </si>
  <si>
    <t>ネジ</t>
    <phoneticPr fontId="2"/>
  </si>
  <si>
    <t>G&amp;G</t>
    <phoneticPr fontId="2"/>
  </si>
  <si>
    <t>本体</t>
    <rPh sb="0" eb="2">
      <t>ホンタイ</t>
    </rPh>
    <phoneticPr fontId="2"/>
  </si>
  <si>
    <t>GC16 MPW9</t>
    <phoneticPr fontId="2"/>
  </si>
  <si>
    <t>マガジン</t>
    <phoneticPr fontId="2"/>
  </si>
  <si>
    <t>-</t>
    <phoneticPr fontId="2"/>
  </si>
  <si>
    <t>2018/11/22-25 富山帰省時に SPECTER でターゲット練習</t>
    <rPh sb="14" eb="16">
      <t>トヤマ</t>
    </rPh>
    <rPh sb="16" eb="18">
      <t>キセイ</t>
    </rPh>
    <rPh sb="18" eb="19">
      <t>ジ</t>
    </rPh>
    <rPh sb="35" eb="37">
      <t>レンシュウ</t>
    </rPh>
    <phoneticPr fontId="2"/>
  </si>
  <si>
    <t>2018/12/15_定例会(戦)</t>
    <rPh sb="11" eb="13">
      <t>テイレイ</t>
    </rPh>
    <rPh sb="13" eb="14">
      <t>カイ</t>
    </rPh>
    <rPh sb="15" eb="16">
      <t>イクサ</t>
    </rPh>
    <phoneticPr fontId="2"/>
  </si>
  <si>
    <t>G-08-008 450R Magazine for GR16 Gray</t>
    <phoneticPr fontId="2"/>
  </si>
  <si>
    <t>MPW9</t>
    <phoneticPr fontId="2"/>
  </si>
  <si>
    <t>86-87</t>
    <phoneticPr fontId="2"/>
  </si>
  <si>
    <t>Li-po 7.4V 1300mAh 25c</t>
    <phoneticPr fontId="2"/>
  </si>
  <si>
    <t>Li-po 7.4V 1500mAh 30c</t>
    <phoneticPr fontId="2"/>
  </si>
  <si>
    <t>G&amp;G</t>
    <phoneticPr fontId="2"/>
  </si>
  <si>
    <t>東京マルイ</t>
    <rPh sb="0" eb="2">
      <t>トウキョウ</t>
    </rPh>
    <phoneticPr fontId="2"/>
  </si>
  <si>
    <t>MP5A4について</t>
    <phoneticPr fontId="2"/>
  </si>
  <si>
    <t>　バネ鳴り</t>
    <rPh sb="3" eb="4">
      <t>ナ</t>
    </rPh>
    <phoneticPr fontId="2"/>
  </si>
  <si>
    <t>　　⇒ 熱収縮チューブ/ スプリングガイド接触箇所付近を覆う？</t>
    <rPh sb="4" eb="5">
      <t>ネツ</t>
    </rPh>
    <rPh sb="5" eb="7">
      <t>シュウシュク</t>
    </rPh>
    <rPh sb="21" eb="23">
      <t>セッショク</t>
    </rPh>
    <rPh sb="23" eb="25">
      <t>カショ</t>
    </rPh>
    <rPh sb="25" eb="27">
      <t>フキン</t>
    </rPh>
    <rPh sb="28" eb="29">
      <t>オオ</t>
    </rPh>
    <phoneticPr fontId="2"/>
  </si>
  <si>
    <t>　</t>
    <phoneticPr fontId="2"/>
  </si>
  <si>
    <t>(久保田家)</t>
    <rPh sb="1" eb="4">
      <t>クボタ</t>
    </rPh>
    <rPh sb="4" eb="5">
      <t>イエ</t>
    </rPh>
    <phoneticPr fontId="2"/>
  </si>
  <si>
    <t>(新人)</t>
    <rPh sb="1" eb="3">
      <t>シンジン</t>
    </rPh>
    <phoneticPr fontId="2"/>
  </si>
  <si>
    <t>東京マルイ+Classic Army</t>
    <rPh sb="0" eb="2">
      <t>トウキョウ</t>
    </rPh>
    <phoneticPr fontId="2"/>
  </si>
  <si>
    <t>BATTLE STYLE バイトマグ M4/M16クイックマグホルダ</t>
    <phoneticPr fontId="2"/>
  </si>
  <si>
    <t>2019/01/19_貸切(SAVAS)</t>
    <rPh sb="11" eb="12">
      <t>カ</t>
    </rPh>
    <rPh sb="12" eb="13">
      <t>キ</t>
    </rPh>
    <phoneticPr fontId="2"/>
  </si>
  <si>
    <t>LCL本選</t>
    <rPh sb="3" eb="5">
      <t>ホンセン</t>
    </rPh>
    <phoneticPr fontId="2"/>
  </si>
  <si>
    <t>2019/01/12_定例会(フォレストユニオン)</t>
    <rPh sb="11" eb="14">
      <t>テイレイカイ</t>
    </rPh>
    <phoneticPr fontId="2"/>
  </si>
  <si>
    <t>撃ち初め</t>
    <rPh sb="0" eb="1">
      <t>ウ</t>
    </rPh>
    <rPh sb="2" eb="3">
      <t>ハジ</t>
    </rPh>
    <phoneticPr fontId="2"/>
  </si>
  <si>
    <t>精密プラスチックBB弾 0.25g</t>
    <phoneticPr fontId="2"/>
  </si>
  <si>
    <t>電気なまず 甘口</t>
    <phoneticPr fontId="2"/>
  </si>
  <si>
    <t>FIREFLY</t>
    <phoneticPr fontId="2"/>
  </si>
  <si>
    <t>LAYLAX</t>
    <phoneticPr fontId="2"/>
  </si>
  <si>
    <t>PROMETHEUS ワイドユースメタルチャンバー</t>
    <phoneticPr fontId="2"/>
  </si>
  <si>
    <t>電動ガン用Wホールドチャンバーパッキン</t>
    <phoneticPr fontId="2"/>
  </si>
  <si>
    <t>PDI</t>
    <phoneticPr fontId="2"/>
  </si>
  <si>
    <t>電動ガン用スプリング [ 70-160 ] (90)</t>
    <phoneticPr fontId="2"/>
  </si>
  <si>
    <t>BATON airsoft</t>
    <phoneticPr fontId="2"/>
  </si>
  <si>
    <t>チャンバー</t>
    <phoneticPr fontId="2"/>
  </si>
  <si>
    <t>パッキン</t>
    <phoneticPr fontId="2"/>
  </si>
  <si>
    <t>スプリング</t>
    <phoneticPr fontId="2"/>
  </si>
  <si>
    <t>押しゴム</t>
    <rPh sb="0" eb="1">
      <t>オ</t>
    </rPh>
    <phoneticPr fontId="2"/>
  </si>
  <si>
    <t>自作プリコック 電動ガン用MOSFETスイッチ</t>
    <phoneticPr fontId="2"/>
  </si>
  <si>
    <t>FET</t>
    <phoneticPr fontId="2"/>
  </si>
  <si>
    <t>ﾒﾙ</t>
    <phoneticPr fontId="2"/>
  </si>
  <si>
    <t>個人(AMADAI)</t>
    <rPh sb="0" eb="2">
      <t>コジン</t>
    </rPh>
    <phoneticPr fontId="2"/>
  </si>
  <si>
    <t>買取</t>
    <rPh sb="0" eb="2">
      <t>カイトリ</t>
    </rPh>
    <phoneticPr fontId="2"/>
  </si>
  <si>
    <t>名も無き</t>
    <rPh sb="0" eb="1">
      <t>ナ</t>
    </rPh>
    <rPh sb="2" eb="3">
      <t>ナ</t>
    </rPh>
    <phoneticPr fontId="2"/>
  </si>
  <si>
    <t>初回</t>
  </si>
  <si>
    <t>(チーム解散)</t>
    <rPh sb="4" eb="6">
      <t>カイサン</t>
    </rPh>
    <phoneticPr fontId="2"/>
  </si>
  <si>
    <t>初速/ｇ</t>
  </si>
  <si>
    <t>71m/s</t>
  </si>
  <si>
    <t>72m/s</t>
  </si>
  <si>
    <t>73m/s</t>
  </si>
  <si>
    <t>74m/s</t>
  </si>
  <si>
    <t>75m/s</t>
  </si>
  <si>
    <t>76m/s</t>
  </si>
  <si>
    <t>77m/s</t>
  </si>
  <si>
    <t>78m/s</t>
  </si>
  <si>
    <t>79m/s</t>
  </si>
  <si>
    <t>80m/s</t>
  </si>
  <si>
    <t>0.2g</t>
  </si>
  <si>
    <t>0.504j</t>
  </si>
  <si>
    <t>0.518j</t>
  </si>
  <si>
    <t>0.533j</t>
  </si>
  <si>
    <t>0.548j</t>
  </si>
  <si>
    <t>0.563j</t>
  </si>
  <si>
    <t>0.578j</t>
  </si>
  <si>
    <t>0.593j</t>
  </si>
  <si>
    <t>0.604j</t>
  </si>
  <si>
    <t>0.624j</t>
  </si>
  <si>
    <t>0.640j</t>
  </si>
  <si>
    <t>0.25g</t>
  </si>
  <si>
    <t>0.630j</t>
  </si>
  <si>
    <t>0.648j</t>
  </si>
  <si>
    <t>0.666j</t>
  </si>
  <si>
    <t>0.685j</t>
  </si>
  <si>
    <t>0.703j</t>
  </si>
  <si>
    <t>0.722j</t>
  </si>
  <si>
    <t>0.741j</t>
  </si>
  <si>
    <t>0.761j</t>
  </si>
  <si>
    <t>0.780j</t>
  </si>
  <si>
    <t>0.800j</t>
  </si>
  <si>
    <t>0.960j</t>
  </si>
  <si>
    <t>1.013j</t>
  </si>
  <si>
    <t>1.152j</t>
  </si>
  <si>
    <t>81m/s</t>
  </si>
  <si>
    <t>82m/s</t>
  </si>
  <si>
    <t>83m/s</t>
  </si>
  <si>
    <t>84m/s</t>
  </si>
  <si>
    <t>85m/s</t>
  </si>
  <si>
    <t>86m/s</t>
  </si>
  <si>
    <t>87m/s</t>
  </si>
  <si>
    <t>88m/s</t>
  </si>
  <si>
    <t>89m/s</t>
  </si>
  <si>
    <t>90m/s</t>
  </si>
  <si>
    <t>0.656j</t>
  </si>
  <si>
    <t>0.672j</t>
  </si>
  <si>
    <t>0.689j</t>
  </si>
  <si>
    <t>0.706j</t>
  </si>
  <si>
    <t>0.723j</t>
  </si>
  <si>
    <t>0.740j</t>
  </si>
  <si>
    <t>0.757j</t>
  </si>
  <si>
    <t>0.774j</t>
  </si>
  <si>
    <t>0.792j</t>
  </si>
  <si>
    <t>0.810j</t>
  </si>
  <si>
    <t>0.820j</t>
  </si>
  <si>
    <t>0.841j</t>
  </si>
  <si>
    <t>0.861j</t>
  </si>
  <si>
    <t>0.882j</t>
  </si>
  <si>
    <t>0.903j</t>
  </si>
  <si>
    <t>0.925j</t>
  </si>
  <si>
    <t>0.946j</t>
  </si>
  <si>
    <t>0.968j</t>
  </si>
  <si>
    <t>0.990j</t>
  </si>
  <si>
    <t>1.058j</t>
  </si>
  <si>
    <t>91m/s</t>
  </si>
  <si>
    <t>92m/s</t>
  </si>
  <si>
    <t>93m/s</t>
  </si>
  <si>
    <t>94m/s</t>
  </si>
  <si>
    <t>95m/s</t>
  </si>
  <si>
    <t>96m/s</t>
  </si>
  <si>
    <t>97m/s</t>
  </si>
  <si>
    <t>98m/s</t>
  </si>
  <si>
    <t>99m/s</t>
  </si>
  <si>
    <t>100m/s</t>
  </si>
  <si>
    <t>0.828j</t>
  </si>
  <si>
    <t>0.846j</t>
  </si>
  <si>
    <t>0.865j</t>
  </si>
  <si>
    <t>0.884j</t>
  </si>
  <si>
    <t>0.922j</t>
  </si>
  <si>
    <t>0.980j</t>
  </si>
  <si>
    <t>1.000j</t>
  </si>
  <si>
    <t>1.035j</t>
  </si>
  <si>
    <t>1.081j</t>
  </si>
  <si>
    <t>1011j</t>
  </si>
  <si>
    <t>1.128j</t>
  </si>
  <si>
    <t>1.176j</t>
  </si>
  <si>
    <t>1.201j</t>
  </si>
  <si>
    <t>1.225j</t>
  </si>
  <si>
    <t>1.250j</t>
  </si>
  <si>
    <t>電内パーツ 不等ピッチ スプリング M100</t>
    <phoneticPr fontId="2"/>
  </si>
  <si>
    <t>ACE1 ARMS</t>
    <phoneticPr fontId="2"/>
  </si>
  <si>
    <t>グローブ</t>
    <phoneticPr fontId="2"/>
  </si>
  <si>
    <t>BDU</t>
    <phoneticPr fontId="2"/>
  </si>
  <si>
    <t>-</t>
    <phoneticPr fontId="2"/>
  </si>
  <si>
    <t>スラントベスト</t>
    <phoneticPr fontId="2"/>
  </si>
  <si>
    <t>常用装備</t>
    <rPh sb="0" eb="2">
      <t>ジョウヨウ</t>
    </rPh>
    <rPh sb="2" eb="4">
      <t>ソウビ</t>
    </rPh>
    <phoneticPr fontId="2"/>
  </si>
  <si>
    <t>LIBRA INDUSTRIES</t>
    <phoneticPr fontId="2"/>
  </si>
  <si>
    <t>G&amp;G</t>
    <phoneticPr fontId="2"/>
  </si>
  <si>
    <t>スチール製 マズルプロテクター逆ネジ</t>
    <phoneticPr fontId="2"/>
  </si>
  <si>
    <t>売却済(2019/1/15)</t>
    <rPh sb="0" eb="2">
      <t>バイキャク</t>
    </rPh>
    <rPh sb="2" eb="3">
      <t>ズ</t>
    </rPh>
    <phoneticPr fontId="2"/>
  </si>
  <si>
    <t xml:space="preserve"> - MP5A4関連</t>
    <rPh sb="8" eb="10">
      <t>カンレン</t>
    </rPh>
    <phoneticPr fontId="2"/>
  </si>
  <si>
    <t>82-83</t>
    <phoneticPr fontId="2"/>
  </si>
  <si>
    <t>VERTX</t>
    <phoneticPr fontId="2"/>
  </si>
  <si>
    <t>マンドレイク迷彩 上下</t>
    <rPh sb="6" eb="8">
      <t>メイサイ</t>
    </rPh>
    <rPh sb="9" eb="11">
      <t>ジョウゲ</t>
    </rPh>
    <phoneticPr fontId="2"/>
  </si>
  <si>
    <t>スラントベスト OD</t>
    <phoneticPr fontId="2"/>
  </si>
  <si>
    <t>ﾔﾌｵｸ</t>
    <phoneticPr fontId="2"/>
  </si>
  <si>
    <t>OGR初活動</t>
    <rPh sb="3" eb="4">
      <t>ハツ</t>
    </rPh>
    <rPh sb="4" eb="6">
      <t>カツドウ</t>
    </rPh>
    <phoneticPr fontId="2"/>
  </si>
  <si>
    <t>2019/01/05_定例会(Asobiba 池袋)</t>
    <rPh sb="11" eb="14">
      <t>テイレイカイ</t>
    </rPh>
    <rPh sb="23" eb="25">
      <t>イケブクロ</t>
    </rPh>
    <phoneticPr fontId="2"/>
  </si>
  <si>
    <t>久保田家宿泊</t>
    <rPh sb="0" eb="4">
      <t>クボタケ</t>
    </rPh>
    <rPh sb="4" eb="6">
      <t>シュクハク</t>
    </rPh>
    <phoneticPr fontId="2"/>
  </si>
  <si>
    <t>with海坊主</t>
    <rPh sb="4" eb="5">
      <t>ウミ</t>
    </rPh>
    <rPh sb="5" eb="7">
      <t>ボウズ</t>
    </rPh>
    <phoneticPr fontId="2"/>
  </si>
  <si>
    <t>2019/01/27_大会(リトルヘッドショット)</t>
    <rPh sb="11" eb="13">
      <t>タイカイ</t>
    </rPh>
    <phoneticPr fontId="2"/>
  </si>
  <si>
    <t>2019/02/02_定例会(ヘッドショット)</t>
    <rPh sb="11" eb="14">
      <t>テイレイカイ</t>
    </rPh>
    <phoneticPr fontId="2"/>
  </si>
  <si>
    <t>2019/01/13_定例会(battle)</t>
    <rPh sb="11" eb="14">
      <t>テイレイカイ</t>
    </rPh>
    <phoneticPr fontId="2"/>
  </si>
  <si>
    <t>カプトンテープ　絶縁耐熱性ポリイミド　10mm 33m 100ft</t>
    <rPh sb="8" eb="10">
      <t>ゼツエン</t>
    </rPh>
    <phoneticPr fontId="2"/>
  </si>
  <si>
    <t>テープ</t>
    <phoneticPr fontId="2"/>
  </si>
  <si>
    <t>ベース</t>
    <phoneticPr fontId="2"/>
  </si>
  <si>
    <t>クイックスプリングチェンジ(QSC),クイックデチャッタブル(OQ)が可能なメカボ</t>
    <rPh sb="35" eb="37">
      <t>カノウ</t>
    </rPh>
    <phoneticPr fontId="2"/>
  </si>
  <si>
    <t>電子制御を取入れるか</t>
    <rPh sb="0" eb="2">
      <t>デンシ</t>
    </rPh>
    <rPh sb="2" eb="4">
      <t>セイギョ</t>
    </rPh>
    <rPh sb="5" eb="6">
      <t>ト</t>
    </rPh>
    <rPh sb="6" eb="7">
      <t>イ</t>
    </rPh>
    <phoneticPr fontId="2"/>
  </si>
  <si>
    <t>　ETU(G&amp;G) EFCS(ARES) DTM(BIGOUT) 陽炎(不知火商店)等々・・・・</t>
    <rPh sb="33" eb="35">
      <t>カゲロウ</t>
    </rPh>
    <rPh sb="36" eb="39">
      <t>シラヌイ</t>
    </rPh>
    <rPh sb="39" eb="41">
      <t>ショウテン</t>
    </rPh>
    <rPh sb="42" eb="44">
      <t>ナドナド</t>
    </rPh>
    <phoneticPr fontId="2"/>
  </si>
  <si>
    <t>　　⇒ ピストンは金属歯にしたい</t>
    <rPh sb="9" eb="11">
      <t>キンゾク</t>
    </rPh>
    <rPh sb="11" eb="12">
      <t>バ</t>
    </rPh>
    <phoneticPr fontId="2"/>
  </si>
  <si>
    <t>　⇒ レギュレーション規制が緩和される可能性が高い</t>
    <rPh sb="11" eb="13">
      <t>キセイ</t>
    </rPh>
    <rPh sb="14" eb="16">
      <t>カンワ</t>
    </rPh>
    <rPh sb="19" eb="22">
      <t>カノウセイ</t>
    </rPh>
    <rPh sb="23" eb="24">
      <t>タカ</t>
    </rPh>
    <phoneticPr fontId="2"/>
  </si>
  <si>
    <t>　⇒ 海外のショップで手に入れやすい</t>
    <rPh sb="3" eb="5">
      <t>カイガイ</t>
    </rPh>
    <rPh sb="11" eb="12">
      <t>テ</t>
    </rPh>
    <rPh sb="13" eb="14">
      <t>イ</t>
    </rPh>
    <phoneticPr fontId="2"/>
  </si>
  <si>
    <t>汎用性の高い修理部品 (=M4 ?)</t>
    <rPh sb="0" eb="3">
      <t>ハンヨウセイ</t>
    </rPh>
    <rPh sb="4" eb="5">
      <t>タカ</t>
    </rPh>
    <rPh sb="6" eb="8">
      <t>シュウリ</t>
    </rPh>
    <rPh sb="8" eb="10">
      <t>ブヒン</t>
    </rPh>
    <phoneticPr fontId="2"/>
  </si>
  <si>
    <t>小型・軽量であること</t>
    <rPh sb="0" eb="2">
      <t>コガタ</t>
    </rPh>
    <rPh sb="3" eb="5">
      <t>ケイリョウ</t>
    </rPh>
    <phoneticPr fontId="2"/>
  </si>
  <si>
    <t>　⇒ 移動時(航空機・列車)等に支障が少ない</t>
    <rPh sb="3" eb="5">
      <t>イドウ</t>
    </rPh>
    <rPh sb="5" eb="6">
      <t>ジ</t>
    </rPh>
    <rPh sb="7" eb="10">
      <t>コウクウキ</t>
    </rPh>
    <rPh sb="11" eb="13">
      <t>レッシャ</t>
    </rPh>
    <rPh sb="14" eb="15">
      <t>ナド</t>
    </rPh>
    <rPh sb="16" eb="18">
      <t>シショウ</t>
    </rPh>
    <rPh sb="19" eb="20">
      <t>スク</t>
    </rPh>
    <phoneticPr fontId="2"/>
  </si>
  <si>
    <t>テイクダウン/組立が楽なこと</t>
    <rPh sb="7" eb="8">
      <t>ク</t>
    </rPh>
    <rPh sb="8" eb="9">
      <t>タ</t>
    </rPh>
    <rPh sb="10" eb="11">
      <t>ラク</t>
    </rPh>
    <phoneticPr fontId="2"/>
  </si>
  <si>
    <t>　⇒ 現地へは分解して持込為</t>
    <rPh sb="3" eb="5">
      <t>ゲンチ</t>
    </rPh>
    <rPh sb="11" eb="12">
      <t>モ</t>
    </rPh>
    <rPh sb="12" eb="13">
      <t>コ</t>
    </rPh>
    <rPh sb="13" eb="14">
      <t>タメ</t>
    </rPh>
    <phoneticPr fontId="2"/>
  </si>
  <si>
    <t>アローダイナミック製　SR-16 E3 CQB MOD2 が候補</t>
    <rPh sb="9" eb="10">
      <t>セイ</t>
    </rPh>
    <rPh sb="30" eb="32">
      <t>コウホ</t>
    </rPh>
    <phoneticPr fontId="2"/>
  </si>
  <si>
    <t>アローダイナミックより、M-LOKタイプのハンドガードを装備したSR-16モデルの電動ガンが登場しました。 SR-16はナイツアーマメント社が開発したAR-15系のアサルトライフルです。</t>
  </si>
  <si>
    <t>レシーバーは樹脂製 ハンドガードは金属製 バッテリーコネクタ：ミニ バッテリー配線はストックチューブ内 (バッテリー付属しません)</t>
  </si>
  <si>
    <t>全長：約 680-760mm 重量：約 2005g</t>
  </si>
  <si>
    <t>E3モデルを元とした本製品はセレクター、マガジンキャッチリリース部分などがアンビ化されたデザインとなっていることが特徴的で、 スリムで軽量なハンドガードは各種M-LOKシステム対応のパーツにて拡張も可能。</t>
    <phoneticPr fontId="2"/>
  </si>
  <si>
    <t xml:space="preserve"> 取り回しの良いCQBサイズとなっており、カスタムのベースにもご活用頂けると思います。</t>
  </si>
  <si>
    <t xml:space="preserve">本製品はギアボックス内にEFCS (Electric Firing Control System) という電子制御システムを搭載しキレのいい射撃が可能となっています。 </t>
    <phoneticPr fontId="2"/>
  </si>
  <si>
    <t xml:space="preserve">また、このシステムにより回路のショートや電流/電圧異常、 モーターロックといったメカボックス内の機械的なトラブルのリスクを低減がされています。 </t>
    <phoneticPr fontId="2"/>
  </si>
  <si>
    <t>さらに、別売りの【EFCSコントローラー(品番 AR-OT-002)】を使用すれば、 バースト射撃への変更等が可能となります。 標準ではセレクタは 「セーフ/セミオート/フルオート」 です。</t>
  </si>
  <si>
    <t>http://www.masters.jp.net/masters-ec/blog/%E3%82%A2%E3%83%AD%E3%83%BC%E3%83%80%E3%82%A4%E3%83%8A%E3%83%9F%E3%83%83%E3%82%AF%E3%82%B9%E8%A3%BD%E3%80%80sr16e-cqb.html</t>
    <phoneticPr fontId="2"/>
  </si>
  <si>
    <t>QDメカボ</t>
    <phoneticPr fontId="2"/>
  </si>
  <si>
    <t>ギアセット</t>
    <phoneticPr fontId="2"/>
  </si>
  <si>
    <t>メタルフレーム</t>
    <phoneticPr fontId="2"/>
  </si>
  <si>
    <t>ピストン</t>
    <phoneticPr fontId="2"/>
  </si>
  <si>
    <t>スプリング</t>
    <phoneticPr fontId="2"/>
  </si>
  <si>
    <t>シリンダー</t>
    <phoneticPr fontId="2"/>
  </si>
  <si>
    <t>タペットプレート</t>
    <phoneticPr fontId="2"/>
  </si>
  <si>
    <t>ノズル</t>
    <phoneticPr fontId="2"/>
  </si>
  <si>
    <t>チャージングハンドル</t>
    <phoneticPr fontId="2"/>
  </si>
  <si>
    <t>配線</t>
    <rPh sb="0" eb="2">
      <t>ハイセン</t>
    </rPh>
    <phoneticPr fontId="2"/>
  </si>
  <si>
    <t>逆転防止ラッチ</t>
    <rPh sb="0" eb="2">
      <t>ギャクテン</t>
    </rPh>
    <rPh sb="2" eb="4">
      <t>ボウシ</t>
    </rPh>
    <phoneticPr fontId="2"/>
  </si>
  <si>
    <t>モーター</t>
    <phoneticPr fontId="2"/>
  </si>
  <si>
    <t>ストック</t>
    <phoneticPr fontId="2"/>
  </si>
  <si>
    <t>ハンドガード</t>
    <phoneticPr fontId="2"/>
  </si>
  <si>
    <t>アウターバレル</t>
    <phoneticPr fontId="2"/>
  </si>
  <si>
    <t>インナーバレル</t>
    <phoneticPr fontId="2"/>
  </si>
  <si>
    <t>ハイダー</t>
    <phoneticPr fontId="2"/>
  </si>
  <si>
    <t>バッファーチューブ</t>
    <phoneticPr fontId="2"/>
  </si>
  <si>
    <t>グリップ</t>
    <phoneticPr fontId="2"/>
  </si>
  <si>
    <t>トリガー</t>
    <phoneticPr fontId="2"/>
  </si>
  <si>
    <t>セクターチップ</t>
    <phoneticPr fontId="2"/>
  </si>
  <si>
    <t>ロアー＋アッパー,マガジンキャッチ,セレクター</t>
    <phoneticPr fontId="2"/>
  </si>
  <si>
    <t>ピストンヘッド</t>
    <phoneticPr fontId="2"/>
  </si>
  <si>
    <t>フルシリンダー</t>
    <phoneticPr fontId="2"/>
  </si>
  <si>
    <t>◎</t>
    <phoneticPr fontId="2"/>
  </si>
  <si>
    <t>-</t>
    <phoneticPr fontId="2"/>
  </si>
  <si>
    <t>-</t>
    <phoneticPr fontId="2"/>
  </si>
  <si>
    <t>-</t>
    <phoneticPr fontId="2"/>
  </si>
  <si>
    <t>スイッチ,スプリングガイド</t>
    <phoneticPr fontId="2"/>
  </si>
  <si>
    <t>9戦4勝3敗2分 4位!! (1キルのみ)</t>
    <rPh sb="1" eb="2">
      <t>セン</t>
    </rPh>
    <rPh sb="3" eb="4">
      <t>ショウ</t>
    </rPh>
    <rPh sb="5" eb="6">
      <t>ハイ</t>
    </rPh>
    <rPh sb="7" eb="8">
      <t>ワ</t>
    </rPh>
    <rPh sb="10" eb="11">
      <t>イ</t>
    </rPh>
    <phoneticPr fontId="2"/>
  </si>
  <si>
    <t>ARES製 メカボ購入</t>
    <rPh sb="4" eb="5">
      <t>セイ</t>
    </rPh>
    <rPh sb="9" eb="11">
      <t>コウニュウ</t>
    </rPh>
    <phoneticPr fontId="2"/>
  </si>
  <si>
    <t>(10%割引)</t>
    <rPh sb="4" eb="6">
      <t>ワリビキ</t>
    </rPh>
    <phoneticPr fontId="2"/>
  </si>
  <si>
    <t>(10%ポイント付与)</t>
    <rPh sb="8" eb="10">
      <t>フヨ</t>
    </rPh>
    <phoneticPr fontId="2"/>
  </si>
  <si>
    <t>実質購入額</t>
    <rPh sb="0" eb="2">
      <t>ジッシツ</t>
    </rPh>
    <rPh sb="2" eb="4">
      <t>コウニュウ</t>
    </rPh>
    <rPh sb="4" eb="5">
      <t>ガク</t>
    </rPh>
    <phoneticPr fontId="2"/>
  </si>
  <si>
    <t>支払金額</t>
    <rPh sb="0" eb="2">
      <t>シハラ</t>
    </rPh>
    <rPh sb="2" eb="4">
      <t>キンガク</t>
    </rPh>
    <phoneticPr fontId="2"/>
  </si>
  <si>
    <t>M4パトリオットに移植できるかどうか…・</t>
    <rPh sb="9" eb="11">
      <t>イショク</t>
    </rPh>
    <phoneticPr fontId="2"/>
  </si>
  <si>
    <t>ARES専用品のベアリング付スプリングガイド(1,900円程)に換装(新品)。</t>
    <phoneticPr fontId="2"/>
  </si>
  <si>
    <t>青基盤後方配線です。</t>
    <phoneticPr fontId="2"/>
  </si>
  <si>
    <t>ストレートトリガーにマイクロスイッチ＆電子制御でキレの良いシステムです。</t>
    <phoneticPr fontId="2"/>
  </si>
  <si>
    <t>モーター端子やコネクタ－付なので、直ぐに組み込めます。</t>
    <phoneticPr fontId="2"/>
  </si>
  <si>
    <t>メカボックスを分解せずに後方からスプリングの交換が容易にできますので、初速調整にも便利なタイプです。</t>
    <phoneticPr fontId="2"/>
  </si>
  <si>
    <t>EFCS(電子制御)搭載のメカボ</t>
    <phoneticPr fontId="2"/>
  </si>
  <si>
    <t>電子トリガー制御装置</t>
    <rPh sb="0" eb="2">
      <t>デンシ</t>
    </rPh>
    <rPh sb="6" eb="8">
      <t>セイギョ</t>
    </rPh>
    <rPh sb="8" eb="10">
      <t>ソウチ</t>
    </rPh>
    <phoneticPr fontId="2"/>
  </si>
  <si>
    <t>QD式メカボ</t>
    <rPh sb="2" eb="3">
      <t>シキ</t>
    </rPh>
    <phoneticPr fontId="2"/>
  </si>
  <si>
    <t>ストレートトリガー</t>
    <phoneticPr fontId="2"/>
  </si>
  <si>
    <t>ギアセット</t>
    <phoneticPr fontId="2"/>
  </si>
  <si>
    <t>その他メカボ内パーツ</t>
    <rPh sb="2" eb="3">
      <t>ホカ</t>
    </rPh>
    <rPh sb="6" eb="7">
      <t>ナイ</t>
    </rPh>
    <phoneticPr fontId="2"/>
  </si>
  <si>
    <t>自作プリコック改 電動ガン用MOSFETスイッチ</t>
    <rPh sb="7" eb="8">
      <t>カイ</t>
    </rPh>
    <phoneticPr fontId="2"/>
  </si>
  <si>
    <t>ARES</t>
    <phoneticPr fontId="2"/>
  </si>
  <si>
    <t>メカボックス</t>
    <phoneticPr fontId="2"/>
  </si>
  <si>
    <t>ARESメカボ/EFCS/QD式/ストレートトリガー</t>
    <rPh sb="15" eb="16">
      <t>シキ</t>
    </rPh>
    <phoneticPr fontId="2"/>
  </si>
  <si>
    <t>ﾔﾌｵｸ</t>
    <phoneticPr fontId="2"/>
  </si>
  <si>
    <t>ヤフオククーポン</t>
    <phoneticPr fontId="2"/>
  </si>
  <si>
    <t>ventlax</t>
    <phoneticPr fontId="2"/>
  </si>
  <si>
    <t>タクティカル グローブ グリーン</t>
    <phoneticPr fontId="2"/>
  </si>
  <si>
    <t>1136 [平型端子 メスセット AV(S)0.50-2.00sq 20セット]</t>
    <phoneticPr fontId="2"/>
  </si>
  <si>
    <t>エーモン工業</t>
    <phoneticPr fontId="2"/>
  </si>
  <si>
    <t>1277 [ミニ平型ヒューズ25A]</t>
    <phoneticPr fontId="2"/>
  </si>
  <si>
    <t xml:space="preserve">消耗品 (修理・調整) </t>
    <rPh sb="0" eb="2">
      <t>ショウモウ</t>
    </rPh>
    <rPh sb="2" eb="3">
      <t>ヒン</t>
    </rPh>
    <rPh sb="5" eb="7">
      <t>シュウリ</t>
    </rPh>
    <rPh sb="8" eb="10">
      <t>チョウセイ</t>
    </rPh>
    <phoneticPr fontId="2"/>
  </si>
  <si>
    <t>アウトドア制限(0.25)</t>
    <rPh sb="5" eb="7">
      <t>セイゲン</t>
    </rPh>
    <phoneticPr fontId="2"/>
  </si>
  <si>
    <t>アウトドア制限(0.2)</t>
    <rPh sb="5" eb="7">
      <t>セイゲン</t>
    </rPh>
    <phoneticPr fontId="2"/>
  </si>
  <si>
    <t>M4パトリオット改造計画</t>
    <rPh sb="8" eb="10">
      <t>カイゾウ</t>
    </rPh>
    <rPh sb="10" eb="12">
      <t>ケイカク</t>
    </rPh>
    <phoneticPr fontId="2"/>
  </si>
  <si>
    <t>M4CRW(HC)アッパーフレームに換装</t>
    <rPh sb="18" eb="20">
      <t>カンソウ</t>
    </rPh>
    <phoneticPr fontId="2"/>
  </si>
  <si>
    <t>　⇒ HK417のエクステンションアウターバレル採用検討</t>
    <rPh sb="24" eb="26">
      <t>サイヨウ</t>
    </rPh>
    <rPh sb="26" eb="28">
      <t>ケントウ</t>
    </rPh>
    <phoneticPr fontId="2"/>
  </si>
  <si>
    <t>LAYLAX アウターバレルベース採用</t>
    <rPh sb="17" eb="19">
      <t>サイヨウ</t>
    </rPh>
    <phoneticPr fontId="2"/>
  </si>
  <si>
    <t>　⇒ フリーフロート構想</t>
    <rPh sb="10" eb="12">
      <t>コウソウ</t>
    </rPh>
    <phoneticPr fontId="2"/>
  </si>
  <si>
    <t>M-LOCK or keymodハンドガード採用</t>
    <rPh sb="22" eb="24">
      <t>サイヨウ</t>
    </rPh>
    <phoneticPr fontId="2"/>
  </si>
  <si>
    <t>ARESメカボ移植作業検討</t>
    <rPh sb="7" eb="9">
      <t>イショク</t>
    </rPh>
    <rPh sb="9" eb="11">
      <t>サギョウ</t>
    </rPh>
    <rPh sb="11" eb="13">
      <t>ケントウ</t>
    </rPh>
    <phoneticPr fontId="2"/>
  </si>
  <si>
    <t>M4CRW(HC)フレーム一式</t>
    <rPh sb="13" eb="15">
      <t>イッシキ</t>
    </rPh>
    <phoneticPr fontId="2"/>
  </si>
  <si>
    <t>M-LOCKハンドガード 10inch</t>
    <phoneticPr fontId="2"/>
  </si>
  <si>
    <t>アウターバレルベース</t>
    <phoneticPr fontId="2"/>
  </si>
  <si>
    <t>電内パーツ 不等ピッチ スプリング M90</t>
    <phoneticPr fontId="2"/>
  </si>
  <si>
    <t>MPW9初速変動</t>
    <rPh sb="4" eb="6">
      <t>ショソク</t>
    </rPh>
    <rPh sb="6" eb="8">
      <t>ヘンドウ</t>
    </rPh>
    <phoneticPr fontId="2"/>
  </si>
  <si>
    <t xml:space="preserve">  ACE1ARMS・M100</t>
    <phoneticPr fontId="2"/>
  </si>
  <si>
    <t xml:space="preserve">  ACE1ARMS・M90</t>
    <phoneticPr fontId="2"/>
  </si>
  <si>
    <t xml:space="preserve">  純正スプリング</t>
    <rPh sb="2" eb="4">
      <t>ジュンセイ</t>
    </rPh>
    <phoneticPr fontId="2"/>
  </si>
  <si>
    <t>86-87</t>
    <phoneticPr fontId="2"/>
  </si>
  <si>
    <t>　BATONAIRSOFT・M90</t>
    <phoneticPr fontId="2"/>
  </si>
  <si>
    <t>85-86</t>
    <phoneticPr fontId="2"/>
  </si>
  <si>
    <t>100-108</t>
    <phoneticPr fontId="2"/>
  </si>
  <si>
    <t>0.2gBB弾</t>
    <rPh sb="6" eb="7">
      <t>タマ</t>
    </rPh>
    <phoneticPr fontId="2"/>
  </si>
  <si>
    <t>法規制初速オーバー</t>
    <rPh sb="0" eb="1">
      <t>ホウ</t>
    </rPh>
    <rPh sb="1" eb="3">
      <t>キセイ</t>
    </rPh>
    <rPh sb="3" eb="5">
      <t>ショソク</t>
    </rPh>
    <phoneticPr fontId="2"/>
  </si>
  <si>
    <t>インドア制限(0.2のみ)</t>
    <rPh sb="4" eb="6">
      <t>セイゲン</t>
    </rPh>
    <phoneticPr fontId="2"/>
  </si>
  <si>
    <t>モーター</t>
    <phoneticPr fontId="2"/>
  </si>
  <si>
    <t>サマリウムコバルト</t>
    <phoneticPr fontId="2"/>
  </si>
  <si>
    <t>HYPER-1000</t>
    <phoneticPr fontId="2"/>
  </si>
  <si>
    <t>ストック</t>
    <phoneticPr fontId="2"/>
  </si>
  <si>
    <t>インナーバレル</t>
    <phoneticPr fontId="2"/>
  </si>
  <si>
    <t>グリップ</t>
    <phoneticPr fontId="2"/>
  </si>
  <si>
    <t>チャンバーアセンブリ</t>
    <phoneticPr fontId="2"/>
  </si>
  <si>
    <t>超軽量フリーフロートハンドガード M-LOK 10.5inch</t>
    <phoneticPr fontId="2"/>
  </si>
  <si>
    <t>KUBLAI</t>
    <phoneticPr fontId="2"/>
  </si>
  <si>
    <t>トリガー</t>
    <phoneticPr fontId="2"/>
  </si>
  <si>
    <t>Ver.2メカボックス用ショートストロークスイッチ</t>
    <phoneticPr fontId="2"/>
  </si>
  <si>
    <t>楽</t>
    <rPh sb="0" eb="1">
      <t>ラク</t>
    </rPh>
    <phoneticPr fontId="2"/>
  </si>
  <si>
    <t>Stinger</t>
    <phoneticPr fontId="2"/>
  </si>
  <si>
    <t>服装</t>
    <rPh sb="0" eb="2">
      <t>フクソウ</t>
    </rPh>
    <phoneticPr fontId="2"/>
  </si>
  <si>
    <t>常用装備(アウトドア/M4系)</t>
    <rPh sb="0" eb="2">
      <t>ジョウヨウ</t>
    </rPh>
    <rPh sb="2" eb="4">
      <t>ソウビ</t>
    </rPh>
    <rPh sb="13" eb="14">
      <t>ケイ</t>
    </rPh>
    <phoneticPr fontId="2"/>
  </si>
  <si>
    <t>常用装備(アウトドア/M4系)</t>
    <rPh sb="0" eb="2">
      <t>ジョウヨウ</t>
    </rPh>
    <rPh sb="2" eb="4">
      <t>ソウビ</t>
    </rPh>
    <phoneticPr fontId="2"/>
  </si>
  <si>
    <t>12incカスタム</t>
    <phoneticPr fontId="2"/>
  </si>
  <si>
    <t>合計金額</t>
  </si>
  <si>
    <t>合計金額</t>
    <rPh sb="0" eb="2">
      <t>ゴウケイ</t>
    </rPh>
    <rPh sb="2" eb="4">
      <t>キンガク</t>
    </rPh>
    <phoneticPr fontId="2"/>
  </si>
  <si>
    <t>リポ化</t>
    <rPh sb="2" eb="3">
      <t>カ</t>
    </rPh>
    <phoneticPr fontId="2"/>
  </si>
  <si>
    <t>リコイルオミット</t>
    <phoneticPr fontId="2"/>
  </si>
  <si>
    <t>プリコックFET</t>
    <phoneticPr fontId="2"/>
  </si>
  <si>
    <t>SPECTER</t>
    <phoneticPr fontId="2"/>
  </si>
  <si>
    <t>M4 PATRIOT HC</t>
    <phoneticPr fontId="2"/>
  </si>
  <si>
    <t>GC16 MPW9</t>
    <phoneticPr fontId="2"/>
  </si>
  <si>
    <t>その他</t>
    <rPh sb="2" eb="3">
      <t>タ</t>
    </rPh>
    <phoneticPr fontId="2"/>
  </si>
  <si>
    <t>SIG SAUER P226</t>
    <phoneticPr fontId="2"/>
  </si>
  <si>
    <t>その他(パーツ系)</t>
    <rPh sb="2" eb="3">
      <t>タ</t>
    </rPh>
    <rPh sb="7" eb="8">
      <t>ケイ</t>
    </rPh>
    <phoneticPr fontId="2"/>
  </si>
  <si>
    <t>BB弾・弾速計・ローダー</t>
    <rPh sb="2" eb="3">
      <t>タマ</t>
    </rPh>
    <rPh sb="4" eb="6">
      <t>ダンソク</t>
    </rPh>
    <rPh sb="6" eb="7">
      <t>ケイ</t>
    </rPh>
    <phoneticPr fontId="2"/>
  </si>
  <si>
    <t>ヤスさんから</t>
    <phoneticPr fontId="2"/>
  </si>
  <si>
    <t>メタル製 メッシュマスク NAVY SEALsスタイル (グリーンカモフラージュ)</t>
    <phoneticPr fontId="2"/>
  </si>
  <si>
    <t>未分類</t>
    <rPh sb="0" eb="3">
      <t>ミブンルイ</t>
    </rPh>
    <phoneticPr fontId="2"/>
  </si>
  <si>
    <t>ダイソー</t>
    <phoneticPr fontId="2"/>
  </si>
  <si>
    <t>88-90</t>
    <phoneticPr fontId="2"/>
  </si>
  <si>
    <t>HK417 EARLY VARIANT</t>
    <phoneticPr fontId="2"/>
  </si>
  <si>
    <t>APS</t>
  </si>
  <si>
    <t>ストック</t>
  </si>
  <si>
    <t>RS-2タイフ゜ ストック TAN</t>
    <phoneticPr fontId="2"/>
  </si>
  <si>
    <t>ﾗｸﾏ</t>
    <phoneticPr fontId="2"/>
  </si>
  <si>
    <t>ラクマ売上</t>
    <rPh sb="3" eb="4">
      <t>ウ</t>
    </rPh>
    <rPh sb="4" eb="5">
      <t>ア</t>
    </rPh>
    <phoneticPr fontId="2"/>
  </si>
  <si>
    <t>【売却済】MP5A4</t>
    <rPh sb="1" eb="3">
      <t>バイキャク</t>
    </rPh>
    <rPh sb="3" eb="4">
      <t>ズ</t>
    </rPh>
    <phoneticPr fontId="2"/>
  </si>
  <si>
    <t>東京マルイ</t>
    <rPh sb="0" eb="2">
      <t>トウキョウ</t>
    </rPh>
    <phoneticPr fontId="2"/>
  </si>
  <si>
    <t>チャーハン</t>
    <phoneticPr fontId="2"/>
  </si>
  <si>
    <t>M16/M4 チャージングハンドルセット</t>
    <phoneticPr fontId="2"/>
  </si>
  <si>
    <t>ジャンク素材</t>
    <rPh sb="4" eb="6">
      <t>ソザイ</t>
    </rPh>
    <phoneticPr fontId="2"/>
  </si>
  <si>
    <t>ARMY FORCE</t>
    <phoneticPr fontId="2"/>
  </si>
  <si>
    <t>アウターバレル</t>
    <phoneticPr fontId="2"/>
  </si>
  <si>
    <t>ACE1ARMS</t>
    <phoneticPr fontId="2"/>
  </si>
  <si>
    <t>チャンバー</t>
    <phoneticPr fontId="2"/>
  </si>
  <si>
    <t>インナーバレル</t>
    <phoneticPr fontId="2"/>
  </si>
  <si>
    <t>フリーダムアート</t>
  </si>
  <si>
    <t>アダプター</t>
  </si>
  <si>
    <t>Am</t>
    <phoneticPr fontId="2"/>
  </si>
  <si>
    <t>ﾔﾌｵｸ</t>
    <phoneticPr fontId="2"/>
  </si>
  <si>
    <t>DG</t>
    <phoneticPr fontId="2"/>
  </si>
  <si>
    <t>SHS</t>
    <phoneticPr fontId="2"/>
  </si>
  <si>
    <t>モーター</t>
    <phoneticPr fontId="2"/>
  </si>
  <si>
    <t>Ali</t>
    <phoneticPr fontId="2"/>
  </si>
  <si>
    <t xml:space="preserve">守護神 High Torque Motor Long type </t>
    <rPh sb="0" eb="3">
      <t>シュゴシン</t>
    </rPh>
    <phoneticPr fontId="2"/>
  </si>
  <si>
    <t>A-HCG2-M4P カーボネート ホップアップチャンバーASSY</t>
    <phoneticPr fontId="2"/>
  </si>
  <si>
    <t>東京マルイ M4パトリオットHC用新オフセットジョイント</t>
    <phoneticPr fontId="2"/>
  </si>
  <si>
    <t>SHS</t>
  </si>
  <si>
    <t>モーター</t>
  </si>
  <si>
    <t>Ali</t>
  </si>
  <si>
    <t>2019/03/02_定例会(デブグル)</t>
    <rPh sb="11" eb="14">
      <t>テイレイカイ</t>
    </rPh>
    <phoneticPr fontId="2"/>
  </si>
  <si>
    <t>with探検部(吉田・毛沢東・クリちゃん)</t>
    <rPh sb="4" eb="6">
      <t>タンケン</t>
    </rPh>
    <rPh sb="6" eb="7">
      <t>ブ</t>
    </rPh>
    <rPh sb="8" eb="10">
      <t>ヨシダ</t>
    </rPh>
    <rPh sb="11" eb="12">
      <t>モウ</t>
    </rPh>
    <rPh sb="12" eb="14">
      <t>タクトウ</t>
    </rPh>
    <phoneticPr fontId="2"/>
  </si>
  <si>
    <t>マルイM4&amp;WAM4用 5ピース アルミ アウターバレルSET　シルバー</t>
    <phoneticPr fontId="2"/>
  </si>
  <si>
    <t>10.5inch</t>
    <phoneticPr fontId="2"/>
  </si>
  <si>
    <t>267mm</t>
    <phoneticPr fontId="2"/>
  </si>
  <si>
    <t>6inch</t>
    <phoneticPr fontId="2"/>
  </si>
  <si>
    <t>3inch</t>
    <phoneticPr fontId="2"/>
  </si>
  <si>
    <t>6inch</t>
    <phoneticPr fontId="2"/>
  </si>
  <si>
    <t>8inch</t>
    <phoneticPr fontId="2"/>
  </si>
  <si>
    <t>76mm</t>
    <phoneticPr fontId="2"/>
  </si>
  <si>
    <t>152mm</t>
    <phoneticPr fontId="2"/>
  </si>
  <si>
    <t>203mm</t>
    <phoneticPr fontId="2"/>
  </si>
  <si>
    <t>ギアクリップ</t>
  </si>
  <si>
    <t>メタルギアセクターギアクリップ aeg v2/v3ギアボックス</t>
  </si>
  <si>
    <t>41px</t>
    <phoneticPr fontId="2"/>
  </si>
  <si>
    <t>rapidfire</t>
    <phoneticPr fontId="2"/>
  </si>
  <si>
    <t>ロックピン</t>
    <phoneticPr fontId="2"/>
  </si>
  <si>
    <t>トリガーロックピン　AEG用・２本セット</t>
    <rPh sb="13" eb="14">
      <t>ヨウ</t>
    </rPh>
    <rPh sb="16" eb="17">
      <t>ホン</t>
    </rPh>
    <phoneticPr fontId="2"/>
  </si>
  <si>
    <t>PDI</t>
    <phoneticPr fontId="2"/>
  </si>
  <si>
    <t>05インナーバレル≪電動ガン用≫サイズ：280mm</t>
    <phoneticPr fontId="2"/>
  </si>
  <si>
    <t>2019/3/5 売却済</t>
    <rPh sb="9" eb="11">
      <t>バイキャク</t>
    </rPh>
    <rPh sb="11" eb="12">
      <t>スミ</t>
    </rPh>
    <phoneticPr fontId="2"/>
  </si>
  <si>
    <t>SPECTER</t>
    <phoneticPr fontId="2"/>
  </si>
  <si>
    <t>Spectre M4 Folding Stock</t>
    <phoneticPr fontId="2"/>
  </si>
  <si>
    <t>Folding Stock</t>
    <phoneticPr fontId="2"/>
  </si>
  <si>
    <t>Flintlock Workshop 14mm Anti Clockwise Adapter For AY/S&amp;T/Echo1 Spectre M4 AEG</t>
    <phoneticPr fontId="2"/>
  </si>
  <si>
    <t>送料</t>
    <rPh sb="0" eb="2">
      <t>ソウリョウ</t>
    </rPh>
    <phoneticPr fontId="2"/>
  </si>
  <si>
    <t>1$=約112円</t>
    <rPh sb="7" eb="8">
      <t>エン</t>
    </rPh>
    <phoneticPr fontId="2"/>
  </si>
  <si>
    <t>モーター</t>
    <phoneticPr fontId="2"/>
  </si>
  <si>
    <t>FET</t>
    <phoneticPr fontId="2"/>
  </si>
  <si>
    <t>追加変更箇所</t>
    <rPh sb="0" eb="2">
      <t>ツイカ</t>
    </rPh>
    <rPh sb="2" eb="4">
      <t>ヘンコウ</t>
    </rPh>
    <rPh sb="4" eb="6">
      <t>カショ</t>
    </rPh>
    <phoneticPr fontId="2"/>
  </si>
  <si>
    <t>チャンバー</t>
    <phoneticPr fontId="2"/>
  </si>
  <si>
    <t>チャンバーパッキン</t>
    <phoneticPr fontId="2"/>
  </si>
  <si>
    <t>流用</t>
    <rPh sb="0" eb="2">
      <t>リュウヨウ</t>
    </rPh>
    <phoneticPr fontId="2"/>
  </si>
  <si>
    <t>G&amp;G MPW9</t>
    <phoneticPr fontId="2"/>
  </si>
  <si>
    <t>ver.3メカボックス</t>
    <phoneticPr fontId="2"/>
  </si>
  <si>
    <t>検討中</t>
    <rPh sb="0" eb="3">
      <t>ケントウチュウ</t>
    </rPh>
    <phoneticPr fontId="2"/>
  </si>
  <si>
    <t>レスポンス向上/アマ大 プリコック要望</t>
    <rPh sb="5" eb="7">
      <t>コウジョウ</t>
    </rPh>
    <rPh sb="10" eb="11">
      <t>ダイ</t>
    </rPh>
    <rPh sb="17" eb="19">
      <t>ヨウボウ</t>
    </rPh>
    <phoneticPr fontId="2"/>
  </si>
  <si>
    <t>故障へのカウントダウン中</t>
    <rPh sb="0" eb="2">
      <t>コショウ</t>
    </rPh>
    <rPh sb="11" eb="12">
      <t>チュウ</t>
    </rPh>
    <phoneticPr fontId="2"/>
  </si>
  <si>
    <t>追加20mmレール</t>
    <rPh sb="0" eb="2">
      <t>ツイカ</t>
    </rPh>
    <phoneticPr fontId="2"/>
  </si>
  <si>
    <t>SIG552から拝借</t>
    <rPh sb="8" eb="10">
      <t>ハイシャク</t>
    </rPh>
    <phoneticPr fontId="2"/>
  </si>
  <si>
    <t>Echo1 (AY) Spectre M4 70rds Low Cap Magazine</t>
    <phoneticPr fontId="2"/>
  </si>
  <si>
    <t>インナーバレル230mm</t>
    <phoneticPr fontId="2"/>
  </si>
  <si>
    <t>サイレンサー</t>
    <phoneticPr fontId="2"/>
  </si>
  <si>
    <t>【ZC LEOPARD】スタンダードモーター≪ショート≫141</t>
  </si>
  <si>
    <t>ロングバレル化/ALiExpress</t>
    <rPh sb="6" eb="7">
      <t>カ</t>
    </rPh>
    <phoneticPr fontId="2"/>
  </si>
  <si>
    <t>1回目</t>
    <rPh sb="1" eb="3">
      <t>カイメ</t>
    </rPh>
    <phoneticPr fontId="2"/>
  </si>
  <si>
    <t>2回目</t>
    <rPh sb="1" eb="3">
      <t>カイメ</t>
    </rPh>
    <phoneticPr fontId="2"/>
  </si>
  <si>
    <t>現状費用</t>
    <rPh sb="0" eb="2">
      <t>ゲンジョウ</t>
    </rPh>
    <rPh sb="2" eb="4">
      <t>ヒヨウ</t>
    </rPh>
    <phoneticPr fontId="2"/>
  </si>
  <si>
    <t>ヤフオク</t>
    <phoneticPr fontId="2"/>
  </si>
  <si>
    <t>with伊吹</t>
    <rPh sb="4" eb="6">
      <t>イブキ</t>
    </rPh>
    <phoneticPr fontId="2"/>
  </si>
  <si>
    <t>2019/03/10_定例会(タフゾーン)</t>
    <rPh sb="11" eb="14">
      <t>テイレイカイ</t>
    </rPh>
    <phoneticPr fontId="2"/>
  </si>
  <si>
    <t>交通費</t>
    <rPh sb="0" eb="3">
      <t>コウツウヒ</t>
    </rPh>
    <phoneticPr fontId="2"/>
  </si>
  <si>
    <t>2019/3/10 売却済</t>
    <rPh sb="10" eb="12">
      <t>バイキャク</t>
    </rPh>
    <rPh sb="12" eb="13">
      <t>スミ</t>
    </rPh>
    <phoneticPr fontId="2"/>
  </si>
  <si>
    <t xml:space="preserve"> - 守護神 High Torque Motor Long type-2</t>
    <phoneticPr fontId="2"/>
  </si>
  <si>
    <t xml:space="preserve"> - 守護神 High Torque Motor Long type-1</t>
    <phoneticPr fontId="2"/>
  </si>
  <si>
    <t xml:space="preserve">TACTIFANS </t>
    <phoneticPr fontId="2"/>
  </si>
  <si>
    <t>インナーバレル</t>
    <phoneticPr fontId="2"/>
  </si>
  <si>
    <t>Stainless Steel Inside Diameter 6.03mm/230mm Inner Barrel</t>
    <phoneticPr fontId="2"/>
  </si>
  <si>
    <t>スタンダードモーター≪ショート≫141</t>
    <phoneticPr fontId="2"/>
  </si>
  <si>
    <t>ZC LEOPARD</t>
    <phoneticPr fontId="2"/>
  </si>
  <si>
    <t>モーター</t>
    <phoneticPr fontId="2"/>
  </si>
  <si>
    <t>ﾔﾌｵｸ</t>
    <phoneticPr fontId="2"/>
  </si>
  <si>
    <t>サイレンサー</t>
    <phoneticPr fontId="2"/>
  </si>
  <si>
    <t>マルイ AK47系用 Ver3 マイクロスイッチ メカボックス 8mm クイックチェンジ スプリングガイド</t>
    <phoneticPr fontId="2"/>
  </si>
  <si>
    <t>メカボックス</t>
    <phoneticPr fontId="2"/>
  </si>
  <si>
    <t>797-031 [シールテープ/5m]</t>
    <phoneticPr fontId="2"/>
  </si>
  <si>
    <t>KAKUDAI</t>
    <phoneticPr fontId="2"/>
  </si>
  <si>
    <t>消耗済</t>
    <rPh sb="0" eb="2">
      <t>ショウモウ</t>
    </rPh>
    <rPh sb="2" eb="3">
      <t>ズ</t>
    </rPh>
    <phoneticPr fontId="2"/>
  </si>
  <si>
    <t xml:space="preserve">消耗済 (修理・調整) </t>
    <rPh sb="0" eb="2">
      <t>ショウモウ</t>
    </rPh>
    <rPh sb="2" eb="3">
      <t>ズ</t>
    </rPh>
    <rPh sb="5" eb="7">
      <t>シュウリ</t>
    </rPh>
    <rPh sb="8" eb="10">
      <t>チョウセイ</t>
    </rPh>
    <phoneticPr fontId="2"/>
  </si>
  <si>
    <t>異径中間ニップル G1/8×G1/4</t>
    <phoneticPr fontId="2"/>
  </si>
  <si>
    <t>SUN UP</t>
    <phoneticPr fontId="2"/>
  </si>
  <si>
    <t>その他</t>
    <rPh sb="2" eb="3">
      <t>タ</t>
    </rPh>
    <phoneticPr fontId="2"/>
  </si>
  <si>
    <t>ネジ</t>
    <phoneticPr fontId="2"/>
  </si>
  <si>
    <t>Yo</t>
    <phoneticPr fontId="2"/>
  </si>
  <si>
    <t>Tポイント(ヤフオク)</t>
    <phoneticPr fontId="2"/>
  </si>
  <si>
    <t>ﾗｸﾏ</t>
    <phoneticPr fontId="2"/>
  </si>
  <si>
    <t>slim silencer 105</t>
    <phoneticPr fontId="2"/>
  </si>
  <si>
    <t xml:space="preserve"> Ni-mh 8.4V 1600mAh 
↓
Li-po 7.4 2050mAh</t>
    <phoneticPr fontId="2"/>
  </si>
  <si>
    <t xml:space="preserve">
タペットプレートスプリング引掛け部分破損解消・レール増設
[2019/03/17]
プリコックFET搭載
机モータ ⇒ ZC repord standardモータへ変更
ベベル・スパー・セクターを PDI製に変更
g&amp;gチャンバーに変更
ピストンヘッドを変更
シリンダーヘッド周り・チャンバーパッキン周りの気密漏れ対策実施(シールテープ・カプトンテープ)
</t>
    <rPh sb="14" eb="16">
      <t>ヒッカ</t>
    </rPh>
    <rPh sb="17" eb="19">
      <t>ブブン</t>
    </rPh>
    <rPh sb="19" eb="21">
      <t>ハソン</t>
    </rPh>
    <rPh sb="21" eb="23">
      <t>カイショウ</t>
    </rPh>
    <rPh sb="27" eb="29">
      <t>ゾウセツ</t>
    </rPh>
    <rPh sb="51" eb="53">
      <t>トウサイ</t>
    </rPh>
    <rPh sb="54" eb="55">
      <t>ツクエ</t>
    </rPh>
    <rPh sb="83" eb="85">
      <t>ヘンコウ</t>
    </rPh>
    <rPh sb="103" eb="104">
      <t>セイ</t>
    </rPh>
    <rPh sb="105" eb="107">
      <t>ヘンコウ</t>
    </rPh>
    <rPh sb="117" eb="119">
      <t>ヘンコウ</t>
    </rPh>
    <rPh sb="128" eb="130">
      <t>ヘンコウ</t>
    </rPh>
    <rPh sb="139" eb="140">
      <t>マワ</t>
    </rPh>
    <rPh sb="151" eb="152">
      <t>マワ</t>
    </rPh>
    <rPh sb="154" eb="156">
      <t>キミツ</t>
    </rPh>
    <rPh sb="156" eb="157">
      <t>モ</t>
    </rPh>
    <rPh sb="158" eb="160">
      <t>タイサク</t>
    </rPh>
    <rPh sb="160" eb="162">
      <t>ジッシ</t>
    </rPh>
    <phoneticPr fontId="2"/>
  </si>
  <si>
    <t>標準装備(MOSFET,ETU),ミニＴコネクタ変更,チャンバアセンブリ見直(チャンバー、パッキン、押しゴム),スプリング交換(標準⇒ACE1ARMS・M90), セクタークリップ追加</t>
    <rPh sb="0" eb="2">
      <t>ヒョウジュン</t>
    </rPh>
    <rPh sb="2" eb="4">
      <t>ソウビ</t>
    </rPh>
    <rPh sb="24" eb="26">
      <t>ヘンコウ</t>
    </rPh>
    <rPh sb="36" eb="38">
      <t>ミナオ</t>
    </rPh>
    <rPh sb="50" eb="51">
      <t>オ</t>
    </rPh>
    <rPh sb="61" eb="63">
      <t>コウカン</t>
    </rPh>
    <rPh sb="64" eb="66">
      <t>ヒョウジュン</t>
    </rPh>
    <phoneticPr fontId="2"/>
  </si>
  <si>
    <t>with岡野君</t>
    <rPh sb="4" eb="7">
      <t>オカノクン</t>
    </rPh>
    <phoneticPr fontId="2"/>
  </si>
  <si>
    <t>2019/3/24_定例会(tenkoo)</t>
    <rPh sb="10" eb="13">
      <t>テイレイカイ</t>
    </rPh>
    <phoneticPr fontId="2"/>
  </si>
  <si>
    <t>サイレンサーセット(3本)</t>
    <rPh sb="11" eb="12">
      <t>ホン</t>
    </rPh>
    <phoneticPr fontId="2"/>
  </si>
  <si>
    <t>KM企画</t>
    <rPh sb="2" eb="4">
      <t>キカク</t>
    </rPh>
    <phoneticPr fontId="2"/>
  </si>
  <si>
    <t>LayLax</t>
    <phoneticPr fontId="2"/>
  </si>
  <si>
    <t>ノーブランド</t>
    <phoneticPr fontId="2"/>
  </si>
  <si>
    <t>slim silencer 105</t>
    <phoneticPr fontId="2"/>
  </si>
  <si>
    <t>MODE-2 スリムサプレッサー 150</t>
    <phoneticPr fontId="2"/>
  </si>
  <si>
    <t>198mm</t>
    <phoneticPr fontId="2"/>
  </si>
  <si>
    <r>
      <t>リポ化(SBD)・フルオート不動解消・</t>
    </r>
    <r>
      <rPr>
        <b/>
        <sz val="11"/>
        <color rgb="FFFF0000"/>
        <rFont val="Meiryo UI"/>
        <family val="3"/>
        <charset val="128"/>
      </rPr>
      <t>プリコックFET導入</t>
    </r>
    <rPh sb="14" eb="16">
      <t>フドウ</t>
    </rPh>
    <rPh sb="16" eb="18">
      <t>カイショウ</t>
    </rPh>
    <rPh sb="27" eb="29">
      <t>ドウニュウ</t>
    </rPh>
    <phoneticPr fontId="2"/>
  </si>
  <si>
    <t>オフセット・ストック追加(後方配線)・スプリング強化・セクタークリップ追加・リポ化(SBD)・ヒューズ交換・プリコックFET導入・ストレートトリガー・ショートストローク</t>
    <rPh sb="10" eb="12">
      <t>ツイカ</t>
    </rPh>
    <rPh sb="13" eb="15">
      <t>コウホウ</t>
    </rPh>
    <rPh sb="15" eb="17">
      <t>ハイセン</t>
    </rPh>
    <rPh sb="24" eb="26">
      <t>キョウカ</t>
    </rPh>
    <rPh sb="35" eb="37">
      <t>ツイカ</t>
    </rPh>
    <rPh sb="51" eb="53">
      <t>コウカン</t>
    </rPh>
    <phoneticPr fontId="2"/>
  </si>
  <si>
    <t>　 ⇒ プリコックFETを導入してもらったタイミングで改善有</t>
    <rPh sb="13" eb="15">
      <t>ドウニュウ</t>
    </rPh>
    <rPh sb="27" eb="29">
      <t>カイゼン</t>
    </rPh>
    <rPh sb="29" eb="30">
      <t>アリ</t>
    </rPh>
    <phoneticPr fontId="2"/>
  </si>
  <si>
    <t>　一点スリングで視点の固定対応</t>
    <rPh sb="1" eb="3">
      <t>イッテン</t>
    </rPh>
    <rPh sb="8" eb="10">
      <t>シテン</t>
    </rPh>
    <rPh sb="11" eb="13">
      <t>コテイ</t>
    </rPh>
    <rPh sb="13" eb="15">
      <t>タイオウ</t>
    </rPh>
    <phoneticPr fontId="2"/>
  </si>
  <si>
    <t>AY(SHS)</t>
    <phoneticPr fontId="2"/>
  </si>
  <si>
    <t>41PX</t>
    <phoneticPr fontId="2"/>
  </si>
  <si>
    <t>Wホールドチャンバーパッキン 硬度70</t>
    <phoneticPr fontId="2"/>
  </si>
  <si>
    <t>200円引券利用</t>
    <rPh sb="3" eb="4">
      <t>エン</t>
    </rPh>
    <rPh sb="4" eb="5">
      <t>ビ</t>
    </rPh>
    <rPh sb="5" eb="6">
      <t>ケン</t>
    </rPh>
    <rPh sb="6" eb="8">
      <t>リヨウ</t>
    </rPh>
    <phoneticPr fontId="2"/>
  </si>
  <si>
    <t>AY</t>
    <phoneticPr fontId="2"/>
  </si>
  <si>
    <t>Spectre 50連スペアマガジン</t>
    <phoneticPr fontId="2"/>
  </si>
  <si>
    <t>楽</t>
    <rPh sb="0" eb="1">
      <t>ラク</t>
    </rPh>
    <phoneticPr fontId="2"/>
  </si>
  <si>
    <t>UFC-GB-047 セクターチップVer.2</t>
    <phoneticPr fontId="2"/>
  </si>
  <si>
    <t>UFC</t>
    <phoneticPr fontId="2"/>
  </si>
  <si>
    <t>セクターチップ</t>
    <phoneticPr fontId="2"/>
  </si>
  <si>
    <t>FIRECLUB</t>
    <phoneticPr fontId="2"/>
  </si>
  <si>
    <t>Polymer Handguard Upper lower set</t>
    <phoneticPr fontId="2"/>
  </si>
  <si>
    <t>rifle　scope sight side picatinny rail base</t>
    <phoneticPr fontId="2"/>
  </si>
  <si>
    <t>Receiver Top Cover Scope Mount /Tri-Rail Integral Picatinny Rifle</t>
    <phoneticPr fontId="2"/>
  </si>
  <si>
    <t>マウントレール</t>
    <phoneticPr fontId="2"/>
  </si>
  <si>
    <t>ハンドガード</t>
    <phoneticPr fontId="2"/>
  </si>
  <si>
    <t>Ali</t>
    <phoneticPr fontId="2"/>
  </si>
  <si>
    <t>2019/4/6_定例会(東京サバゲーパーク)</t>
    <rPh sb="9" eb="12">
      <t>テイレイカイ</t>
    </rPh>
    <rPh sb="13" eb="15">
      <t>トウキョウ</t>
    </rPh>
    <phoneticPr fontId="2"/>
  </si>
  <si>
    <t>東京マルイ</t>
    <rPh sb="0" eb="2">
      <t>トウキョウ</t>
    </rPh>
    <phoneticPr fontId="2"/>
  </si>
  <si>
    <t>本体</t>
    <rPh sb="0" eb="2">
      <t>ホンタイ</t>
    </rPh>
    <phoneticPr fontId="2"/>
  </si>
  <si>
    <t>AK47 スタンダード 固定ストック</t>
    <rPh sb="12" eb="14">
      <t>コテイ</t>
    </rPh>
    <phoneticPr fontId="2"/>
  </si>
  <si>
    <t>AK47</t>
    <phoneticPr fontId="2"/>
  </si>
  <si>
    <t>-</t>
    <phoneticPr fontId="2"/>
  </si>
  <si>
    <t>マガジン</t>
    <phoneticPr fontId="2"/>
  </si>
  <si>
    <t>バレルマウント</t>
    <phoneticPr fontId="2"/>
  </si>
  <si>
    <t>ハイダー</t>
    <phoneticPr fontId="2"/>
  </si>
  <si>
    <t>KM企画</t>
    <rPh sb="2" eb="4">
      <t>キカク</t>
    </rPh>
    <phoneticPr fontId="2"/>
  </si>
  <si>
    <t>AKシリーズ対応 スチール製 AK74ハイダー</t>
    <phoneticPr fontId="2"/>
  </si>
  <si>
    <t>HurricanE</t>
    <phoneticPr fontId="2"/>
  </si>
  <si>
    <t>G&amp;G</t>
    <phoneticPr fontId="2"/>
  </si>
  <si>
    <t>600rd 74 Type magazine for AK Series</t>
    <phoneticPr fontId="2"/>
  </si>
  <si>
    <t>2019/4/2 売却済</t>
    <rPh sb="9" eb="11">
      <t>バイキャク</t>
    </rPh>
    <rPh sb="11" eb="12">
      <t>スミ</t>
    </rPh>
    <phoneticPr fontId="2"/>
  </si>
  <si>
    <t xml:space="preserve"> - 守護神 High Torque Motor Long type-3</t>
    <phoneticPr fontId="2"/>
  </si>
  <si>
    <t>ﾒﾙ</t>
    <phoneticPr fontId="2"/>
  </si>
  <si>
    <t>サテライト バックボーンガンケースM</t>
    <phoneticPr fontId="2"/>
  </si>
  <si>
    <t>半壊・修繕</t>
    <rPh sb="0" eb="2">
      <t>ハンカイ</t>
    </rPh>
    <rPh sb="3" eb="5">
      <t>シュウゼン</t>
    </rPh>
    <phoneticPr fontId="2"/>
  </si>
  <si>
    <t>複数メーカー</t>
    <rPh sb="0" eb="2">
      <t>フクスウ</t>
    </rPh>
    <phoneticPr fontId="2"/>
  </si>
  <si>
    <t>破損</t>
    <rPh sb="0" eb="2">
      <t>ハソン</t>
    </rPh>
    <phoneticPr fontId="2"/>
  </si>
  <si>
    <t>東京マルイ</t>
    <rPh sb="0" eb="2">
      <t>トウキョウ</t>
    </rPh>
    <phoneticPr fontId="2"/>
  </si>
  <si>
    <t>AK47</t>
    <phoneticPr fontId="2"/>
  </si>
  <si>
    <t>フロントパーツ</t>
    <phoneticPr fontId="2"/>
  </si>
  <si>
    <t>AK47 HC フロントパーツ一式</t>
    <rPh sb="15" eb="17">
      <t>イッシキ</t>
    </rPh>
    <phoneticPr fontId="2"/>
  </si>
  <si>
    <t>2019/4/13_定例会(大将軍)</t>
    <rPh sb="10" eb="13">
      <t>テイレイカイ</t>
    </rPh>
    <rPh sb="14" eb="15">
      <t>ダイ</t>
    </rPh>
    <rPh sb="15" eb="17">
      <t>ショウグン</t>
    </rPh>
    <phoneticPr fontId="2"/>
  </si>
  <si>
    <t>VFC</t>
    <phoneticPr fontId="2"/>
  </si>
  <si>
    <t>インナーバレル</t>
    <phoneticPr fontId="2"/>
  </si>
  <si>
    <t>インナーバレル　228mm</t>
    <phoneticPr fontId="2"/>
  </si>
  <si>
    <t>フロント換装</t>
    <rPh sb="4" eb="6">
      <t>カンソウ</t>
    </rPh>
    <phoneticPr fontId="2"/>
  </si>
  <si>
    <t>売却済(2019/4/11)</t>
    <rPh sb="0" eb="2">
      <t>バイキャク</t>
    </rPh>
    <rPh sb="2" eb="3">
      <t>ズ</t>
    </rPh>
    <phoneticPr fontId="2"/>
  </si>
  <si>
    <t>2019/4/29_定例会(Asobiba秋葉原)</t>
    <rPh sb="10" eb="13">
      <t>テイレイカイ</t>
    </rPh>
    <rPh sb="21" eb="24">
      <t>アキハバラ</t>
    </rPh>
    <phoneticPr fontId="2"/>
  </si>
  <si>
    <t>with燕,優里子</t>
    <rPh sb="4" eb="5">
      <t>エン</t>
    </rPh>
    <rPh sb="6" eb="9">
      <t>ユリコ</t>
    </rPh>
    <phoneticPr fontId="2"/>
  </si>
  <si>
    <t>元値666</t>
    <phoneticPr fontId="2"/>
  </si>
  <si>
    <t>守護神 High Torque Motor Long type -1</t>
    <rPh sb="0" eb="3">
      <t>シュゴシン</t>
    </rPh>
    <phoneticPr fontId="2"/>
  </si>
  <si>
    <t>守護神 High Torque Motor Long type -2</t>
    <rPh sb="0" eb="3">
      <t>シュゴシン</t>
    </rPh>
    <phoneticPr fontId="2"/>
  </si>
  <si>
    <t>守護神 High Torque Motor Long type -3</t>
    <rPh sb="0" eb="3">
      <t>シュゴシン</t>
    </rPh>
    <phoneticPr fontId="2"/>
  </si>
  <si>
    <t>合計金額</t>
    <rPh sb="0" eb="2">
      <t>ゴウケイ</t>
    </rPh>
    <rPh sb="2" eb="4">
      <t>キンガク</t>
    </rPh>
    <phoneticPr fontId="2"/>
  </si>
  <si>
    <t>売却済(2019/4/14)</t>
    <rPh sb="0" eb="2">
      <t>バイキャク</t>
    </rPh>
    <rPh sb="2" eb="3">
      <t>ズ</t>
    </rPh>
    <phoneticPr fontId="2"/>
  </si>
  <si>
    <t>元値1,270</t>
    <phoneticPr fontId="2"/>
  </si>
  <si>
    <t xml:space="preserve"> - fireclub Receiver Top Cover</t>
    <phoneticPr fontId="2"/>
  </si>
  <si>
    <t xml:space="preserve"> - ハンドガン レッグホルスター</t>
    <phoneticPr fontId="2"/>
  </si>
  <si>
    <t>2019/4/15 売却済</t>
    <rPh sb="10" eb="12">
      <t>バイキャク</t>
    </rPh>
    <rPh sb="12" eb="13">
      <t>ズ</t>
    </rPh>
    <phoneticPr fontId="2"/>
  </si>
  <si>
    <t>1 × 30 レッドドットスコープ  チューブリングマウント -1</t>
    <phoneticPr fontId="2"/>
  </si>
  <si>
    <t>常用装備(アウトドア)　</t>
    <phoneticPr fontId="2"/>
  </si>
  <si>
    <t>モーター</t>
    <phoneticPr fontId="2"/>
  </si>
  <si>
    <t>Am</t>
    <phoneticPr fontId="2"/>
  </si>
  <si>
    <t>Perun</t>
    <phoneticPr fontId="2"/>
  </si>
  <si>
    <t>ETU UPGRADE KIT</t>
    <phoneticPr fontId="2"/>
  </si>
  <si>
    <t>AS97</t>
    <phoneticPr fontId="2"/>
  </si>
  <si>
    <t>ETU基板</t>
    <rPh sb="3" eb="5">
      <t>キバン</t>
    </rPh>
    <phoneticPr fontId="2"/>
  </si>
  <si>
    <t>プリコック/アクティブブレーキ</t>
    <phoneticPr fontId="2"/>
  </si>
  <si>
    <t>電子トリガー</t>
    <rPh sb="0" eb="2">
      <t>デンシ</t>
    </rPh>
    <phoneticPr fontId="2"/>
  </si>
  <si>
    <t>XESTA</t>
    <phoneticPr fontId="2"/>
  </si>
  <si>
    <t>その他</t>
    <rPh sb="2" eb="3">
      <t>タ</t>
    </rPh>
    <phoneticPr fontId="2"/>
  </si>
  <si>
    <t>熱収縮チューブ</t>
    <rPh sb="0" eb="3">
      <t>ネツシュウシュク</t>
    </rPh>
    <phoneticPr fontId="2"/>
  </si>
  <si>
    <t>クリア 1.5*100cm</t>
    <phoneticPr fontId="2"/>
  </si>
  <si>
    <t>Yo</t>
    <phoneticPr fontId="2"/>
  </si>
  <si>
    <t>FET</t>
  </si>
  <si>
    <t>プリコックFET</t>
  </si>
  <si>
    <t>20mmレール マウントアダプター Gopro 3+ 4　黒</t>
    <phoneticPr fontId="2"/>
  </si>
  <si>
    <t>Am</t>
    <phoneticPr fontId="2"/>
  </si>
  <si>
    <t>カメラマウント</t>
    <phoneticPr fontId="2"/>
  </si>
  <si>
    <t>2019/4/18 売却済</t>
    <rPh sb="10" eb="12">
      <t>バイキャク</t>
    </rPh>
    <rPh sb="12" eb="13">
      <t>ズ</t>
    </rPh>
    <phoneticPr fontId="2"/>
  </si>
  <si>
    <t>1 × 22 レッドドットスコープ 20 ミリメートルウィーバーマウント-1</t>
    <phoneticPr fontId="2"/>
  </si>
  <si>
    <t xml:space="preserve"> - 1 × 22 レッドドットスコープ -1</t>
    <phoneticPr fontId="2"/>
  </si>
  <si>
    <t xml:space="preserve"> - 1 × 30 レッドドットスコープ -1</t>
    <phoneticPr fontId="2"/>
  </si>
  <si>
    <t>G&amp;G</t>
    <phoneticPr fontId="2"/>
  </si>
  <si>
    <t>電動ガン</t>
    <rPh sb="0" eb="2">
      <t>デンドウ</t>
    </rPh>
    <phoneticPr fontId="2"/>
  </si>
  <si>
    <t>マガジン</t>
    <phoneticPr fontId="2"/>
  </si>
  <si>
    <t>G-08-147 RK74 115R Mid-Cap Magazine</t>
    <phoneticPr fontId="2"/>
  </si>
  <si>
    <t>ﾒﾙ</t>
    <phoneticPr fontId="2"/>
  </si>
  <si>
    <r>
      <t xml:space="preserve">82-84
</t>
    </r>
    <r>
      <rPr>
        <sz val="11"/>
        <color theme="1"/>
        <rFont val="Meiryo UI"/>
        <family val="3"/>
        <charset val="128"/>
      </rPr>
      <t>91-94</t>
    </r>
    <phoneticPr fontId="2"/>
  </si>
  <si>
    <r>
      <t>Ni-mh 8.4V 1600mAh</t>
    </r>
    <r>
      <rPr>
        <sz val="11"/>
        <color theme="1"/>
        <rFont val="Meiryo UI"/>
        <family val="3"/>
        <charset val="128"/>
      </rPr>
      <t xml:space="preserve">
全</t>
    </r>
    <r>
      <rPr>
        <sz val="11"/>
        <color theme="1"/>
        <rFont val="Meiryo UI"/>
        <family val="2"/>
        <charset val="128"/>
      </rPr>
      <t>li-po可能</t>
    </r>
    <rPh sb="19" eb="20">
      <t>ゼン</t>
    </rPh>
    <rPh sb="25" eb="27">
      <t>カノウ</t>
    </rPh>
    <phoneticPr fontId="2"/>
  </si>
  <si>
    <t>76-77
⇒
85-95</t>
    <phoneticPr fontId="2"/>
  </si>
  <si>
    <t>Victoptics</t>
  </si>
  <si>
    <t>1 × 30 レッドドットスコープ  チューブリングマウント -2</t>
    <phoneticPr fontId="2"/>
  </si>
  <si>
    <t>2019/4/26 売却済</t>
    <rPh sb="10" eb="12">
      <t>バイキャク</t>
    </rPh>
    <rPh sb="12" eb="13">
      <t>ズ</t>
    </rPh>
    <phoneticPr fontId="2"/>
  </si>
  <si>
    <t xml:space="preserve"> - 1 × 30 レッドドットスコープ -2</t>
    <phoneticPr fontId="2"/>
  </si>
  <si>
    <t xml:space="preserve"> - 1 × 30 レッドドットスコープ -3</t>
    <phoneticPr fontId="2"/>
  </si>
  <si>
    <t>2019/5/5_スタミナ定例会(東京サバゲーパーク)</t>
    <rPh sb="13" eb="16">
      <t>テイレイカイ</t>
    </rPh>
    <rPh sb="17" eb="19">
      <t>トウキョウ</t>
    </rPh>
    <phoneticPr fontId="2"/>
  </si>
  <si>
    <t>初単独</t>
    <rPh sb="0" eb="1">
      <t>ハツ</t>
    </rPh>
    <rPh sb="1" eb="3">
      <t>タンドク</t>
    </rPh>
    <phoneticPr fontId="2"/>
  </si>
  <si>
    <t>1 × 30 レッドドットスコープ  チューブリングマウント -3</t>
    <phoneticPr fontId="2"/>
  </si>
  <si>
    <t>2019/4/30 売却済</t>
    <rPh sb="10" eb="12">
      <t>バイキャク</t>
    </rPh>
    <rPh sb="12" eb="13">
      <t>ズ</t>
    </rPh>
    <phoneticPr fontId="2"/>
  </si>
  <si>
    <t>2019/5/11_定例会(デブグル)</t>
    <rPh sb="10" eb="13">
      <t>テイレイカイ</t>
    </rPh>
    <phoneticPr fontId="2"/>
  </si>
  <si>
    <t>1 × 22 レッドドットスコープ 20 ミリメートルウィーバーマウント-2</t>
    <phoneticPr fontId="2"/>
  </si>
  <si>
    <t>2019/5/2 売却済</t>
    <rPh sb="9" eb="11">
      <t>バイキャク</t>
    </rPh>
    <rPh sb="11" eb="12">
      <t>ズ</t>
    </rPh>
    <phoneticPr fontId="2"/>
  </si>
  <si>
    <t xml:space="preserve"> - 1 × 22 レッドドットスコープ -2</t>
    <phoneticPr fontId="2"/>
  </si>
  <si>
    <t>東京マルイ</t>
    <rPh sb="0" eb="2">
      <t>トウキョウ</t>
    </rPh>
    <phoneticPr fontId="2"/>
  </si>
  <si>
    <t>電動ガン</t>
    <rPh sb="0" eb="2">
      <t>デンドウ</t>
    </rPh>
    <phoneticPr fontId="2"/>
  </si>
  <si>
    <t>本体</t>
    <rPh sb="0" eb="2">
      <t>ホンタイ</t>
    </rPh>
    <phoneticPr fontId="2"/>
  </si>
  <si>
    <t>No.1 H&amp;K MP7A1</t>
    <phoneticPr fontId="2"/>
  </si>
  <si>
    <t>バッテリーケース</t>
    <phoneticPr fontId="2"/>
  </si>
  <si>
    <t>Ali</t>
    <phoneticPr fontId="2"/>
  </si>
  <si>
    <t>ZC製 Ver3メカボックス用スイッチ</t>
  </si>
  <si>
    <t>ZC LEOPARD</t>
  </si>
  <si>
    <t>Stinger</t>
    <phoneticPr fontId="2"/>
  </si>
  <si>
    <t>スイッチ</t>
    <phoneticPr fontId="2"/>
  </si>
  <si>
    <t>スイッチ</t>
    <phoneticPr fontId="2"/>
  </si>
  <si>
    <t>スイッチ</t>
    <phoneticPr fontId="2"/>
  </si>
  <si>
    <t>1285円/1個</t>
    <phoneticPr fontId="2"/>
  </si>
  <si>
    <t>2019/5/6 売却済</t>
    <rPh sb="9" eb="11">
      <t>バイキャク</t>
    </rPh>
    <rPh sb="11" eb="12">
      <t>ズ</t>
    </rPh>
    <phoneticPr fontId="2"/>
  </si>
  <si>
    <t>1 × 30 レッドドットスコープ  チューブリングマウント -4</t>
    <phoneticPr fontId="2"/>
  </si>
  <si>
    <t xml:space="preserve"> - 1 × 30 レッドドットスコープ -4</t>
    <phoneticPr fontId="2"/>
  </si>
  <si>
    <t>スタンダード AEGモーター ショートタイプD孔</t>
    <phoneticPr fontId="2"/>
  </si>
  <si>
    <t>メス不足</t>
    <rPh sb="2" eb="4">
      <t>フソク</t>
    </rPh>
    <phoneticPr fontId="2"/>
  </si>
  <si>
    <t>オス不足</t>
    <rPh sb="2" eb="4">
      <t>フソク</t>
    </rPh>
    <phoneticPr fontId="2"/>
  </si>
  <si>
    <t>バネ鳴り解消利用</t>
    <rPh sb="2" eb="3">
      <t>ナ</t>
    </rPh>
    <rPh sb="4" eb="6">
      <t>カイショウ</t>
    </rPh>
    <rPh sb="6" eb="8">
      <t>リヨウ</t>
    </rPh>
    <phoneticPr fontId="2"/>
  </si>
  <si>
    <t>不要品</t>
    <rPh sb="0" eb="3">
      <t>フヨウヒン</t>
    </rPh>
    <phoneticPr fontId="2"/>
  </si>
  <si>
    <t>マルイメカボ不適合</t>
    <rPh sb="6" eb="9">
      <t>フテキゴウ</t>
    </rPh>
    <phoneticPr fontId="2"/>
  </si>
  <si>
    <t>エーモン工業</t>
  </si>
  <si>
    <t>1133 [平型端子 スピーカー用 AV(S)0.50-1.25sq Sサイズ 5セット]</t>
  </si>
  <si>
    <t>Yo</t>
  </si>
  <si>
    <t>AK47</t>
    <phoneticPr fontId="2"/>
  </si>
  <si>
    <t>サイト被弾/使用に問題なし</t>
    <rPh sb="3" eb="5">
      <t>ヒダン</t>
    </rPh>
    <rPh sb="6" eb="8">
      <t>シヨウ</t>
    </rPh>
    <rPh sb="9" eb="11">
      <t>モンダイ</t>
    </rPh>
    <phoneticPr fontId="2"/>
  </si>
  <si>
    <t>グラス</t>
    <phoneticPr fontId="2"/>
  </si>
  <si>
    <t>ハンダ部分にチューブ保護不要なT型コネクタ オスメス5ペア</t>
    <phoneticPr fontId="2"/>
  </si>
  <si>
    <t>2019/5/19_定例会(東京サバゲーパーク)</t>
    <rPh sb="10" eb="13">
      <t>テイレイカイ</t>
    </rPh>
    <rPh sb="14" eb="16">
      <t>トウキョウ</t>
    </rPh>
    <phoneticPr fontId="2"/>
  </si>
  <si>
    <t>2019/5/22_定例会(SISTER)</t>
    <rPh sb="10" eb="13">
      <t>テイレイカイ</t>
    </rPh>
    <phoneticPr fontId="2"/>
  </si>
  <si>
    <t>2019/6/1_定例会(SISTER)</t>
    <rPh sb="9" eb="12">
      <t>テイレイカイ</t>
    </rPh>
    <phoneticPr fontId="2"/>
  </si>
  <si>
    <t>AK47</t>
    <phoneticPr fontId="2"/>
  </si>
  <si>
    <t>1 × 22 レッドドットスコープ 20 ミリメートルウィーバーマウント-3</t>
    <phoneticPr fontId="2"/>
  </si>
  <si>
    <t>2019/5/20 売却済</t>
    <rPh sb="10" eb="12">
      <t>バイキャク</t>
    </rPh>
    <rPh sb="12" eb="13">
      <t>ズ</t>
    </rPh>
    <phoneticPr fontId="2"/>
  </si>
  <si>
    <t xml:space="preserve"> - 1 × 22 レッドドットスコープ -3</t>
    <phoneticPr fontId="2"/>
  </si>
  <si>
    <t>LIPO 7.4V1300mAh 30C (LC-2S1300D)</t>
    <phoneticPr fontId="2"/>
  </si>
  <si>
    <t>DINOGY</t>
    <phoneticPr fontId="2"/>
  </si>
  <si>
    <t>Am</t>
    <phoneticPr fontId="2"/>
  </si>
  <si>
    <t>リポガード</t>
    <phoneticPr fontId="2"/>
  </si>
  <si>
    <t>リポ</t>
    <phoneticPr fontId="2"/>
  </si>
  <si>
    <t>チェッカー</t>
    <phoneticPr fontId="2"/>
  </si>
  <si>
    <t>GREAT Leaves Camo Tactical  Airsoft Mask with DYE I4 Thermal Lens</t>
    <phoneticPr fontId="2"/>
  </si>
  <si>
    <t>SPUNNKY</t>
    <phoneticPr fontId="2"/>
  </si>
  <si>
    <t>MAG</t>
    <phoneticPr fontId="2"/>
  </si>
  <si>
    <t>電動ガン</t>
    <rPh sb="0" eb="2">
      <t>デンドウ</t>
    </rPh>
    <phoneticPr fontId="2"/>
  </si>
  <si>
    <t>マガジン</t>
    <phoneticPr fontId="2"/>
  </si>
  <si>
    <t>楽</t>
    <rPh sb="0" eb="1">
      <t>ラク</t>
    </rPh>
    <phoneticPr fontId="2"/>
  </si>
  <si>
    <t>100連スペアマガジン MP7シリーズ対応 MAG-005B</t>
    <phoneticPr fontId="2"/>
  </si>
  <si>
    <t>+ 以後アクションカム採用</t>
    <rPh sb="2" eb="4">
      <t>イゴ</t>
    </rPh>
    <rPh sb="11" eb="13">
      <t>サイヨウ</t>
    </rPh>
    <phoneticPr fontId="2"/>
  </si>
  <si>
    <t>MP7A1</t>
    <phoneticPr fontId="2"/>
  </si>
  <si>
    <t>PDI</t>
  </si>
  <si>
    <t>パッキン</t>
  </si>
  <si>
    <t>ECHI</t>
    <phoneticPr fontId="2"/>
  </si>
  <si>
    <t>Wホールドチャンバーパッキン コン電用</t>
    <rPh sb="17" eb="18">
      <t>デン</t>
    </rPh>
    <rPh sb="18" eb="19">
      <t>ヨウ</t>
    </rPh>
    <phoneticPr fontId="2"/>
  </si>
  <si>
    <t>インドア用</t>
    <rPh sb="4" eb="5">
      <t>ヨウ</t>
    </rPh>
    <phoneticPr fontId="2"/>
  </si>
  <si>
    <t>Basic 生分解性バイオBB弾 0.25g</t>
  </si>
  <si>
    <t>ECHI</t>
    <phoneticPr fontId="2"/>
  </si>
  <si>
    <t>ﾊﾝｽﾞ</t>
    <phoneticPr fontId="2"/>
  </si>
  <si>
    <t>1 × 22 レッドドットスコープ 20 ミリメートルウィーバーマウント-4</t>
    <phoneticPr fontId="2"/>
  </si>
  <si>
    <t>1923円/1個</t>
    <phoneticPr fontId="2"/>
  </si>
  <si>
    <t>2019/5/28　売却済</t>
    <rPh sb="10" eb="12">
      <t>バイキャク</t>
    </rPh>
    <rPh sb="12" eb="13">
      <t>スミ</t>
    </rPh>
    <phoneticPr fontId="2"/>
  </si>
  <si>
    <t xml:space="preserve"> - 1 × 22 レッドドットスコープ -4</t>
    <phoneticPr fontId="2"/>
  </si>
  <si>
    <t>MP7 ダブルマグポーチ</t>
    <phoneticPr fontId="2"/>
  </si>
  <si>
    <t>ﾒﾙ</t>
    <phoneticPr fontId="2"/>
  </si>
  <si>
    <t>マガジンポーチ</t>
  </si>
  <si>
    <t>[ノーブランド品]</t>
    <rPh sb="7" eb="8">
      <t>ヒン</t>
    </rPh>
    <phoneticPr fontId="2"/>
  </si>
  <si>
    <t>平日定例_単独</t>
    <rPh sb="0" eb="2">
      <t>ヘイジツ</t>
    </rPh>
    <rPh sb="2" eb="4">
      <t>テイレイ</t>
    </rPh>
    <rPh sb="5" eb="7">
      <t>タンドク</t>
    </rPh>
    <phoneticPr fontId="2"/>
  </si>
  <si>
    <t>2019/6/2_定例会(デザートユニオン)</t>
    <rPh sb="9" eb="12">
      <t>テイレイカイ</t>
    </rPh>
    <phoneticPr fontId="2"/>
  </si>
  <si>
    <t>with中丸さん</t>
    <rPh sb="4" eb="6">
      <t>ナカマル</t>
    </rPh>
    <phoneticPr fontId="2"/>
  </si>
  <si>
    <t>売却済(2019/5/31)</t>
    <rPh sb="0" eb="2">
      <t>バイキャク</t>
    </rPh>
    <rPh sb="2" eb="3">
      <t>ズ</t>
    </rPh>
    <phoneticPr fontId="2"/>
  </si>
  <si>
    <t xml:space="preserve"> - AKシリーズ バレルマウント</t>
    <phoneticPr fontId="2"/>
  </si>
  <si>
    <t>売却</t>
    <rPh sb="0" eb="2">
      <t>バイキャク</t>
    </rPh>
    <phoneticPr fontId="2"/>
  </si>
  <si>
    <t>ﾗｸﾏ</t>
    <phoneticPr fontId="2"/>
  </si>
  <si>
    <t>ﾒﾙ</t>
    <phoneticPr fontId="2"/>
  </si>
  <si>
    <t>PDI</t>
    <phoneticPr fontId="2"/>
  </si>
  <si>
    <t>マズルベース</t>
    <phoneticPr fontId="2"/>
  </si>
  <si>
    <t>MP7A1 専用 マズルベース</t>
    <phoneticPr fontId="2"/>
  </si>
  <si>
    <t>マズルアダプター</t>
    <phoneticPr fontId="2"/>
  </si>
  <si>
    <t>LayLax</t>
    <phoneticPr fontId="2"/>
  </si>
  <si>
    <t>NINEBALL MP7A1 サイレンサーアタッチメントシステムNEO (14mm逆ネジ・CCW)</t>
    <phoneticPr fontId="2"/>
  </si>
  <si>
    <t>ﾒﾙ</t>
    <phoneticPr fontId="2"/>
  </si>
  <si>
    <t>MP7A1</t>
    <phoneticPr fontId="2"/>
  </si>
  <si>
    <t xml:space="preserve"> ロングバレル</t>
    <phoneticPr fontId="2"/>
  </si>
  <si>
    <t>242mm</t>
    <phoneticPr fontId="2"/>
  </si>
  <si>
    <t>パッキン</t>
    <phoneticPr fontId="2"/>
  </si>
  <si>
    <t>　PDI ダブルホールド</t>
    <phoneticPr fontId="2"/>
  </si>
  <si>
    <t>KM企画製 6.04</t>
    <rPh sb="2" eb="4">
      <t>キカク</t>
    </rPh>
    <rPh sb="4" eb="5">
      <t>セイ</t>
    </rPh>
    <phoneticPr fontId="2"/>
  </si>
  <si>
    <t>LayLax製 6.05</t>
    <rPh sb="6" eb="7">
      <t>セイ</t>
    </rPh>
    <phoneticPr fontId="2"/>
  </si>
  <si>
    <t>Lambla製 6.03</t>
    <rPh sb="6" eb="7">
      <t>セイ</t>
    </rPh>
    <phoneticPr fontId="2"/>
  </si>
  <si>
    <t>入手不可</t>
    <rPh sb="0" eb="2">
      <t>ニュウシュ</t>
    </rPh>
    <rPh sb="2" eb="4">
      <t>フカ</t>
    </rPh>
    <phoneticPr fontId="2"/>
  </si>
  <si>
    <t>215mm</t>
    <phoneticPr fontId="2"/>
  </si>
  <si>
    <t>Lambla製 6.01</t>
    <rPh sb="6" eb="7">
      <t>セイ</t>
    </rPh>
    <phoneticPr fontId="2"/>
  </si>
  <si>
    <t>PDI製 6.01 廉価版</t>
    <rPh sb="3" eb="4">
      <t>セイ</t>
    </rPh>
    <rPh sb="10" eb="12">
      <t>レンカ</t>
    </rPh>
    <rPh sb="12" eb="13">
      <t>バン</t>
    </rPh>
    <phoneticPr fontId="2"/>
  </si>
  <si>
    <t>トマトハウス(2019/6/3 改装休業中)</t>
    <rPh sb="16" eb="18">
      <t>カイソウ</t>
    </rPh>
    <rPh sb="18" eb="21">
      <t>キュウギョウチュウ</t>
    </rPh>
    <phoneticPr fontId="2"/>
  </si>
  <si>
    <t>dress&amp;gun 在庫なし</t>
    <rPh sb="10" eb="12">
      <t>ザイコ</t>
    </rPh>
    <phoneticPr fontId="2"/>
  </si>
  <si>
    <t>dress&amp;gun 在庫あり</t>
    <rPh sb="10" eb="12">
      <t>ザイコ</t>
    </rPh>
    <phoneticPr fontId="2"/>
  </si>
  <si>
    <t>LCL第一予選</t>
    <rPh sb="3" eb="5">
      <t>ダイイチ</t>
    </rPh>
    <rPh sb="5" eb="7">
      <t>ヨセン</t>
    </rPh>
    <phoneticPr fontId="2"/>
  </si>
  <si>
    <t>元値1,300</t>
    <phoneticPr fontId="2"/>
  </si>
  <si>
    <t>売却済(2019/6/4)</t>
    <rPh sb="0" eb="2">
      <t>バイキャク</t>
    </rPh>
    <rPh sb="2" eb="3">
      <t>ズ</t>
    </rPh>
    <phoneticPr fontId="2"/>
  </si>
  <si>
    <t>Camouflage Short Sleeves T-Shirts</t>
    <phoneticPr fontId="2"/>
  </si>
  <si>
    <t>Ali</t>
    <phoneticPr fontId="2"/>
  </si>
  <si>
    <t>M-LOK Free Float 10 Polymer Carbon Fiber Handguard</t>
    <phoneticPr fontId="2"/>
  </si>
  <si>
    <t>Fidragon</t>
    <phoneticPr fontId="2"/>
  </si>
  <si>
    <t>ハンドガード</t>
    <phoneticPr fontId="2"/>
  </si>
  <si>
    <t>VG6 EPSILON 556 Tactical Brake COMPENSATOR and FLASH HIDER HYBIRD</t>
    <phoneticPr fontId="2"/>
  </si>
  <si>
    <t>ハイダー</t>
    <phoneticPr fontId="2"/>
  </si>
  <si>
    <t xml:space="preserve"> - AK Polymer Handguard</t>
    <phoneticPr fontId="2"/>
  </si>
  <si>
    <t>インナーバレル</t>
    <phoneticPr fontId="2"/>
  </si>
  <si>
    <t>RAVEN 01+ インナーバレル 242mm for 東京マルイ製 MP7A1 long</t>
    <phoneticPr fontId="2"/>
  </si>
  <si>
    <t xml:space="preserve">パイプ カッター 切断 Aタイプ </t>
    <phoneticPr fontId="2"/>
  </si>
  <si>
    <t>AliB</t>
    <phoneticPr fontId="2"/>
  </si>
  <si>
    <t>7 inch super light heavy duty HIGH INTENSITY HYDRO DIPPED CAMOUFLAGE CARBON FIBER handguard for AR15</t>
    <phoneticPr fontId="2"/>
  </si>
  <si>
    <t>ハンドガード</t>
    <phoneticPr fontId="2"/>
  </si>
  <si>
    <t>CQB市場</t>
    <rPh sb="3" eb="5">
      <t>イチバ</t>
    </rPh>
    <phoneticPr fontId="2"/>
  </si>
  <si>
    <t>0.2g</t>
    <phoneticPr fontId="2"/>
  </si>
  <si>
    <t>純正182mm/6.07</t>
    <rPh sb="0" eb="2">
      <t>ジュンセイ</t>
    </rPh>
    <phoneticPr fontId="2"/>
  </si>
  <si>
    <t>http://den-ken.net/jikken/jjikken155.html</t>
    <phoneticPr fontId="2"/>
  </si>
  <si>
    <t>http://den-ken.net/jikken/jjikken112.html</t>
    <phoneticPr fontId="2"/>
  </si>
  <si>
    <t xml:space="preserve"> - ニッケル水素バッテリー&amp;充電器</t>
    <rPh sb="7" eb="9">
      <t>スイソ</t>
    </rPh>
    <rPh sb="15" eb="18">
      <t>ジュウデンキ</t>
    </rPh>
    <phoneticPr fontId="2"/>
  </si>
  <si>
    <t>2019/6/6 売却済</t>
    <rPh sb="9" eb="11">
      <t>バイキャク</t>
    </rPh>
    <rPh sb="11" eb="12">
      <t>ズ</t>
    </rPh>
    <phoneticPr fontId="2"/>
  </si>
  <si>
    <t>常用装備(アウトドア/インドア両用)</t>
    <rPh sb="0" eb="2">
      <t>ジョウヨウ</t>
    </rPh>
    <rPh sb="2" eb="4">
      <t>ソウビ</t>
    </rPh>
    <rPh sb="15" eb="17">
      <t>リョウヨウ</t>
    </rPh>
    <phoneticPr fontId="2"/>
  </si>
  <si>
    <t>マンドレイク迷彩キャップ</t>
    <rPh sb="6" eb="8">
      <t>メイサイ</t>
    </rPh>
    <phoneticPr fontId="2"/>
  </si>
  <si>
    <t>日本語</t>
    <rPh sb="0" eb="3">
      <t>ニホンゴ</t>
    </rPh>
    <phoneticPr fontId="2"/>
  </si>
  <si>
    <t>英語</t>
    <rPh sb="0" eb="2">
      <t>エイゴ</t>
    </rPh>
    <phoneticPr fontId="2"/>
  </si>
  <si>
    <t>How much does it cost to ship to Tokyo, Japan?</t>
    <phoneticPr fontId="2"/>
  </si>
  <si>
    <t>日本(東京)への送料はどれくらいかかりますか</t>
    <rPh sb="0" eb="2">
      <t>ニホン</t>
    </rPh>
    <rPh sb="3" eb="5">
      <t>トウキョウ</t>
    </rPh>
    <rPh sb="8" eb="10">
      <t>ソウリョウ</t>
    </rPh>
    <phoneticPr fontId="2"/>
  </si>
  <si>
    <t>Please send it to Tokyo via the cheapest method.</t>
    <phoneticPr fontId="2"/>
  </si>
  <si>
    <t>最も安い方法で東京へ送って下さい</t>
    <rPh sb="0" eb="1">
      <t>モット</t>
    </rPh>
    <rPh sb="2" eb="3">
      <t>ヤス</t>
    </rPh>
    <rPh sb="4" eb="6">
      <t>ホウホウ</t>
    </rPh>
    <rPh sb="7" eb="9">
      <t>トウキョウ</t>
    </rPh>
    <rPh sb="10" eb="11">
      <t>オク</t>
    </rPh>
    <rPh sb="13" eb="14">
      <t>クダ</t>
    </rPh>
    <phoneticPr fontId="2"/>
  </si>
  <si>
    <t>Looking forward to hearing from you.</t>
    <phoneticPr fontId="2"/>
  </si>
  <si>
    <t>回答をお待ちしております</t>
    <rPh sb="0" eb="2">
      <t>カイトウ</t>
    </rPh>
    <rPh sb="4" eb="5">
      <t>マ</t>
    </rPh>
    <phoneticPr fontId="2"/>
  </si>
  <si>
    <t>Regard With Thanks　(名前)</t>
    <rPh sb="20" eb="22">
      <t>ナマエ</t>
    </rPh>
    <phoneticPr fontId="2"/>
  </si>
  <si>
    <t>Thank you and best regards (名前)</t>
    <rPh sb="28" eb="30">
      <t>ナマエ</t>
    </rPh>
    <phoneticPr fontId="2"/>
  </si>
  <si>
    <t>敬意を込めて(結び文句)</t>
    <rPh sb="0" eb="2">
      <t>ケイイ</t>
    </rPh>
    <rPh sb="3" eb="4">
      <t>コ</t>
    </rPh>
    <rPh sb="7" eb="8">
      <t>ムス</t>
    </rPh>
    <rPh sb="9" eb="11">
      <t>モンク</t>
    </rPh>
    <phoneticPr fontId="2"/>
  </si>
  <si>
    <t>早急なご回答、感謝します</t>
    <rPh sb="0" eb="2">
      <t>ソウキュウ</t>
    </rPh>
    <rPh sb="4" eb="6">
      <t>カイトウ</t>
    </rPh>
    <rPh sb="7" eb="9">
      <t>カンシャ</t>
    </rPh>
    <phoneticPr fontId="2"/>
  </si>
  <si>
    <t>Would it be possible to receive samples/5PCS?</t>
    <phoneticPr fontId="2"/>
  </si>
  <si>
    <t>もし日本へサンプルを送ることができるなら
単価及び日本への送料を教えて下さい。</t>
    <rPh sb="2" eb="4">
      <t>ニホン</t>
    </rPh>
    <rPh sb="10" eb="11">
      <t>オク</t>
    </rPh>
    <rPh sb="21" eb="23">
      <t>タンカ</t>
    </rPh>
    <rPh sb="23" eb="24">
      <t>オヨ</t>
    </rPh>
    <rPh sb="25" eb="27">
      <t>ニホン</t>
    </rPh>
    <rPh sb="29" eb="31">
      <t>ソウリョウ</t>
    </rPh>
    <rPh sb="32" eb="33">
      <t>オシ</t>
    </rPh>
    <rPh sb="35" eb="36">
      <t>クダ</t>
    </rPh>
    <phoneticPr fontId="2"/>
  </si>
  <si>
    <t>サンプル(個数:5)を受け取ることは可能でしょうか</t>
    <rPh sb="5" eb="7">
      <t>コスウ</t>
    </rPh>
    <rPh sb="11" eb="12">
      <t>ウ</t>
    </rPh>
    <rPh sb="13" eb="14">
      <t>ト</t>
    </rPh>
    <rPh sb="18" eb="20">
      <t>カノウ</t>
    </rPh>
    <phoneticPr fontId="2"/>
  </si>
  <si>
    <t>If you can ship samples to Japan,
Please tell me the unit price and cost of shipping to japan.</t>
    <phoneticPr fontId="2"/>
  </si>
  <si>
    <t>Thank you for the information.</t>
    <phoneticPr fontId="2"/>
  </si>
  <si>
    <t>情報の展開、感謝します</t>
    <rPh sb="0" eb="2">
      <t>ジョウホウ</t>
    </rPh>
    <rPh sb="3" eb="5">
      <t>テンカイ</t>
    </rPh>
    <rPh sb="6" eb="8">
      <t>カンシャ</t>
    </rPh>
    <phoneticPr fontId="2"/>
  </si>
  <si>
    <t>I added my information below.</t>
    <phoneticPr fontId="2"/>
  </si>
  <si>
    <t>以下に私の情報を記載しました</t>
    <rPh sb="0" eb="2">
      <t>イカ</t>
    </rPh>
    <rPh sb="3" eb="4">
      <t>ワタシ</t>
    </rPh>
    <rPh sb="5" eb="7">
      <t>ジョウホウ</t>
    </rPh>
    <rPh sb="8" eb="10">
      <t>キサイ</t>
    </rPh>
    <phoneticPr fontId="2"/>
  </si>
  <si>
    <t>Please tell me Calculation result tomorrow.</t>
    <phoneticPr fontId="2"/>
  </si>
  <si>
    <t>明日、計算結果を教えて下さい</t>
    <rPh sb="0" eb="2">
      <t>アス</t>
    </rPh>
    <rPh sb="3" eb="5">
      <t>ケイサン</t>
    </rPh>
    <rPh sb="5" eb="7">
      <t>ケッカ</t>
    </rPh>
    <rPh sb="8" eb="9">
      <t>オシ</t>
    </rPh>
    <rPh sb="11" eb="12">
      <t>クダ</t>
    </rPh>
    <phoneticPr fontId="2"/>
  </si>
  <si>
    <t>Thank you for the confirmation.</t>
    <phoneticPr fontId="2"/>
  </si>
  <si>
    <t>ご確認ありがとうございます</t>
    <rPh sb="1" eb="3">
      <t>カクニン</t>
    </rPh>
    <phoneticPr fontId="2"/>
  </si>
  <si>
    <t>I just completed the payment 170USD.</t>
    <phoneticPr fontId="2"/>
  </si>
  <si>
    <t>只今支払い(170ドル)を完了しました</t>
    <rPh sb="0" eb="2">
      <t>タダイマ</t>
    </rPh>
    <rPh sb="2" eb="4">
      <t>シハラ</t>
    </rPh>
    <rPh sb="13" eb="15">
      <t>カンリョウ</t>
    </rPh>
    <phoneticPr fontId="2"/>
  </si>
  <si>
    <t>Please check your PayPal account.</t>
    <phoneticPr fontId="2"/>
  </si>
  <si>
    <t>ペイパルアカウントをご確認下さい</t>
    <rPh sb="11" eb="13">
      <t>カクニン</t>
    </rPh>
    <rPh sb="13" eb="14">
      <t>クダ</t>
    </rPh>
    <phoneticPr fontId="2"/>
  </si>
  <si>
    <t>ご回答ありがとうございます</t>
    <rPh sb="1" eb="3">
      <t>カイトウ</t>
    </rPh>
    <phoneticPr fontId="2"/>
  </si>
  <si>
    <t>If the shipment has been arranged,
Please tell me the tracking number.</t>
    <phoneticPr fontId="2"/>
  </si>
  <si>
    <t>もし発送されたら、追跡番号を教えて下さい</t>
    <rPh sb="2" eb="4">
      <t>ハッソウ</t>
    </rPh>
    <rPh sb="9" eb="11">
      <t>ツイセキ</t>
    </rPh>
    <rPh sb="11" eb="13">
      <t>バンゴウ</t>
    </rPh>
    <rPh sb="14" eb="15">
      <t>オシ</t>
    </rPh>
    <rPh sb="17" eb="18">
      <t>クダ</t>
    </rPh>
    <phoneticPr fontId="2"/>
  </si>
  <si>
    <t>I understand.</t>
    <phoneticPr fontId="2"/>
  </si>
  <si>
    <t>承知致しました</t>
    <rPh sb="0" eb="2">
      <t>ショウチ</t>
    </rPh>
    <rPh sb="2" eb="3">
      <t>イタ</t>
    </rPh>
    <phoneticPr fontId="2"/>
  </si>
  <si>
    <t>Have a nice weekend.</t>
    <phoneticPr fontId="2"/>
  </si>
  <si>
    <t>良い週末をお過ごしください</t>
    <rPh sb="0" eb="1">
      <t>ヨ</t>
    </rPh>
    <rPh sb="2" eb="4">
      <t>シュウマツ</t>
    </rPh>
    <rPh sb="6" eb="7">
      <t>ス</t>
    </rPh>
    <phoneticPr fontId="2"/>
  </si>
  <si>
    <t>I want it to be delivered as soon as possible.
When are you going to deliver it?</t>
    <phoneticPr fontId="2"/>
  </si>
  <si>
    <t>なるべく早く発送してほしいです。
いつ発送する予定でしょうか。</t>
    <rPh sb="4" eb="5">
      <t>ハヤ</t>
    </rPh>
    <rPh sb="6" eb="8">
      <t>ハッソウ</t>
    </rPh>
    <rPh sb="19" eb="21">
      <t>ハッソウ</t>
    </rPh>
    <rPh sb="23" eb="25">
      <t>ヨテイ</t>
    </rPh>
    <phoneticPr fontId="2"/>
  </si>
  <si>
    <t>7/20にお店で購入しましたが、未だ届いていません。
配送状況を教えてもらえませんか</t>
    <rPh sb="6" eb="7">
      <t>ミセ</t>
    </rPh>
    <rPh sb="8" eb="10">
      <t>コウニュウ</t>
    </rPh>
    <rPh sb="16" eb="17">
      <t>マ</t>
    </rPh>
    <rPh sb="18" eb="19">
      <t>トド</t>
    </rPh>
    <rPh sb="27" eb="29">
      <t>ハイソウ</t>
    </rPh>
    <rPh sb="29" eb="31">
      <t>ジョウキョウ</t>
    </rPh>
    <rPh sb="32" eb="33">
      <t>オシ</t>
    </rPh>
    <phoneticPr fontId="2"/>
  </si>
  <si>
    <t>もう少し待ってみます</t>
    <rPh sb="2" eb="3">
      <t>スコ</t>
    </rPh>
    <rPh sb="4" eb="5">
      <t>マ</t>
    </rPh>
    <phoneticPr fontId="2"/>
  </si>
  <si>
    <t>It's been more than two weeks since I mailed you last,
but I haven't received the item yet.</t>
    <phoneticPr fontId="2"/>
  </si>
  <si>
    <t>最後に連絡してから二週間以上が経過しましたが、
未だ商品は届いていません。</t>
    <rPh sb="0" eb="2">
      <t>サイゴ</t>
    </rPh>
    <rPh sb="3" eb="5">
      <t>レンラク</t>
    </rPh>
    <rPh sb="9" eb="12">
      <t>ニシュウカン</t>
    </rPh>
    <rPh sb="12" eb="14">
      <t>イジョウ</t>
    </rPh>
    <rPh sb="15" eb="17">
      <t>ケイカ</t>
    </rPh>
    <rPh sb="24" eb="25">
      <t>マ</t>
    </rPh>
    <rPh sb="26" eb="28">
      <t>ショウヒン</t>
    </rPh>
    <rPh sb="29" eb="30">
      <t>トド</t>
    </rPh>
    <phoneticPr fontId="2"/>
  </si>
  <si>
    <t>Do you still can't send it?</t>
    <phoneticPr fontId="2"/>
  </si>
  <si>
    <t>未だ配送していませんか</t>
    <rPh sb="0" eb="1">
      <t>マ</t>
    </rPh>
    <rPh sb="2" eb="4">
      <t>ハイソウ</t>
    </rPh>
    <phoneticPr fontId="2"/>
  </si>
  <si>
    <t>It has been more than 7 days since payment, I'm anxious.
Please tell me when will you be able to send the goods.</t>
    <phoneticPr fontId="2"/>
  </si>
  <si>
    <t>支払いから一週間以上経過し、不安です
いつ発送されるか教えて下さい。</t>
    <rPh sb="0" eb="2">
      <t>シハラ</t>
    </rPh>
    <rPh sb="5" eb="8">
      <t>イッシュウカン</t>
    </rPh>
    <rPh sb="8" eb="10">
      <t>イジョウ</t>
    </rPh>
    <rPh sb="10" eb="12">
      <t>ケイカ</t>
    </rPh>
    <rPh sb="14" eb="16">
      <t>フアン</t>
    </rPh>
    <rPh sb="21" eb="23">
      <t>ハッソウ</t>
    </rPh>
    <rPh sb="27" eb="28">
      <t>オシ</t>
    </rPh>
    <rPh sb="30" eb="31">
      <t>クダ</t>
    </rPh>
    <phoneticPr fontId="2"/>
  </si>
  <si>
    <t>手配頂き、ありがとうございます</t>
    <rPh sb="0" eb="2">
      <t>テハイ</t>
    </rPh>
    <rPh sb="2" eb="3">
      <t>イタダ</t>
    </rPh>
    <phoneticPr fontId="2"/>
  </si>
  <si>
    <t>2019/6/29_定例会(千葉デルタ)</t>
    <rPh sb="10" eb="13">
      <t>テイレイカイ</t>
    </rPh>
    <rPh sb="14" eb="16">
      <t>チバ</t>
    </rPh>
    <phoneticPr fontId="2"/>
  </si>
  <si>
    <t>HK417</t>
  </si>
  <si>
    <t>MP5A4</t>
  </si>
  <si>
    <t>SIG552</t>
  </si>
  <si>
    <t>AK47</t>
  </si>
  <si>
    <t>EverUnionTechnology</t>
    <phoneticPr fontId="2"/>
  </si>
  <si>
    <t>EverUnionTechnology</t>
    <phoneticPr fontId="2"/>
  </si>
  <si>
    <t>-</t>
    <phoneticPr fontId="2"/>
  </si>
  <si>
    <t>パーツ</t>
    <phoneticPr fontId="2"/>
  </si>
  <si>
    <t>　(不要パーツ) AKシリーズ バレルマウント</t>
    <phoneticPr fontId="2"/>
  </si>
  <si>
    <t>　(不要パーツ) フロントパーツ一式</t>
    <rPh sb="2" eb="4">
      <t>フヨウ</t>
    </rPh>
    <rPh sb="16" eb="18">
      <t>イッシキ</t>
    </rPh>
    <phoneticPr fontId="2"/>
  </si>
  <si>
    <t>with岡野君・高橋君</t>
    <rPh sb="4" eb="6">
      <t>オカノ</t>
    </rPh>
    <rPh sb="6" eb="7">
      <t>クン</t>
    </rPh>
    <rPh sb="8" eb="11">
      <t>タカハシクン</t>
    </rPh>
    <phoneticPr fontId="2"/>
  </si>
  <si>
    <t>with弘人・岡野君・高橋君</t>
    <rPh sb="4" eb="6">
      <t>ヒロト</t>
    </rPh>
    <rPh sb="7" eb="10">
      <t>オカノクン</t>
    </rPh>
    <rPh sb="11" eb="14">
      <t>タカハシクン</t>
    </rPh>
    <phoneticPr fontId="2"/>
  </si>
  <si>
    <t>2019/7/6_定例会(HEADS川越)</t>
    <rPh sb="9" eb="12">
      <t>テイレイカイ</t>
    </rPh>
    <rPh sb="18" eb="20">
      <t>カワゴエ</t>
    </rPh>
    <phoneticPr fontId="2"/>
  </si>
  <si>
    <t>FPS</t>
    <phoneticPr fontId="2"/>
  </si>
  <si>
    <t>101m/s</t>
    <phoneticPr fontId="2"/>
  </si>
  <si>
    <t>102m/s</t>
  </si>
  <si>
    <t>103m/s</t>
  </si>
  <si>
    <t>104m/s</t>
  </si>
  <si>
    <t>105m/s</t>
  </si>
  <si>
    <t>107m/s</t>
  </si>
  <si>
    <t>108m/s</t>
  </si>
  <si>
    <t>109m/s</t>
  </si>
  <si>
    <t>110m/s</t>
  </si>
  <si>
    <t>111m/s</t>
  </si>
  <si>
    <t>112m/s</t>
  </si>
  <si>
    <t>113m/s</t>
  </si>
  <si>
    <t>114m/s</t>
  </si>
  <si>
    <t>115m/s</t>
  </si>
  <si>
    <t>116m/s</t>
  </si>
  <si>
    <t>117m/s</t>
  </si>
  <si>
    <t>118m/s</t>
  </si>
  <si>
    <t>119m/s</t>
  </si>
  <si>
    <t>120m/s</t>
  </si>
  <si>
    <t>121m/s</t>
    <phoneticPr fontId="2"/>
  </si>
  <si>
    <t>122m/s</t>
  </si>
  <si>
    <t>123m/s</t>
  </si>
  <si>
    <t>124m/s</t>
  </si>
  <si>
    <t>125m/s</t>
  </si>
  <si>
    <t>126m/s</t>
  </si>
  <si>
    <t>127m/s</t>
  </si>
  <si>
    <t>128m/s</t>
  </si>
  <si>
    <t>129m/s</t>
  </si>
  <si>
    <t>130m/s</t>
  </si>
  <si>
    <t>131m/s</t>
  </si>
  <si>
    <t>132m/s</t>
  </si>
  <si>
    <t>133m/s</t>
  </si>
  <si>
    <t>134m/s</t>
  </si>
  <si>
    <t>135m/s</t>
  </si>
  <si>
    <t>136m/s</t>
  </si>
  <si>
    <t>137m/s</t>
  </si>
  <si>
    <t>138m/s</t>
  </si>
  <si>
    <t>139m/s</t>
  </si>
  <si>
    <t>140m/s</t>
  </si>
  <si>
    <t>Sniper</t>
    <phoneticPr fontId="2"/>
  </si>
  <si>
    <t>Assult</t>
    <phoneticPr fontId="2"/>
  </si>
  <si>
    <t>106m/s</t>
    <phoneticPr fontId="2"/>
  </si>
  <si>
    <t>100%CQB</t>
    <phoneticPr fontId="2"/>
  </si>
  <si>
    <t>FIREFLY</t>
  </si>
  <si>
    <t>ﾗｸ</t>
    <phoneticPr fontId="2"/>
  </si>
  <si>
    <t>チャンバーバレルリング</t>
  </si>
  <si>
    <t>バレルリング</t>
    <phoneticPr fontId="2"/>
  </si>
  <si>
    <t>[ノーブランド]</t>
    <phoneticPr fontId="2"/>
  </si>
  <si>
    <t>電気なまず 甘口_中古</t>
    <rPh sb="9" eb="11">
      <t>チュウコ</t>
    </rPh>
    <phoneticPr fontId="2"/>
  </si>
  <si>
    <t>電気うましか 赤身_中古</t>
    <rPh sb="0" eb="2">
      <t>デンキ</t>
    </rPh>
    <rPh sb="7" eb="9">
      <t>アカミ</t>
    </rPh>
    <rPh sb="10" eb="12">
      <t>チュウコ</t>
    </rPh>
    <phoneticPr fontId="2"/>
  </si>
  <si>
    <t>変更前</t>
    <rPh sb="0" eb="2">
      <t>ヘンコウ</t>
    </rPh>
    <rPh sb="2" eb="3">
      <t>マエ</t>
    </rPh>
    <phoneticPr fontId="2"/>
  </si>
  <si>
    <t>変更後</t>
    <rPh sb="0" eb="2">
      <t>ヘンコウ</t>
    </rPh>
    <rPh sb="2" eb="3">
      <t>ゴ</t>
    </rPh>
    <phoneticPr fontId="2"/>
  </si>
  <si>
    <t>nonhop</t>
    <phoneticPr fontId="2"/>
  </si>
  <si>
    <t>79-80m/s</t>
    <phoneticPr fontId="2"/>
  </si>
  <si>
    <t>PDI220mm/6.01</t>
    <phoneticPr fontId="2"/>
  </si>
  <si>
    <t>nonhop</t>
    <phoneticPr fontId="2"/>
  </si>
  <si>
    <t>74-75m/s</t>
    <phoneticPr fontId="2"/>
  </si>
  <si>
    <t>本体</t>
    <rPh sb="0" eb="2">
      <t>ホンタイ</t>
    </rPh>
    <phoneticPr fontId="2"/>
  </si>
  <si>
    <t>東京マルイ</t>
    <rPh sb="0" eb="2">
      <t>トウキョウ</t>
    </rPh>
    <phoneticPr fontId="2"/>
  </si>
  <si>
    <t>815/1個</t>
    <rPh sb="5" eb="6">
      <t>コ</t>
    </rPh>
    <phoneticPr fontId="2"/>
  </si>
  <si>
    <t>769/1個</t>
    <rPh sb="5" eb="6">
      <t>コ</t>
    </rPh>
    <phoneticPr fontId="2"/>
  </si>
  <si>
    <t>816/1個</t>
    <rPh sb="5" eb="6">
      <t>コ</t>
    </rPh>
    <phoneticPr fontId="2"/>
  </si>
  <si>
    <t xml:space="preserve">200 ピース/いもねじセット M2/M2.5/M3/M4 </t>
    <phoneticPr fontId="2"/>
  </si>
  <si>
    <t>その他</t>
    <rPh sb="2" eb="3">
      <t>タ</t>
    </rPh>
    <phoneticPr fontId="2"/>
  </si>
  <si>
    <t>ネジ</t>
    <phoneticPr fontId="2"/>
  </si>
  <si>
    <t>電動ハンドガン GLOCK G18C ジャンク</t>
    <rPh sb="0" eb="2">
      <t>デンドウ</t>
    </rPh>
    <phoneticPr fontId="2"/>
  </si>
  <si>
    <t>個人(CDC)</t>
    <rPh sb="0" eb="2">
      <t>コジン</t>
    </rPh>
    <phoneticPr fontId="2"/>
  </si>
  <si>
    <t>自作 MOSFET プリコック 機能つき スタンダード</t>
    <phoneticPr fontId="2"/>
  </si>
  <si>
    <t>売却済(2019/6/27)</t>
    <rPh sb="0" eb="2">
      <t>バイキャク</t>
    </rPh>
    <rPh sb="2" eb="3">
      <t>ズ</t>
    </rPh>
    <phoneticPr fontId="2"/>
  </si>
  <si>
    <t xml:space="preserve"> - AK47 フロントパーツ一式</t>
    <phoneticPr fontId="2"/>
  </si>
  <si>
    <t>ﾗｸ</t>
    <phoneticPr fontId="2"/>
  </si>
  <si>
    <t>交通費</t>
    <rPh sb="0" eb="3">
      <t>コウツウヒ</t>
    </rPh>
    <phoneticPr fontId="2"/>
  </si>
  <si>
    <t>2019/7/1 売却済</t>
    <rPh sb="9" eb="11">
      <t>バイキャク</t>
    </rPh>
    <rPh sb="11" eb="12">
      <t>スミ</t>
    </rPh>
    <phoneticPr fontId="2"/>
  </si>
  <si>
    <t>【PSE規格品】12V5A　汎用　ACアダプター　ノイズフィルターつき</t>
    <phoneticPr fontId="2"/>
  </si>
  <si>
    <t>Am</t>
    <phoneticPr fontId="2"/>
  </si>
  <si>
    <t>廃棄品(破損)</t>
    <rPh sb="0" eb="2">
      <t>ハイキ</t>
    </rPh>
    <rPh sb="2" eb="3">
      <t>ヒン</t>
    </rPh>
    <rPh sb="4" eb="6">
      <t>ハソン</t>
    </rPh>
    <phoneticPr fontId="2"/>
  </si>
  <si>
    <t>パール</t>
  </si>
  <si>
    <t>レンズクリーナー &amp; くもり止め トラベルレンズペーパー スッキリ爽快シート ウェットタイプ 20包入り</t>
  </si>
  <si>
    <t>メイクアップ材 セラグリスHG 87099</t>
    <phoneticPr fontId="2"/>
  </si>
  <si>
    <t>グリス</t>
  </si>
  <si>
    <t>TAMIYA</t>
    <phoneticPr fontId="2"/>
  </si>
  <si>
    <t>マルイ電動フィクスド&amp;コンパクトマシンガン パワースプリング</t>
    <phoneticPr fontId="2"/>
  </si>
  <si>
    <t>LayLax</t>
    <phoneticPr fontId="2"/>
  </si>
  <si>
    <t>LayLax</t>
    <phoneticPr fontId="2"/>
  </si>
  <si>
    <t>DG</t>
    <phoneticPr fontId="2"/>
  </si>
  <si>
    <t>スプリング</t>
    <phoneticPr fontId="2"/>
  </si>
  <si>
    <t>シリンダー</t>
    <phoneticPr fontId="2"/>
  </si>
  <si>
    <t>Glock18c</t>
    <phoneticPr fontId="2"/>
  </si>
  <si>
    <t>2019/7/3 売却済</t>
    <rPh sb="9" eb="11">
      <t>バイキャク</t>
    </rPh>
    <rPh sb="11" eb="12">
      <t>スミ</t>
    </rPh>
    <phoneticPr fontId="2"/>
  </si>
  <si>
    <t>電動ハンドガン</t>
    <rPh sb="0" eb="2">
      <t>デンドウ</t>
    </rPh>
    <phoneticPr fontId="2"/>
  </si>
  <si>
    <t>ガスハンドガン</t>
  </si>
  <si>
    <t>ガスハンドガン</t>
    <phoneticPr fontId="2"/>
  </si>
  <si>
    <t>VG6 EPSILON 556 BK -1</t>
    <phoneticPr fontId="2"/>
  </si>
  <si>
    <t>VG6 EPSILON 556 BK -2</t>
    <phoneticPr fontId="2"/>
  </si>
  <si>
    <t xml:space="preserve"> - VG6 EPSILON 556 BK -1</t>
    <phoneticPr fontId="2"/>
  </si>
  <si>
    <t xml:space="preserve"> - VG6 EPSILON 556 BK -2</t>
    <phoneticPr fontId="2"/>
  </si>
  <si>
    <t>2019/7/7 売却済</t>
    <rPh sb="9" eb="11">
      <t>バイキャク</t>
    </rPh>
    <rPh sb="11" eb="12">
      <t>スミ</t>
    </rPh>
    <phoneticPr fontId="2"/>
  </si>
  <si>
    <t>VG6 EPSILON 556 BK -3</t>
    <phoneticPr fontId="2"/>
  </si>
  <si>
    <t>[ノーブランド]</t>
    <phoneticPr fontId="2"/>
  </si>
  <si>
    <t>2019/7/5 売却済</t>
    <rPh sb="9" eb="11">
      <t>バイキャク</t>
    </rPh>
    <rPh sb="11" eb="12">
      <t>スミ</t>
    </rPh>
    <phoneticPr fontId="2"/>
  </si>
  <si>
    <t>VG6 EPSILON 556 BK -4</t>
    <phoneticPr fontId="2"/>
  </si>
  <si>
    <t xml:space="preserve"> - VG6 EPSILON 556 BK -3</t>
    <phoneticPr fontId="2"/>
  </si>
  <si>
    <t xml:space="preserve"> - VG6 EPSILON 556 BK -4</t>
    <phoneticPr fontId="2"/>
  </si>
  <si>
    <t>2019/7/10_定例会(TENKOO)</t>
    <rPh sb="10" eb="13">
      <t>テイレイカイ</t>
    </rPh>
    <phoneticPr fontId="2"/>
  </si>
  <si>
    <t>マガジン</t>
    <phoneticPr fontId="2"/>
  </si>
  <si>
    <t>東京マルイ</t>
    <rPh sb="0" eb="2">
      <t>トウキョウ</t>
    </rPh>
    <phoneticPr fontId="2"/>
  </si>
  <si>
    <t>スライド</t>
    <phoneticPr fontId="2"/>
  </si>
  <si>
    <t>アタッチメント</t>
    <phoneticPr fontId="2"/>
  </si>
  <si>
    <t>No.9 G18C アタッチメントレイル</t>
    <phoneticPr fontId="2"/>
  </si>
  <si>
    <t>No.4 G18C 100連射マガジン 電動ハンドガン用</t>
    <phoneticPr fontId="2"/>
  </si>
  <si>
    <t>ﾒﾙ</t>
    <phoneticPr fontId="2"/>
  </si>
  <si>
    <t>DG</t>
    <phoneticPr fontId="2"/>
  </si>
  <si>
    <t>65-66m/s</t>
    <phoneticPr fontId="2"/>
  </si>
  <si>
    <t>mp7_182mm_01バレル</t>
    <phoneticPr fontId="2"/>
  </si>
  <si>
    <t>LayLax パワースプリング</t>
    <phoneticPr fontId="2"/>
  </si>
  <si>
    <t>LayLax フルシリンダー</t>
    <phoneticPr fontId="2"/>
  </si>
  <si>
    <t>パッキン嵩上げ</t>
    <rPh sb="4" eb="6">
      <t>カサア</t>
    </rPh>
    <phoneticPr fontId="2"/>
  </si>
  <si>
    <t>77-78m/s</t>
    <phoneticPr fontId="2"/>
  </si>
  <si>
    <t>69m/s　↓</t>
    <phoneticPr fontId="2"/>
  </si>
  <si>
    <t>73m/s　↓</t>
    <phoneticPr fontId="2"/>
  </si>
  <si>
    <t>75m/s　↓</t>
    <phoneticPr fontId="2"/>
  </si>
  <si>
    <t>男性3000 女性1000</t>
    <rPh sb="0" eb="2">
      <t>ダンセイ</t>
    </rPh>
    <rPh sb="7" eb="9">
      <t>ジョセイ</t>
    </rPh>
    <phoneticPr fontId="2"/>
  </si>
  <si>
    <t>2019/7/09 売却済</t>
    <rPh sb="10" eb="12">
      <t>バイキャク</t>
    </rPh>
    <rPh sb="12" eb="13">
      <t>スミ</t>
    </rPh>
    <phoneticPr fontId="2"/>
  </si>
  <si>
    <t>glock18c スライドパーツ</t>
    <phoneticPr fontId="2"/>
  </si>
  <si>
    <t xml:space="preserve"> - glock18c スライドパーツ</t>
    <phoneticPr fontId="2"/>
  </si>
  <si>
    <t>TSS-328 [インシュレーター 4個]</t>
    <phoneticPr fontId="2"/>
  </si>
  <si>
    <t>東京防音 TB</t>
    <phoneticPr fontId="2"/>
  </si>
  <si>
    <t>625F-BAII  BEARING   (10pcs.)</t>
    <phoneticPr fontId="2"/>
  </si>
  <si>
    <t>PDI RAVEN 01+ 182mm</t>
    <phoneticPr fontId="2"/>
  </si>
  <si>
    <t>PDI Wホールドチャンバーパッキン 硬度50</t>
    <phoneticPr fontId="2"/>
  </si>
  <si>
    <t>LayLax 東京マルイ電動ハンドガンピストンヘッド</t>
    <phoneticPr fontId="2"/>
  </si>
  <si>
    <t>PDI 東京マルイ マイクロメカボックス専用スプリングガイド</t>
    <phoneticPr fontId="2"/>
  </si>
  <si>
    <t>Yo</t>
    <phoneticPr fontId="2"/>
  </si>
  <si>
    <t>ﾒﾙｶﾘ</t>
    <phoneticPr fontId="2"/>
  </si>
  <si>
    <t>楽</t>
    <rPh sb="0" eb="1">
      <t>ラク</t>
    </rPh>
    <phoneticPr fontId="2"/>
  </si>
  <si>
    <t>NINE BALL ピストンヘッド</t>
    <phoneticPr fontId="2"/>
  </si>
  <si>
    <t>NINE BALL フルシリンダー</t>
    <phoneticPr fontId="2"/>
  </si>
  <si>
    <t>NINE BALL パワースプリング</t>
    <phoneticPr fontId="2"/>
  </si>
  <si>
    <t>ピストンヘッド</t>
    <phoneticPr fontId="2"/>
  </si>
  <si>
    <t>エアシールシリンダー◆MP7A1/SCORPION</t>
    <phoneticPr fontId="2"/>
  </si>
  <si>
    <t>マイクロメカボックス専用スプリングガイド</t>
    <phoneticPr fontId="2"/>
  </si>
  <si>
    <t>PDI</t>
    <phoneticPr fontId="2"/>
  </si>
  <si>
    <t>スプリングガイド</t>
    <phoneticPr fontId="2"/>
  </si>
  <si>
    <t>Wホールドチャンバーパッキン 硬度50 マイクロメカボックス用</t>
    <phoneticPr fontId="2"/>
  </si>
  <si>
    <t>パッキン</t>
    <phoneticPr fontId="2"/>
  </si>
  <si>
    <t>RAVEN 01+超精密インナーバレル 全長182mm</t>
    <phoneticPr fontId="2"/>
  </si>
  <si>
    <t>インナーバレル</t>
    <phoneticPr fontId="2"/>
  </si>
  <si>
    <t>TSS-328 [インシュレーター 4個]　ソルボセイン</t>
    <phoneticPr fontId="2"/>
  </si>
  <si>
    <t>東京防音 TB</t>
    <phoneticPr fontId="2"/>
  </si>
  <si>
    <t>ピストンダンパー</t>
    <phoneticPr fontId="2"/>
  </si>
  <si>
    <t>Yo</t>
    <phoneticPr fontId="2"/>
  </si>
  <si>
    <t>ボールベアリング2.5xF6x2.6-スチール (10コ入り) BB625F-S</t>
    <phoneticPr fontId="2"/>
  </si>
  <si>
    <t>軸受</t>
    <rPh sb="0" eb="2">
      <t>ジクウ</t>
    </rPh>
    <phoneticPr fontId="2"/>
  </si>
  <si>
    <t>イーグル模型</t>
    <rPh sb="4" eb="6">
      <t>モケイ</t>
    </rPh>
    <phoneticPr fontId="2"/>
  </si>
  <si>
    <t>Echi</t>
    <phoneticPr fontId="2"/>
  </si>
  <si>
    <t>高粘度特殊グリス 2g</t>
    <rPh sb="0" eb="3">
      <t>コウネンド</t>
    </rPh>
    <rPh sb="3" eb="5">
      <t>トクシュ</t>
    </rPh>
    <phoneticPr fontId="2"/>
  </si>
  <si>
    <t>東京マルイ</t>
    <rPh sb="0" eb="2">
      <t>トウキョウ</t>
    </rPh>
    <phoneticPr fontId="2"/>
  </si>
  <si>
    <t>グリス</t>
    <phoneticPr fontId="2"/>
  </si>
  <si>
    <t>No.4 G18C 100連射マガジン 電動ハンドガン用</t>
  </si>
  <si>
    <t>ﾒﾙ</t>
    <phoneticPr fontId="2"/>
  </si>
  <si>
    <t>with岡野君・高橋君</t>
    <phoneticPr fontId="2"/>
  </si>
  <si>
    <t>2019/7/20_定例会(battle)</t>
    <rPh sb="10" eb="13">
      <t>テイレイカイ</t>
    </rPh>
    <phoneticPr fontId="2"/>
  </si>
  <si>
    <t>2019/7/27_定例会(パトリオット２)</t>
    <rPh sb="10" eb="13">
      <t>テイレイカイ</t>
    </rPh>
    <phoneticPr fontId="2"/>
  </si>
  <si>
    <t>7 inch super light heavy duty HIGH INTENSITY HYDRO DIPPED CAMOUFLAGE CARBON FIBER handguard for AR15-1</t>
    <phoneticPr fontId="2"/>
  </si>
  <si>
    <t>2019/7/18 売却済</t>
    <rPh sb="10" eb="12">
      <t>バイキャク</t>
    </rPh>
    <rPh sb="12" eb="13">
      <t>スミ</t>
    </rPh>
    <phoneticPr fontId="2"/>
  </si>
  <si>
    <t xml:space="preserve"> - 7 inch カモフラハンドガード -1</t>
    <phoneticPr fontId="2"/>
  </si>
  <si>
    <t>YOKOMO</t>
  </si>
  <si>
    <t>ZC-S25 スペーサーシム 内径2.5mm（厚さ0.13、0.25、0.5mm）</t>
    <phoneticPr fontId="2"/>
  </si>
  <si>
    <t>シム</t>
    <phoneticPr fontId="2"/>
  </si>
  <si>
    <t>使用回数</t>
    <rPh sb="0" eb="2">
      <t>シヨウ</t>
    </rPh>
    <rPh sb="2" eb="4">
      <t>カイスウ</t>
    </rPh>
    <phoneticPr fontId="2"/>
  </si>
  <si>
    <t>MPW9</t>
    <phoneticPr fontId="2"/>
  </si>
  <si>
    <t>g18c</t>
    <phoneticPr fontId="2"/>
  </si>
  <si>
    <t>MP5A4</t>
    <phoneticPr fontId="2"/>
  </si>
  <si>
    <t>(貸</t>
    <rPh sb="1" eb="2">
      <t>カシ</t>
    </rPh>
    <phoneticPr fontId="2"/>
  </si>
  <si>
    <t>Patriot</t>
  </si>
  <si>
    <t>Patriot</t>
    <phoneticPr fontId="2"/>
  </si>
  <si>
    <t>Patriot</t>
    <phoneticPr fontId="2"/>
  </si>
  <si>
    <t>Patriot</t>
    <phoneticPr fontId="2"/>
  </si>
  <si>
    <t>(新生)</t>
    <phoneticPr fontId="2"/>
  </si>
  <si>
    <t>MPW9</t>
    <phoneticPr fontId="2"/>
  </si>
  <si>
    <t>SIG552</t>
    <phoneticPr fontId="2"/>
  </si>
  <si>
    <t>Patriot</t>
    <phoneticPr fontId="2"/>
  </si>
  <si>
    <t xml:space="preserve"> *プリコックMOSFET搭載</t>
  </si>
  <si>
    <t>(貸</t>
    <phoneticPr fontId="2"/>
  </si>
  <si>
    <t>MPW9</t>
    <phoneticPr fontId="2"/>
  </si>
  <si>
    <t>originZ</t>
    <phoneticPr fontId="2"/>
  </si>
  <si>
    <t>Spectre</t>
  </si>
  <si>
    <t>Spectre</t>
    <phoneticPr fontId="2"/>
  </si>
  <si>
    <t>Patriot</t>
    <phoneticPr fontId="2"/>
  </si>
  <si>
    <t>Spectre</t>
    <phoneticPr fontId="2"/>
  </si>
  <si>
    <t>Patriot</t>
    <phoneticPr fontId="2"/>
  </si>
  <si>
    <t>(貸</t>
    <phoneticPr fontId="2"/>
  </si>
  <si>
    <t>MPW9</t>
    <phoneticPr fontId="2"/>
  </si>
  <si>
    <t>Spectre</t>
    <phoneticPr fontId="2"/>
  </si>
  <si>
    <t>Patriot</t>
    <phoneticPr fontId="2"/>
  </si>
  <si>
    <t>MP7</t>
  </si>
  <si>
    <t>MPW9</t>
    <phoneticPr fontId="2"/>
  </si>
  <si>
    <t>AK47</t>
    <phoneticPr fontId="2"/>
  </si>
  <si>
    <t>HK417</t>
    <phoneticPr fontId="2"/>
  </si>
  <si>
    <t>MP7</t>
    <phoneticPr fontId="2"/>
  </si>
  <si>
    <t>Spectre</t>
    <phoneticPr fontId="2"/>
  </si>
  <si>
    <t>MP7</t>
    <phoneticPr fontId="2"/>
  </si>
  <si>
    <t>-</t>
    <phoneticPr fontId="2"/>
  </si>
  <si>
    <t>軽量級・SMG</t>
    <rPh sb="0" eb="3">
      <t>ケイリョウキュウ</t>
    </rPh>
    <phoneticPr fontId="2"/>
  </si>
  <si>
    <t>Patriot</t>
    <phoneticPr fontId="2"/>
  </si>
  <si>
    <t>MPW9</t>
    <phoneticPr fontId="2"/>
  </si>
  <si>
    <t>総費用</t>
    <rPh sb="0" eb="3">
      <t>ソウヒヨウ</t>
    </rPh>
    <phoneticPr fontId="2"/>
  </si>
  <si>
    <t>合計</t>
    <rPh sb="0" eb="2">
      <t>ゴウケイ</t>
    </rPh>
    <phoneticPr fontId="2"/>
  </si>
  <si>
    <t>コメント</t>
    <phoneticPr fontId="2"/>
  </si>
  <si>
    <t>ズボン廃棄</t>
    <rPh sb="3" eb="5">
      <t>ハイキ</t>
    </rPh>
    <phoneticPr fontId="2"/>
  </si>
  <si>
    <t>錆/廃棄</t>
    <rPh sb="0" eb="1">
      <t>サビ</t>
    </rPh>
    <rPh sb="2" eb="4">
      <t>ハイキ</t>
    </rPh>
    <phoneticPr fontId="2"/>
  </si>
  <si>
    <t>総費用</t>
    <rPh sb="0" eb="3">
      <t>ソウヒヨウ</t>
    </rPh>
    <phoneticPr fontId="2"/>
  </si>
  <si>
    <t>施設利用等合計</t>
    <phoneticPr fontId="2"/>
  </si>
  <si>
    <t>実費用計</t>
    <rPh sb="0" eb="1">
      <t>ジツ</t>
    </rPh>
    <rPh sb="1" eb="3">
      <t>ヒヨウ</t>
    </rPh>
    <rPh sb="3" eb="4">
      <t>ケイ</t>
    </rPh>
    <phoneticPr fontId="2"/>
  </si>
  <si>
    <t>元取例</t>
    <rPh sb="0" eb="1">
      <t>モト</t>
    </rPh>
    <rPh sb="1" eb="2">
      <t>ト</t>
    </rPh>
    <rPh sb="2" eb="3">
      <t>レイ</t>
    </rPh>
    <phoneticPr fontId="2"/>
  </si>
  <si>
    <t>総費用/元取例</t>
    <rPh sb="0" eb="3">
      <t>ソウヒヨウ</t>
    </rPh>
    <rPh sb="4" eb="5">
      <t>モト</t>
    </rPh>
    <rPh sb="5" eb="6">
      <t>ト</t>
    </rPh>
    <rPh sb="6" eb="7">
      <t>レイ</t>
    </rPh>
    <phoneticPr fontId="2"/>
  </si>
  <si>
    <t>装備実費</t>
    <rPh sb="0" eb="2">
      <t>ソウビ</t>
    </rPh>
    <rPh sb="2" eb="4">
      <t>ジッピ</t>
    </rPh>
    <phoneticPr fontId="2"/>
  </si>
  <si>
    <t>カテゴリー計(=装備実費)</t>
    <rPh sb="5" eb="6">
      <t>ケイ</t>
    </rPh>
    <rPh sb="8" eb="10">
      <t>ソウビ</t>
    </rPh>
    <rPh sb="10" eb="12">
      <t>ジッピ</t>
    </rPh>
    <phoneticPr fontId="2"/>
  </si>
  <si>
    <r>
      <rPr>
        <strike/>
        <sz val="11"/>
        <color theme="1"/>
        <rFont val="Meiryo UI"/>
        <family val="3"/>
        <charset val="128"/>
      </rPr>
      <t>Spectre</t>
    </r>
    <r>
      <rPr>
        <sz val="11"/>
        <color theme="1"/>
        <rFont val="Meiryo UI"/>
        <family val="2"/>
        <charset val="128"/>
      </rPr>
      <t xml:space="preserve"> (故障)</t>
    </r>
    <phoneticPr fontId="2"/>
  </si>
  <si>
    <r>
      <rPr>
        <strike/>
        <sz val="11"/>
        <color theme="1"/>
        <rFont val="Meiryo UI"/>
        <family val="3"/>
        <charset val="128"/>
      </rPr>
      <t>HK417</t>
    </r>
    <r>
      <rPr>
        <sz val="11"/>
        <color theme="1"/>
        <rFont val="Meiryo UI"/>
        <family val="2"/>
        <charset val="128"/>
      </rPr>
      <t xml:space="preserve"> (故障(メカボ内金属片混入))</t>
    </r>
    <phoneticPr fontId="2"/>
  </si>
  <si>
    <t>ハイダー</t>
    <phoneticPr fontId="2"/>
  </si>
  <si>
    <t>LVOA TOP HATタイプ コンペンセイター 正ネジ</t>
    <rPh sb="25" eb="26">
      <t>セイ</t>
    </rPh>
    <phoneticPr fontId="2"/>
  </si>
  <si>
    <t>S&amp;T</t>
    <phoneticPr fontId="2"/>
  </si>
  <si>
    <t>2019/7/27 売却済</t>
    <rPh sb="10" eb="12">
      <t>バイキャク</t>
    </rPh>
    <rPh sb="12" eb="13">
      <t>スミ</t>
    </rPh>
    <phoneticPr fontId="2"/>
  </si>
  <si>
    <t>VG6 EPSILON 556 SV-1</t>
    <phoneticPr fontId="2"/>
  </si>
  <si>
    <t xml:space="preserve"> - VG6 EPSILON 556 SV-1</t>
    <phoneticPr fontId="2"/>
  </si>
  <si>
    <t>AK47</t>
    <phoneticPr fontId="2"/>
  </si>
  <si>
    <t>Patriot</t>
    <phoneticPr fontId="2"/>
  </si>
  <si>
    <t>送料込</t>
    <rPh sb="0" eb="2">
      <t>ソウリョウ</t>
    </rPh>
    <rPh sb="2" eb="3">
      <t>コ</t>
    </rPh>
    <phoneticPr fontId="2"/>
  </si>
  <si>
    <t>SPECTRE M4ストックアダプター</t>
    <phoneticPr fontId="2"/>
  </si>
  <si>
    <t>偽物- MPACT グローブ</t>
    <rPh sb="0" eb="2">
      <t>ニセモノ</t>
    </rPh>
    <phoneticPr fontId="2"/>
  </si>
  <si>
    <t>ハンドガード 5.5inch</t>
    <phoneticPr fontId="2"/>
  </si>
  <si>
    <t>トランシーバー入れ</t>
    <rPh sb="7" eb="8">
      <t>イ</t>
    </rPh>
    <phoneticPr fontId="2"/>
  </si>
  <si>
    <t>偽物- トレーサー</t>
    <rPh sb="0" eb="2">
      <t>ニセモノ</t>
    </rPh>
    <phoneticPr fontId="2"/>
  </si>
  <si>
    <t>11.1v Li-po 2200mAh</t>
    <phoneticPr fontId="2"/>
  </si>
  <si>
    <t>バッファーチューブ・ストックセット</t>
    <phoneticPr fontId="2"/>
  </si>
  <si>
    <t>DG</t>
    <phoneticPr fontId="2"/>
  </si>
  <si>
    <t>L100mm * W65mm * H20mm</t>
  </si>
  <si>
    <t>縦</t>
    <rPh sb="0" eb="1">
      <t>タテ</t>
    </rPh>
    <phoneticPr fontId="2"/>
  </si>
  <si>
    <t>横</t>
    <rPh sb="0" eb="1">
      <t>ヨコ</t>
    </rPh>
    <phoneticPr fontId="2"/>
  </si>
  <si>
    <t>高</t>
    <rPh sb="0" eb="1">
      <t>タカ</t>
    </rPh>
    <phoneticPr fontId="2"/>
  </si>
  <si>
    <t>104mm* 21mm* 17mm</t>
    <phoneticPr fontId="2"/>
  </si>
  <si>
    <t>11.1v / 1400m</t>
    <phoneticPr fontId="2"/>
  </si>
  <si>
    <t>11.1v / 2200m</t>
    <phoneticPr fontId="2"/>
  </si>
  <si>
    <t>133mm* 18.6mm</t>
    <phoneticPr fontId="2"/>
  </si>
  <si>
    <t>7.4v / 1500m</t>
    <phoneticPr fontId="2"/>
  </si>
  <si>
    <t>128mm* 21mm* 17mm</t>
    <phoneticPr fontId="2"/>
  </si>
  <si>
    <t>7.4v / 1300m</t>
    <phoneticPr fontId="2"/>
  </si>
  <si>
    <t>127mm* 22mm* 12mm</t>
    <phoneticPr fontId="2"/>
  </si>
  <si>
    <t>66mm* 35mm* 15mm</t>
    <phoneticPr fontId="2"/>
  </si>
  <si>
    <t>96mm *30mm* 16mm</t>
    <phoneticPr fontId="2"/>
  </si>
  <si>
    <t>7.4v / 2050m</t>
    <phoneticPr fontId="2"/>
  </si>
  <si>
    <t>FET</t>
    <phoneticPr fontId="2"/>
  </si>
  <si>
    <t>●</t>
    <phoneticPr fontId="2"/>
  </si>
  <si>
    <t>SBD</t>
    <phoneticPr fontId="2"/>
  </si>
  <si>
    <t>-</t>
    <phoneticPr fontId="2"/>
  </si>
  <si>
    <t>電子トリガー</t>
    <rPh sb="0" eb="2">
      <t>デンシ</t>
    </rPh>
    <phoneticPr fontId="2"/>
  </si>
  <si>
    <t>モーター</t>
    <phoneticPr fontId="2"/>
  </si>
  <si>
    <t>AOLS</t>
    <phoneticPr fontId="2"/>
  </si>
  <si>
    <t>g&amp;g,ETU+Perun</t>
    <phoneticPr fontId="2"/>
  </si>
  <si>
    <t>Tactic Lights Battery Case Box Red Sight Ver</t>
    <phoneticPr fontId="2"/>
  </si>
  <si>
    <t>Tactical Nylon Radio Pouch</t>
    <phoneticPr fontId="2"/>
  </si>
  <si>
    <t>Daniel Defense Collapsible Buttレプリカ ストック</t>
    <phoneticPr fontId="2"/>
  </si>
  <si>
    <t>Ali</t>
    <phoneticPr fontId="2"/>
  </si>
  <si>
    <t>Metal Buffer Tube -black</t>
    <phoneticPr fontId="2"/>
  </si>
  <si>
    <t>High Power Flash Barrel Decorator</t>
    <phoneticPr fontId="2"/>
  </si>
  <si>
    <t>14mm SLR Nylon Flash Hider</t>
    <phoneticPr fontId="2"/>
  </si>
  <si>
    <t>Nylon Tactical Short Grip</t>
    <phoneticPr fontId="2"/>
  </si>
  <si>
    <t>10-Inch Nylon SLR HandGuard - Black</t>
    <phoneticPr fontId="2"/>
  </si>
  <si>
    <t>1225/1個</t>
    <rPh sb="6" eb="7">
      <t>コ</t>
    </rPh>
    <phoneticPr fontId="2"/>
  </si>
  <si>
    <t>226/1個</t>
    <phoneticPr fontId="2"/>
  </si>
  <si>
    <t>632/1個</t>
    <phoneticPr fontId="2"/>
  </si>
  <si>
    <t>1420/1個</t>
    <phoneticPr fontId="2"/>
  </si>
  <si>
    <t>ハイダー</t>
    <phoneticPr fontId="2"/>
  </si>
  <si>
    <t>ハンドガード</t>
    <phoneticPr fontId="2"/>
  </si>
  <si>
    <t>トレーサー</t>
    <phoneticPr fontId="2"/>
  </si>
  <si>
    <t>バッファーチューブ</t>
    <phoneticPr fontId="2"/>
  </si>
  <si>
    <t>ストック</t>
    <phoneticPr fontId="2"/>
  </si>
  <si>
    <t>無線ポーチ</t>
    <rPh sb="0" eb="2">
      <t>ムセン</t>
    </rPh>
    <phoneticPr fontId="2"/>
  </si>
  <si>
    <t>バッテリーケース</t>
    <phoneticPr fontId="2"/>
  </si>
  <si>
    <t>服装</t>
    <rPh sb="0" eb="2">
      <t>フクソウ</t>
    </rPh>
    <phoneticPr fontId="2"/>
  </si>
  <si>
    <t>2019/8/4_定例会(Stinger)</t>
    <rPh sb="9" eb="12">
      <t>テイレイカイ</t>
    </rPh>
    <phoneticPr fontId="2"/>
  </si>
  <si>
    <t>with 久保田夫妻</t>
    <rPh sb="5" eb="8">
      <t>クボタ</t>
    </rPh>
    <rPh sb="8" eb="10">
      <t>フサイ</t>
    </rPh>
    <phoneticPr fontId="2"/>
  </si>
  <si>
    <t>7 inch super light heavy duty HIGH INTENSITY HYDRO DIPPED CAMOUFLAGE CARBON FIBER handguard for AR15-2</t>
    <phoneticPr fontId="2"/>
  </si>
  <si>
    <t>2019/8/3 売却済</t>
    <rPh sb="9" eb="11">
      <t>バイキャク</t>
    </rPh>
    <rPh sb="11" eb="12">
      <t>スミ</t>
    </rPh>
    <phoneticPr fontId="2"/>
  </si>
  <si>
    <t xml:space="preserve"> - 7 inch カモフラハンドガード -2</t>
    <phoneticPr fontId="2"/>
  </si>
  <si>
    <t>11.1V 2200mAh 30C-60C 3S LiPo Battery</t>
    <phoneticPr fontId="2"/>
  </si>
  <si>
    <t>Limskey</t>
    <phoneticPr fontId="2"/>
  </si>
  <si>
    <t>Tactical Weaver Top &amp; Bottom Rail</t>
    <phoneticPr fontId="2"/>
  </si>
  <si>
    <t>FIRE WOLF</t>
    <phoneticPr fontId="2"/>
  </si>
  <si>
    <t>レールマウント</t>
    <phoneticPr fontId="2"/>
  </si>
  <si>
    <t>SIG P226</t>
    <phoneticPr fontId="2"/>
  </si>
  <si>
    <t>ガスハンドガン</t>
    <phoneticPr fontId="2"/>
  </si>
  <si>
    <t>SIG P226</t>
    <phoneticPr fontId="2"/>
  </si>
  <si>
    <t>ヤスさんから</t>
    <phoneticPr fontId="2"/>
  </si>
  <si>
    <t>Basic 生分解性バイオBB弾 0.20g</t>
  </si>
  <si>
    <t>2019/8/11_定例会(ブラックボア)-ゲリラ祭</t>
    <rPh sb="10" eb="13">
      <t>テイレイカイ</t>
    </rPh>
    <rPh sb="25" eb="26">
      <t>マツ</t>
    </rPh>
    <phoneticPr fontId="2"/>
  </si>
  <si>
    <t>2019/8/31_貸切(Stinger)-天下一</t>
    <rPh sb="10" eb="11">
      <t>カ</t>
    </rPh>
    <rPh sb="11" eb="12">
      <t>キ</t>
    </rPh>
    <phoneticPr fontId="2"/>
  </si>
  <si>
    <t>2019/8/25_大会(リトルヘッドショット)</t>
    <rPh sb="10" eb="12">
      <t>タイカイ</t>
    </rPh>
    <phoneticPr fontId="2"/>
  </si>
  <si>
    <t>with弘人</t>
    <rPh sb="4" eb="6">
      <t>ヒロト</t>
    </rPh>
    <phoneticPr fontId="2"/>
  </si>
  <si>
    <t>VG6 GANMMA 556 BK-1</t>
    <phoneticPr fontId="2"/>
  </si>
  <si>
    <t>VG6 GANMMA 556 BK-2</t>
    <phoneticPr fontId="2"/>
  </si>
  <si>
    <t>2019/8/9 売却済</t>
    <rPh sb="9" eb="11">
      <t>バイキャク</t>
    </rPh>
    <rPh sb="11" eb="12">
      <t>スミ</t>
    </rPh>
    <phoneticPr fontId="2"/>
  </si>
  <si>
    <t xml:space="preserve"> - VG6 GANMMA 556 BK-1</t>
    <phoneticPr fontId="2"/>
  </si>
  <si>
    <t>g18c</t>
    <phoneticPr fontId="2"/>
  </si>
  <si>
    <t>2019/8/12 売却済</t>
    <rPh sb="10" eb="12">
      <t>バイキャク</t>
    </rPh>
    <rPh sb="12" eb="13">
      <t>スミ</t>
    </rPh>
    <phoneticPr fontId="2"/>
  </si>
  <si>
    <t>7 inch super light heavy duty HIGH INTENSITY HYDRO DIPPED CAMOUFLAGE CARBON FIBER handguard for AR15-3</t>
    <phoneticPr fontId="2"/>
  </si>
  <si>
    <t xml:space="preserve"> - 7 inch カモフラハンドガード -3</t>
    <phoneticPr fontId="2"/>
  </si>
  <si>
    <t>生分解性バイオBB弾 0.25g 4000発 1kg (ライトグリーン 0.25g)</t>
    <phoneticPr fontId="2"/>
  </si>
  <si>
    <t>Sabsta</t>
    <phoneticPr fontId="2"/>
  </si>
  <si>
    <t>上下分解後、上部破棄</t>
    <rPh sb="0" eb="2">
      <t>ジョウゲ</t>
    </rPh>
    <rPh sb="2" eb="4">
      <t>ブンカイ</t>
    </rPh>
    <rPh sb="4" eb="5">
      <t>ノチ</t>
    </rPh>
    <rPh sb="6" eb="8">
      <t>ジョウブ</t>
    </rPh>
    <rPh sb="8" eb="10">
      <t>ハキ</t>
    </rPh>
    <phoneticPr fontId="2"/>
  </si>
  <si>
    <t>サマリウムコバルト-L</t>
    <phoneticPr fontId="2"/>
  </si>
  <si>
    <t>EG-1000-M</t>
    <phoneticPr fontId="2"/>
  </si>
  <si>
    <t>イフリート25000-L</t>
    <phoneticPr fontId="2"/>
  </si>
  <si>
    <t>SHSハイトルク-L</t>
    <phoneticPr fontId="2"/>
  </si>
  <si>
    <t>AOLS-STD-S</t>
    <phoneticPr fontId="2"/>
  </si>
  <si>
    <t>東京マルイ</t>
    <rPh sb="0" eb="2">
      <t>トウキョウ</t>
    </rPh>
    <phoneticPr fontId="2"/>
  </si>
  <si>
    <t>サマリウムコバルトモーター</t>
    <phoneticPr fontId="2"/>
  </si>
  <si>
    <t>ﾒﾙ</t>
    <phoneticPr fontId="2"/>
  </si>
  <si>
    <t>共通M4マガジン</t>
    <rPh sb="0" eb="2">
      <t>キョウツウ</t>
    </rPh>
    <phoneticPr fontId="2"/>
  </si>
  <si>
    <t>2019/8/20 売却済</t>
    <rPh sb="10" eb="12">
      <t>バイキャク</t>
    </rPh>
    <rPh sb="12" eb="13">
      <t>ズ</t>
    </rPh>
    <phoneticPr fontId="2"/>
  </si>
  <si>
    <t xml:space="preserve"> - Battery Case</t>
    <phoneticPr fontId="2"/>
  </si>
  <si>
    <t>7戦1勝5敗1分 5キル</t>
    <rPh sb="1" eb="2">
      <t>セン</t>
    </rPh>
    <rPh sb="3" eb="4">
      <t>ショウ</t>
    </rPh>
    <rPh sb="5" eb="6">
      <t>ハイ</t>
    </rPh>
    <rPh sb="7" eb="8">
      <t>ワ</t>
    </rPh>
    <phoneticPr fontId="2"/>
  </si>
  <si>
    <t>6戦3勝3敗</t>
    <rPh sb="1" eb="2">
      <t>セン</t>
    </rPh>
    <rPh sb="3" eb="4">
      <t>ショウ</t>
    </rPh>
    <rPh sb="5" eb="6">
      <t>ハイ</t>
    </rPh>
    <phoneticPr fontId="2"/>
  </si>
  <si>
    <t>4戦2勝2敗 4キル</t>
    <rPh sb="1" eb="2">
      <t>セン</t>
    </rPh>
    <rPh sb="3" eb="4">
      <t>ショウ</t>
    </rPh>
    <rPh sb="5" eb="6">
      <t>ハイ</t>
    </rPh>
    <phoneticPr fontId="2"/>
  </si>
  <si>
    <t>8戦3勝3敗2分(得点11点) 個人成績:3ダウン/FF1回</t>
    <rPh sb="1" eb="2">
      <t>セン</t>
    </rPh>
    <rPh sb="3" eb="4">
      <t>ショウ</t>
    </rPh>
    <rPh sb="5" eb="6">
      <t>ハイ</t>
    </rPh>
    <rPh sb="7" eb="8">
      <t>ワ</t>
    </rPh>
    <rPh sb="9" eb="11">
      <t>トクテン</t>
    </rPh>
    <rPh sb="13" eb="14">
      <t>テン</t>
    </rPh>
    <rPh sb="16" eb="18">
      <t>コジン</t>
    </rPh>
    <rPh sb="18" eb="20">
      <t>セイセキ</t>
    </rPh>
    <rPh sb="29" eb="30">
      <t>カイ</t>
    </rPh>
    <phoneticPr fontId="2"/>
  </si>
  <si>
    <t>東京マルイ No.45 シグシリーズ用 ロングマガジン ブラックガスブローバックガン用</t>
  </si>
  <si>
    <t>東京マルイ</t>
    <rPh sb="0" eb="2">
      <t>トウキョウ</t>
    </rPh>
    <phoneticPr fontId="2"/>
  </si>
  <si>
    <t>High Torque Motor Short for G36/AK series AEG Airsoft Ver.3 Gearbox</t>
    <phoneticPr fontId="2"/>
  </si>
  <si>
    <t>1x22 TA-1 Tactical Red Dot Sight Aimpoint replica</t>
    <phoneticPr fontId="2"/>
  </si>
  <si>
    <t>BD Ultra Cylinder Head With A Pad On Bottom Double O Cylinder Head-7 For Ver. 7 Gearbox M14 AEG BD4847</t>
    <phoneticPr fontId="2"/>
  </si>
  <si>
    <t>EMERSONGEAR</t>
    <phoneticPr fontId="2"/>
  </si>
  <si>
    <t>Beads Parts Suspension Casing Pipe Transfer for Jingji No.2 Gearbox Modification Upgrade - Black</t>
    <phoneticPr fontId="2"/>
  </si>
  <si>
    <t>MP7</t>
    <phoneticPr fontId="2"/>
  </si>
  <si>
    <t>守護神 High Torque Motor Short type -1</t>
    <rPh sb="0" eb="3">
      <t>シュゴシン</t>
    </rPh>
    <phoneticPr fontId="2"/>
  </si>
  <si>
    <t>守護神 High Torque Motor Short type -2</t>
    <rPh sb="0" eb="3">
      <t>シュゴシン</t>
    </rPh>
    <phoneticPr fontId="2"/>
  </si>
  <si>
    <t>2019/9/7_定例会(oasis)</t>
    <rPh sb="9" eb="12">
      <t>テイレイカイ</t>
    </rPh>
    <phoneticPr fontId="2"/>
  </si>
  <si>
    <t>3818/1個</t>
    <phoneticPr fontId="2"/>
  </si>
  <si>
    <t>HK417</t>
    <phoneticPr fontId="2"/>
  </si>
  <si>
    <t>2019/9/28_定例会(九龍戦闘市街区)</t>
    <rPh sb="10" eb="13">
      <t>テイレイカイ</t>
    </rPh>
    <rPh sb="14" eb="16">
      <t>クーロン</t>
    </rPh>
    <rPh sb="16" eb="18">
      <t>セントウ</t>
    </rPh>
    <rPh sb="18" eb="20">
      <t>シガイ</t>
    </rPh>
    <rPh sb="20" eb="21">
      <t>ク</t>
    </rPh>
    <phoneticPr fontId="2"/>
  </si>
  <si>
    <t>M&amp;P9c</t>
    <phoneticPr fontId="2"/>
  </si>
  <si>
    <t>with優里子</t>
    <rPh sb="4" eb="7">
      <t>ユリコ</t>
    </rPh>
    <phoneticPr fontId="2"/>
  </si>
  <si>
    <t>ガス</t>
  </si>
  <si>
    <t>SIG P226</t>
  </si>
  <si>
    <t>タニオコバ</t>
  </si>
  <si>
    <t>国内変換_注入バルブ</t>
    <rPh sb="0" eb="2">
      <t>コクナイ</t>
    </rPh>
    <rPh sb="2" eb="4">
      <t>ヘンカン</t>
    </rPh>
    <rPh sb="5" eb="7">
      <t>チュウニュウ</t>
    </rPh>
    <phoneticPr fontId="2"/>
  </si>
  <si>
    <t>M&amp;P9 コンパクト</t>
    <phoneticPr fontId="2"/>
  </si>
  <si>
    <t>DS</t>
  </si>
  <si>
    <t>バルブ</t>
  </si>
  <si>
    <t>本体</t>
    <rPh sb="0" eb="2">
      <t>ホンタイ</t>
    </rPh>
    <phoneticPr fontId="2"/>
  </si>
  <si>
    <t>-</t>
    <phoneticPr fontId="2"/>
  </si>
  <si>
    <t>景品</t>
    <rPh sb="0" eb="2">
      <t>ケイヒン</t>
    </rPh>
    <phoneticPr fontId="2"/>
  </si>
  <si>
    <t>We-Tech</t>
    <phoneticPr fontId="2"/>
  </si>
  <si>
    <t>200発</t>
    <rPh sb="3" eb="4">
      <t>ハツ</t>
    </rPh>
    <phoneticPr fontId="2"/>
  </si>
  <si>
    <t>TRLIFE</t>
    <phoneticPr fontId="2"/>
  </si>
  <si>
    <t>ライト</t>
    <phoneticPr fontId="2"/>
  </si>
  <si>
    <t>Tactical Flashlight_XP-L V6-Brightest</t>
    <phoneticPr fontId="2"/>
  </si>
  <si>
    <t>Ali</t>
    <phoneticPr fontId="2"/>
  </si>
  <si>
    <t>服装</t>
    <rPh sb="0" eb="2">
      <t>フクソウ</t>
    </rPh>
    <phoneticPr fontId="2"/>
  </si>
  <si>
    <t>Ali</t>
    <phoneticPr fontId="2"/>
  </si>
  <si>
    <t>スコープマウント 30mm口径_2ペア</t>
    <rPh sb="13" eb="15">
      <t>コウケイ</t>
    </rPh>
    <phoneticPr fontId="2"/>
  </si>
  <si>
    <t>Tactical Molle　Mag Pouch for 5.56mm/7.62mm</t>
    <phoneticPr fontId="2"/>
  </si>
  <si>
    <t>夜戦用(1103円/1個)</t>
    <rPh sb="0" eb="2">
      <t>ヤセン</t>
    </rPh>
    <rPh sb="2" eb="3">
      <t>ヨウ</t>
    </rPh>
    <rPh sb="8" eb="9">
      <t>エン</t>
    </rPh>
    <rPh sb="11" eb="12">
      <t>コ</t>
    </rPh>
    <phoneticPr fontId="2"/>
  </si>
  <si>
    <t>バッテリー</t>
  </si>
  <si>
    <t>外部オプション</t>
    <rPh sb="0" eb="2">
      <t>ガイブ</t>
    </rPh>
    <phoneticPr fontId="2"/>
  </si>
  <si>
    <t>内部パーツ</t>
    <rPh sb="0" eb="2">
      <t>ナイブ</t>
    </rPh>
    <phoneticPr fontId="2"/>
  </si>
  <si>
    <t>外部オプション</t>
    <rPh sb="0" eb="2">
      <t>ガイブ</t>
    </rPh>
    <phoneticPr fontId="2"/>
  </si>
  <si>
    <t>その他</t>
    <rPh sb="2" eb="3">
      <t>タ</t>
    </rPh>
    <phoneticPr fontId="2"/>
  </si>
  <si>
    <t>光学機器</t>
    <rPh sb="0" eb="2">
      <t>コウガク</t>
    </rPh>
    <rPh sb="2" eb="4">
      <t>キキ</t>
    </rPh>
    <phoneticPr fontId="2"/>
  </si>
  <si>
    <t>SLR Nylon MLOK hand stop</t>
    <phoneticPr fontId="2"/>
  </si>
  <si>
    <t>ハンドストップ</t>
    <phoneticPr fontId="2"/>
  </si>
  <si>
    <t>バッテリー・充電器・ガス</t>
    <rPh sb="6" eb="9">
      <t>ジュウデンキ</t>
    </rPh>
    <phoneticPr fontId="2"/>
  </si>
  <si>
    <t>875円/1個</t>
    <rPh sb="3" eb="4">
      <t>エン</t>
    </rPh>
    <rPh sb="6" eb="7">
      <t>コ</t>
    </rPh>
    <phoneticPr fontId="2"/>
  </si>
  <si>
    <t>FLYYE</t>
    <phoneticPr fontId="2"/>
  </si>
  <si>
    <t xml:space="preserve">MOLLE OTS platform バンダリア KH </t>
    <phoneticPr fontId="2"/>
  </si>
  <si>
    <t>バンダリア</t>
    <phoneticPr fontId="2"/>
  </si>
  <si>
    <t>-</t>
    <phoneticPr fontId="2"/>
  </si>
  <si>
    <t>景品</t>
    <rPh sb="0" eb="2">
      <t>ケイヒン</t>
    </rPh>
    <phoneticPr fontId="2"/>
  </si>
  <si>
    <t>併用(スラントベスト)</t>
    <rPh sb="0" eb="2">
      <t>ヘイヨウ</t>
    </rPh>
    <phoneticPr fontId="2"/>
  </si>
  <si>
    <t>小倉さんから</t>
    <phoneticPr fontId="2"/>
  </si>
  <si>
    <t>常用装備(アウトドア/AK系)</t>
    <phoneticPr fontId="2"/>
  </si>
  <si>
    <t>併用(バンダリア)</t>
    <phoneticPr fontId="2"/>
  </si>
  <si>
    <t>664円/1個</t>
    <phoneticPr fontId="2"/>
  </si>
  <si>
    <t>夜戦用</t>
    <rPh sb="0" eb="2">
      <t>ヤセン</t>
    </rPh>
    <rPh sb="2" eb="3">
      <t>ヨウ</t>
    </rPh>
    <phoneticPr fontId="2"/>
  </si>
  <si>
    <t>光学機器(ダットサイト・スコープ・ライト)</t>
    <rPh sb="0" eb="2">
      <t>コウガク</t>
    </rPh>
    <rPh sb="2" eb="4">
      <t>キキ</t>
    </rPh>
    <phoneticPr fontId="2"/>
  </si>
  <si>
    <t>withﾊｯﾀｰ&amp;ｿﾃﾞｨ&amp;岡野君・高橋君</t>
    <rPh sb="15" eb="16">
      <t>クン</t>
    </rPh>
    <rPh sb="16" eb="17">
      <t>・</t>
    </rPh>
    <rPh sb="17" eb="20">
      <t>タカハシクン</t>
    </rPh>
    <phoneticPr fontId="2"/>
  </si>
  <si>
    <t>マガジン</t>
    <phoneticPr fontId="2"/>
  </si>
  <si>
    <t>50連ロングマガジン</t>
    <rPh sb="2" eb="3">
      <t>レン</t>
    </rPh>
    <phoneticPr fontId="2"/>
  </si>
  <si>
    <t>SA</t>
    <phoneticPr fontId="2"/>
  </si>
  <si>
    <t>SA:サイドアームズ</t>
    <phoneticPr fontId="2"/>
  </si>
  <si>
    <t>72発(22+50)</t>
    <rPh sb="2" eb="3">
      <t>ハツ</t>
    </rPh>
    <phoneticPr fontId="2"/>
  </si>
  <si>
    <t>-</t>
    <phoneticPr fontId="2"/>
  </si>
  <si>
    <t>最低売却益</t>
    <rPh sb="0" eb="2">
      <t>サイテイ</t>
    </rPh>
    <rPh sb="2" eb="4">
      <t>バイキャク</t>
    </rPh>
    <rPh sb="4" eb="5">
      <t>エキ</t>
    </rPh>
    <phoneticPr fontId="2"/>
  </si>
  <si>
    <t>2019/9/10　売却済</t>
    <rPh sb="10" eb="12">
      <t>バイキャク</t>
    </rPh>
    <rPh sb="12" eb="13">
      <t>ズ</t>
    </rPh>
    <phoneticPr fontId="2"/>
  </si>
  <si>
    <t xml:space="preserve"> - 守護神 High Torque Motor Short type -2</t>
    <phoneticPr fontId="2"/>
  </si>
  <si>
    <t>2019/9/14_定例会(SISTER)</t>
    <rPh sb="10" eb="13">
      <t>テイレイカイ</t>
    </rPh>
    <phoneticPr fontId="2"/>
  </si>
  <si>
    <t>単独</t>
    <phoneticPr fontId="2"/>
  </si>
  <si>
    <t xml:space="preserve">バーティカル フォールディングフォアグリップ </t>
    <phoneticPr fontId="2"/>
  </si>
  <si>
    <t>MP7</t>
    <phoneticPr fontId="2"/>
  </si>
  <si>
    <t>加速ポート付きシリンダーは弱いスプリングでインナーバレル長が短い時に初速が稼げます。</t>
  </si>
  <si>
    <t>逆に強いスプリングを使用した場合やインナーバレルが長い場合はエアー量が多く飛距離が稼げるフルシリンダーの組み合わせ良い場合がございます。</t>
  </si>
  <si>
    <t>https://orga.militaryblog.jp/e730638.html</t>
    <phoneticPr fontId="2"/>
  </si>
  <si>
    <t>https://cyma.militaryblog.jp/web/AEGSitesSpectreM4/Spectre_M4.html</t>
  </si>
  <si>
    <t>SHSハイトルク-S</t>
    <phoneticPr fontId="2"/>
  </si>
  <si>
    <t>CP(総費用/使用回数)</t>
    <rPh sb="3" eb="6">
      <t>ソウヒヨウ</t>
    </rPh>
    <rPh sb="7" eb="9">
      <t>シヨウ</t>
    </rPh>
    <rPh sb="9" eb="11">
      <t>カイスウ</t>
    </rPh>
    <phoneticPr fontId="2"/>
  </si>
  <si>
    <t>http://hongkongmania.blog68.fc2.com/blog-entry-311.html?sp</t>
    <phoneticPr fontId="2"/>
  </si>
  <si>
    <t>バレルベース取り付について</t>
    <rPh sb="6" eb="7">
      <t>ト</t>
    </rPh>
    <rPh sb="8" eb="9">
      <t>ヅキ</t>
    </rPh>
    <phoneticPr fontId="2"/>
  </si>
  <si>
    <t>HFC</t>
    <phoneticPr fontId="2"/>
  </si>
  <si>
    <t>HARDCORE AK to M4 Front Adapter</t>
    <phoneticPr fontId="2"/>
  </si>
  <si>
    <t>Flintlock.W</t>
    <phoneticPr fontId="2"/>
  </si>
  <si>
    <t>Oc</t>
    <phoneticPr fontId="2"/>
  </si>
  <si>
    <t>7,209円/1個</t>
    <rPh sb="5" eb="6">
      <t>エン</t>
    </rPh>
    <rPh sb="8" eb="9">
      <t>コ</t>
    </rPh>
    <phoneticPr fontId="2"/>
  </si>
  <si>
    <t>組込キット</t>
    <rPh sb="0" eb="1">
      <t>ク</t>
    </rPh>
    <rPh sb="1" eb="2">
      <t>コ</t>
    </rPh>
    <phoneticPr fontId="2"/>
  </si>
  <si>
    <t>変換パーツ</t>
    <rPh sb="0" eb="2">
      <t>ヘンカン</t>
    </rPh>
    <phoneticPr fontId="2"/>
  </si>
  <si>
    <t>ARMY FORCE</t>
  </si>
  <si>
    <t>アウターバレル</t>
  </si>
  <si>
    <t>マルイM4&amp;WAM4用 5ピース アルミ アウターバレルSET　シルバー</t>
  </si>
  <si>
    <t>AG-17 Advanced G17 (HG-182) BK</t>
    <phoneticPr fontId="2"/>
  </si>
  <si>
    <t>2019/9/14 売却済</t>
    <rPh sb="10" eb="12">
      <t>バイキャク</t>
    </rPh>
    <rPh sb="12" eb="13">
      <t>ズ</t>
    </rPh>
    <phoneticPr fontId="2"/>
  </si>
  <si>
    <t>内部パーツ(ギア・呼気系)のみ武器群Gに転用済</t>
    <rPh sb="15" eb="17">
      <t>ブキ</t>
    </rPh>
    <rPh sb="17" eb="18">
      <t>グン</t>
    </rPh>
    <rPh sb="22" eb="23">
      <t>ズ</t>
    </rPh>
    <phoneticPr fontId="2"/>
  </si>
  <si>
    <t>東京マルイ No.27 グロック50連ロングマガジン</t>
    <phoneticPr fontId="2"/>
  </si>
  <si>
    <t>東京マルイ</t>
    <phoneticPr fontId="2"/>
  </si>
  <si>
    <t>マガジン</t>
    <phoneticPr fontId="2"/>
  </si>
  <si>
    <t>楽</t>
    <rPh sb="0" eb="1">
      <t>ラク</t>
    </rPh>
    <phoneticPr fontId="2"/>
  </si>
  <si>
    <t>ガスハンドガン</t>
    <phoneticPr fontId="2"/>
  </si>
  <si>
    <t>2,787円/1個</t>
    <rPh sb="5" eb="6">
      <t>エン</t>
    </rPh>
    <rPh sb="8" eb="9">
      <t>コ</t>
    </rPh>
    <phoneticPr fontId="2"/>
  </si>
  <si>
    <t>M&amp;P9c</t>
    <phoneticPr fontId="2"/>
  </si>
  <si>
    <t>g17a</t>
    <phoneticPr fontId="2"/>
  </si>
  <si>
    <t>AKレイル付アッパーカバー</t>
    <phoneticPr fontId="2"/>
  </si>
  <si>
    <t>ARMY FORCE</t>
    <phoneticPr fontId="2"/>
  </si>
  <si>
    <t>カバー</t>
    <phoneticPr fontId="2"/>
  </si>
  <si>
    <t>DS</t>
    <phoneticPr fontId="2"/>
  </si>
  <si>
    <t>Armor Works</t>
    <phoneticPr fontId="2"/>
  </si>
  <si>
    <t>15.5$/1個+(送料17$/3)</t>
    <phoneticPr fontId="2"/>
  </si>
  <si>
    <t>2,348円/1個(15.5$/1個+(送料17$/3))</t>
    <rPh sb="5" eb="6">
      <t>エン</t>
    </rPh>
    <rPh sb="8" eb="9">
      <t>コ</t>
    </rPh>
    <phoneticPr fontId="2"/>
  </si>
  <si>
    <t>60$/1個+送料17$</t>
    <phoneticPr fontId="2"/>
  </si>
  <si>
    <t>61.75$/1個(割引-4.63$)+(送料17$/2)</t>
    <rPh sb="10" eb="12">
      <t>ワリビキ</t>
    </rPh>
    <rPh sb="21" eb="23">
      <t>ソウリョウ</t>
    </rPh>
    <phoneticPr fontId="2"/>
  </si>
  <si>
    <t>2019/9/22_創立13周年イベント(バトルシティ)</t>
    <rPh sb="10" eb="12">
      <t>ソウリツ</t>
    </rPh>
    <rPh sb="14" eb="16">
      <t>シュウネン</t>
    </rPh>
    <phoneticPr fontId="2"/>
  </si>
  <si>
    <t>-</t>
    <phoneticPr fontId="2"/>
  </si>
  <si>
    <t>※送料見込
AR/SMG-1500
HG-CP1000</t>
    <rPh sb="1" eb="3">
      <t>ソウリョウ</t>
    </rPh>
    <rPh sb="3" eb="5">
      <t>ミコ</t>
    </rPh>
    <phoneticPr fontId="2"/>
  </si>
  <si>
    <t>メルカリ売却値想定</t>
    <rPh sb="4" eb="6">
      <t>バイキャク</t>
    </rPh>
    <rPh sb="6" eb="7">
      <t>アタイ</t>
    </rPh>
    <rPh sb="7" eb="9">
      <t>ソウテイ</t>
    </rPh>
    <phoneticPr fontId="2"/>
  </si>
  <si>
    <t>g17a</t>
    <phoneticPr fontId="2"/>
  </si>
  <si>
    <t>流速カスタムに問題有</t>
    <rPh sb="0" eb="2">
      <t>リュウソク</t>
    </rPh>
    <rPh sb="7" eb="9">
      <t>モンダイ</t>
    </rPh>
    <rPh sb="9" eb="10">
      <t>アリ</t>
    </rPh>
    <phoneticPr fontId="2"/>
  </si>
  <si>
    <t>景品</t>
    <rPh sb="0" eb="2">
      <t>ケイヒン</t>
    </rPh>
    <phoneticPr fontId="2"/>
  </si>
  <si>
    <t>-</t>
    <phoneticPr fontId="2"/>
  </si>
  <si>
    <t>東洋ガス</t>
    <phoneticPr fontId="2"/>
  </si>
  <si>
    <t>THUNDER SHOOT HFC134aGAS 480g</t>
    <phoneticPr fontId="2"/>
  </si>
  <si>
    <t>100発(50+50)</t>
    <rPh sb="3" eb="4">
      <t>ハツ</t>
    </rPh>
    <phoneticPr fontId="2"/>
  </si>
  <si>
    <t>Molle Double P90/UMP Magazine Pouch</t>
    <phoneticPr fontId="2"/>
  </si>
  <si>
    <t>Tactical Foldable Mesh Mask XStorm Airsoft Mask &amp; Patch Combo</t>
    <phoneticPr fontId="2"/>
  </si>
  <si>
    <t xml:space="preserve">OneTigris </t>
    <phoneticPr fontId="2"/>
  </si>
  <si>
    <t xml:space="preserve">Pouch HOOk&amp;LOOP Tactical Molle Nylon </t>
    <phoneticPr fontId="2"/>
  </si>
  <si>
    <t>Nylon Molle Waterproof Pouch</t>
    <phoneticPr fontId="2"/>
  </si>
  <si>
    <t>Ali</t>
    <phoneticPr fontId="2"/>
  </si>
  <si>
    <t>Ali</t>
    <phoneticPr fontId="2"/>
  </si>
  <si>
    <t>夏用-2</t>
    <rPh sb="0" eb="2">
      <t>ナツヨウ</t>
    </rPh>
    <phoneticPr fontId="2"/>
  </si>
  <si>
    <t>夏用-1</t>
    <rPh sb="0" eb="2">
      <t>ナツヨウ</t>
    </rPh>
    <phoneticPr fontId="2"/>
  </si>
  <si>
    <t>服装</t>
    <rPh sb="0" eb="2">
      <t>フクソウ</t>
    </rPh>
    <phoneticPr fontId="2"/>
  </si>
  <si>
    <t>ゴーグル/マスク</t>
    <phoneticPr fontId="2"/>
  </si>
  <si>
    <r>
      <t>ウエスト(</t>
    </r>
    <r>
      <rPr>
        <strike/>
        <sz val="11"/>
        <color theme="1"/>
        <rFont val="Meiryo UI"/>
        <family val="3"/>
        <charset val="128"/>
      </rPr>
      <t>レッグ</t>
    </r>
    <r>
      <rPr>
        <sz val="11"/>
        <color theme="1"/>
        <rFont val="Meiryo UI"/>
        <family val="2"/>
        <charset val="128"/>
      </rPr>
      <t>)ポーチ</t>
    </r>
    <phoneticPr fontId="2"/>
  </si>
  <si>
    <t>パッチボード</t>
    <phoneticPr fontId="2"/>
  </si>
  <si>
    <t>スラントベスト/バンダリア</t>
    <phoneticPr fontId="2"/>
  </si>
  <si>
    <t>ポーチ</t>
    <phoneticPr fontId="2"/>
  </si>
  <si>
    <t>スリングスイベル</t>
    <phoneticPr fontId="2"/>
  </si>
  <si>
    <t>http://den-ken.net/keiji/patio/patio.cgi?read=275&amp;ukey=0</t>
    <phoneticPr fontId="2"/>
  </si>
  <si>
    <t>MAG製マガジン使用時の問題</t>
    <rPh sb="3" eb="4">
      <t>セイ</t>
    </rPh>
    <rPh sb="8" eb="10">
      <t>シヨウ</t>
    </rPh>
    <rPh sb="10" eb="11">
      <t>ジ</t>
    </rPh>
    <rPh sb="12" eb="14">
      <t>モンダイ</t>
    </rPh>
    <phoneticPr fontId="2"/>
  </si>
  <si>
    <t>Dos preguntas. Si tengo el equipo necesario pero me falta una replica, es posible arrendar solo una replica para jugar? Y segundo, para inscribirse a una partida abierta es necesario ser parte de un grupo?</t>
    <phoneticPr fontId="2"/>
  </si>
  <si>
    <t>preguntas</t>
    <phoneticPr fontId="2"/>
  </si>
  <si>
    <t>質問</t>
    <rPh sb="0" eb="2">
      <t>シツモン</t>
    </rPh>
    <phoneticPr fontId="2"/>
  </si>
  <si>
    <t>dos</t>
    <phoneticPr fontId="2"/>
  </si>
  <si>
    <t>2つ</t>
    <phoneticPr fontId="2"/>
  </si>
  <si>
    <t>tengo</t>
    <phoneticPr fontId="2"/>
  </si>
  <si>
    <t>持っている</t>
    <rPh sb="0" eb="1">
      <t>モ</t>
    </rPh>
    <phoneticPr fontId="2"/>
  </si>
  <si>
    <t>el</t>
    <phoneticPr fontId="2"/>
  </si>
  <si>
    <t>その</t>
    <phoneticPr fontId="2"/>
  </si>
  <si>
    <t>equipo</t>
    <phoneticPr fontId="2"/>
  </si>
  <si>
    <t>necesario</t>
    <phoneticPr fontId="2"/>
  </si>
  <si>
    <t>必要な</t>
    <rPh sb="0" eb="2">
      <t>ヒツヨウ</t>
    </rPh>
    <phoneticPr fontId="2"/>
  </si>
  <si>
    <t>pero</t>
    <phoneticPr fontId="2"/>
  </si>
  <si>
    <t>でも、しかし</t>
    <phoneticPr fontId="2"/>
  </si>
  <si>
    <t>me</t>
    <phoneticPr fontId="2"/>
  </si>
  <si>
    <t>私</t>
    <rPh sb="0" eb="1">
      <t>ワタシ</t>
    </rPh>
    <phoneticPr fontId="2"/>
  </si>
  <si>
    <t>falta</t>
    <phoneticPr fontId="2"/>
  </si>
  <si>
    <t>a</t>
    <phoneticPr fontId="2"/>
  </si>
  <si>
    <t>replica</t>
    <phoneticPr fontId="2"/>
  </si>
  <si>
    <t>レプリカ airgun?</t>
    <phoneticPr fontId="2"/>
  </si>
  <si>
    <t>posible</t>
    <phoneticPr fontId="2"/>
  </si>
  <si>
    <t>可能</t>
    <rPh sb="0" eb="2">
      <t>カノウ</t>
    </rPh>
    <phoneticPr fontId="2"/>
  </si>
  <si>
    <t>arrendar</t>
    <phoneticPr fontId="2"/>
  </si>
  <si>
    <t>リース、レンタル</t>
    <phoneticPr fontId="2"/>
  </si>
  <si>
    <t>solo</t>
    <phoneticPr fontId="2"/>
  </si>
  <si>
    <t>一人で</t>
    <rPh sb="0" eb="2">
      <t>ヒトリ</t>
    </rPh>
    <phoneticPr fontId="2"/>
  </si>
  <si>
    <t>para</t>
    <phoneticPr fontId="2"/>
  </si>
  <si>
    <t>のために</t>
    <phoneticPr fontId="2"/>
  </si>
  <si>
    <t>遊ぶ</t>
    <rPh sb="0" eb="1">
      <t>アソ</t>
    </rPh>
    <phoneticPr fontId="2"/>
  </si>
  <si>
    <t>Y</t>
    <phoneticPr fontId="2"/>
  </si>
  <si>
    <t>そして</t>
    <phoneticPr fontId="2"/>
  </si>
  <si>
    <t>segundo</t>
    <phoneticPr fontId="2"/>
  </si>
  <si>
    <t>次に、第二</t>
    <rPh sb="0" eb="1">
      <t>ツギ</t>
    </rPh>
    <rPh sb="3" eb="5">
      <t>ダイニ</t>
    </rPh>
    <phoneticPr fontId="2"/>
  </si>
  <si>
    <t>申し込む,サインアップ,登録する</t>
    <rPh sb="0" eb="1">
      <t>モウ</t>
    </rPh>
    <rPh sb="2" eb="3">
      <t>コ</t>
    </rPh>
    <rPh sb="12" eb="14">
      <t>トウロク</t>
    </rPh>
    <phoneticPr fontId="2"/>
  </si>
  <si>
    <t>a</t>
    <phoneticPr fontId="2"/>
  </si>
  <si>
    <t>に</t>
    <phoneticPr fontId="2"/>
  </si>
  <si>
    <t>partida</t>
    <phoneticPr fontId="2"/>
  </si>
  <si>
    <t>abierta</t>
    <phoneticPr fontId="2"/>
  </si>
  <si>
    <t>開く</t>
    <rPh sb="0" eb="1">
      <t>ヒラ</t>
    </rPh>
    <phoneticPr fontId="2"/>
  </si>
  <si>
    <t>parte</t>
    <phoneticPr fontId="2"/>
  </si>
  <si>
    <t>一部</t>
    <rPh sb="0" eb="2">
      <t>イチブ</t>
    </rPh>
    <phoneticPr fontId="2"/>
  </si>
  <si>
    <t>grupo</t>
    <phoneticPr fontId="2"/>
  </si>
  <si>
    <t>グループ</t>
    <phoneticPr fontId="2"/>
  </si>
  <si>
    <t>partida abierta　オープンゲーム</t>
    <phoneticPr fontId="2"/>
  </si>
  <si>
    <t xml:space="preserve"> (参加資格に制限がなく、だれでも参加できる試合や競技。公開競技)</t>
    <phoneticPr fontId="2"/>
  </si>
  <si>
    <t>ser</t>
    <phoneticPr fontId="2"/>
  </si>
  <si>
    <t>なる</t>
    <phoneticPr fontId="2"/>
  </si>
  <si>
    <t>二つ質問があります</t>
    <rPh sb="0" eb="1">
      <t>フタ</t>
    </rPh>
    <rPh sb="2" eb="4">
      <t>シツモン</t>
    </rPh>
    <phoneticPr fontId="2"/>
  </si>
  <si>
    <t>tengo</t>
    <phoneticPr fontId="2"/>
  </si>
  <si>
    <t>https://spanish-study.blogspot.com/2011/01/tengo.html</t>
    <phoneticPr fontId="2"/>
  </si>
  <si>
    <t>una/un</t>
    <phoneticPr fontId="2"/>
  </si>
  <si>
    <t>そして二つ目に、オープンゲームに申し込むためには、グループの一員になる必要がありますか？</t>
    <rPh sb="3" eb="4">
      <t>フタ</t>
    </rPh>
    <rPh sb="5" eb="6">
      <t>メ</t>
    </rPh>
    <rPh sb="16" eb="17">
      <t>モウ</t>
    </rPh>
    <rPh sb="18" eb="19">
      <t>コ</t>
    </rPh>
    <rPh sb="30" eb="32">
      <t>イチイン</t>
    </rPh>
    <rPh sb="35" eb="37">
      <t>ヒツヨウ</t>
    </rPh>
    <phoneticPr fontId="2"/>
  </si>
  <si>
    <t>Hola</t>
    <phoneticPr fontId="2"/>
  </si>
  <si>
    <t>こんにちは</t>
    <phoneticPr fontId="2"/>
  </si>
  <si>
    <t>cumpa</t>
    <phoneticPr fontId="2"/>
  </si>
  <si>
    <t>「Bro」、「Mate」-親しい友人を指す俗語</t>
    <phoneticPr fontId="2"/>
  </si>
  <si>
    <t>regularmente</t>
    <phoneticPr fontId="2"/>
  </si>
  <si>
    <t>定期的に</t>
    <rPh sb="0" eb="3">
      <t>テイキテキ</t>
    </rPh>
    <phoneticPr fontId="2"/>
  </si>
  <si>
    <t>jugar/juego</t>
  </si>
  <si>
    <t>jugar/juego</t>
    <phoneticPr fontId="2"/>
  </si>
  <si>
    <t>en</t>
    <phoneticPr fontId="2"/>
  </si>
  <si>
    <t>で</t>
    <phoneticPr fontId="2"/>
  </si>
  <si>
    <t>Hola cumpa, regularmente juego en Fuerte Bulnes y te comento que puedes solo arrendar la réplica, ya que como comentas tienes el resto de los elementos.</t>
    <phoneticPr fontId="2"/>
  </si>
  <si>
    <t>Fuerte Bulnes</t>
    <phoneticPr fontId="2"/>
  </si>
  <si>
    <t>フォートブルネス(フィールド名)</t>
    <rPh sb="14" eb="15">
      <t>メイ</t>
    </rPh>
    <phoneticPr fontId="2"/>
  </si>
  <si>
    <t>te</t>
    <phoneticPr fontId="2"/>
  </si>
  <si>
    <t>あなたは</t>
    <phoneticPr fontId="2"/>
  </si>
  <si>
    <t>comento</t>
    <phoneticPr fontId="2"/>
  </si>
  <si>
    <t>コメントする</t>
    <phoneticPr fontId="2"/>
  </si>
  <si>
    <t>puedes</t>
    <phoneticPr fontId="2"/>
  </si>
  <si>
    <t>できる</t>
    <phoneticPr fontId="2"/>
  </si>
  <si>
    <t>la</t>
    <phoneticPr fontId="2"/>
  </si>
  <si>
    <t>その</t>
    <phoneticPr fontId="2"/>
  </si>
  <si>
    <t>ya</t>
    <phoneticPr fontId="2"/>
  </si>
  <si>
    <t>como</t>
    <phoneticPr fontId="2"/>
  </si>
  <si>
    <t>のような</t>
    <phoneticPr fontId="2"/>
  </si>
  <si>
    <t>comentas</t>
    <phoneticPr fontId="2"/>
  </si>
  <si>
    <t>あなたが持っている</t>
    <rPh sb="4" eb="5">
      <t>モ</t>
    </rPh>
    <phoneticPr fontId="2"/>
  </si>
  <si>
    <t>tienes</t>
    <phoneticPr fontId="2"/>
  </si>
  <si>
    <t>resto</t>
    <phoneticPr fontId="2"/>
  </si>
  <si>
    <t>休み、残り、余り</t>
    <rPh sb="0" eb="1">
      <t>ヤス</t>
    </rPh>
    <rPh sb="3" eb="4">
      <t>ノコ</t>
    </rPh>
    <rPh sb="6" eb="7">
      <t>アマ</t>
    </rPh>
    <phoneticPr fontId="2"/>
  </si>
  <si>
    <t>もう,既に,現在</t>
    <rPh sb="3" eb="4">
      <t>スデ</t>
    </rPh>
    <rPh sb="6" eb="8">
      <t>ゲンザイ</t>
    </rPh>
    <phoneticPr fontId="2"/>
  </si>
  <si>
    <t>los</t>
    <phoneticPr fontId="2"/>
  </si>
  <si>
    <t>あの</t>
    <phoneticPr fontId="2"/>
  </si>
  <si>
    <t>elementos</t>
    <phoneticPr fontId="2"/>
  </si>
  <si>
    <t>要素、アイテム、元素</t>
    <rPh sb="0" eb="2">
      <t>ヨウソ</t>
    </rPh>
    <rPh sb="8" eb="10">
      <t>ゲンソ</t>
    </rPh>
    <phoneticPr fontId="2"/>
  </si>
  <si>
    <t>チーム,装備,道具</t>
    <rPh sb="4" eb="6">
      <t>ソウビ</t>
    </rPh>
    <rPh sb="7" eb="9">
      <t>ドウグ</t>
    </rPh>
    <phoneticPr fontId="2"/>
  </si>
  <si>
    <t>ゲームをするために、エアガンだけをレンタルすることは可能ですか？</t>
    <rPh sb="26" eb="28">
      <t>カノウ</t>
    </rPh>
    <phoneticPr fontId="2"/>
  </si>
  <si>
    <t>必須装備は持っていますが、エアガンは持っておらず、</t>
    <rPh sb="0" eb="2">
      <t>ヒッス</t>
    </rPh>
    <rPh sb="2" eb="4">
      <t>ソウビ</t>
    </rPh>
    <rPh sb="5" eb="6">
      <t>モ</t>
    </rPh>
    <rPh sb="18" eb="19">
      <t>モ</t>
    </rPh>
    <phoneticPr fontId="2"/>
  </si>
  <si>
    <t>行方不明、不足、反則</t>
    <rPh sb="0" eb="2">
      <t>ユクエ</t>
    </rPh>
    <rPh sb="2" eb="4">
      <t>フメイ</t>
    </rPh>
    <rPh sb="5" eb="7">
      <t>フソク</t>
    </rPh>
    <rPh sb="8" eb="10">
      <t>ハンソク</t>
    </rPh>
    <phoneticPr fontId="2"/>
  </si>
  <si>
    <t>コメントしている通り、既に残りの装備(アイテム)を持っているならね。</t>
    <phoneticPr fontId="2"/>
  </si>
  <si>
    <t>こんにちは兄弟、フォートブルネスでは定期的に遊んでおり、エアガンだけをレンタルすることができる</t>
    <rPh sb="5" eb="7">
      <t>キョウダイ</t>
    </rPh>
    <rPh sb="18" eb="21">
      <t>テイキテキ</t>
    </rPh>
    <rPh sb="22" eb="23">
      <t>アソ</t>
    </rPh>
    <phoneticPr fontId="2"/>
  </si>
  <si>
    <t>2019/9/28 売却済</t>
    <rPh sb="10" eb="12">
      <t>バイキャク</t>
    </rPh>
    <rPh sb="12" eb="13">
      <t>ズ</t>
    </rPh>
    <phoneticPr fontId="2"/>
  </si>
  <si>
    <t>Polymer Glock Carbine Kit AW-K03000 Black</t>
    <phoneticPr fontId="2"/>
  </si>
  <si>
    <t xml:space="preserve"> - Polymer Glock Carbine Kit AW-K03000 Black</t>
    <phoneticPr fontId="2"/>
  </si>
  <si>
    <t>APS</t>
    <phoneticPr fontId="2"/>
  </si>
  <si>
    <t>DRAGONFLY/FACELIFT用CO2ガスマガジン</t>
    <phoneticPr fontId="2"/>
  </si>
  <si>
    <t>ﾒﾙ</t>
    <phoneticPr fontId="2"/>
  </si>
  <si>
    <t>ガスハンドガン</t>
    <phoneticPr fontId="2"/>
  </si>
  <si>
    <t>マガジン</t>
    <phoneticPr fontId="2"/>
  </si>
  <si>
    <t>CO2 カートリッジ ボンベ 12g 50本セット</t>
    <phoneticPr fontId="2"/>
  </si>
  <si>
    <t>CO2</t>
    <phoneticPr fontId="2"/>
  </si>
  <si>
    <t>ESS</t>
    <phoneticPr fontId="2"/>
  </si>
  <si>
    <t>服装</t>
    <rPh sb="0" eb="2">
      <t>フクソウ</t>
    </rPh>
    <phoneticPr fontId="2"/>
  </si>
  <si>
    <t>ゴーグル</t>
    <phoneticPr fontId="2"/>
  </si>
  <si>
    <t>ストライカー LAND OPS フォリアージグリーン</t>
    <phoneticPr fontId="2"/>
  </si>
  <si>
    <t>ノーブランド品</t>
    <rPh sb="6" eb="7">
      <t>ヒン</t>
    </rPh>
    <phoneticPr fontId="2"/>
  </si>
  <si>
    <t>ガスガン使用について</t>
    <rPh sb="4" eb="6">
      <t>シヨウ</t>
    </rPh>
    <phoneticPr fontId="2"/>
  </si>
  <si>
    <t>　</t>
    <phoneticPr fontId="2"/>
  </si>
  <si>
    <t>放出バルブを指などで押さえてブシャーッと抜くのはやめましょう。</t>
    <phoneticPr fontId="2"/>
  </si>
  <si>
    <t>最悪放出バルブが壊れて使えなくなります</t>
    <phoneticPr fontId="2"/>
  </si>
  <si>
    <t>http://mimiy.shop-pro.jp/?pid=133633302</t>
    <phoneticPr fontId="2"/>
  </si>
  <si>
    <t>東京マルイ製品を基本としたブローバックガスガンの放出バルブのOリングです。</t>
  </si>
  <si>
    <t>マガジン側＝内側の細い方のOリングになります。（画像をご参照ください）</t>
  </si>
  <si>
    <t>ガスガンのマガジンで最も圧力の影響を受け変形しやすく、ガス漏れの原因にもなっているシールパッキンです。</t>
  </si>
  <si>
    <t>・線径：1mm</t>
  </si>
  <si>
    <t>・外形：8mm</t>
  </si>
  <si>
    <t>Oリングサイズについて</t>
    <phoneticPr fontId="2"/>
  </si>
  <si>
    <t>https://svgr.jp/my/mahiro/diaries/20521</t>
    <phoneticPr fontId="2"/>
  </si>
  <si>
    <t>https://waki-sho.com/product-3937</t>
    <phoneticPr fontId="2"/>
  </si>
  <si>
    <t>ハンマー側が1ASS-7.5 or 1ASS-8</t>
    <phoneticPr fontId="2"/>
  </si>
  <si>
    <t>内径：7 外径：9 太さ：1 材質：1A 呼び番：1ASS-7.5</t>
    <phoneticPr fontId="2"/>
  </si>
  <si>
    <t>GBBについて</t>
    <phoneticPr fontId="2"/>
  </si>
  <si>
    <t>http://airweapons-memorandum.livedoor.biz/archives/3133615.html</t>
  </si>
  <si>
    <t>脱線:NPASについて</t>
    <rPh sb="0" eb="2">
      <t>ダッセン</t>
    </rPh>
    <phoneticPr fontId="2"/>
  </si>
  <si>
    <t>https://orga.militaryblog.jp/web/description/gbb-npas-ratech.html</t>
    <phoneticPr fontId="2"/>
  </si>
  <si>
    <t>https://www.sabage-no-okazu.com/2018/12/04/post-786/</t>
    <phoneticPr fontId="2"/>
  </si>
  <si>
    <t>パッキンの太さ</t>
    <rPh sb="5" eb="6">
      <t>フト</t>
    </rPh>
    <phoneticPr fontId="2"/>
  </si>
  <si>
    <t>外形17.8ｍｍ×ゴム太さ2.4ｍｍ</t>
  </si>
  <si>
    <t>https://www.amazon.co.jp/uxcell-O%E5%9E%8B%E3%83%AA%E3%83%B3%E3%82%B0-%E3%83%8B%E3%83%88%E3%83%AA%E3%83%AB-%E3%82%AC%E3%82%B9%E3%82%B1%E3%83%83%E3%83%88-50%E5%80%8B%E5%85%A5%E3%82%8A/dp/B07FLWHTZH/ref=sr_1_1_sspa?__mk_ja_JP=%E3%82%AB%E3%82%BF%E3%82%AB%E3%83%8A&amp;keywords=uxcell+50%E5%80%8B%E5%85%A5+O%E3%83%AA%E3%83%B3%E3%82%B0+16mm&amp;qid=1569978757&amp;s=gateway&amp;sr=8-1-spons&amp;psc=1&amp;smid=AANM8PRMV1MBN&amp;spLa=ZW5jcnlwdGVkUXVhbGlmaWVyPUEyV0hPUTYwQ0lPOFREJmVuY3J5cHRlZElkPUEwOTUwNDExSFVTSVdLWkIwSDYzJmVuY3J5cHRlZEFkSWQ9QTI2NUhKRlNUNFRSSEImd2lkZ2V0TmFtZT1zcF9hdGYmYWN0aW9uPWNsaWNrUmVkaXJlY3QmZG9Ob3RMb2dDbGljaz10cnVl#customerReviews</t>
    <phoneticPr fontId="2"/>
  </si>
  <si>
    <t>外形 20mm * ゴムの太さ2mm</t>
    <rPh sb="0" eb="2">
      <t>ガイケイ</t>
    </rPh>
    <rPh sb="13" eb="14">
      <t>フト</t>
    </rPh>
    <phoneticPr fontId="2"/>
  </si>
  <si>
    <t>2人分</t>
    <rPh sb="0" eb="2">
      <t>フタリ</t>
    </rPh>
    <rPh sb="2" eb="3">
      <t>ブン</t>
    </rPh>
    <phoneticPr fontId="2"/>
  </si>
  <si>
    <t>2019/10/5_夜戦ファスガン定例in静岡.虹の郷</t>
    <rPh sb="10" eb="12">
      <t>ヤセン</t>
    </rPh>
    <rPh sb="17" eb="19">
      <t>テイレイ</t>
    </rPh>
    <rPh sb="21" eb="23">
      <t>シズオカ</t>
    </rPh>
    <rPh sb="24" eb="25">
      <t>ニジ</t>
    </rPh>
    <rPh sb="26" eb="27">
      <t>サト</t>
    </rPh>
    <phoneticPr fontId="2"/>
  </si>
  <si>
    <t>RS-1タイフ゜ ストック BK</t>
    <phoneticPr fontId="2"/>
  </si>
  <si>
    <t>電動ガン</t>
    <rPh sb="0" eb="2">
      <t>デンドウ</t>
    </rPh>
    <phoneticPr fontId="2"/>
  </si>
  <si>
    <t>本体</t>
    <rPh sb="0" eb="2">
      <t>ホンタイ</t>
    </rPh>
    <phoneticPr fontId="2"/>
  </si>
  <si>
    <t>UAR501 TAN</t>
    <phoneticPr fontId="2"/>
  </si>
  <si>
    <t>ﾗｸﾏ</t>
    <phoneticPr fontId="2"/>
  </si>
  <si>
    <t>マガジン</t>
    <phoneticPr fontId="2"/>
  </si>
  <si>
    <t>多弾マガジン</t>
    <rPh sb="0" eb="1">
      <t>タ</t>
    </rPh>
    <rPh sb="1" eb="2">
      <t>タマ</t>
    </rPh>
    <phoneticPr fontId="2"/>
  </si>
  <si>
    <t>APS</t>
    <phoneticPr fontId="2"/>
  </si>
  <si>
    <t>多弾マガジン　ショート&amp;ロング</t>
    <rPh sb="0" eb="1">
      <t>タ</t>
    </rPh>
    <rPh sb="1" eb="2">
      <t>タマ</t>
    </rPh>
    <phoneticPr fontId="2"/>
  </si>
  <si>
    <t>-</t>
    <phoneticPr fontId="2"/>
  </si>
  <si>
    <t>-</t>
    <phoneticPr fontId="2"/>
  </si>
  <si>
    <t>Eagle Force</t>
    <phoneticPr fontId="2"/>
  </si>
  <si>
    <t>LIPOバランシングチャージャー (簡易充電器) 2-3S用</t>
    <phoneticPr fontId="2"/>
  </si>
  <si>
    <t>-</t>
    <phoneticPr fontId="2"/>
  </si>
  <si>
    <t>リポバッテリー(11.1v 1100mAh 40C - 20C ショートスティック)</t>
    <phoneticPr fontId="2"/>
  </si>
  <si>
    <t xml:space="preserve">BATON </t>
    <phoneticPr fontId="2"/>
  </si>
  <si>
    <t>リポ</t>
    <phoneticPr fontId="2"/>
  </si>
  <si>
    <t>Digital Battery Capacity Checker RC CellMeter 7</t>
    <phoneticPr fontId="2"/>
  </si>
  <si>
    <t>g18c</t>
    <phoneticPr fontId="2"/>
  </si>
  <si>
    <t>ライトマウント</t>
    <phoneticPr fontId="2"/>
  </si>
  <si>
    <t xml:space="preserve">Is there any problem happened? </t>
    <phoneticPr fontId="2"/>
  </si>
  <si>
    <t>何か問題が発生したのでしょうか？</t>
    <rPh sb="0" eb="1">
      <t>ナニ</t>
    </rPh>
    <rPh sb="2" eb="4">
      <t>モンダイ</t>
    </rPh>
    <rPh sb="5" eb="7">
      <t>ハッセイ</t>
    </rPh>
    <phoneticPr fontId="2"/>
  </si>
  <si>
    <t>Look forward to hearing from you.</t>
    <phoneticPr fontId="2"/>
  </si>
  <si>
    <t>ご連絡をお待ちしております。</t>
    <rPh sb="1" eb="3">
      <t>レンラク</t>
    </rPh>
    <rPh sb="5" eb="6">
      <t>マ</t>
    </rPh>
    <phoneticPr fontId="2"/>
  </si>
  <si>
    <t>ﾗｸﾏ</t>
    <phoneticPr fontId="2"/>
  </si>
  <si>
    <t>ﾗｸﾏ</t>
    <phoneticPr fontId="2"/>
  </si>
  <si>
    <t>自作プリコック AB 電動ガン用MOSFETスイッチ</t>
    <phoneticPr fontId="2"/>
  </si>
  <si>
    <t>個人(ぼんちん)</t>
    <rPh sb="0" eb="2">
      <t>コジン</t>
    </rPh>
    <phoneticPr fontId="2"/>
  </si>
  <si>
    <t>ハイバレットガス460ml</t>
    <phoneticPr fontId="2"/>
  </si>
  <si>
    <t>LayLax</t>
    <phoneticPr fontId="2"/>
  </si>
  <si>
    <t>トライアングルバルブレンチ</t>
    <phoneticPr fontId="2"/>
  </si>
  <si>
    <t>Eagle Force</t>
    <phoneticPr fontId="2"/>
  </si>
  <si>
    <t>ハンドガンインナーバレル 138mm</t>
    <phoneticPr fontId="2"/>
  </si>
  <si>
    <t>Maple Leaf</t>
    <phoneticPr fontId="2"/>
  </si>
  <si>
    <t>Ver3用HOP UPチャンバー AEK028</t>
    <phoneticPr fontId="2"/>
  </si>
  <si>
    <t>APS</t>
    <phoneticPr fontId="2"/>
  </si>
  <si>
    <t>CDXカート CO2ボンベ 30本入り</t>
    <phoneticPr fontId="2"/>
  </si>
  <si>
    <t>マルシン</t>
    <phoneticPr fontId="2"/>
  </si>
  <si>
    <t>EDGE</t>
    <phoneticPr fontId="2"/>
  </si>
  <si>
    <t>FASTLINK クリア　ベイパーシールド曇り止め</t>
    <phoneticPr fontId="2"/>
  </si>
  <si>
    <t>スマートマーカー 赤・黄リバーシブル 左右２セット</t>
    <phoneticPr fontId="2"/>
  </si>
  <si>
    <t>AVANTE</t>
    <phoneticPr fontId="2"/>
  </si>
  <si>
    <t>Ver3 用ショートストロークスイッチ マルイ対応</t>
    <phoneticPr fontId="2"/>
  </si>
  <si>
    <t>STACK</t>
    <phoneticPr fontId="2"/>
  </si>
  <si>
    <t>電動給弾器 「クイッくん」</t>
    <phoneticPr fontId="2"/>
  </si>
  <si>
    <t>ガス</t>
    <phoneticPr fontId="2"/>
  </si>
  <si>
    <t>マーカー</t>
    <phoneticPr fontId="2"/>
  </si>
  <si>
    <t>チャンバー</t>
    <phoneticPr fontId="2"/>
  </si>
  <si>
    <t>DG</t>
    <phoneticPr fontId="2"/>
  </si>
  <si>
    <t>【売却済】HK417</t>
    <phoneticPr fontId="2"/>
  </si>
  <si>
    <t>売却済(2019/10/11)</t>
    <rPh sb="0" eb="2">
      <t>バイキャク</t>
    </rPh>
    <rPh sb="2" eb="3">
      <t>ズ</t>
    </rPh>
    <phoneticPr fontId="2"/>
  </si>
  <si>
    <t xml:space="preserve"> - HK417関連</t>
    <rPh sb="8" eb="10">
      <t>カンレン</t>
    </rPh>
    <phoneticPr fontId="2"/>
  </si>
  <si>
    <t>常用装備</t>
    <rPh sb="0" eb="2">
      <t>ジョウヨウ</t>
    </rPh>
    <rPh sb="2" eb="4">
      <t>ソウビ</t>
    </rPh>
    <phoneticPr fontId="2"/>
  </si>
  <si>
    <t>レンタル向け</t>
    <rPh sb="4" eb="5">
      <t>ム</t>
    </rPh>
    <phoneticPr fontId="2"/>
  </si>
  <si>
    <t>スノボ/転用</t>
    <phoneticPr fontId="2"/>
  </si>
  <si>
    <t>HARDCORE AK to M4 Front Adapter-1</t>
    <phoneticPr fontId="2"/>
  </si>
  <si>
    <t>HARDCORE AK to M4 Front Adapter-2</t>
    <phoneticPr fontId="2"/>
  </si>
  <si>
    <t>2019/10/14 売却済</t>
    <rPh sb="11" eb="13">
      <t>バイキャク</t>
    </rPh>
    <rPh sb="13" eb="14">
      <t>スミ</t>
    </rPh>
    <phoneticPr fontId="2"/>
  </si>
  <si>
    <t xml:space="preserve"> - HARDCORE AK to M4 Front Adapter-1</t>
    <phoneticPr fontId="2"/>
  </si>
  <si>
    <t>It seems that the problem is not solved.</t>
    <phoneticPr fontId="2"/>
  </si>
  <si>
    <t>問題が解決していないようにに思える</t>
    <rPh sb="0" eb="2">
      <t>モンダイ</t>
    </rPh>
    <rPh sb="3" eb="5">
      <t>カイケツ</t>
    </rPh>
    <rPh sb="14" eb="15">
      <t>オモ</t>
    </rPh>
    <phoneticPr fontId="2"/>
  </si>
  <si>
    <t xml:space="preserve">Thank you for your quick reply. </t>
    <phoneticPr fontId="2"/>
  </si>
  <si>
    <t xml:space="preserve">thank you for arrangement </t>
    <phoneticPr fontId="2"/>
  </si>
  <si>
    <t xml:space="preserve"> I'll wait for a little while.</t>
    <phoneticPr fontId="2"/>
  </si>
  <si>
    <t>UAR501</t>
    <phoneticPr fontId="2"/>
  </si>
  <si>
    <t>https://www.jetro.go.jp/biznews/2019/07/ec67fcc7a43b5c6b.html</t>
    <phoneticPr fontId="2"/>
  </si>
  <si>
    <t>チリにおけるECコマース普及</t>
    <rPh sb="12" eb="14">
      <t>フキュウ</t>
    </rPh>
    <phoneticPr fontId="2"/>
  </si>
  <si>
    <t>https://www.americabu.com/mercadolibre</t>
    <phoneticPr fontId="2"/>
  </si>
  <si>
    <t>メルカドリブレ【MELI】南米最大のECサイト・電子決済ソリューション</t>
    <phoneticPr fontId="2"/>
  </si>
  <si>
    <t>https://www.mercadolibre.cl/</t>
  </si>
  <si>
    <t>https://www.linio.cl/</t>
  </si>
  <si>
    <t>リニオ</t>
    <phoneticPr fontId="2"/>
  </si>
  <si>
    <t>メルカドリブレ</t>
    <phoneticPr fontId="2"/>
  </si>
  <si>
    <t>2019/10/21_定例会(大将軍)</t>
    <rPh sb="15" eb="18">
      <t>ダイショウグン</t>
    </rPh>
    <phoneticPr fontId="2"/>
  </si>
  <si>
    <t>MPW9</t>
    <phoneticPr fontId="2"/>
  </si>
  <si>
    <t>g18c</t>
    <phoneticPr fontId="2"/>
  </si>
  <si>
    <t>2019/10/18 売却済</t>
    <rPh sb="11" eb="13">
      <t>バイキャク</t>
    </rPh>
    <rPh sb="13" eb="14">
      <t>スミ</t>
    </rPh>
    <phoneticPr fontId="2"/>
  </si>
  <si>
    <t>No.146 フルオートトレーサー</t>
    <phoneticPr fontId="2"/>
  </si>
  <si>
    <t xml:space="preserve"> - No.146 フルオートトレーサー</t>
    <phoneticPr fontId="2"/>
  </si>
  <si>
    <t>アダプター</t>
    <phoneticPr fontId="2"/>
  </si>
  <si>
    <t>ｻﾝｺ</t>
    <phoneticPr fontId="2"/>
  </si>
  <si>
    <t>マガジンアダプター</t>
    <phoneticPr fontId="2"/>
  </si>
  <si>
    <t>サンコーホビー</t>
    <phoneticPr fontId="2"/>
  </si>
  <si>
    <t>FATBUG</t>
    <phoneticPr fontId="2"/>
  </si>
  <si>
    <t>爆裂祭</t>
    <rPh sb="0" eb="2">
      <t>バクレツ</t>
    </rPh>
    <rPh sb="2" eb="3">
      <t>サイ</t>
    </rPh>
    <phoneticPr fontId="2"/>
  </si>
  <si>
    <t>BLACK OUT</t>
    <phoneticPr fontId="2"/>
  </si>
  <si>
    <t>【JAL】金補‐羽田-ロサンゼルス-サンチアゴ</t>
    <rPh sb="5" eb="6">
      <t>キン</t>
    </rPh>
    <rPh sb="6" eb="7">
      <t>ホ</t>
    </rPh>
    <rPh sb="8" eb="10">
      <t>ハネダ</t>
    </rPh>
    <phoneticPr fontId="2"/>
  </si>
  <si>
    <t>Peach</t>
    <phoneticPr fontId="2"/>
  </si>
  <si>
    <t>【Peach】羽田-金補</t>
    <rPh sb="7" eb="9">
      <t>ハネダ</t>
    </rPh>
    <rPh sb="10" eb="11">
      <t>キン</t>
    </rPh>
    <rPh sb="11" eb="12">
      <t>ホ</t>
    </rPh>
    <phoneticPr fontId="2"/>
  </si>
  <si>
    <t>Travel2be</t>
    <phoneticPr fontId="2"/>
  </si>
  <si>
    <t>ESTA申請料金</t>
    <rPh sb="4" eb="6">
      <t>シンセイ</t>
    </rPh>
    <rPh sb="6" eb="8">
      <t>リョウキン</t>
    </rPh>
    <phoneticPr fontId="2"/>
  </si>
  <si>
    <t>14$</t>
    <phoneticPr fontId="2"/>
  </si>
  <si>
    <t>支払金額</t>
    <rPh sb="0" eb="2">
      <t>シハライ</t>
    </rPh>
    <rPh sb="2" eb="4">
      <t>キンガク</t>
    </rPh>
    <phoneticPr fontId="2"/>
  </si>
  <si>
    <t>購入先</t>
    <rPh sb="0" eb="2">
      <t>コウニュウ</t>
    </rPh>
    <rPh sb="2" eb="3">
      <t>サキ</t>
    </rPh>
    <phoneticPr fontId="2"/>
  </si>
  <si>
    <t>メーカー・内容</t>
    <rPh sb="5" eb="7">
      <t>ナイヨウ</t>
    </rPh>
    <phoneticPr fontId="2"/>
  </si>
  <si>
    <t>ESTA</t>
    <phoneticPr fontId="2"/>
  </si>
  <si>
    <t>ラクマ</t>
    <phoneticPr fontId="2"/>
  </si>
  <si>
    <t>jumper ezbook S4</t>
    <phoneticPr fontId="2"/>
  </si>
  <si>
    <t>種別</t>
    <rPh sb="0" eb="2">
      <t>シュベツ</t>
    </rPh>
    <phoneticPr fontId="2"/>
  </si>
  <si>
    <t>PC</t>
    <phoneticPr fontId="2"/>
  </si>
  <si>
    <t>★渡航先・渡航前準備・引越作業含めた総額</t>
    <rPh sb="1" eb="4">
      <t>トコウサキ</t>
    </rPh>
    <rPh sb="5" eb="7">
      <t>トコウ</t>
    </rPh>
    <rPh sb="7" eb="8">
      <t>マエ</t>
    </rPh>
    <rPh sb="8" eb="10">
      <t>ジュンビ</t>
    </rPh>
    <rPh sb="11" eb="12">
      <t>ヒ</t>
    </rPh>
    <rPh sb="12" eb="13">
      <t>コ</t>
    </rPh>
    <rPh sb="13" eb="15">
      <t>サギョウ</t>
    </rPh>
    <rPh sb="15" eb="16">
      <t>フク</t>
    </rPh>
    <rPh sb="18" eb="20">
      <t>ソウガク</t>
    </rPh>
    <phoneticPr fontId="2"/>
  </si>
  <si>
    <t>Booking.com</t>
    <phoneticPr fontId="2"/>
  </si>
  <si>
    <t>引越</t>
    <rPh sb="0" eb="1">
      <t>ヒ</t>
    </rPh>
    <rPh sb="1" eb="2">
      <t>コ</t>
    </rPh>
    <phoneticPr fontId="2"/>
  </si>
  <si>
    <t>購入日時</t>
    <rPh sb="0" eb="2">
      <t>コウニュウ</t>
    </rPh>
    <rPh sb="2" eb="4">
      <t>ニチジ</t>
    </rPh>
    <phoneticPr fontId="2"/>
  </si>
  <si>
    <t>神楽坂レトロなホテル(6人部屋)</t>
    <rPh sb="12" eb="13">
      <t>ニン</t>
    </rPh>
    <rPh sb="13" eb="15">
      <t>ベヤ</t>
    </rPh>
    <phoneticPr fontId="2"/>
  </si>
  <si>
    <t>売却済(2019/10/25)</t>
    <rPh sb="0" eb="2">
      <t>バイキャク</t>
    </rPh>
    <rPh sb="2" eb="3">
      <t>ズ</t>
    </rPh>
    <phoneticPr fontId="2"/>
  </si>
  <si>
    <t xml:space="preserve"> - SIG552関連</t>
    <rPh sb="9" eb="11">
      <t>カンレン</t>
    </rPh>
    <phoneticPr fontId="2"/>
  </si>
  <si>
    <t>※CP最大基準値
AR-CP2000
SMG-1500
HG-CP1000</t>
    <rPh sb="3" eb="5">
      <t>サイダイ</t>
    </rPh>
    <rPh sb="5" eb="8">
      <t>キジュンチ</t>
    </rPh>
    <phoneticPr fontId="2"/>
  </si>
  <si>
    <t>inscribirse</t>
    <phoneticPr fontId="2"/>
  </si>
  <si>
    <t>inscribirte</t>
    <phoneticPr fontId="2"/>
  </si>
  <si>
    <t xml:space="preserve"> Puedes inscribirte a través del formulario que está en su fanpage de Facebook y no es necesario pertenecer a ningún team. Sl2 y recuerda balin en baja</t>
    <phoneticPr fontId="2"/>
  </si>
  <si>
    <t>través</t>
    <phoneticPr fontId="2"/>
  </si>
  <si>
    <t>～を通して</t>
    <rPh sb="2" eb="3">
      <t>トオ</t>
    </rPh>
    <phoneticPr fontId="2"/>
  </si>
  <si>
    <t>formulario</t>
    <phoneticPr fontId="2"/>
  </si>
  <si>
    <t>用紙、フォーム、書式</t>
    <rPh sb="0" eb="2">
      <t>ヨウシ</t>
    </rPh>
    <rPh sb="8" eb="10">
      <t>ショシキ</t>
    </rPh>
    <phoneticPr fontId="2"/>
  </si>
  <si>
    <t>su</t>
    <phoneticPr fontId="2"/>
  </si>
  <si>
    <t>彼らの、</t>
    <rPh sb="0" eb="1">
      <t>カレ</t>
    </rPh>
    <phoneticPr fontId="2"/>
  </si>
  <si>
    <t>está</t>
    <phoneticPr fontId="2"/>
  </si>
  <si>
    <t>この、です</t>
    <phoneticPr fontId="2"/>
  </si>
  <si>
    <t>que</t>
    <phoneticPr fontId="2"/>
  </si>
  <si>
    <t>あれ、なに、～と</t>
    <phoneticPr fontId="2"/>
  </si>
  <si>
    <t>no</t>
    <phoneticPr fontId="2"/>
  </si>
  <si>
    <t>いいえ、ノー</t>
    <phoneticPr fontId="2"/>
  </si>
  <si>
    <t>pertenecer</t>
    <phoneticPr fontId="2"/>
  </si>
  <si>
    <t>属する、所属、いる</t>
    <rPh sb="0" eb="1">
      <t>ゾク</t>
    </rPh>
    <rPh sb="4" eb="6">
      <t>ショゾク</t>
    </rPh>
    <phoneticPr fontId="2"/>
  </si>
  <si>
    <t>ningún</t>
    <phoneticPr fontId="2"/>
  </si>
  <si>
    <t>非、ない、ありません</t>
    <rPh sb="0" eb="1">
      <t>ヒ</t>
    </rPh>
    <phoneticPr fontId="2"/>
  </si>
  <si>
    <t>del</t>
    <phoneticPr fontId="2"/>
  </si>
  <si>
    <t>の</t>
    <phoneticPr fontId="2"/>
  </si>
  <si>
    <t>フェイズブック内の非公式サイト(ファンページ)のフォームを通して申し込むことができるし、</t>
    <rPh sb="7" eb="8">
      <t>ナイ</t>
    </rPh>
    <rPh sb="9" eb="12">
      <t>ヒコウシキ</t>
    </rPh>
    <rPh sb="29" eb="30">
      <t>トオ</t>
    </rPh>
    <rPh sb="32" eb="33">
      <t>モウ</t>
    </rPh>
    <rPh sb="34" eb="35">
      <t>コ</t>
    </rPh>
    <phoneticPr fontId="2"/>
  </si>
  <si>
    <t>所属しているチームがなくても問題ない</t>
    <rPh sb="0" eb="2">
      <t>ショゾク</t>
    </rPh>
    <rPh sb="14" eb="16">
      <t>モンダイ</t>
    </rPh>
    <phoneticPr fontId="2"/>
  </si>
  <si>
    <t>Airsoft</t>
    <phoneticPr fontId="2"/>
  </si>
  <si>
    <t>Tigerland Airsoft</t>
    <phoneticPr fontId="2"/>
  </si>
  <si>
    <t>定例会</t>
    <rPh sb="0" eb="3">
      <t>テイレイカイ</t>
    </rPh>
    <phoneticPr fontId="2"/>
  </si>
  <si>
    <t>毎週日曜日の午前9時から午後2時</t>
    <phoneticPr fontId="2"/>
  </si>
  <si>
    <t>費用</t>
    <rPh sb="0" eb="2">
      <t>ヒヨウ</t>
    </rPh>
    <phoneticPr fontId="2"/>
  </si>
  <si>
    <t>5000ペソ</t>
    <phoneticPr fontId="2"/>
  </si>
  <si>
    <t>Secundarias 300 (Sin distancia)/ Asalto 350 (5mts)</t>
    <phoneticPr fontId="2"/>
  </si>
  <si>
    <t>(Distancia mínima 5mts) Secundarias 300 / Asalto 350 / DMR: 380 / Sniper: 550 / Soporte: no permitido</t>
    <phoneticPr fontId="2"/>
  </si>
  <si>
    <t>コラム</t>
    <phoneticPr fontId="2"/>
  </si>
  <si>
    <t>http://nambei.jp/2016/03/chile-once/</t>
    <phoneticPr fontId="2"/>
  </si>
  <si>
    <t>http://nambei.jp/2019/10/chile-dekigoto/</t>
    <phoneticPr fontId="2"/>
  </si>
  <si>
    <t>チリの生活コラム</t>
    <phoneticPr fontId="2"/>
  </si>
  <si>
    <t>http://nambei.jp/category/%e3%83%81%e3%83%aa/</t>
    <phoneticPr fontId="2"/>
  </si>
  <si>
    <t>cancha</t>
    <phoneticPr fontId="2"/>
  </si>
  <si>
    <t>cuenta</t>
    <phoneticPr fontId="2"/>
  </si>
  <si>
    <t>コート、裁判所、フィールド</t>
    <rPh sb="4" eb="7">
      <t>サイバンショ</t>
    </rPh>
    <phoneticPr fontId="2"/>
  </si>
  <si>
    <t xml:space="preserve">arriendo </t>
    <phoneticPr fontId="2"/>
  </si>
  <si>
    <t>hola buenas, su cancha cuenta con arriendo de replicas y/o equipacion??</t>
    <phoneticPr fontId="2"/>
  </si>
  <si>
    <t>hola buenas</t>
    <phoneticPr fontId="2"/>
  </si>
  <si>
    <t>こんにちは</t>
    <phoneticPr fontId="2"/>
  </si>
  <si>
    <t>OC</t>
    <phoneticPr fontId="2"/>
  </si>
  <si>
    <t>AG-17 Advanced G17 (HG-182) BK-2</t>
    <phoneticPr fontId="2"/>
  </si>
  <si>
    <t>HFC</t>
  </si>
  <si>
    <t>AG-17 Advanced G17 (HG-182) SV</t>
    <phoneticPr fontId="2"/>
  </si>
  <si>
    <t>5KU</t>
    <phoneticPr fontId="2"/>
  </si>
  <si>
    <t>アタッチメント</t>
    <phoneticPr fontId="2"/>
  </si>
  <si>
    <t>BELL</t>
    <phoneticPr fontId="2"/>
  </si>
  <si>
    <t>GB289 SAS Front Kit  G17&amp;G18C BK</t>
    <phoneticPr fontId="2"/>
  </si>
  <si>
    <t xml:space="preserve">Exol CQB Airsoft </t>
    <phoneticPr fontId="2"/>
  </si>
  <si>
    <t>Black Castle Airsoft Asylum</t>
    <phoneticPr fontId="2"/>
  </si>
  <si>
    <r>
      <t>出発,試合・</t>
    </r>
    <r>
      <rPr>
        <b/>
        <sz val="11"/>
        <color theme="1"/>
        <rFont val="Meiryo UI"/>
        <family val="3"/>
        <charset val="128"/>
      </rPr>
      <t>ゲーム</t>
    </r>
    <r>
      <rPr>
        <sz val="11"/>
        <color theme="1"/>
        <rFont val="Meiryo UI"/>
        <family val="2"/>
        <charset val="128"/>
      </rPr>
      <t>,登録</t>
    </r>
    <rPh sb="0" eb="2">
      <t>シュッパツ</t>
    </rPh>
    <rPh sb="3" eb="5">
      <t>シアイ</t>
    </rPh>
    <rPh sb="10" eb="12">
      <t>トウロク</t>
    </rPh>
    <phoneticPr fontId="2"/>
  </si>
  <si>
    <t>mañana</t>
    <phoneticPr fontId="2"/>
  </si>
  <si>
    <t>明日</t>
    <rPh sb="0" eb="2">
      <t>アシタ</t>
    </rPh>
    <phoneticPr fontId="2"/>
  </si>
  <si>
    <t>sábado</t>
    <phoneticPr fontId="2"/>
  </si>
  <si>
    <t>土曜日</t>
    <rPh sb="0" eb="3">
      <t>ドヨウビ</t>
    </rPh>
    <phoneticPr fontId="2"/>
  </si>
  <si>
    <t>Suspendida</t>
    <phoneticPr fontId="2"/>
  </si>
  <si>
    <t>中断</t>
    <rPh sb="0" eb="2">
      <t>チュウダン</t>
    </rPh>
    <phoneticPr fontId="2"/>
  </si>
  <si>
    <t>Domingo</t>
    <phoneticPr fontId="2"/>
  </si>
  <si>
    <t>日曜日</t>
    <rPh sb="0" eb="3">
      <t>ニチヨウビ</t>
    </rPh>
    <phoneticPr fontId="2"/>
  </si>
  <si>
    <t>with岡野君・高橋君・しょーさん</t>
    <phoneticPr fontId="2"/>
  </si>
  <si>
    <t>with岡野君・高橋君</t>
    <phoneticPr fontId="2"/>
  </si>
  <si>
    <t>2019/10/26_定例会(blkfox)</t>
    <rPh sb="11" eb="14">
      <t>テイレイカイ</t>
    </rPh>
    <phoneticPr fontId="2"/>
  </si>
  <si>
    <t xml:space="preserve"> - HARDCORE AK to M4 Front Adapter-2</t>
    <phoneticPr fontId="2"/>
  </si>
  <si>
    <t>2019/10/28 売却済</t>
    <rPh sb="11" eb="13">
      <t>バイキャク</t>
    </rPh>
    <rPh sb="13" eb="14">
      <t>スミ</t>
    </rPh>
    <phoneticPr fontId="2"/>
  </si>
  <si>
    <t>CYMA</t>
    <phoneticPr fontId="2"/>
  </si>
  <si>
    <t>ショットガン</t>
    <phoneticPr fontId="2"/>
  </si>
  <si>
    <t>個人</t>
    <rPh sb="0" eb="2">
      <t>コジン</t>
    </rPh>
    <phoneticPr fontId="2"/>
  </si>
  <si>
    <t>シモヤマさんから</t>
    <phoneticPr fontId="2"/>
  </si>
  <si>
    <t>CM356DE M870 + ショットセル4本</t>
    <rPh sb="22" eb="23">
      <t>ホン</t>
    </rPh>
    <phoneticPr fontId="2"/>
  </si>
  <si>
    <t>106m/s</t>
  </si>
  <si>
    <t>https://www.facebook.com/Fuerte-Bulnes-Airsoft-242889835901985/</t>
    <phoneticPr fontId="2"/>
  </si>
  <si>
    <t>2019/11/3_定例会(SISTER)</t>
    <rPh sb="10" eb="13">
      <t>テイレイカイ</t>
    </rPh>
    <phoneticPr fontId="2"/>
  </si>
  <si>
    <t>土曜と日曜は午前9時から午後2時(たまに木曜日)</t>
    <rPh sb="20" eb="23">
      <t>モクヨウビ</t>
    </rPh>
    <phoneticPr fontId="2"/>
  </si>
  <si>
    <t>- El traslado de réplicas debe ser solo dentro de la maleta de un auto o en bolsos, mochilas o cajas sin camuflajes ni formas que indiquen la precencia de un arma o similar en su interior.</t>
  </si>
  <si>
    <t>- Cualquier tipo de prenda de vestir camuflada o militar, debe venir guardada y no expuesta en contenedores de las mismas características mencionadas en el punto anterior.</t>
  </si>
  <si>
    <t>- Cascos, chalecos, boinas y elementos similares, deben venir también guardados y no visibles, siempre bajo las mismas condiciones ya señaladas.</t>
  </si>
  <si>
    <t>- Los cupos serán limitados y solo para quienes se inscriban previamente, así que se exigirá la asistencia de quienes se registren.</t>
  </si>
  <si>
    <t>Todas estas restricciones están pensadas para proteger vuestra seguridad y resguardar un buen desarrollo de la jornada para todos.</t>
  </si>
  <si>
    <t>Se les ruega cumplir con este compromiso de manera de poder continuar con más jornadas de juego para todos.</t>
  </si>
  <si>
    <t>El no cumplimiento de estas normas, significará la imposibilidad de ingresar al campo, tanto del implicado como de quienes lo acompañen.</t>
  </si>
  <si>
    <t>Esperamos vernos pronto en cancha.</t>
  </si>
  <si>
    <t>Atentamente, el Equipo de Fuerte Bulnes.</t>
  </si>
  <si>
    <t xml:space="preserve">Este esfuerzo exigirá algunos sacrificios de nuestra parte y el compromiso adicional de ustedes... </t>
    <phoneticPr fontId="2"/>
  </si>
  <si>
    <t>Por eso es que para este fin de semana y probablemente por algunas semanas más, Fuerte Bulnes exigirá las siguientes condiciones para ingresar a la cancha:</t>
  </si>
  <si>
    <t xml:space="preserve">En esa misma línea, también podemos entender el alto nivel de stress en el ambiente y la gran necesidad de muchos de ustedes por un espacio para desarrollar su pasión, </t>
    <phoneticPr fontId="2"/>
  </si>
  <si>
    <t>el Airsoft, y por eso, hemos decidido no darles la espalda y buscar la forma de funcionar este fin de semana con la mayor normalidad posible. Jueves, sábado y domingo de 09:00 a 14:00 HRS.</t>
  </si>
  <si>
    <t>saber sabemos</t>
    <phoneticPr fontId="2"/>
  </si>
  <si>
    <t>知っている</t>
    <rPh sb="0" eb="1">
      <t>シ</t>
    </rPh>
    <phoneticPr fontId="2"/>
  </si>
  <si>
    <t>semanas</t>
    <phoneticPr fontId="2"/>
  </si>
  <si>
    <t>週間</t>
    <rPh sb="0" eb="2">
      <t>シュウカン</t>
    </rPh>
    <phoneticPr fontId="2"/>
  </si>
  <si>
    <t>compleja</t>
    <phoneticPr fontId="2"/>
  </si>
  <si>
    <t>複雑な</t>
    <rPh sb="0" eb="2">
      <t>フクザツ</t>
    </rPh>
    <phoneticPr fontId="2"/>
  </si>
  <si>
    <t>nuestro</t>
    <phoneticPr fontId="2"/>
  </si>
  <si>
    <t>私たちの</t>
    <rPh sb="0" eb="1">
      <t>ワタシ</t>
    </rPh>
    <phoneticPr fontId="2"/>
  </si>
  <si>
    <t>país</t>
    <phoneticPr fontId="2"/>
  </si>
  <si>
    <t>国、国家</t>
    <rPh sb="0" eb="1">
      <t>クニ</t>
    </rPh>
    <rPh sb="2" eb="4">
      <t>コッカ</t>
    </rPh>
    <phoneticPr fontId="2"/>
  </si>
  <si>
    <t>querido</t>
  </si>
  <si>
    <t>親愛なる</t>
    <rPh sb="0" eb="2">
      <t>シンアイ</t>
    </rPh>
    <phoneticPr fontId="2"/>
  </si>
  <si>
    <t>permanecer</t>
    <phoneticPr fontId="2"/>
  </si>
  <si>
    <t>残る、留まる</t>
    <rPh sb="0" eb="1">
      <t>ノコ</t>
    </rPh>
    <rPh sb="3" eb="4">
      <t>トド</t>
    </rPh>
    <phoneticPr fontId="2"/>
  </si>
  <si>
    <t>ajenos</t>
    <phoneticPr fontId="2"/>
  </si>
  <si>
    <t>他人、外部の</t>
    <rPh sb="0" eb="2">
      <t>タニン</t>
    </rPh>
    <rPh sb="3" eb="5">
      <t>ガイブ</t>
    </rPh>
    <phoneticPr fontId="2"/>
  </si>
  <si>
    <t>Sabemos que las últimas semanas han sido complejas para nuestro país y no hemos querido permanecer ajenos a ello, por lo mismo hemos mantenido nuestras puertas cerradas, privilegiando sobre cualquier otra cosa la seguridad de nuestros jugadores, amigos y colaboradores.</t>
    <phoneticPr fontId="2"/>
  </si>
  <si>
    <t>【売却済】SIG552</t>
    <rPh sb="3" eb="4">
      <t>ズ</t>
    </rPh>
    <phoneticPr fontId="2"/>
  </si>
  <si>
    <t>Griffinland TSAロック搭載 スーツケース</t>
    <phoneticPr fontId="2"/>
  </si>
  <si>
    <t>Amazon</t>
    <phoneticPr fontId="2"/>
  </si>
  <si>
    <t>スーツケース</t>
    <phoneticPr fontId="2"/>
  </si>
  <si>
    <t>-</t>
    <phoneticPr fontId="2"/>
  </si>
  <si>
    <t>誕プレ</t>
    <rPh sb="0" eb="1">
      <t>タン</t>
    </rPh>
    <phoneticPr fontId="2"/>
  </si>
  <si>
    <t>HAWK GEAR バックパック 80L</t>
    <phoneticPr fontId="2"/>
  </si>
  <si>
    <t>+</t>
    <phoneticPr fontId="2"/>
  </si>
  <si>
    <t>Airbnb</t>
    <phoneticPr fontId="2"/>
  </si>
  <si>
    <t>居住費</t>
    <rPh sb="0" eb="2">
      <t>キョジュウ</t>
    </rPh>
    <rPh sb="2" eb="3">
      <t>ヒ</t>
    </rPh>
    <phoneticPr fontId="2"/>
  </si>
  <si>
    <t>12/10～6/9 (支払1回目)</t>
    <rPh sb="11" eb="13">
      <t>シハラ</t>
    </rPh>
    <rPh sb="14" eb="16">
      <t>カイメ</t>
    </rPh>
    <phoneticPr fontId="2"/>
  </si>
  <si>
    <t>12/10～6/9 (支払2回目)</t>
    <rPh sb="11" eb="13">
      <t>シハラ</t>
    </rPh>
    <rPh sb="14" eb="16">
      <t>カイメ</t>
    </rPh>
    <phoneticPr fontId="2"/>
  </si>
  <si>
    <t>12/10～6/9 (支払3回目)</t>
    <rPh sb="11" eb="13">
      <t>シハラ</t>
    </rPh>
    <rPh sb="14" eb="16">
      <t>カイメ</t>
    </rPh>
    <phoneticPr fontId="2"/>
  </si>
  <si>
    <t>12/10～6/9 (支払4回目)</t>
    <rPh sb="11" eb="13">
      <t>シハラ</t>
    </rPh>
    <rPh sb="14" eb="16">
      <t>カイメ</t>
    </rPh>
    <phoneticPr fontId="2"/>
  </si>
  <si>
    <t>12/10～6/9 (支払5回目)</t>
    <rPh sb="11" eb="13">
      <t>シハラ</t>
    </rPh>
    <rPh sb="14" eb="16">
      <t>カイメ</t>
    </rPh>
    <phoneticPr fontId="2"/>
  </si>
  <si>
    <t>12/10～6/9 (支払6回目)</t>
    <rPh sb="11" eb="13">
      <t>シハラ</t>
    </rPh>
    <rPh sb="14" eb="16">
      <t>カイメ</t>
    </rPh>
    <phoneticPr fontId="2"/>
  </si>
  <si>
    <t>支払済</t>
    <rPh sb="0" eb="2">
      <t>シハラ</t>
    </rPh>
    <rPh sb="2" eb="3">
      <t>ズ</t>
    </rPh>
    <phoneticPr fontId="2"/>
  </si>
  <si>
    <t>Fuerte Bulnes Airsoft</t>
    <phoneticPr fontId="2"/>
  </si>
  <si>
    <t>BHIスタイル CQCホルスター用 MOLLE 取付プラットフォーム ブラック</t>
    <phoneticPr fontId="2"/>
  </si>
  <si>
    <t>Am</t>
    <phoneticPr fontId="2"/>
  </si>
  <si>
    <t>プラットフォーム</t>
    <phoneticPr fontId="2"/>
  </si>
  <si>
    <t>61.75$/1個+(送料14.4)</t>
    <phoneticPr fontId="2"/>
  </si>
  <si>
    <t>75$/1個+(送料18.6$)</t>
    <phoneticPr fontId="2"/>
  </si>
  <si>
    <t>20$/1個+(送料5$)</t>
    <phoneticPr fontId="2"/>
  </si>
  <si>
    <t>東京マルイ</t>
    <rPh sb="0" eb="2">
      <t>トウキョウ</t>
    </rPh>
    <phoneticPr fontId="2"/>
  </si>
  <si>
    <t>ﾒﾙ</t>
    <phoneticPr fontId="2"/>
  </si>
  <si>
    <t>No4 M3 ショーティー</t>
    <phoneticPr fontId="2"/>
  </si>
  <si>
    <t>M3ショーティ</t>
    <phoneticPr fontId="2"/>
  </si>
  <si>
    <t>M870 cm356</t>
    <phoneticPr fontId="2"/>
  </si>
  <si>
    <t>SMART03 297mm 3本セット≪東京マルイ M3用≫</t>
    <phoneticPr fontId="2"/>
  </si>
  <si>
    <t>lambda x AVANTE</t>
    <phoneticPr fontId="2"/>
  </si>
  <si>
    <t>ベネリM3ショーティ用ストックパイプアダプタ 「トルネード」アダプタ単品</t>
    <phoneticPr fontId="2"/>
  </si>
  <si>
    <t>戦民思想</t>
    <phoneticPr fontId="2"/>
  </si>
  <si>
    <t>ZC LEOPARD</t>
    <phoneticPr fontId="2"/>
  </si>
  <si>
    <t>電動ガン用ステンレスインナーバレル内径6.02mm 229mm</t>
    <phoneticPr fontId="2"/>
  </si>
  <si>
    <t>BADスタイル ライトウェイトバットストック電動ガン用≪BK≫</t>
    <phoneticPr fontId="2"/>
  </si>
  <si>
    <t>BIG DRAGON</t>
    <phoneticPr fontId="2"/>
  </si>
  <si>
    <t>AN/PEQ-16バッテリーケース966≪DE≫</t>
    <phoneticPr fontId="2"/>
  </si>
  <si>
    <t>FMA</t>
    <phoneticPr fontId="2"/>
  </si>
  <si>
    <t>内部パーツ</t>
    <rPh sb="0" eb="2">
      <t>ナイブ</t>
    </rPh>
    <phoneticPr fontId="2"/>
  </si>
  <si>
    <t>外部オプション</t>
    <rPh sb="0" eb="2">
      <t>ガイブ</t>
    </rPh>
    <phoneticPr fontId="2"/>
  </si>
  <si>
    <t>インナーバレル</t>
    <phoneticPr fontId="2"/>
  </si>
  <si>
    <t>ストック・パイプ</t>
    <phoneticPr fontId="2"/>
  </si>
  <si>
    <t>ストックアダプタ</t>
    <phoneticPr fontId="2"/>
  </si>
  <si>
    <t>バッテリーケース</t>
    <phoneticPr fontId="2"/>
  </si>
  <si>
    <t>DG</t>
    <phoneticPr fontId="2"/>
  </si>
  <si>
    <t>[ノーブランド]</t>
    <phoneticPr fontId="2"/>
  </si>
  <si>
    <t>Spectre</t>
    <phoneticPr fontId="2"/>
  </si>
  <si>
    <t>M3</t>
    <phoneticPr fontId="2"/>
  </si>
  <si>
    <t>M3</t>
    <phoneticPr fontId="2"/>
  </si>
  <si>
    <t>ショットガン</t>
    <phoneticPr fontId="2"/>
  </si>
  <si>
    <t>2019/11/3 売却済</t>
    <rPh sb="10" eb="12">
      <t>バイキャク</t>
    </rPh>
    <rPh sb="12" eb="13">
      <t>ズ</t>
    </rPh>
    <phoneticPr fontId="2"/>
  </si>
  <si>
    <t>Flintlock Workshop Custom Z Style G17 GBB Type A Camo</t>
    <phoneticPr fontId="2"/>
  </si>
  <si>
    <t xml:space="preserve"> - Custom Z Style G17 GBB</t>
    <phoneticPr fontId="2"/>
  </si>
  <si>
    <t>ﾔﾌｵｸ</t>
    <phoneticPr fontId="2"/>
  </si>
  <si>
    <t>DMM</t>
    <phoneticPr fontId="2"/>
  </si>
  <si>
    <t>マルイ 電動ハンドガン G18C用 リングサイト</t>
    <phoneticPr fontId="2"/>
  </si>
  <si>
    <t>サイト</t>
    <phoneticPr fontId="2"/>
  </si>
  <si>
    <t>ppk(個人)</t>
    <rPh sb="4" eb="6">
      <t>コジン</t>
    </rPh>
    <phoneticPr fontId="2"/>
  </si>
  <si>
    <t>firefly</t>
    <phoneticPr fontId="2"/>
  </si>
  <si>
    <t>g17/g18 共用ベアリング付リコイルスプリングガイド</t>
    <phoneticPr fontId="2"/>
  </si>
  <si>
    <t>甘口なまこ 共用チャンバーバッキン</t>
    <phoneticPr fontId="2"/>
  </si>
  <si>
    <t>パッキン</t>
    <phoneticPr fontId="2"/>
  </si>
  <si>
    <t>スプリングガイド</t>
    <phoneticPr fontId="2"/>
  </si>
  <si>
    <t>スライド割れ</t>
    <rPh sb="4" eb="5">
      <t>ワ</t>
    </rPh>
    <phoneticPr fontId="2"/>
  </si>
  <si>
    <t>I purchased that on your shop on 7/20, but it hasn’t arrived yet.
Could you let me know the status of the delivery?</t>
    <phoneticPr fontId="2"/>
  </si>
  <si>
    <t>2019/11/9_定例会(ユニオンベース)</t>
    <rPh sb="10" eb="13">
      <t>テイレイカイ</t>
    </rPh>
    <phoneticPr fontId="2"/>
  </si>
  <si>
    <t>spectre,glock,M&amp;P9c用ロング系マガジン</t>
    <rPh sb="19" eb="20">
      <t>ヨウ</t>
    </rPh>
    <rPh sb="23" eb="24">
      <t>ケイ</t>
    </rPh>
    <phoneticPr fontId="2"/>
  </si>
  <si>
    <t>MP7,g18用マガジン</t>
    <rPh sb="7" eb="8">
      <t>ヨウ</t>
    </rPh>
    <phoneticPr fontId="2"/>
  </si>
  <si>
    <t>旧装備</t>
    <rPh sb="0" eb="3">
      <t>キュウソウビ</t>
    </rPh>
    <phoneticPr fontId="2"/>
  </si>
  <si>
    <t>切削処理</t>
    <rPh sb="0" eb="2">
      <t>セッサク</t>
    </rPh>
    <rPh sb="2" eb="4">
      <t>ショリ</t>
    </rPh>
    <phoneticPr fontId="2"/>
  </si>
  <si>
    <t>サイレンサーセット3種</t>
    <rPh sb="10" eb="11">
      <t>シュ</t>
    </rPh>
    <phoneticPr fontId="2"/>
  </si>
  <si>
    <t>https://www.facebook.com/black.castle.asylum/</t>
    <phoneticPr fontId="2"/>
  </si>
  <si>
    <t>https://www.facebook.com/exolcqb/</t>
    <phoneticPr fontId="2"/>
  </si>
  <si>
    <t>https://www.facebook.com/tigerlandairsoft/</t>
    <phoneticPr fontId="2"/>
  </si>
  <si>
    <t>2019/11/8 売却済</t>
    <rPh sb="10" eb="12">
      <t>バイキャク</t>
    </rPh>
    <rPh sb="12" eb="13">
      <t>ズ</t>
    </rPh>
    <phoneticPr fontId="2"/>
  </si>
  <si>
    <t xml:space="preserve"> - Glock 17 advanced BK -2</t>
    <phoneticPr fontId="2"/>
  </si>
  <si>
    <t xml:space="preserve"> - Glock 17 advanced SV</t>
    <phoneticPr fontId="2"/>
  </si>
  <si>
    <t>2019/11/10_定例会(SISTER)</t>
    <rPh sb="11" eb="14">
      <t>テイレイカイ</t>
    </rPh>
    <phoneticPr fontId="2"/>
  </si>
  <si>
    <t>g18c</t>
    <phoneticPr fontId="2"/>
  </si>
  <si>
    <t>MP7</t>
    <phoneticPr fontId="2"/>
  </si>
  <si>
    <t>アクションカム</t>
    <phoneticPr fontId="2"/>
  </si>
  <si>
    <t>GoPro HERO7 Black Limited Edition</t>
    <phoneticPr fontId="2"/>
  </si>
  <si>
    <t>楽天</t>
    <rPh sb="0" eb="2">
      <t>ラクテン</t>
    </rPh>
    <phoneticPr fontId="2"/>
  </si>
  <si>
    <t>microSD</t>
    <phoneticPr fontId="2"/>
  </si>
  <si>
    <t>64GB SPD microSDXC U3 V30 CLASS10 A1対応 2枚分</t>
    <rPh sb="40" eb="41">
      <t>マイ</t>
    </rPh>
    <rPh sb="41" eb="42">
      <t>ブン</t>
    </rPh>
    <phoneticPr fontId="2"/>
  </si>
  <si>
    <t>M3</t>
    <phoneticPr fontId="2"/>
  </si>
  <si>
    <t>85cm コンテナ ライフルケース HG/BK</t>
    <phoneticPr fontId="2"/>
  </si>
  <si>
    <t>楽</t>
    <rPh sb="0" eb="1">
      <t>ラク</t>
    </rPh>
    <phoneticPr fontId="2"/>
  </si>
  <si>
    <t>G17 TN スチールトリガーバー◆東京マルイ GBB</t>
    <phoneticPr fontId="2"/>
  </si>
  <si>
    <t>Guns Modify</t>
    <phoneticPr fontId="2"/>
  </si>
  <si>
    <t>H ホップアップ テンショナー◆押しゴム代替パーツ</t>
    <phoneticPr fontId="2"/>
  </si>
  <si>
    <t>ELEMENT</t>
    <phoneticPr fontId="2"/>
  </si>
  <si>
    <t>高品質PLA バイオBB弾 0.25g 4000発(1000g)</t>
    <phoneticPr fontId="2"/>
  </si>
  <si>
    <t>BLS</t>
    <phoneticPr fontId="2"/>
  </si>
  <si>
    <t>11mmCW→14mmCCW サイレンサーアダプターD</t>
    <phoneticPr fontId="2"/>
  </si>
  <si>
    <t>SLONG</t>
    <phoneticPr fontId="2"/>
  </si>
  <si>
    <t>チリ渡航向け</t>
    <rPh sb="2" eb="4">
      <t>トコウ</t>
    </rPh>
    <rPh sb="4" eb="5">
      <t>ム</t>
    </rPh>
    <phoneticPr fontId="2"/>
  </si>
  <si>
    <t>トリガーバー</t>
    <phoneticPr fontId="2"/>
  </si>
  <si>
    <t>押しゴム</t>
    <rPh sb="0" eb="1">
      <t>オ</t>
    </rPh>
    <phoneticPr fontId="2"/>
  </si>
  <si>
    <t>with岡野君・弘人</t>
    <rPh sb="8" eb="10">
      <t>ヒロト</t>
    </rPh>
    <phoneticPr fontId="2"/>
  </si>
  <si>
    <t>Thank you for your response.</t>
    <phoneticPr fontId="2"/>
  </si>
  <si>
    <t>アコム ACマスタカード</t>
    <phoneticPr fontId="2"/>
  </si>
  <si>
    <t>楽天 ゴールドカードJCB</t>
    <rPh sb="0" eb="2">
      <t>ラクテン</t>
    </rPh>
    <phoneticPr fontId="2"/>
  </si>
  <si>
    <t>楽天 カードVISA</t>
    <rPh sb="0" eb="2">
      <t>ラクテン</t>
    </rPh>
    <phoneticPr fontId="2"/>
  </si>
  <si>
    <t>未申請</t>
    <rPh sb="0" eb="3">
      <t>ミシンセイ</t>
    </rPh>
    <phoneticPr fontId="2"/>
  </si>
  <si>
    <t>転居届(日本郵便)</t>
    <rPh sb="0" eb="2">
      <t>テンキョ</t>
    </rPh>
    <rPh sb="2" eb="3">
      <t>トドケ</t>
    </rPh>
    <rPh sb="4" eb="6">
      <t>ニホン</t>
    </rPh>
    <rPh sb="6" eb="8">
      <t>ユウビン</t>
    </rPh>
    <phoneticPr fontId="2"/>
  </si>
  <si>
    <t>転出届(新宿区)</t>
    <rPh sb="0" eb="3">
      <t>テンシュツトドケ</t>
    </rPh>
    <rPh sb="4" eb="7">
      <t>シンジュクク</t>
    </rPh>
    <phoneticPr fontId="2"/>
  </si>
  <si>
    <t>作成</t>
    <rPh sb="0" eb="2">
      <t>サクセイ</t>
    </rPh>
    <phoneticPr fontId="2"/>
  </si>
  <si>
    <t>完了</t>
    <rPh sb="0" eb="2">
      <t>カンリョウ</t>
    </rPh>
    <phoneticPr fontId="2"/>
  </si>
  <si>
    <t>解約</t>
    <rPh sb="0" eb="2">
      <t>カイヤク</t>
    </rPh>
    <phoneticPr fontId="2"/>
  </si>
  <si>
    <t>SIMロック</t>
    <phoneticPr fontId="2"/>
  </si>
  <si>
    <t>解除</t>
    <rPh sb="0" eb="2">
      <t>カイジョ</t>
    </rPh>
    <phoneticPr fontId="2"/>
  </si>
  <si>
    <t>ドコモ光</t>
    <rPh sb="3" eb="4">
      <t>ヒカリ</t>
    </rPh>
    <phoneticPr fontId="2"/>
  </si>
  <si>
    <t>海外保険</t>
    <rPh sb="0" eb="2">
      <t>カイガイ</t>
    </rPh>
    <rPh sb="2" eb="4">
      <t>ホケン</t>
    </rPh>
    <phoneticPr fontId="2"/>
  </si>
  <si>
    <t>加入</t>
    <rPh sb="0" eb="2">
      <t>カニュウ</t>
    </rPh>
    <phoneticPr fontId="2"/>
  </si>
  <si>
    <t>提出</t>
    <rPh sb="0" eb="2">
      <t>テイシュツ</t>
    </rPh>
    <phoneticPr fontId="2"/>
  </si>
  <si>
    <t>賃貸退去届</t>
    <rPh sb="0" eb="2">
      <t>チンタイ</t>
    </rPh>
    <rPh sb="2" eb="4">
      <t>タイキョ</t>
    </rPh>
    <rPh sb="4" eb="5">
      <t>トドケ</t>
    </rPh>
    <phoneticPr fontId="2"/>
  </si>
  <si>
    <t>賃貸保険・共済</t>
    <rPh sb="0" eb="2">
      <t>チンタイ</t>
    </rPh>
    <rPh sb="2" eb="4">
      <t>ホケン</t>
    </rPh>
    <rPh sb="5" eb="7">
      <t>キョウサイ</t>
    </rPh>
    <phoneticPr fontId="2"/>
  </si>
  <si>
    <t>水道</t>
    <rPh sb="0" eb="2">
      <t>スイドウ</t>
    </rPh>
    <phoneticPr fontId="2"/>
  </si>
  <si>
    <t>電気</t>
    <rPh sb="0" eb="2">
      <t>デンキ</t>
    </rPh>
    <phoneticPr fontId="2"/>
  </si>
  <si>
    <t>マスクマウント</t>
    <phoneticPr fontId="2"/>
  </si>
  <si>
    <t>Dye i4 Beta GoPro Mount MJF_PA12GB</t>
    <phoneticPr fontId="2"/>
  </si>
  <si>
    <t>Nylon BD556 Airsoft Receiver for AEG</t>
    <phoneticPr fontId="2"/>
  </si>
  <si>
    <t>Tactical Shotgun Ammo Bag 10 Rounds Reload Holder Molle Mag Pouch for 12 Gauge</t>
    <phoneticPr fontId="2"/>
  </si>
  <si>
    <t>Red Dot Sight Scope Lens Protection Cover</t>
    <phoneticPr fontId="2"/>
  </si>
  <si>
    <t>Vector Optics</t>
    <phoneticPr fontId="2"/>
  </si>
  <si>
    <t>Maverick GenII 1x22 Red Dot Scope</t>
    <phoneticPr fontId="2"/>
  </si>
  <si>
    <t>Ali</t>
    <phoneticPr fontId="2"/>
  </si>
  <si>
    <t>服装</t>
    <rPh sb="0" eb="2">
      <t>フクソウ</t>
    </rPh>
    <phoneticPr fontId="2"/>
  </si>
  <si>
    <t>シェルホルダー</t>
    <phoneticPr fontId="2"/>
  </si>
  <si>
    <t>レシーバー</t>
    <phoneticPr fontId="2"/>
  </si>
  <si>
    <t>レンズガード</t>
    <phoneticPr fontId="2"/>
  </si>
  <si>
    <t>受取前</t>
    <rPh sb="0" eb="2">
      <t>ウケトリ</t>
    </rPh>
    <rPh sb="2" eb="3">
      <t>マエ</t>
    </rPh>
    <phoneticPr fontId="2"/>
  </si>
  <si>
    <t>来店で対応予定</t>
    <rPh sb="0" eb="2">
      <t>ライテン</t>
    </rPh>
    <rPh sb="3" eb="5">
      <t>タイオウ</t>
    </rPh>
    <rPh sb="5" eb="7">
      <t>ヨテイ</t>
    </rPh>
    <phoneticPr fontId="2"/>
  </si>
  <si>
    <t>持参</t>
    <rPh sb="0" eb="2">
      <t>ジサン</t>
    </rPh>
    <phoneticPr fontId="2"/>
  </si>
  <si>
    <t>BB弾</t>
    <rPh sb="2" eb="3">
      <t>タマ</t>
    </rPh>
    <phoneticPr fontId="2"/>
  </si>
  <si>
    <t>ローダー</t>
    <phoneticPr fontId="2"/>
  </si>
  <si>
    <t>クイッくん</t>
    <phoneticPr fontId="2"/>
  </si>
  <si>
    <t>マーカー</t>
    <phoneticPr fontId="2"/>
  </si>
  <si>
    <t>BBボトル</t>
    <phoneticPr fontId="2"/>
  </si>
  <si>
    <t>0.25/4000*3</t>
    <phoneticPr fontId="2"/>
  </si>
  <si>
    <t>2本</t>
    <rPh sb="0" eb="2">
      <t>ニホン</t>
    </rPh>
    <phoneticPr fontId="2"/>
  </si>
  <si>
    <t>シューティンググラス</t>
    <phoneticPr fontId="2"/>
  </si>
  <si>
    <t>マスク</t>
    <phoneticPr fontId="2"/>
  </si>
  <si>
    <t>ペイントボールマスク(dye i4互換)</t>
    <rPh sb="17" eb="19">
      <t>ゴカン</t>
    </rPh>
    <phoneticPr fontId="2"/>
  </si>
  <si>
    <t>M4マガジン</t>
    <phoneticPr fontId="2"/>
  </si>
  <si>
    <t>スプリング3本</t>
    <rPh sb="6" eb="7">
      <t>ホン</t>
    </rPh>
    <phoneticPr fontId="2"/>
  </si>
  <si>
    <t>G18Cマガジン</t>
    <phoneticPr fontId="2"/>
  </si>
  <si>
    <t>ショットシェル</t>
    <phoneticPr fontId="2"/>
  </si>
  <si>
    <t>4本＋6本(購入予定)</t>
    <rPh sb="1" eb="2">
      <t>ホン</t>
    </rPh>
    <rPh sb="4" eb="5">
      <t>ホン</t>
    </rPh>
    <rPh sb="6" eb="8">
      <t>コウニュウ</t>
    </rPh>
    <rPh sb="8" eb="10">
      <t>ヨテイ</t>
    </rPh>
    <phoneticPr fontId="2"/>
  </si>
  <si>
    <t>Li-Po充放電器</t>
    <rPh sb="5" eb="8">
      <t>ジュウホウデン</t>
    </rPh>
    <rPh sb="8" eb="9">
      <t>キ</t>
    </rPh>
    <phoneticPr fontId="2"/>
  </si>
  <si>
    <t>Li-Po充電器</t>
    <rPh sb="5" eb="8">
      <t>ジュウデンキ</t>
    </rPh>
    <phoneticPr fontId="2"/>
  </si>
  <si>
    <t>アダプター</t>
    <phoneticPr fontId="2"/>
  </si>
  <si>
    <t>11.1V 2200mAh</t>
    <phoneticPr fontId="2"/>
  </si>
  <si>
    <t>7.4V 1500mAh</t>
    <phoneticPr fontId="2"/>
  </si>
  <si>
    <t>7.4V 1300mAh</t>
    <phoneticPr fontId="2"/>
  </si>
  <si>
    <t>残量チェッカー</t>
    <rPh sb="0" eb="2">
      <t>ザンリョウ</t>
    </rPh>
    <phoneticPr fontId="2"/>
  </si>
  <si>
    <t>50連2本</t>
    <rPh sb="2" eb="3">
      <t>レン</t>
    </rPh>
    <rPh sb="3" eb="5">
      <t>ニホン</t>
    </rPh>
    <phoneticPr fontId="2"/>
  </si>
  <si>
    <t>100連3本</t>
    <rPh sb="3" eb="4">
      <t>レン</t>
    </rPh>
    <rPh sb="5" eb="6">
      <t>ホン</t>
    </rPh>
    <phoneticPr fontId="2"/>
  </si>
  <si>
    <t>glockCO2マガジン</t>
    <phoneticPr fontId="2"/>
  </si>
  <si>
    <t>glockフロンガスマガジン</t>
    <phoneticPr fontId="2"/>
  </si>
  <si>
    <t>20連3本</t>
    <rPh sb="2" eb="3">
      <t>レン</t>
    </rPh>
    <rPh sb="4" eb="5">
      <t>ホン</t>
    </rPh>
    <phoneticPr fontId="2"/>
  </si>
  <si>
    <t>　⇒ ガス抜き未完</t>
    <rPh sb="5" eb="6">
      <t>ヌ</t>
    </rPh>
    <rPh sb="7" eb="9">
      <t>ミカン</t>
    </rPh>
    <phoneticPr fontId="2"/>
  </si>
  <si>
    <t>victoptics ダットサイト</t>
    <phoneticPr fontId="2"/>
  </si>
  <si>
    <t>vector Optics ダットサイト</t>
    <phoneticPr fontId="2"/>
  </si>
  <si>
    <t>　⇒ CR2032(購入予定)</t>
    <rPh sb="10" eb="12">
      <t>コウニュウ</t>
    </rPh>
    <rPh sb="12" eb="14">
      <t>ヨテイ</t>
    </rPh>
    <phoneticPr fontId="2"/>
  </si>
  <si>
    <t>防炎リポバッテリーケース</t>
    <rPh sb="0" eb="2">
      <t>ボウエン</t>
    </rPh>
    <phoneticPr fontId="2"/>
  </si>
  <si>
    <t>自作M4電動ガン</t>
    <rPh sb="0" eb="2">
      <t>ジサク</t>
    </rPh>
    <rPh sb="4" eb="6">
      <t>デンドウ</t>
    </rPh>
    <phoneticPr fontId="2"/>
  </si>
  <si>
    <t>Glock18C電動ハンドガン</t>
    <rPh sb="8" eb="10">
      <t>デンドウ</t>
    </rPh>
    <phoneticPr fontId="2"/>
  </si>
  <si>
    <t>工具類</t>
    <rPh sb="0" eb="2">
      <t>コウグ</t>
    </rPh>
    <rPh sb="2" eb="3">
      <t>ルイ</t>
    </rPh>
    <phoneticPr fontId="2"/>
  </si>
  <si>
    <t>　ドライバー・ハンマー</t>
    <phoneticPr fontId="2"/>
  </si>
  <si>
    <t>GoPro Hero7</t>
    <phoneticPr fontId="2"/>
  </si>
  <si>
    <t>BDU</t>
    <phoneticPr fontId="2"/>
  </si>
  <si>
    <t>Tシャツ</t>
    <phoneticPr fontId="2"/>
  </si>
  <si>
    <t>ニーパッド</t>
    <phoneticPr fontId="2"/>
  </si>
  <si>
    <t>タクティカルグローブ</t>
    <phoneticPr fontId="2"/>
  </si>
  <si>
    <t>マーカースリーブ</t>
    <phoneticPr fontId="2"/>
  </si>
  <si>
    <t>タクティカルブーツ</t>
    <phoneticPr fontId="2"/>
  </si>
  <si>
    <t>キャップ</t>
    <phoneticPr fontId="2"/>
  </si>
  <si>
    <t>FATBUG,BERETTA</t>
    <phoneticPr fontId="2"/>
  </si>
  <si>
    <t>2種</t>
    <rPh sb="0" eb="2">
      <t>ニシュ</t>
    </rPh>
    <phoneticPr fontId="2"/>
  </si>
  <si>
    <t>　バレルクリーニング用品</t>
    <rPh sb="10" eb="11">
      <t>ヨウ</t>
    </rPh>
    <rPh sb="11" eb="12">
      <t>ヒン</t>
    </rPh>
    <phoneticPr fontId="2"/>
  </si>
  <si>
    <t>　マルイ純正パッキン(購入予定)</t>
    <rPh sb="4" eb="6">
      <t>ジュンセイ</t>
    </rPh>
    <phoneticPr fontId="2"/>
  </si>
  <si>
    <t>　マルイ特殊グリス(購入予定)</t>
    <rPh sb="4" eb="6">
      <t>トクシュ</t>
    </rPh>
    <phoneticPr fontId="2"/>
  </si>
  <si>
    <t>　シリコンオイル,グリス類</t>
    <rPh sb="12" eb="13">
      <t>ルイ</t>
    </rPh>
    <phoneticPr fontId="2"/>
  </si>
  <si>
    <t>　インナーバレル</t>
    <phoneticPr fontId="2"/>
  </si>
  <si>
    <t>トレーサー</t>
    <phoneticPr fontId="2"/>
  </si>
  <si>
    <t>カメラマウント</t>
    <phoneticPr fontId="2"/>
  </si>
  <si>
    <t>補修用パーツ等</t>
    <rPh sb="0" eb="3">
      <t>ホシュウヨウ</t>
    </rPh>
    <rPh sb="6" eb="7">
      <t>ナド</t>
    </rPh>
    <phoneticPr fontId="2"/>
  </si>
  <si>
    <t>　スプリング</t>
    <phoneticPr fontId="2"/>
  </si>
  <si>
    <t>　M3パッキン,シリンダー</t>
    <phoneticPr fontId="2"/>
  </si>
  <si>
    <t>　コネクタ、熱収縮チューブ,Oリング等</t>
    <rPh sb="6" eb="7">
      <t>ネツ</t>
    </rPh>
    <rPh sb="7" eb="9">
      <t>シュウシュク</t>
    </rPh>
    <rPh sb="18" eb="19">
      <t>ナド</t>
    </rPh>
    <phoneticPr fontId="2"/>
  </si>
  <si>
    <t>　プリコックFET</t>
    <phoneticPr fontId="2"/>
  </si>
  <si>
    <t>お土産:予算5000円</t>
    <rPh sb="1" eb="3">
      <t>ミヤゲ</t>
    </rPh>
    <rPh sb="4" eb="6">
      <t>ヨサン</t>
    </rPh>
    <rPh sb="10" eb="11">
      <t>エン</t>
    </rPh>
    <phoneticPr fontId="2"/>
  </si>
  <si>
    <t>チェストリグ(未着)</t>
    <rPh sb="7" eb="9">
      <t>ミチャク</t>
    </rPh>
    <phoneticPr fontId="2"/>
  </si>
  <si>
    <t>　BAD556レシーバー(未着)</t>
    <phoneticPr fontId="2"/>
  </si>
  <si>
    <t>スラントベスト/マグバイトセット</t>
    <phoneticPr fontId="2"/>
  </si>
  <si>
    <t>タクティカルベルト</t>
    <phoneticPr fontId="2"/>
  </si>
  <si>
    <t>ロング,ショートポーチ</t>
    <phoneticPr fontId="2"/>
  </si>
  <si>
    <t>シェルホルダー(未着)</t>
    <phoneticPr fontId="2"/>
  </si>
  <si>
    <t>ガンケース85cm</t>
    <phoneticPr fontId="2"/>
  </si>
  <si>
    <t xml:space="preserve">  シムセット,テープ類</t>
    <rPh sb="11" eb="12">
      <t>ルイ</t>
    </rPh>
    <phoneticPr fontId="2"/>
  </si>
  <si>
    <t>　半田ごて,ホビールーター</t>
    <rPh sb="1" eb="3">
      <t>ハンダ</t>
    </rPh>
    <phoneticPr fontId="2"/>
  </si>
  <si>
    <t>弾速計</t>
    <rPh sb="0" eb="2">
      <t>ダンソク</t>
    </rPh>
    <rPh sb="2" eb="3">
      <t>ケイ</t>
    </rPh>
    <phoneticPr fontId="2"/>
  </si>
  <si>
    <t>2019/11/18 売却済</t>
    <rPh sb="11" eb="13">
      <t>バイキャク</t>
    </rPh>
    <rPh sb="13" eb="14">
      <t>ズ</t>
    </rPh>
    <phoneticPr fontId="2"/>
  </si>
  <si>
    <t xml:space="preserve"> - タクティカルライト/マウントセット</t>
    <phoneticPr fontId="2"/>
  </si>
  <si>
    <t>バッテリーケース</t>
    <phoneticPr fontId="2"/>
  </si>
  <si>
    <t>エクステンションバレル</t>
    <phoneticPr fontId="2"/>
  </si>
  <si>
    <t>メルカリ</t>
    <phoneticPr fontId="2"/>
  </si>
  <si>
    <t>バッテリー</t>
    <phoneticPr fontId="2"/>
  </si>
  <si>
    <t>Becharming　モバイルバッテリー  25000mAh PSE認証済</t>
    <phoneticPr fontId="2"/>
  </si>
  <si>
    <t>SIMカード</t>
    <phoneticPr fontId="2"/>
  </si>
  <si>
    <t>Nippon SIM for Japan プリペイドデータSIM（標準版）/ 15日間 15GB</t>
    <phoneticPr fontId="2"/>
  </si>
  <si>
    <t xml:space="preserve"> [国産] ガスブロ 幅広バレル 専用 チャンバーパッキン＜ EPDMゴム 硬度50 ＞ 2個入り EPDM_GBH_2</t>
    <phoneticPr fontId="2"/>
  </si>
  <si>
    <t>宮川ゴム</t>
    <phoneticPr fontId="2"/>
  </si>
  <si>
    <t>Am</t>
    <phoneticPr fontId="2"/>
  </si>
  <si>
    <t>振動吸収・騒音防止ゴム ハネナイト 1×85×120mm HNT001</t>
    <phoneticPr fontId="2"/>
  </si>
  <si>
    <t>WAKI</t>
    <phoneticPr fontId="2"/>
  </si>
  <si>
    <t>Am</t>
    <phoneticPr fontId="2"/>
  </si>
  <si>
    <t>最強防炎 ! LiPo Guard リポバッテリー セーフティーバッグ</t>
    <phoneticPr fontId="2"/>
  </si>
  <si>
    <t>リポガード</t>
  </si>
  <si>
    <t>耐衝撃ゴム</t>
    <rPh sb="0" eb="1">
      <t>タイ</t>
    </rPh>
    <rPh sb="1" eb="3">
      <t>ショウゲキ</t>
    </rPh>
    <phoneticPr fontId="2"/>
  </si>
  <si>
    <t>ﾒﾙｶﾘ</t>
    <phoneticPr fontId="2"/>
  </si>
  <si>
    <t>個人(mambo)</t>
    <rPh sb="0" eb="2">
      <t>コジン</t>
    </rPh>
    <phoneticPr fontId="2"/>
  </si>
  <si>
    <t>東京マルイ製/電動MP7用 M4ストックアダプター</t>
    <rPh sb="0" eb="2">
      <t>トウキョウ</t>
    </rPh>
    <rPh sb="5" eb="6">
      <t>セイ</t>
    </rPh>
    <phoneticPr fontId="2"/>
  </si>
  <si>
    <t>　衝撃吸収ゴム/ハネナイト</t>
    <rPh sb="1" eb="3">
      <t>ショウゲキ</t>
    </rPh>
    <rPh sb="3" eb="5">
      <t>キュウシュウ</t>
    </rPh>
    <phoneticPr fontId="2"/>
  </si>
  <si>
    <t>　宮川ゴム/ガスブロパッキン</t>
    <rPh sb="1" eb="3">
      <t>ミヤカワ</t>
    </rPh>
    <phoneticPr fontId="2"/>
  </si>
  <si>
    <t>M3ショーティ エアーコッキングショットガン</t>
    <phoneticPr fontId="2"/>
  </si>
  <si>
    <t>2019/11/30_定例会(TENKOO)</t>
    <rPh sb="11" eb="14">
      <t>テイレイカイ</t>
    </rPh>
    <phoneticPr fontId="2"/>
  </si>
  <si>
    <t>with岡野君</t>
    <phoneticPr fontId="2"/>
  </si>
  <si>
    <t>originZ</t>
    <phoneticPr fontId="2"/>
  </si>
  <si>
    <t>M3</t>
    <phoneticPr fontId="2"/>
  </si>
  <si>
    <t>2019/12/3_定例会(SISTER)</t>
    <rPh sb="10" eb="13">
      <t>テイレイカイ</t>
    </rPh>
    <phoneticPr fontId="2"/>
  </si>
  <si>
    <t>※5000peso = 0.15*5000 = 750円</t>
    <rPh sb="27" eb="28">
      <t>エン</t>
    </rPh>
    <phoneticPr fontId="2"/>
  </si>
  <si>
    <t>※1400peso = 0.15*1400 = 210円</t>
    <rPh sb="27" eb="28">
      <t>エン</t>
    </rPh>
    <phoneticPr fontId="2"/>
  </si>
  <si>
    <t>レンタル代</t>
    <rPh sb="4" eb="5">
      <t>ダイ</t>
    </rPh>
    <phoneticPr fontId="2"/>
  </si>
  <si>
    <t>※8000peso = 0.15*8000 = 1200円</t>
    <rPh sb="28" eb="29">
      <t>エン</t>
    </rPh>
    <phoneticPr fontId="2"/>
  </si>
  <si>
    <t>(故障</t>
    <rPh sb="1" eb="3">
      <t>コショウ</t>
    </rPh>
    <phoneticPr fontId="2"/>
  </si>
  <si>
    <t>チーム</t>
    <phoneticPr fontId="2"/>
  </si>
  <si>
    <t>ASG</t>
    <phoneticPr fontId="2"/>
  </si>
  <si>
    <t>silicon oil スプレー 60ml</t>
    <phoneticPr fontId="2"/>
  </si>
  <si>
    <t>エア市</t>
    <rPh sb="2" eb="3">
      <t>イチ</t>
    </rPh>
    <phoneticPr fontId="2"/>
  </si>
  <si>
    <t>with depix</t>
    <phoneticPr fontId="2"/>
  </si>
  <si>
    <t>M14</t>
    <phoneticPr fontId="2"/>
  </si>
  <si>
    <t>ピストンヘッド交換</t>
    <rPh sb="7" eb="9">
      <t>コウカン</t>
    </rPh>
    <phoneticPr fontId="2"/>
  </si>
  <si>
    <t>(チームに参加)</t>
    <rPh sb="5" eb="7">
      <t>サンカ</t>
    </rPh>
    <phoneticPr fontId="2"/>
  </si>
  <si>
    <t>Hop</t>
    <phoneticPr fontId="2"/>
  </si>
  <si>
    <t>10万peso * 0.15</t>
    <rPh sb="2" eb="3">
      <t>マン</t>
    </rPh>
    <phoneticPr fontId="2"/>
  </si>
  <si>
    <t>M14SOCOM OD CM032A + 多弾マグ2つ</t>
    <rPh sb="21" eb="23">
      <t>タダン</t>
    </rPh>
    <phoneticPr fontId="2"/>
  </si>
  <si>
    <t>BBボトル中</t>
    <rPh sb="5" eb="6">
      <t>チュウ</t>
    </rPh>
    <phoneticPr fontId="2"/>
  </si>
  <si>
    <t>CNC Production</t>
    <phoneticPr fontId="2"/>
  </si>
  <si>
    <t>M110 AEG メインスプリング</t>
    <phoneticPr fontId="2"/>
  </si>
  <si>
    <t>M100 AEG メインスプリング</t>
    <phoneticPr fontId="2"/>
  </si>
  <si>
    <t>M120 AEG メインスプリング</t>
    <phoneticPr fontId="2"/>
  </si>
  <si>
    <t>Total</t>
    <phoneticPr fontId="2"/>
  </si>
  <si>
    <t>6990peso *0.15</t>
    <phoneticPr fontId="2"/>
  </si>
  <si>
    <t>DoubleBell</t>
    <phoneticPr fontId="2"/>
  </si>
  <si>
    <t>0.25g 3000発</t>
    <rPh sb="10" eb="11">
      <t>ハツ</t>
    </rPh>
    <phoneticPr fontId="2"/>
  </si>
  <si>
    <t>BOLT</t>
    <phoneticPr fontId="2"/>
  </si>
  <si>
    <t>0.25g 4000発</t>
    <rPh sb="10" eb="11">
      <t>ハツ</t>
    </rPh>
    <phoneticPr fontId="2"/>
  </si>
  <si>
    <t>Real</t>
    <phoneticPr fontId="2"/>
  </si>
  <si>
    <t>5990peso *0.15</t>
    <phoneticPr fontId="2"/>
  </si>
  <si>
    <t>Riflescopes 32 ミリメートル M2 COMP</t>
    <phoneticPr fontId="2"/>
  </si>
  <si>
    <t>G&amp;G Armament</t>
    <phoneticPr fontId="2"/>
  </si>
  <si>
    <t>0.2g 2700発 蓄光弾</t>
    <rPh sb="9" eb="10">
      <t>ハツ</t>
    </rPh>
    <rPh sb="11" eb="13">
      <t>チッコウ</t>
    </rPh>
    <rPh sb="13" eb="14">
      <t>ダン</t>
    </rPh>
    <phoneticPr fontId="2"/>
  </si>
  <si>
    <t>13990peso *0.15</t>
    <phoneticPr fontId="2"/>
  </si>
  <si>
    <t>守護神 High Torque Motor Long type</t>
    <rPh sb="0" eb="3">
      <t>シュゴシン</t>
    </rPh>
    <phoneticPr fontId="2"/>
  </si>
  <si>
    <t>BLACKHAWKタイプ右用 ホルスター glockシリーズ</t>
    <phoneticPr fontId="2"/>
  </si>
  <si>
    <t>守護神 High Torque Motor Short type</t>
    <rPh sb="0" eb="3">
      <t>シュゴシン</t>
    </rPh>
    <phoneticPr fontId="2"/>
  </si>
  <si>
    <t>ハンドガード</t>
  </si>
  <si>
    <t>軽量ハンドガード 7inch</t>
    <rPh sb="0" eb="2">
      <t>ケイリョウ</t>
    </rPh>
    <phoneticPr fontId="2"/>
  </si>
  <si>
    <t>T238 Programmable MOSFET Electronic Fire Control Module</t>
    <phoneticPr fontId="2"/>
  </si>
  <si>
    <t>KSUN</t>
    <phoneticPr fontId="2"/>
  </si>
  <si>
    <t>KS-XKB Walkie Talkie 6W High Power</t>
    <phoneticPr fontId="2"/>
  </si>
  <si>
    <t>セレクターを SEMI にする</t>
    <phoneticPr fontId="2"/>
  </si>
  <si>
    <t>バッテリーを繋げる</t>
    <rPh sb="6" eb="7">
      <t>ツナ</t>
    </rPh>
    <phoneticPr fontId="2"/>
  </si>
  <si>
    <t>2回ビープ音が鳴るので、トリガーを戻す</t>
    <rPh sb="1" eb="2">
      <t>カイ</t>
    </rPh>
    <rPh sb="5" eb="6">
      <t>オン</t>
    </rPh>
    <rPh sb="7" eb="8">
      <t>ナ</t>
    </rPh>
    <rPh sb="17" eb="18">
      <t>モド</t>
    </rPh>
    <phoneticPr fontId="2"/>
  </si>
  <si>
    <t>プログラミングモード状態になる</t>
    <rPh sb="10" eb="12">
      <t>ジョウタイ</t>
    </rPh>
    <phoneticPr fontId="2"/>
  </si>
  <si>
    <t>プログラミングモードの設定の仕方は2種類あります</t>
    <rPh sb="11" eb="13">
      <t>セッテイ</t>
    </rPh>
    <rPh sb="14" eb="16">
      <t>シカタ</t>
    </rPh>
    <rPh sb="18" eb="20">
      <t>シュルイ</t>
    </rPh>
    <phoneticPr fontId="2"/>
  </si>
  <si>
    <t xml:space="preserve"> ※セレクター位置は始め SAFETY にあると仮定します</t>
    <rPh sb="7" eb="9">
      <t>イチ</t>
    </rPh>
    <rPh sb="10" eb="11">
      <t>ハジ</t>
    </rPh>
    <rPh sb="24" eb="26">
      <t>カテイ</t>
    </rPh>
    <phoneticPr fontId="2"/>
  </si>
  <si>
    <t>バッテリーを外した状態のまま</t>
    <rPh sb="6" eb="7">
      <t>ハズ</t>
    </rPh>
    <rPh sb="9" eb="11">
      <t>ジョウタイ</t>
    </rPh>
    <phoneticPr fontId="2"/>
  </si>
  <si>
    <t>セレクターを AUTO にする</t>
    <phoneticPr fontId="2"/>
  </si>
  <si>
    <r>
      <t>バッテリーを繋げ、トリガーを引いたまま</t>
    </r>
    <r>
      <rPr>
        <b/>
        <sz val="11"/>
        <color rgb="FFFF0000"/>
        <rFont val="Meiryo UI"/>
        <family val="3"/>
        <charset val="128"/>
      </rPr>
      <t>3秒</t>
    </r>
    <r>
      <rPr>
        <sz val="11"/>
        <color theme="1"/>
        <rFont val="Meiryo UI"/>
        <family val="2"/>
        <charset val="128"/>
      </rPr>
      <t>待機</t>
    </r>
    <rPh sb="6" eb="7">
      <t>ツナ</t>
    </rPh>
    <rPh sb="14" eb="15">
      <t>ヒ</t>
    </rPh>
    <rPh sb="20" eb="21">
      <t>ビョウ</t>
    </rPh>
    <rPh sb="21" eb="23">
      <t>タイキ</t>
    </rPh>
    <phoneticPr fontId="2"/>
  </si>
  <si>
    <r>
      <t>トリガーを引いたまま</t>
    </r>
    <r>
      <rPr>
        <b/>
        <sz val="11"/>
        <color rgb="FFFF0000"/>
        <rFont val="Meiryo UI"/>
        <family val="3"/>
        <charset val="128"/>
      </rPr>
      <t>10秒</t>
    </r>
    <r>
      <rPr>
        <sz val="11"/>
        <color theme="1"/>
        <rFont val="Meiryo UI"/>
        <family val="2"/>
        <charset val="128"/>
      </rPr>
      <t>待機</t>
    </r>
    <rPh sb="5" eb="6">
      <t>ヒ</t>
    </rPh>
    <rPh sb="12" eb="13">
      <t>ビョウ</t>
    </rPh>
    <rPh sb="13" eb="15">
      <t>タイキ</t>
    </rPh>
    <phoneticPr fontId="2"/>
  </si>
  <si>
    <r>
      <t>そのモードを選択したい場合は、トリガーを引いたまま</t>
    </r>
    <r>
      <rPr>
        <b/>
        <sz val="11"/>
        <color rgb="FFFF0000"/>
        <rFont val="Meiryo UI"/>
        <family val="3"/>
        <charset val="128"/>
      </rPr>
      <t>2秒</t>
    </r>
    <r>
      <rPr>
        <sz val="11"/>
        <color theme="1"/>
        <rFont val="Meiryo UI"/>
        <family val="2"/>
        <charset val="128"/>
      </rPr>
      <t>待機します。</t>
    </r>
    <rPh sb="6" eb="8">
      <t>センタク</t>
    </rPh>
    <rPh sb="11" eb="13">
      <t>バアイ</t>
    </rPh>
    <phoneticPr fontId="2"/>
  </si>
  <si>
    <r>
      <t>プラグラミングモードにおいて、本体から</t>
    </r>
    <r>
      <rPr>
        <b/>
        <sz val="11"/>
        <color theme="8"/>
        <rFont val="Meiryo UI"/>
        <family val="3"/>
        <charset val="128"/>
      </rPr>
      <t>短い</t>
    </r>
    <r>
      <rPr>
        <sz val="11"/>
        <color theme="1"/>
        <rFont val="Meiryo UI"/>
        <family val="2"/>
        <charset val="128"/>
      </rPr>
      <t>ビープ音がなります。</t>
    </r>
    <rPh sb="15" eb="17">
      <t>ホンタイ</t>
    </rPh>
    <rPh sb="19" eb="20">
      <t>ミジカ</t>
    </rPh>
    <rPh sb="24" eb="25">
      <t>オン</t>
    </rPh>
    <phoneticPr fontId="2"/>
  </si>
  <si>
    <t>そのビープ音の数は、モード番号を意味します。</t>
    <rPh sb="5" eb="6">
      <t>オン</t>
    </rPh>
    <rPh sb="7" eb="8">
      <t>カズ</t>
    </rPh>
    <rPh sb="13" eb="15">
      <t>バンゴウ</t>
    </rPh>
    <rPh sb="16" eb="18">
      <t>イミ</t>
    </rPh>
    <phoneticPr fontId="2"/>
  </si>
  <si>
    <r>
      <t>モードを選択した後、本体から</t>
    </r>
    <r>
      <rPr>
        <b/>
        <sz val="11"/>
        <color theme="8"/>
        <rFont val="Meiryo UI"/>
        <family val="3"/>
        <charset val="128"/>
      </rPr>
      <t>短い</t>
    </r>
    <r>
      <rPr>
        <sz val="11"/>
        <color theme="1"/>
        <rFont val="Meiryo UI"/>
        <family val="2"/>
        <charset val="128"/>
      </rPr>
      <t>ビープ音がなります。</t>
    </r>
    <phoneticPr fontId="2"/>
  </si>
  <si>
    <t>そのビープ音の数は、そのモードにおける様々な機能/パラメータを意味します</t>
    <rPh sb="19" eb="21">
      <t>サマザマ</t>
    </rPh>
    <rPh sb="22" eb="24">
      <t>キノウ</t>
    </rPh>
    <rPh sb="31" eb="33">
      <t>イミ</t>
    </rPh>
    <phoneticPr fontId="2"/>
  </si>
  <si>
    <r>
      <t>その機能</t>
    </r>
    <r>
      <rPr>
        <sz val="11"/>
        <color theme="1"/>
        <rFont val="Meiryo UI"/>
        <family val="3"/>
        <charset val="128"/>
      </rPr>
      <t>/パラメータ</t>
    </r>
    <r>
      <rPr>
        <sz val="11"/>
        <color theme="1"/>
        <rFont val="Meiryo UI"/>
        <family val="2"/>
        <charset val="128"/>
      </rPr>
      <t>を選択したい場合は、トリガーを引いたまま</t>
    </r>
    <r>
      <rPr>
        <b/>
        <sz val="11"/>
        <color rgb="FFFF0000"/>
        <rFont val="Meiryo UI"/>
        <family val="3"/>
        <charset val="128"/>
      </rPr>
      <t>2秒</t>
    </r>
    <r>
      <rPr>
        <sz val="11"/>
        <color theme="1"/>
        <rFont val="Meiryo UI"/>
        <family val="2"/>
        <charset val="128"/>
      </rPr>
      <t>待機します。</t>
    </r>
    <rPh sb="2" eb="4">
      <t>キノウ</t>
    </rPh>
    <rPh sb="11" eb="13">
      <t>センタク</t>
    </rPh>
    <rPh sb="16" eb="18">
      <t>バアイ</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</si>
  <si>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ビープ音が鳴ると、モードが選択されたことを示します</t>
    </r>
    <rPh sb="0" eb="1">
      <t>ミジカ</t>
    </rPh>
    <rPh sb="5" eb="6">
      <t>オン</t>
    </rPh>
    <rPh sb="7" eb="8">
      <t>アト</t>
    </rPh>
    <rPh sb="15" eb="16">
      <t>オン</t>
    </rPh>
    <rPh sb="17" eb="18">
      <t>ナ</t>
    </rPh>
    <phoneticPr fontId="2"/>
  </si>
  <si>
    <r>
      <rPr>
        <b/>
        <sz val="11"/>
        <color theme="8"/>
        <rFont val="Meiryo UI"/>
        <family val="3"/>
        <charset val="128"/>
      </rPr>
      <t>短い</t>
    </r>
    <r>
      <rPr>
        <sz val="11"/>
        <color theme="1"/>
        <rFont val="Meiryo UI"/>
        <family val="3"/>
        <charset val="128"/>
      </rPr>
      <t>ビープ音の後に、</t>
    </r>
    <r>
      <rPr>
        <b/>
        <sz val="11"/>
        <color theme="8"/>
        <rFont val="Meiryo UI"/>
        <family val="3"/>
        <charset val="128"/>
      </rPr>
      <t>長い</t>
    </r>
    <r>
      <rPr>
        <sz val="11"/>
        <color theme="1"/>
        <rFont val="Meiryo UI"/>
        <family val="2"/>
        <charset val="128"/>
      </rPr>
      <t>ビープ音が鳴ると、機能/パラメータが確定します</t>
    </r>
    <rPh sb="0" eb="1">
      <t>ミジカ</t>
    </rPh>
    <rPh sb="5" eb="6">
      <t>オン</t>
    </rPh>
    <rPh sb="7" eb="8">
      <t>アト</t>
    </rPh>
    <rPh sb="15" eb="16">
      <t>オン</t>
    </rPh>
    <rPh sb="17" eb="18">
      <t>ナ</t>
    </rPh>
    <rPh sb="21" eb="23">
      <t>キノウ</t>
    </rPh>
    <rPh sb="30" eb="32">
      <t>カクテイ</t>
    </rPh>
    <phoneticPr fontId="2"/>
  </si>
  <si>
    <t>1.モード選択の仕方</t>
    <rPh sb="5" eb="7">
      <t>センタク</t>
    </rPh>
    <rPh sb="8" eb="10">
      <t>シカタ</t>
    </rPh>
    <phoneticPr fontId="2"/>
  </si>
  <si>
    <t>その後、 1.モード選択 状態に遷移します。</t>
    <rPh sb="2" eb="3">
      <t>ゴ</t>
    </rPh>
    <rPh sb="10" eb="12">
      <t>センタク</t>
    </rPh>
    <rPh sb="13" eb="15">
      <t>ジョウタイ</t>
    </rPh>
    <rPh sb="16" eb="18">
      <t>センイ</t>
    </rPh>
    <phoneticPr fontId="2"/>
  </si>
  <si>
    <t>2.機能/パラメータ選択の仕方</t>
    <rPh sb="2" eb="4">
      <t>キノウ</t>
    </rPh>
    <rPh sb="10" eb="12">
      <t>センタク</t>
    </rPh>
    <rPh sb="13" eb="15">
      <t>シカタ</t>
    </rPh>
    <phoneticPr fontId="2"/>
  </si>
  <si>
    <t>バッテリー保護</t>
    <rPh sb="5" eb="7">
      <t>ホゴ</t>
    </rPh>
    <phoneticPr fontId="2"/>
  </si>
  <si>
    <t>7.4v</t>
    <phoneticPr fontId="2"/>
  </si>
  <si>
    <t>11.1v</t>
    <phoneticPr fontId="2"/>
  </si>
  <si>
    <t>14.8v</t>
    <phoneticPr fontId="2"/>
  </si>
  <si>
    <t>9.6v</t>
    <phoneticPr fontId="2"/>
  </si>
  <si>
    <t>プラグラミングモード番号と機能/パラメーター値</t>
    <rPh sb="10" eb="12">
      <t>バンゴウ</t>
    </rPh>
    <rPh sb="13" eb="15">
      <t>キノウ</t>
    </rPh>
    <rPh sb="22" eb="23">
      <t>チ</t>
    </rPh>
    <phoneticPr fontId="2"/>
  </si>
  <si>
    <t>SEMIモード</t>
    <phoneticPr fontId="2"/>
  </si>
  <si>
    <t>SEMI</t>
    <phoneticPr fontId="2"/>
  </si>
  <si>
    <t>6点バースト</t>
    <rPh sb="1" eb="2">
      <t>テン</t>
    </rPh>
    <phoneticPr fontId="2"/>
  </si>
  <si>
    <t>5点バースト</t>
    <rPh sb="1" eb="2">
      <t>テン</t>
    </rPh>
    <phoneticPr fontId="2"/>
  </si>
  <si>
    <t>4点バースト</t>
    <rPh sb="1" eb="2">
      <t>テン</t>
    </rPh>
    <phoneticPr fontId="2"/>
  </si>
  <si>
    <t>3点バースト</t>
    <rPh sb="1" eb="2">
      <t>テン</t>
    </rPh>
    <phoneticPr fontId="2"/>
  </si>
  <si>
    <t>AUTOモード</t>
    <phoneticPr fontId="2"/>
  </si>
  <si>
    <t>AUTO</t>
    <phoneticPr fontId="2"/>
  </si>
  <si>
    <t>`</t>
    <phoneticPr fontId="2"/>
  </si>
  <si>
    <t>2-6</t>
    <phoneticPr fontId="2"/>
  </si>
  <si>
    <t>プリコック解除</t>
    <rPh sb="5" eb="7">
      <t>カイジョ</t>
    </rPh>
    <phoneticPr fontId="2"/>
  </si>
  <si>
    <t>ピストン位置の変更(プリコッキング)</t>
    <rPh sb="4" eb="6">
      <t>イチ</t>
    </rPh>
    <rPh sb="7" eb="9">
      <t>ヘンコウ</t>
    </rPh>
    <phoneticPr fontId="2"/>
  </si>
  <si>
    <t>選択する数値が大きくなる程、ピストン位置は後進します</t>
    <rPh sb="0" eb="2">
      <t>センタク</t>
    </rPh>
    <rPh sb="4" eb="6">
      <t>スウチ</t>
    </rPh>
    <rPh sb="7" eb="8">
      <t>オオ</t>
    </rPh>
    <rPh sb="12" eb="13">
      <t>ホド</t>
    </rPh>
    <rPh sb="18" eb="20">
      <t>イチ</t>
    </rPh>
    <rPh sb="21" eb="23">
      <t>コウシン</t>
    </rPh>
    <phoneticPr fontId="2"/>
  </si>
  <si>
    <t>その位置はスプリングの強さに依存します</t>
    <rPh sb="2" eb="4">
      <t>イチ</t>
    </rPh>
    <rPh sb="11" eb="12">
      <t>ツヨ</t>
    </rPh>
    <rPh sb="14" eb="16">
      <t>イゾン</t>
    </rPh>
    <phoneticPr fontId="2"/>
  </si>
  <si>
    <t>最大6段階の変更が可能</t>
    <rPh sb="0" eb="2">
      <t>サイダイ</t>
    </rPh>
    <rPh sb="3" eb="5">
      <t>ダンカイ</t>
    </rPh>
    <rPh sb="6" eb="8">
      <t>ヘンコウ</t>
    </rPh>
    <rPh sb="9" eb="11">
      <t>カノウ</t>
    </rPh>
    <phoneticPr fontId="2"/>
  </si>
  <si>
    <t>遅延なし</t>
    <rPh sb="0" eb="2">
      <t>チエン</t>
    </rPh>
    <phoneticPr fontId="2"/>
  </si>
  <si>
    <t>0.3秒</t>
    <rPh sb="3" eb="4">
      <t>ビョウ</t>
    </rPh>
    <phoneticPr fontId="2"/>
  </si>
  <si>
    <t>0.6秒</t>
    <rPh sb="3" eb="4">
      <t>ビョウ</t>
    </rPh>
    <phoneticPr fontId="2"/>
  </si>
  <si>
    <t>0.9秒</t>
    <rPh sb="3" eb="4">
      <t>ビョウ</t>
    </rPh>
    <phoneticPr fontId="2"/>
  </si>
  <si>
    <t>1.2秒</t>
    <rPh sb="3" eb="4">
      <t>ビョウ</t>
    </rPh>
    <phoneticPr fontId="2"/>
  </si>
  <si>
    <t>1.5秒</t>
    <rPh sb="3" eb="4">
      <t>ビョウ</t>
    </rPh>
    <phoneticPr fontId="2"/>
  </si>
  <si>
    <t>発射遅延</t>
    <rPh sb="0" eb="2">
      <t>ハッシャ</t>
    </rPh>
    <rPh sb="2" eb="4">
      <t>チエン</t>
    </rPh>
    <phoneticPr fontId="2"/>
  </si>
  <si>
    <t>射撃率、発火率</t>
    <phoneticPr fontId="2"/>
  </si>
  <si>
    <t>100%</t>
    <phoneticPr fontId="2"/>
  </si>
  <si>
    <t>80%</t>
    <phoneticPr fontId="2"/>
  </si>
  <si>
    <t>60%</t>
    <phoneticPr fontId="2"/>
  </si>
  <si>
    <t>70%</t>
    <phoneticPr fontId="2"/>
  </si>
  <si>
    <t>50%</t>
    <phoneticPr fontId="2"/>
  </si>
  <si>
    <t>トリガーモード</t>
    <phoneticPr fontId="2"/>
  </si>
  <si>
    <t>普通</t>
    <rPh sb="0" eb="1">
      <t>フツウ</t>
    </rPh>
    <phoneticPr fontId="2"/>
  </si>
  <si>
    <t>ショートストローク??(sensitive)</t>
    <phoneticPr fontId="2"/>
  </si>
  <si>
    <t>AUGモード　※恐らくステアーの事</t>
    <rPh sb="8" eb="9">
      <t>オソ</t>
    </rPh>
    <rPh sb="16" eb="17">
      <t>コト</t>
    </rPh>
    <phoneticPr fontId="2"/>
  </si>
  <si>
    <t xml:space="preserve"> SEMI は短く軽く引き、AUTOは深く引く</t>
    <rPh sb="7" eb="8">
      <t>ミジカ</t>
    </rPh>
    <rPh sb="9" eb="10">
      <t>カル</t>
    </rPh>
    <rPh sb="19" eb="20">
      <t>フカ</t>
    </rPh>
    <rPh sb="21" eb="22">
      <t>ヒ</t>
    </rPh>
    <phoneticPr fontId="2"/>
  </si>
  <si>
    <t>G36</t>
    <phoneticPr fontId="2"/>
  </si>
  <si>
    <t>セレクタータイプ(※謎です)</t>
    <rPh sb="10" eb="11">
      <t>ナゾ</t>
    </rPh>
    <phoneticPr fontId="2"/>
  </si>
  <si>
    <t>ダブルショット</t>
    <phoneticPr fontId="2"/>
  </si>
  <si>
    <t>コミュニティ</t>
    <phoneticPr fontId="2"/>
  </si>
  <si>
    <t>食費</t>
    <rPh sb="0" eb="2">
      <t>ショクヒ</t>
    </rPh>
    <phoneticPr fontId="2"/>
  </si>
  <si>
    <t>コミュニティ</t>
  </si>
  <si>
    <t>with ベンジャミン</t>
    <phoneticPr fontId="2"/>
  </si>
  <si>
    <t>M14スコープマウントベース</t>
    <phoneticPr fontId="2"/>
  </si>
  <si>
    <t>減速アダプター</t>
    <phoneticPr fontId="2"/>
  </si>
  <si>
    <t>M4/M16用 PMAG型 140連スプリングマガジン DE</t>
    <phoneticPr fontId="2"/>
  </si>
  <si>
    <t>2.2万ペソ * 0.14</t>
    <rPh sb="3" eb="4">
      <t>マン</t>
    </rPh>
    <phoneticPr fontId="2"/>
  </si>
  <si>
    <t>M4/M16 グリップ BK</t>
    <phoneticPr fontId="2"/>
  </si>
  <si>
    <t>破損:1</t>
    <rPh sb="0" eb="2">
      <t>ハソン</t>
    </rPh>
    <phoneticPr fontId="2"/>
  </si>
  <si>
    <t>オス不足</t>
    <phoneticPr fontId="2"/>
  </si>
  <si>
    <t>ハンダ部分にチューブ保護不要なT型コネクタ オスのみ20</t>
    <phoneticPr fontId="2"/>
  </si>
  <si>
    <t>上下分解後、上部破棄/破損気味</t>
    <rPh sb="11" eb="13">
      <t>ハソン</t>
    </rPh>
    <rPh sb="13" eb="15">
      <t>ギミ</t>
    </rPh>
    <phoneticPr fontId="2"/>
  </si>
  <si>
    <t>トレーサー</t>
  </si>
  <si>
    <t>High Power Flash Barrel Decorator-1</t>
    <phoneticPr fontId="2"/>
  </si>
  <si>
    <t>2020/04/10　売却済</t>
  </si>
  <si>
    <t>4176/1個</t>
    <rPh sb="6" eb="7">
      <t>コ</t>
    </rPh>
    <phoneticPr fontId="2"/>
  </si>
  <si>
    <t xml:space="preserve"> - High Power Flash Barrel Decorator-1</t>
    <phoneticPr fontId="2"/>
  </si>
  <si>
    <t>知人</t>
    <rPh sb="0" eb="2">
      <t>チジン</t>
    </rPh>
    <phoneticPr fontId="2"/>
  </si>
  <si>
    <t>30000*0.135</t>
    <phoneticPr fontId="2"/>
  </si>
  <si>
    <t>シリンダーヘッド</t>
    <phoneticPr fontId="2"/>
  </si>
  <si>
    <t>15teeth フルアルミ</t>
    <phoneticPr fontId="2"/>
  </si>
  <si>
    <t>18:1 ギアセット</t>
    <phoneticPr fontId="2"/>
  </si>
  <si>
    <t>703/6933円</t>
    <rPh sb="8" eb="9">
      <t>エン</t>
    </rPh>
    <phoneticPr fontId="2"/>
  </si>
  <si>
    <t>705*2/6933円</t>
    <rPh sb="10" eb="11">
      <t>エン</t>
    </rPh>
    <phoneticPr fontId="2"/>
  </si>
  <si>
    <t>1000*2/6933円</t>
    <rPh sb="11" eb="12">
      <t>エン</t>
    </rPh>
    <phoneticPr fontId="2"/>
  </si>
  <si>
    <t>Urrki</t>
    <phoneticPr fontId="2"/>
  </si>
  <si>
    <t>MOSFET</t>
    <phoneticPr fontId="2"/>
  </si>
  <si>
    <t xml:space="preserve">G3 proglamable mosfet </t>
    <phoneticPr fontId="2"/>
  </si>
  <si>
    <t>2910/8731円</t>
    <rPh sb="9" eb="10">
      <t>エン</t>
    </rPh>
    <phoneticPr fontId="2"/>
  </si>
  <si>
    <t>SpecnaArmas</t>
    <phoneticPr fontId="2"/>
  </si>
  <si>
    <t>SA-C05 CORE</t>
    <phoneticPr fontId="2"/>
  </si>
  <si>
    <t>HOP</t>
    <phoneticPr fontId="2"/>
  </si>
  <si>
    <t>70,000peso * 0.14</t>
    <phoneticPr fontId="2"/>
  </si>
  <si>
    <t>最終的には、G3をハードワイヤで100％トリガースイッチを保護したい＆より迅速な応答を得るために多くの人が望んでいます。</t>
  </si>
  <si>
    <t>トリガースイッチの改造を最小限に抑えて、G3をハードワイヤリングすることができます。トリガースイッチから2本のワイヤーをデオーダーするだけです。</t>
  </si>
  <si>
    <t>直接2つの赤いワイヤーセグメントを一緒にはんだ付けし、それをシュリンクラップするか、または次の図に示すように、G3 MOSFETからモーターへの恒久的な接続を確立するために新しいワイヤーと完全にそれを交換してください。</t>
  </si>
  <si>
    <t>次に、付属のケーブルプラグを基板上の 2 ピンコネクタに差し込み（プラグの 0.2 だけが基板外に出ています）、赤と白のワイヤをトリガースイッチにはんだ付けする前に行います。</t>
  </si>
  <si>
    <t>ケーブルが長い方のモーター側のメスコネクタを切り取ります。</t>
  </si>
  <si>
    <t>その後、G3ケーブルをAEGにハンダ付け＆シュリンクします。</t>
  </si>
  <si>
    <t>最後に、プラグアンドプレイモードと同じように、ケーブルの短いG3オスコネクターにバッテリーを接続します。</t>
  </si>
  <si>
    <t>これで、自然なアクティブブレーキング、素早いトリガースイッチレスポンス、100%トリガースイッチ保護機能により、ROFの向上が期待できます。</t>
  </si>
  <si>
    <t>スペースが限られている場合は、G3を取り外して同一筐体に配置することができます。</t>
  </si>
  <si>
    <t>プラグインプレイモードでもヒューズレス動作が可能です。</t>
  </si>
  <si>
    <t>G3がハードワイヤーモードであることを認識するためには、バッテリーを接続する前にAEG側のケーブルを接続しておく必要があります。</t>
  </si>
  <si>
    <t>それ以外の方法では、G3が止まらずにフルオートで発砲したり、発砲しなかったりすることがあります。</t>
  </si>
  <si>
    <t>①: コマンド終了後、3回のクイック点滅後、4秒後に薄暗いライトが点灯する前に、再度トリガーを引くと別のコマンドを実行できます。</t>
  </si>
  <si>
    <t>②: BBカウントはマガジンが空になる前に警告を出すこともできます。実際のBB数より10～20BB少なく設定してください。350ハイキャップMAGの場合、CMD#9でディレイ=1秒、カウント=330とします。発射後にビープ音が4回鳴ったら、マガジン交換のタイミングです。</t>
  </si>
  <si>
    <t>③: AEGにMOSFETが搭載されている場合、プラグアンドプレイでG3が動作するためには、ゲート・ソース抵抗&lt;1KΩ、ドレイン・ソースR&gt;10KΩを確認してください。</t>
  </si>
  <si>
    <t>注意：G3がAEGの電源を切った場合は、再度使用する前に必ず問題を修正してください。</t>
  </si>
  <si>
    <t>G3独自のアダプティブ・リセッタベル・ヒューズは、モーターへの電源を遮断し、LEDを明るく点灯させることで、ギアボックスのロックアップを含む過電流状態からモーターを確実に保護します。</t>
  </si>
  <si>
    <t>また、バッテリーが弱っていてモーターを回転させることができない場合にも電源をカットします。すぐに問題を解決してください。</t>
  </si>
  <si>
    <t xml:space="preserve">You can remove &amp; put G3 at the same fese box location if space is tight. </t>
  </si>
  <si>
    <t>fuse-less operation works even in plug-in-play mode.</t>
  </si>
  <si>
    <t xml:space="preserve">For G3 to know that it is in hardwire mode, it must have the AEG side cable connected to it first before battery is plugged into it. Otherwisem your G3 may not fire or fire at fullauto without stopping. </t>
  </si>
  <si>
    <t xml:space="preserve">①: After 3 quick blink at the end of command &amp; before dim light is on in 4 sec, you can pull trigger again to do another command. </t>
  </si>
  <si>
    <t xml:space="preserve">②: BB counting can also be used to give you warning before magazine is empty. Just set ther count to 10-20BB less than actual. For a 350 hicap MAG, CMD#9 set delay = 1 sec, count = 330. When gun beeps 4 times after firing, you know it is time to swap magazine. </t>
  </si>
  <si>
    <t>③: If your AEG has a MOSFET, For G3 to work in plug-and-play, make sure Gate-Source Resistor &lt; 1K ohm, Drain-Source R &gt; 10K ohm.</t>
  </si>
  <si>
    <t>④: For some AEG with lighter spring, if it keeps firing after a burst round repeatedly, run CMD#4 to fin the problem. Instead of 0, 1, 2 for No Protect, Lipo &amp; LiFe Protect input, input 4, 5, 6 respectively to do the same thing plus correcting the issue (e.g 4 instead of 0).</t>
  </si>
  <si>
    <t>attention :  When G3 cuts off power to your AEG, always fix the issue first before using it again.</t>
  </si>
  <si>
    <t>G3 proprietary Adaptive resettabel fuse reliably protects any motor from over current situations including gearbox lockup by cutting off power to the motor and turn LED brightly on. It also cuts power if battery is weal and can not spin the motor. Corrent issues immediately.</t>
  </si>
  <si>
    <t>④: ライタースプリングを使用しているAEGの場合、バーストラウンド後に何度も発射し続ける場合は、CMD#4を実行して問題を解決してください。</t>
    <phoneticPr fontId="2"/>
  </si>
  <si>
    <t xml:space="preserve">     プロテクトなし、リポプロテクト、LiFeプロテクトの入力を0,1,2にする代わりに、4,5,6をそれぞれ入力して同様の処理を行い、問題を修正する（例：0の代わりに4を入力する）。</t>
    <phoneticPr fontId="2"/>
  </si>
  <si>
    <t>3-round burst &amp; 0.6 sec resume full-auto</t>
  </si>
  <si>
    <t>No setup is required. Just connect your G3 in-line between battery and AEG. Then wait 4 sec to play.</t>
  </si>
  <si>
    <t>Enjoy your Brand new AEG with 3-round burst. Hold trigger 0.6 sec after burst to resume full-auto.</t>
  </si>
  <si>
    <t xml:space="preserve">Set up G3 to fire: </t>
  </si>
  <si>
    <t>Prefect X-round burst (Run CMD#2 to set burst count = 1. If not perfect, run CMD#7 to calibrate AEG. Repeat for burst cnt = 3)</t>
  </si>
  <si>
    <t>*If use Lipo, run CMD#4 to enable protection first*</t>
  </si>
  <si>
    <t>If AEG first 1 or 1/2 a shot less, CMD#7.</t>
  </si>
  <si>
    <t xml:space="preserve">Pull 1 to allow input, pull 4 to set to 4. Wait for 3 quick blinks. If 4 not perfect, re-enter: 1 to 9 for it to fire perfect. </t>
  </si>
  <si>
    <t xml:space="preserve">If AEG fires 1 or 1/2 a shot more, CMD#7. </t>
  </si>
  <si>
    <t>Pull 1 for input, pull 14. If 14 not perfect, re-enter : 11-19.</t>
  </si>
  <si>
    <t>Once calibrated for 1- &amp; 3-burst, your AEG fires perfectly unless you change gearbox internal or use different battery type : Like from NIMH to Lipo etc.</t>
  </si>
  <si>
    <t>Advanced users : Always calibrate AEG fire exactly 1- round burst first by using CMD#2&amp;7. Then run CMD#5 to get perfect real steel cycle-gear ROF reduction.</t>
  </si>
  <si>
    <t>Disable resume full-auto</t>
  </si>
  <si>
    <t>Immediately after battery is plugged to your G3</t>
  </si>
  <si>
    <t>1) Pull &amp; Hold trigger for 2 seconds to see your BW3 blink and hear the motor beep 2 times.</t>
  </si>
  <si>
    <t>2) Keep hold on to the trigger until G3 announces the battery voltage (see page 4)</t>
  </si>
  <si>
    <t>3) Release &amp; wait 4 sec for dim light to turn on.</t>
  </si>
  <si>
    <t>G3 fires burst rounds only (No resume full aunto). Adjust burst count by using CMD#2 - set burst count.</t>
  </si>
  <si>
    <t>Note : With resume full auto disiabled, you can toggle between semi(1-burst) &amp; current burst count by holding trigger for 1-2 seconds after burst ends.</t>
  </si>
  <si>
    <t>3連発バースト＆0.6秒レジュームフルオート</t>
  </si>
  <si>
    <t>セットアップは必要ありません。バッテリーとAEGの間にG3をインラインで接続するだけ。あとは4秒待つだけ。</t>
  </si>
  <si>
    <t>3連発バーストで新品のAEGをお楽しみください。バースト後0.6秒でフルオートを再開します。</t>
  </si>
  <si>
    <t>完璧なXラウンドバースト（CMD#2を実行してバーストカウント=1に設定します。完璧でない場合は、CMD#7を実行してAEGを較正する。バーストカウント=3の場合はこれを繰り返します。)</t>
  </si>
  <si>
    <t>*リポを使用する場合は、CMD#4 を実行して最初に保護を有効にします。</t>
  </si>
  <si>
    <t>AEGが先に1か1/2発少ない場合はCMD#7。</t>
  </si>
  <si>
    <t>1を引いて入力を許可し、4を引いて4に設定します。 3回のクイック点滅を待ちます。4が完璧でない場合は再入力。1から9で完璧に発射します。</t>
  </si>
  <si>
    <t>AEGが1または1/2以上のショットを発射する場合は、CMD#7。</t>
  </si>
  <si>
    <t>1を引いて入力、14を引く。14が完璧でなければ再入力：11～19。</t>
  </si>
  <si>
    <t>一度1と3バースト用に校正されたAEGは、ギアボックスの内部を変更するか、別のバッテリータイプを使用しない限り、完璧に発射します。NIMHからLipoなどのように。</t>
  </si>
  <si>
    <t>上級者の方は、CMD#2と#7を使用して、最初にAEGを正確に1ラウンドバーストさせるように校正してください。その後、CMD#5を実行して、スチールサイクルギアのROFを完全に減少させます。</t>
  </si>
  <si>
    <t>バッテリーをG3に接続した直後</t>
  </si>
  <si>
    <t>2) G3 がバッテリー電圧を発表するまで、引き金を引き続けます (4 ページを参照)。</t>
  </si>
  <si>
    <t>3) リリース及び薄暗いライトのための 4 秒を始動させるために待って下さい。</t>
  </si>
  <si>
    <t>注：レジュームフルオート無効時は、バースト終了後1〜2秒トリガーを離すと、セミ（1バースト）と現在のバースト数を切り替えることができます。</t>
  </si>
  <si>
    <t>"レジュームフルオートを無効にする</t>
    <phoneticPr fontId="2"/>
  </si>
  <si>
    <t>G3をセットアップしてください。</t>
    <phoneticPr fontId="2"/>
  </si>
  <si>
    <t>1）G3の点滅を確認し、モーターのビープ音を2回聞くために2秒間トリガーをプル＆ホールドします。</t>
    <phoneticPr fontId="2"/>
  </si>
  <si>
    <t>G3はバースト弾のみを発射します（レジュームフルオートはありません）。CMD#2でバースト数を調整してください。</t>
    <phoneticPr fontId="2"/>
  </si>
  <si>
    <t xml:space="preserve">Ultimately, many of you want to hardwire G3 to 100% protect the trigger switch &amp; to get quicker response. </t>
  </si>
  <si>
    <t xml:space="preserve">It is pretty simple to wire-in the G3 within minimum modification to your trigger switch. Just de-sorder the 2 wires from the trigger swithch. </t>
  </si>
  <si>
    <t xml:space="preserve">Solder back directly the 2 red wire segments together and shrink wrap it or replace it altogether with a new wire to establish permanent connection from the G3 MOSFET to the motor as shown in the following diagram. </t>
  </si>
  <si>
    <t xml:space="preserve">Then plug the supplied cable plug into the 2-pin connector on the board (only 0.2 of the plug is outside the board) before soldering the red and white wires onto the trigger switch. </t>
  </si>
  <si>
    <t xml:space="preserve">Cut away motor side female connector that has longer cable. </t>
  </si>
  <si>
    <t>Then solder &amp; shrink wrapped the G3 cable to your AEG. Finally, connect battery to your G3 male connector that has shorter cable exactly like in the Plug-And-Play mode.</t>
  </si>
  <si>
    <t xml:space="preserve"> Now, expect increase ROF with natural Active Braking, quick trigger switch response &amp; 100% trigger switch protection features.</t>
  </si>
  <si>
    <t>Page1</t>
    <phoneticPr fontId="2"/>
  </si>
  <si>
    <t>Page4</t>
    <phoneticPr fontId="2"/>
  </si>
  <si>
    <t>enable full auto</t>
  </si>
  <si>
    <t>Same as above except G3 blinks abd beeps 1 time</t>
  </si>
  <si>
    <t>(In order word, each time you pull &amp; hold the trigger at power up until batt. voltage beeps out to you, you are toggling resume full auto on/off)</t>
  </si>
  <si>
    <t>G3 fires burst rounds. Resume Full auto firing if trigger is held.</t>
  </si>
  <si>
    <t>Note : Adjust resume Full auto delay by using command#3</t>
  </si>
  <si>
    <t>Enable PWM mode ROF firing</t>
  </si>
  <si>
    <t>Immediatery after battery is plugged into your G3</t>
  </si>
  <si>
    <t>1) Pull&amp;Hold the trigger for 2 seconds to see and hear G3 blink and beep 1 or 2 times.</t>
  </si>
  <si>
    <t>2) Release the trigger right away. ( You have 1 seconds to release before voltage announces)</t>
  </si>
  <si>
    <t>3) Wait 4 sec. LED light is off in PWN ROF mode</t>
  </si>
  <si>
    <t>G3 fires at Full auto mode only with no burst control. But you still get the benefit of MOSFET's soft start and trigger switch protection. With G3, you can also adjust PWM mode ROF speed from 100% down to 40% by CMD#5 (set pwm ROF % : Input = 16 (Setting ROF % less than 50% may stop or stall AEG)</t>
  </si>
  <si>
    <t>Disable PWM ROF</t>
  </si>
  <si>
    <t>1) Pull&amp;Hold the trigger for 2 seconds to see and hear G3 blink and beep 3 times.</t>
  </si>
  <si>
    <t>2) Release the trigger right away. ( You have 1 seconds to release). Wait 4 seconds for LED ON.</t>
  </si>
  <si>
    <t>G3 fires in burst rounds mode again.</t>
  </si>
  <si>
    <t>Note1 : Use CMD#15 reset G3 to factory setting if it does not work properly.</t>
  </si>
  <si>
    <t>Note2 : See trick4 if AEG fires burst round again &amp; again without stopping.</t>
  </si>
  <si>
    <t>フルオートを有効にする</t>
  </si>
  <si>
    <t>G3 が点滅して abd ビープ音を 1 回鳴らすことを除いて上記と同じ</t>
  </si>
  <si>
    <t>(順を追って言うと、電源投入時に引き金を引いて、電池電圧がビープ音を鳴らすまで保持すると、レジュームフルオートのON/OFFが切り替わるということです)</t>
  </si>
  <si>
    <t>G3はバースト弾を発射する。トリガーを離すとフルオート射撃を再開します。</t>
  </si>
  <si>
    <t>注意：コマンド#3でフルオート再開の遅延を調整してください。</t>
  </si>
  <si>
    <t>PWM モードの ROF 発射を有効にする</t>
  </si>
  <si>
    <t>バッテリーがG3に差し込まれた後すぐに</t>
  </si>
  <si>
    <t>1) 引き金を2秒ほど引いてホールドすると、G3の点滅とビープ音が1～2回鳴るのを見たり聞いたりできます。</t>
  </si>
  <si>
    <t>2) 引き金をすぐに解放して下さい。電圧が発表する前に解放する 1 秒があります</t>
  </si>
  <si>
    <t>3) 4秒待ちます。PWN ROFモードではLEDが消灯します。</t>
  </si>
  <si>
    <t>PWM ROFを無効にする</t>
  </si>
  <si>
    <t>1) 引き金を2秒ほど引いてホールドすると、G3の点滅とビープ音が3回聞こえてきます。</t>
  </si>
  <si>
    <t>2) 引き金をすぐに離してください。解放する 1 秒があります）。LEDが点灯するまで4秒待ちます。</t>
  </si>
  <si>
    <t>G3は再びバーストラウンドモードで発射します。</t>
  </si>
  <si>
    <t>注1 : 正常に動作しない場合は、CMD#15を使用してG3を工場出荷時の設定に戻してください。</t>
  </si>
  <si>
    <t>注2：AEGが止まらずに何度もバースト弾を発射する場合は、トリック4を参照してください。</t>
  </si>
  <si>
    <t>G3はバースト制御なしのフルオートモードのみで発射。しかし、MOSFETのソフトスタートとトリガースイッチ保護の恩恵を受けることができます。</t>
    <phoneticPr fontId="2"/>
  </si>
  <si>
    <t>また、G3ではCMD#5でPWMモードのROF速度を100%から40%まで調整することができます（設定pwm ROF %：入力=16（ROF %が50%未満の場合、AEGが停止したり、停止したりすることがあります）。</t>
    <phoneticPr fontId="2"/>
  </si>
  <si>
    <t>結果</t>
    <rPh sb="0" eb="2">
      <t>ケッカ</t>
    </rPh>
    <phoneticPr fontId="2"/>
  </si>
  <si>
    <t>方法</t>
    <rPh sb="0" eb="2">
      <t>ホウホウ</t>
    </rPh>
    <phoneticPr fontId="2"/>
  </si>
  <si>
    <t>コマンドを有効にするには、バッテリーが接続されてから4秒以内に、コマンド#と同じ回数だけトリガーを引いて離します。</t>
    <phoneticPr fontId="2"/>
  </si>
  <si>
    <t>To activate a command, pull &amp; release trigger the # of times equal to the command # within 4 seconds after battery is plugged in.</t>
  </si>
  <si>
    <t>#2 "set burst count"</t>
  </si>
  <si>
    <t>1) G3 blinks 2 times (Note : If needs, only unplug battery at the end of a command. This one is after 4)</t>
  </si>
  <si>
    <t>2) Pull &amp; release the trigger the # times that you want you New burst count to be from 0 to 9 ( 0 = no pull)</t>
  </si>
  <si>
    <t>3)  G3 blinks the # of times per you input. ( 0 means no burst firing. See CMD#3 for full auto only MILSIM firing )</t>
  </si>
  <si>
    <t>4) G3 blinks 3 Quick times to tell you that it has saved your setting &amp; ended command. Wait 4 seconds for the light to stay on before firing your new burst rounds.</t>
  </si>
  <si>
    <t>#2 "バーストカウントを設定する"</t>
  </si>
  <si>
    <t>1) G3が2回点滅（注：必要な場合はコマンド終了時にバッテリーを抜くだけ。これは4回目以降です。)</t>
  </si>
  <si>
    <t>2) 引き金を引いて、ニューバーストカウントを0から9までの間にしたい回数（0 = 引き金なし）を離します。</t>
  </si>
  <si>
    <t>3) G3は入力した回数だけ点滅します。0はバースト発射しないことを意味し、フルオートでMILSIMのみ発射する場合はCMD#3を参照してください。</t>
  </si>
  <si>
    <t>4) G3が素早く3回点滅して、設定を保存した＆コマンドを終了したことを知らせてくれます。ライトが点灯するまで4秒ほど待ってから、新しいバースト弾を発射してください。</t>
  </si>
  <si>
    <t>#3 "Set resume full auto delay"</t>
  </si>
  <si>
    <t xml:space="preserve">1) G3 blinks 3 times. Pull &amp; release trigger the # of times of 0.1 second you want to add to resume full auto delay. </t>
  </si>
  <si>
    <t>2) G3 blinks the # of times per yout input. Then G3 blinks 3 Quick times to save your setting.</t>
  </si>
  <si>
    <t>3) Wait 4 seconds for the LED light to come on at dim mode before firing with your new delay.</t>
  </si>
  <si>
    <t>Note : for 0.1 second delay, pull &amp; release 1 time. For 1 sec delay, pull &amp; release 10 times. Trick : pull nothing at 1) until times out for 0 desc delay. If CMD#2 count = 0, then you habe full auto only.</t>
  </si>
  <si>
    <t>1) G3が3回点滅します。フルオートディレイを再開するには、0.1 秒の回数を追加します。</t>
  </si>
  <si>
    <t>2) G3 は入力ごとに何回点滅します。その後、G3 が 3 回点滅して設定を保存します。</t>
  </si>
  <si>
    <t>3) 新しいディレイをかける前に、ディンプルモードでLEDライトが点灯するまで4秒待ちます。</t>
  </si>
  <si>
    <t>注：0.1秒のディレイの場合は、1回プル＆リリースしてください。1 秒のディレイの場合は、10 回プル＆リリースしてください。コツ：0秒ディレイでタイムアウトするまで、1)では何も引っ張らないでください。CMD#2のカウントが0の場合は、フルオートのみとなります。</t>
  </si>
  <si>
    <t>#3 "レジュームフルオートディレイを設定"</t>
    <phoneticPr fontId="2"/>
  </si>
  <si>
    <t>#4 "Set Lipo or LifePO4"</t>
  </si>
  <si>
    <t>1) G3 blinks 4 times ( For G3 fire burst count accurately with 11.1v Lipo, enable Lipo protection first )</t>
  </si>
  <si>
    <t>2) Pull &amp; release trigger 1 time to allow Lipo or LifePO4 protection status change ( Pull 2 times means no change to the value stored. G3 blinks 2 times asn go to step 5 )</t>
  </si>
  <si>
    <t>3) G3 blinks 1. Pull trigger 1 time to enable Lipo, 2 times to enable LifePO4 protect. 0 ( no pull ) for no protect.</t>
  </si>
  <si>
    <t>4) G3 blinks 0, 1 or 2 time per input ar step 3.</t>
  </si>
  <si>
    <t xml:space="preserve">(See trick4 on page 4 on why using 4, 5 or 6 as input instead) </t>
  </si>
  <si>
    <t>5) G3 blinks 3 quick times to tell you that it has saved your setting &amp; ended the command.</t>
  </si>
  <si>
    <t>6) Wait 4 seconds for the light to stay on before firing again. See page 4 for G3 Lipo / Life low volt responses.</t>
  </si>
  <si>
    <t>1) G3が4回点滅(11.1v Lipoで正確にG3のファイヤーバーストをカウントするには、最初にLipoの保護を有効にしてください)</t>
  </si>
  <si>
    <t>2) 引き金を 1 回引いて、Lipo または LifePO4 の保護状態を変更するために解放して下さい（2 回引くと、保存されている値に変更はありません。G3は2回点滅し、ステップ5に進みます。)</t>
  </si>
  <si>
    <t>3) G3が1を点滅させる。引き金を 1 回引いて Lipo を有効にし、2 回引いて LifePO4 プロテクトを有効にします。0 ( プルなし ) でプロテクトなし。</t>
  </si>
  <si>
    <t>4) G3 がステップ 3 の入力ごとに 0, 1, 2 回点滅します。</t>
  </si>
  <si>
    <t xml:space="preserve">(4,5,6を入力として使用する理由については4ページのトリック4を参照) </t>
  </si>
  <si>
    <t>5) G3が素早く3回点滅して、設定を保存してコマンドを終了したことを知らせてくれます。</t>
  </si>
  <si>
    <t>6) 再度発射する前にライトが点灯するまで4秒待ちます。G3 Lipo / Life の低電圧の反応については、4 ページを参照してください。</t>
  </si>
  <si>
    <t>#4 "リポかLifePO4をセット"</t>
    <phoneticPr fontId="2"/>
  </si>
  <si>
    <t>* リチウムイオン二次電池 The lithium iron phosphate battery (LiFePO4 battery) or LFP battery (lithium ferrophosphate)</t>
    <phoneticPr fontId="2"/>
  </si>
  <si>
    <t>PWN … Pulse Width Modulation パスル幅変調</t>
    <rPh sb="32" eb="33">
      <t>ハバ</t>
    </rPh>
    <rPh sb="33" eb="35">
      <t>ヘンチョウ</t>
    </rPh>
    <phoneticPr fontId="2"/>
  </si>
  <si>
    <t xml:space="preserve">ROF … rate of fire 発射速度 </t>
    <rPh sb="19" eb="23">
      <t>ハッシャソクド</t>
    </rPh>
    <phoneticPr fontId="2"/>
  </si>
  <si>
    <t>#5 "set ROF" "( full auto only. For real steel slow down burst, see CMD#6 )"</t>
  </si>
  <si>
    <t>1) G3 blinks 5 times ( G3 supports PWM type &amp; Milsim 100% power - full speed cycle-gear ROF reduction)</t>
  </si>
  <si>
    <t>2) Pull &amp; release the trigger 1-15 times for cycle-gear ROF reduction mode or 16 times for PWM ROF % input.</t>
  </si>
  <si>
    <t>( No pull disables PWM &amp; full speed cyclegear ROF reduction mode. G3 goes to step 8 )</t>
  </si>
  <si>
    <t>3) G3 blinks # of pulls in 2 ) e.g. 5 adds 5*0.005 = 0.025 sec in between firing. G3 goes to step 8.</t>
  </si>
  <si>
    <t>G3 gives realictec ROF of a real steel with full speed gear cycling. A 0.005 sec pause reduces 25 ROF to 22.</t>
  </si>
  <si>
    <t xml:space="preserve">4) PWM type : G3 blinks 16 times. </t>
  </si>
  <si>
    <t>Pull trigger for 10th digit # X of your new %. ( e.g. pull 9 times for 90% )</t>
  </si>
  <si>
    <t>5) G3 blinks the # of times per your input above so that you know what you have just entered.</t>
  </si>
  <si>
    <t>6) Pull trigger the # of times for the unit digit # Y of yout new %. (e.g. pull 5 times means 5%)</t>
  </si>
  <si>
    <t>7) G3 blinks the # of times per your input.</t>
  </si>
  <si>
    <t>Note : Minium PWM ROF % allowed = 40%</t>
  </si>
  <si>
    <t>8) G3 blinks 3 quick times to save your setting. Note : Enter 99 equals to 100% ROF</t>
  </si>
  <si>
    <t>9) Wait 4 seconds before firing new ROF % ( The above example is for 95% ROF firing ) ( Note : LED NOT ON )</t>
  </si>
  <si>
    <t>1) G3 5回点滅(G3はPWMタイプ＆ミルシム100%パワー対応、全速サイクルギアROF低減)</t>
  </si>
  <si>
    <t>2) サイクルギアROF低減モードの場合は1～15回、PWM ROF %入力の場合は16回、トリガーを引いて離します。</t>
  </si>
  <si>
    <t>( 引き金を引かない場合は、サイクルギアROFリダクションモードは無効となります。G3はステップ8に進みます。)</t>
  </si>
  <si>
    <t>3) G3が点滅した回数を2回に分けて表示する 例：5回で5*0.005=0.025秒を加算します。G3はステップ8に進みます。</t>
  </si>
  <si>
    <t>G3はリアルスティールのROFを全速ギアサイクルで表示します。0.005秒の休止で25のROFが22になります。</t>
  </si>
  <si>
    <t>4) PWM方式：G3を16回点滅させ、10桁目のXが表示されたらトリガーを引きます。(例：90%の場合は9回引きます)</t>
  </si>
  <si>
    <t>5) G3は上記の入力ごとに回数を点滅させ、入力した内容がわかるようにします。</t>
  </si>
  <si>
    <t>6) 引き金を引いて、新しい % の単位桁 # Y の回数を表示します。(例：5回引くと5%になります)</t>
  </si>
  <si>
    <t>7) G3は入力された回数だけ点滅します。</t>
  </si>
  <si>
    <t>注：PWM ROFの最小許容値は40%です。</t>
  </si>
  <si>
    <t>8) G3が素早く3回点滅して設定を保存します。注：99を入力するとROFが100%になります。</t>
  </si>
  <si>
    <t>9) 4 秒間待ってから新しい ROF %を発射します（上記の例は ROF 95%発射の場合です）。</t>
  </si>
  <si>
    <t>#5 "SET ROF/PWN" "(フルオートのみ。リアルスティールのスローダウンバーストはCMD#6参照) "</t>
    <phoneticPr fontId="2"/>
  </si>
  <si>
    <t>X 10の位</t>
    <rPh sb="5" eb="6">
      <t>クライ</t>
    </rPh>
    <phoneticPr fontId="2"/>
  </si>
  <si>
    <t>Y 1の位</t>
    <rPh sb="4" eb="5">
      <t>クライ</t>
    </rPh>
    <phoneticPr fontId="2"/>
  </si>
  <si>
    <t>#6 "multiple burst"</t>
  </si>
  <si>
    <t>1) G3 blinks 6 times</t>
  </si>
  <si>
    <t>Note : the 1th burst round is always set by using CMD#2</t>
  </si>
  <si>
    <t>2) Pull trigger 1 time to allow multiple burst rounds to be input ( No pull or pulling 2 times means disable the multiple burst. G3 resumes to one X-round burst from CMD#2. G3 blinks 2 times and go to step 7 )</t>
  </si>
  <si>
    <t>3) G3 blinks 1 time. Pull trigger W times for delay of w * 0.015 sec bet. burst. ( w = 5 : 5 * 0.015 = 0.075 sec )</t>
  </si>
  <si>
    <t>4) G3 blinks w times. pull trigger Y times to set up 2th burst round count (e.g. Y = 3 means 3 round burst).</t>
  </si>
  <si>
    <t>5) G3 blinks y times. pull trigger Z times to set up 3th burst round count (e.g. Y = 2 means 2 round burst).</t>
  </si>
  <si>
    <t xml:space="preserve">6) G3 blinks z times. </t>
  </si>
  <si>
    <t>( If you did not pull trigger at 5, you would get 2 rounds of burst firing instead. )</t>
  </si>
  <si>
    <t>7) G3 blinks 3 quick times and save your setting. (Set to 1-1-1 for milsim slowdown 3-round burst)</t>
  </si>
  <si>
    <t>8) Wait 4 seconds to fire. (Now you can fire 3-2-1, 3-3-3, 1-1-1, 3-3, 3-2, 3-1, 1-1…multi-burst rounds.)</t>
  </si>
  <si>
    <t>#6 "マルチプルバースト"</t>
  </si>
  <si>
    <t>1) G3が6回点滅</t>
  </si>
  <si>
    <t>注：CMD#2 で 1 回目のバーストラウンドは常に設定されています。</t>
  </si>
  <si>
    <t>2) 引き金を1回引くとマルチバースト弾が入力可能になります（引き金を1回も引かない、または2回引くとマルチバーストが無効になります）。G3 は CMD#2 から 1 回の X ラウンドバーストに戻ります。G3が2回点滅し、ステップ7に進みます。)</t>
  </si>
  <si>
    <t>3) G3が1回点滅する。w * 0.015 秒ベットバーストのディレイ分だけトリガーを W 回引く。( w = 5 : 5 * 0.015 = 0.075秒 )</t>
  </si>
  <si>
    <t>5の時に引き金を引かなかった場合は、2ラウンドのバースト発射となります。)</t>
  </si>
  <si>
    <t>7) G3が素早く3回点滅し、設定を保存します。(ミルシムスローダウン3連バーストは1-1-1に設定)</t>
  </si>
  <si>
    <t>8) 発射まで4秒待ちます。(これで3-2-1、3-3-3、1-1-1、3-3、3-2、3-1、1-1...マルチバースト弾を発射できるようになりました)</t>
  </si>
  <si>
    <t>4) G3が w 回点滅し、トリガーをY回引いて2回目のバーストラウンド数を設定する（例：Y=3は3ラウンドバースト）。</t>
    <phoneticPr fontId="2"/>
  </si>
  <si>
    <t>6) G3 が z 回点滅します。</t>
    <phoneticPr fontId="2"/>
  </si>
  <si>
    <t>5) G3が y 回点滅し、Zトリガーを引いて3回目のバーストラウンドカウントを設定（例：z=2は2ラウンドバースト）。</t>
    <phoneticPr fontId="2"/>
  </si>
  <si>
    <t>#7 "set sensitivity &amp; spring advance"</t>
  </si>
  <si>
    <t>Note : For very fast ROF, or AEG running with 11.1v Lipo where burst count # may not be exactly at what you have set up the G3 for. If it fires 1 or a 1/2 of a burst shot less than expected, select a number from 1 thru 9 to input to adjust the G3 start with #4.</t>
  </si>
  <si>
    <t>If G3 fires 1 or 1/2 burst shot more than expected. Input a number 11 thru 19 to adjust it. Start with 14 first. ( You have only 9 seconds to finish trigger pulls )</t>
  </si>
  <si>
    <t>1) G3 blinks 7 times. Pull &amp; release the trigger 1 time to enable sensitivity change option. ( No pulls or pulling 2 times means no change to the value stored. G3 blinks 2 times and go to step 5 )</t>
  </si>
  <si>
    <t>2) G3 blinks 1 time to tell you that you can enter your sensitivity value now.</t>
  </si>
  <si>
    <t>3) Pull &amp; release trigger # of times for the sensitivity value that you want. ( No pull means reset to 0 )</t>
  </si>
  <si>
    <t>4) G3 blinks # per input. ( If you did not input at 3, wait one quick blink first before step 5. )</t>
  </si>
  <si>
    <t>5) Spring Advance pull trigger 1 time to enable spring advance. No pulls or 2 times to disable it.</t>
  </si>
  <si>
    <t>6) G3 blinks 0, 1 or 2 times depends on your input at 5</t>
  </si>
  <si>
    <t>7) G3 blinks quick times to tell you that it has saved your setting &amp; ended the command.</t>
  </si>
  <si>
    <t>8) Wait 4 seconds for the LED light to stay in before firing with your new options.</t>
  </si>
  <si>
    <t>Note : Spring Advance is for some AEGs that the spring is not fully relaxed after burst mode firing. Normally, you do not need to set this at all. But together with sensitivity setting &amp; CMD#10 your G3 fires consistently on any AEGs.</t>
  </si>
  <si>
    <t>G3 stores 2 sensitivity values for 1-round &amp; X-round burst seperatety.</t>
  </si>
  <si>
    <t>Note : If your AEG still does not fire a full cycle sometimes, use CMD#10 to add precocking time to it.</t>
  </si>
  <si>
    <t>#7 "感度とスプリングアドバンスの設定"</t>
  </si>
  <si>
    <t>バーストショットの1/2が予想以上に出た場合は、G3の設定を変更してください。11～19の数字を入力して調整します。最初は14から入力してください。(引き金を引くのに9秒しかありません)</t>
  </si>
  <si>
    <t>1）G3が7回点滅する。トリガーを1回引っ張って離し、感度変更オプションを有効にします。( 引き金を引かない、または 2 回引くと、保存されている値が変更されないことを意味します。G3 が 2 回点滅し、ステップ 5 に進みます。)</t>
  </si>
  <si>
    <t>2) G3が1回点滅して「今から感度値を入力してもいいですよ」と教えてくれます。</t>
  </si>
  <si>
    <t>3) トリガーを何回か引いて、感度値を入力してください。(引っ張らない場合は0にリセットされます)</t>
  </si>
  <si>
    <t>4) G3 は入力ごとに # を点滅させます。(3で入力しなかった場合は、1回素早く点滅させてから5に進みます。)</t>
  </si>
  <si>
    <t>5) スプリングアドバンス トリガーを1回引くとスプリングアドバンスが有効になります。引かない場合、または2回引くと無効になります。</t>
  </si>
  <si>
    <t>6) G3が0,1,2回点滅します。</t>
  </si>
  <si>
    <t>7) G3 が素早く点滅して、設定を保存してコマンドを終了したことを知らせます。</t>
  </si>
  <si>
    <t>8) 新しいオプションで発射する前に、LEDライトが点灯するまで4秒待ちます。</t>
  </si>
  <si>
    <t>注：スプリングアドバンスは、バーストモードで発射した後、スプリングが完全に緩んでいないAEGのためのものです。通常はこの設定は必要ありません。しかし、感度設定とCMD#10を併用することで、どのようなAEGでも安定した射撃が可能になります。</t>
  </si>
  <si>
    <t>G3には、1ラウンドとXラウンドのバースト用に2つの感度値が保存されています。</t>
  </si>
  <si>
    <t>注意：もしもあなたのAEGが時々フルサイクルで発射しない場合は、CMD#10を使用してプレコッキングタイムを追加してください。</t>
  </si>
  <si>
    <t>注：非常に速いROFや、11.1vリポで動作するAEGの場合は、バーストカウント＃が正確にはG3を設定しているものではないかもしれません。バーストショットの1または1/2が予想よりも少ない場合は、1から9までの数字を選択して入力し、#4からG3を調整してください。</t>
    <phoneticPr fontId="2"/>
  </si>
  <si>
    <t>#8 "Set sniper delay"</t>
  </si>
  <si>
    <t>1) G3 blinks 8 times</t>
  </si>
  <si>
    <t>Note : sniper delay is Milsim feature forcing a programmable fixed delay after a shot</t>
  </si>
  <si>
    <t>2) Pull &amp; release the trigger 1 time to allow sniper delay status change. ( No pulls means no sniper delay. G3 needs about 14 seconds to time out and go to step 5 )</t>
  </si>
  <si>
    <t>3) G3 blinks 1 time. Pull trigger # of times 0.2 sec you want to add. ( No pulls disiable sniper delay. )</t>
  </si>
  <si>
    <t>4) G3 blinks for # of times per your input in 3. (e.g. 5 times means 1 second delay : 0.2 * 5 = 1 second)</t>
  </si>
  <si>
    <t>6) Wait 4 seconds for the LED light to stay on at dim mode before firing again.</t>
  </si>
  <si>
    <t>#8 "スナイパーディレイの設定"</t>
  </si>
  <si>
    <t>1) G3が8回点滅</t>
  </si>
  <si>
    <t>注意：スナイパーディレイはMilsimの機能で、ショット後にプログラム可能な固定ディレイを強制的に発生させるものです。</t>
  </si>
  <si>
    <t>2) スナイパーディレイのステータス変更を可能にするためにトリガーを1回プル＆リリースします。( 引き金を引かないとスナイパーディレイがないことを意味します。G3は約14秒でタイムアウトし、ステップ5に進みます。)</t>
  </si>
  <si>
    <t>3) G3が1回点滅する。0.2秒で追加したい回数だけ引き金を引く。(引き金を引かないとスナイパーディレイは無効になります。)</t>
  </si>
  <si>
    <t>4) 3で入力した回数だけG3が点滅します。(例：5回で1秒のディレイ：0.2 * 5 = 1秒)</t>
  </si>
  <si>
    <t>6) 再度発射する前に、LEDライトが薄暗いモードで点灯するまで4秒待ちます。</t>
  </si>
  <si>
    <t>#9 "Magazine change delay &amp; capacity"</t>
  </si>
  <si>
    <t>1) G3 blinks 9 times</t>
  </si>
  <si>
    <t>Note : Milsim feature to emulate a delay in switching magazine after X bb fired.</t>
  </si>
  <si>
    <t>2) Pull the trigger 1 time to allow magazine change delay setting. (No pulls or pulling 2 times means set magazine change delay time to 0 and disable the function. G3 blinks 2 times and go to step 10 )</t>
  </si>
  <si>
    <t>3) G3 blinks 1 time. Then Pull the trigger the # times of W seconds you want to add onto the magazine change delay time. Valid inputs are 1-15 seconds. ( No pull means disable the function. )</t>
  </si>
  <si>
    <t>4) G3 blinks # of times per input.</t>
  </si>
  <si>
    <t>Note : 16 means delay forever. See page 4 for adding a reset switch.</t>
  </si>
  <si>
    <t>5) Magazine capacity : pull trigger for 100th digit X of capacity. (1 pull = 100, 25 = 2500.  No pulls = 0000)</t>
  </si>
  <si>
    <t>6) G3 blinks # of input. (If you did not enter 100th digit #, wait 1 quick blink first before step 7.)</t>
  </si>
  <si>
    <t>7)pull trigger for 10th digit Y of capacity. (1 pull = 10, 2 pulls = 20.  No pulls = 00.) G3 blink your # Y.</t>
  </si>
  <si>
    <t>8) Pull trigger the unit digit # Z of your magazine capacity. (e.g. pull trigger 5 times means 5. No pulls = 0)</t>
  </si>
  <si>
    <t>9) G3 blinks for # of times per input (If input = 20 for 100th, 5 for 10th, and 0 for unit, then bb = 2050).</t>
  </si>
  <si>
    <t>10) G3 blinks 3 quick times to save setting.</t>
  </si>
  <si>
    <t>G3 also beep 4 quick times when BB count is down to 0.</t>
  </si>
  <si>
    <t>1) G3が9回点滅</t>
  </si>
  <si>
    <t>注：Xbb発射後のマガジンチェンジディレイをエミュレートするミルシム機能。</t>
  </si>
  <si>
    <t>2) 引き金を1回引くとマガジンチェンジディレイの設定が可能になります。2) 引き金を1回引くとマガジンチェンジディレイ設定が可能になります（引き金を2回引かない場合はマガジンチェンジディレイ時間を0に設定して機能を無効にします）。G3が2回点滅し、ステップ10に進みます。)</t>
  </si>
  <si>
    <t>3) G3が1回点滅する。その後、マガジンチェンジディレイタイムに追加したいW秒の回数を引き金を引きます。有効な入力は1～15秒です。引き金を引かない場合は機能が無効になります。</t>
  </si>
  <si>
    <t>4) G3 は入力ごとに何回か点滅します。</t>
  </si>
  <si>
    <t>注：16は永遠に遅延することを意味します。リセットスイッチの追加については4ページを参照してください。</t>
  </si>
  <si>
    <t>5) マガジン容量：容量の 100 桁目の X でトリガーを引きます。(1回引けば100、25回引けば2500、引けない場合は0000)</t>
  </si>
  <si>
    <t>6) G3 は入力の#を点滅させます。(100 桁目の数字を入力していない場合は、先に 1 回点滅させてから手順 7 に進みます。)</t>
  </si>
  <si>
    <t>7)トリガーを引き、容量の１０桁目のＹを入力します。(1 プル＝10、2 プル＝20、プルなし＝00) G3 が点滅します。</t>
  </si>
  <si>
    <t>8) 引き金を引いて、マガジンの容量の単位数字#Zを引きます。(例: 引き金を5回引くと5回になります。)</t>
  </si>
  <si>
    <t>9) G3 は 1 入力あたりの入力回数で点滅します（入力が 100 回の場合は 20 回、10 回の場合は 5 回、単位が 0 回の場合は bb=2050 回）。</t>
  </si>
  <si>
    <t>10) G3が素早く3回点滅して設定を保存します。</t>
  </si>
  <si>
    <t>また、BBカウントが0になった時には、4回のクイックビープ音が鳴ります。</t>
  </si>
  <si>
    <t>#9 "マガジン交換の遅れと容量"</t>
    <phoneticPr fontId="2"/>
  </si>
  <si>
    <t>To toggle precocking on/off, pull &amp; release trigger one time at power up. Wait 7 sec.</t>
  </si>
  <si>
    <t>See 1 blink plus 3 quick blinks : means disabled ; Next time, see 3 quick blinks only means : enabled.</t>
  </si>
  <si>
    <t>1) G3 blinks 10 times</t>
  </si>
  <si>
    <t>Precocking can also be used to set spring to most relaxed position for some AEG.</t>
  </si>
  <si>
    <t>2) Pull &amp; release the trigger 1 time to enable input of the 10th digit # for the pre-cocking delay. ( No pulls or pulling 2 times means no change to the value stored. G3 blinks 2 times and go to the step 9.)</t>
  </si>
  <si>
    <t>3) G3 blinks 1 time. Now, pull &amp; release the trigger the 10th digit # X of your pre-cocking delay. (e.g. pull % release the trigger 1 time means 10 milliseconds, 2 times means 20 milliseconds. No pulls means 00 sec.)</t>
  </si>
  <si>
    <t>4) G3 blinks # per input (If you did not input 10th digit #, wait 1 quick blink first before step 5. )</t>
  </si>
  <si>
    <t>5) Pull &amp; release trigger the unit digit # Y of pre-cocking delay. ( e.g. pull &amp; release the trigger 1 time means 1 millisecond, 2 times means 2 milliseconds. No pulls means 0 millisecond )</t>
  </si>
  <si>
    <t>6) G3 blinks # of input. ( If you did not input unit digit #, wait 1 quick blink first before step 7.)</t>
  </si>
  <si>
    <t>Note : The above steps allow you to set the pre-cocking delay from 0 to 99 milliseconds</t>
  </si>
  <si>
    <t>Battery decay compensation. Note : To clear precocking time to 0, do not pull trigger at step 3 and 5.</t>
  </si>
  <si>
    <t>7) Pull &amp; release the trigger the unit digit # Z of your battery decay compensation time. e.g. pull &amp; release the trigger 2 times add 2 millisec to precocking delay per 0.2 volt decay of battery from its start voltage when you first plug it in. ( if start V = 11, final V= 9, Z =1 : delay - (11-9)/(1*0.2) = 10ms. ) No pulls = 0 = no compensation.</t>
  </si>
  <si>
    <t>8) G3 blinks for the # of times per your input. (0 to 9 equivalent to 0 millisecond to 9 milliseconds)</t>
  </si>
  <si>
    <t>9) G3 blinks 3 quicl times to tell you that it has saved your setting &amp; ended the command.</t>
  </si>
  <si>
    <t>Note : If you only want battery decay compensation with no precocking, set precocking to 1 ms not zero.</t>
  </si>
  <si>
    <t>#10番 "プリコッキングとバッテリーの減衰時間を設定する"</t>
  </si>
  <si>
    <t>プリコッキングのオン/オフを切り替えるには、電源投入時にトリガーを1回引っ張って離します。7秒待ちます。</t>
  </si>
  <si>
    <t>1回の点滅と3回のクイックブリンクが表示されている場合は無効、次回は3回のクイックブリンクのみが表示されている場合は有効となります。</t>
  </si>
  <si>
    <t>1) G3 10回点滅</t>
  </si>
  <si>
    <t>プリコッキングは、いくつかのAEGでスプリングを最もリラックスした位置にセットするためにも使用できます。</t>
  </si>
  <si>
    <t>2) トリガーを 1 回引くと、プリコッキングディレイの 10 桁目の数字が入力されます。引き金を2回引いても引かなくても記憶されている値は変化しません。G3 が 2 回点滅し、ステップ 9 に進みます。 )</t>
  </si>
  <si>
    <t>3) G3が1回点滅する。さて、トリガーを引いて、あなたのプリコッキングディレイの10桁目の数字＃Xをリリースします。(例: 引き金を1回引くと10ミリ秒、2回引くと20ミリ秒を意味します。引かない場合は00秒を意味します。)</t>
  </si>
  <si>
    <t>4) 入力毎に G3 が点滅します(10 桁目の数字を入力していない場合は、1 回素早く点滅してから手順 5 に入ります)。</t>
  </si>
  <si>
    <t>5) プル＆リリースすると、プリコッキングディレイの単位桁番号Ｙが点灯します。(例) 引き金を１回引くと１ミリ秒、２回引くと２ミリ秒となります。引き金を引かない場合は0ミリ秒を意味します。)</t>
  </si>
  <si>
    <t>6) G3 は入力の#を点滅させます。(単位桁番号を入力していない場合は、1 回点滅させてから手順 7 を実行してください。)</t>
  </si>
  <si>
    <t>注：上記の手順でプリコッキングディレイを 0～99 ミリ秒の間で設定することができます。</t>
  </si>
  <si>
    <t>バッテリーの減衰補正を行います。注意：プリコッキング時間を0にするには、ステップ3と5でトリガーを引かないでください。</t>
  </si>
  <si>
    <t>8) 入力された回数だけG3が点滅します。(0～9は0ミリ秒～9ミリ秒に相当)</t>
  </si>
  <si>
    <t>9) G3が3回点滅して、設定を保存してコマンドを終了したことを知らせてくれます。</t>
  </si>
  <si>
    <t>注意：プリコッキングなしでバッテリーの減衰補正のみを行いたい場合は、プリコッキングをゼロではなく1msに設定してください。</t>
  </si>
  <si>
    <t>7) トリガーを引き、バッテリーの減衰補償時間の単位番号Zを引いて離します。</t>
    <phoneticPr fontId="2"/>
  </si>
  <si>
    <t xml:space="preserve">    例えば、トリガーを2回引き、離した場合、最初に接続した時の開始電圧からバッテリーの減衰量が0.2ボルト減るごとに、プリコッキングの遅延時間が2ミリ秒加算されることになります。</t>
    <phoneticPr fontId="2"/>
  </si>
  <si>
    <t xml:space="preserve">    ( スタートV = 11, ファイナルV = 9, Z = 1の場合 : ディレイ - (11-9)/(1*0.2) = 10ms. ) プルなし＝０＝補正なし</t>
    <phoneticPr fontId="2"/>
  </si>
  <si>
    <t>#10 "Set precocking &amp; battery decay time"</t>
    <phoneticPr fontId="2"/>
  </si>
  <si>
    <t>フル 100%シリンダー</t>
    <phoneticPr fontId="2"/>
  </si>
  <si>
    <t>80%シリンダー</t>
    <phoneticPr fontId="2"/>
  </si>
  <si>
    <t>スリーブ</t>
    <phoneticPr fontId="2"/>
  </si>
  <si>
    <t>Motorcycles Protection Arm Sleeve</t>
    <phoneticPr fontId="2"/>
  </si>
  <si>
    <t>WOSAWE</t>
    <phoneticPr fontId="2"/>
  </si>
  <si>
    <t>Mini RMR Red Dot Sight Collimator Glock Reflex Sight Scope</t>
    <phoneticPr fontId="2"/>
  </si>
  <si>
    <t>SOTACGEAR</t>
    <phoneticPr fontId="2"/>
  </si>
  <si>
    <t>Silent Bearing Piston Cylinder Head kit</t>
    <phoneticPr fontId="2"/>
  </si>
  <si>
    <t>Totrait</t>
    <phoneticPr fontId="2"/>
  </si>
  <si>
    <t>ピストンヘッド/シリンダーヘッド</t>
    <phoneticPr fontId="2"/>
  </si>
  <si>
    <t>GLOCK17/34 nylon silde upgrade pack/SAI</t>
    <phoneticPr fontId="2"/>
  </si>
  <si>
    <t>B&amp;W</t>
    <phoneticPr fontId="2"/>
  </si>
  <si>
    <t xml:space="preserve">Poseidon B&amp;W g17 </t>
    <phoneticPr fontId="2"/>
  </si>
  <si>
    <t>LancerTactical</t>
    <phoneticPr fontId="2"/>
  </si>
  <si>
    <t xml:space="preserve">LTX-3-B defender </t>
    <phoneticPr fontId="2"/>
  </si>
  <si>
    <t>PUFFDINO</t>
    <phoneticPr fontId="2"/>
  </si>
  <si>
    <t>GreenGus 600ml</t>
    <phoneticPr fontId="2"/>
  </si>
  <si>
    <t>MK18 NAVY Stock</t>
    <phoneticPr fontId="2"/>
  </si>
  <si>
    <t>[OUTLET]CO2GBBHG SHARK</t>
    <phoneticPr fontId="2"/>
  </si>
  <si>
    <t>ｽﾊﾟﾗｼﾞ</t>
    <phoneticPr fontId="2"/>
  </si>
  <si>
    <t>B&amp;W g17</t>
    <phoneticPr fontId="2"/>
  </si>
  <si>
    <t>メタルスライド</t>
    <phoneticPr fontId="2"/>
  </si>
  <si>
    <t>↑樹脂スライド</t>
    <rPh sb="1" eb="3">
      <t>ジュシ</t>
    </rPh>
    <phoneticPr fontId="2"/>
  </si>
  <si>
    <t>-GreenGus 600ml</t>
    <phoneticPr fontId="2"/>
  </si>
  <si>
    <t xml:space="preserve"> - 東京マルイ No.27 グロック50連ロングマガジン</t>
    <phoneticPr fontId="2"/>
  </si>
  <si>
    <t>6,000peso * 0.135</t>
    <phoneticPr fontId="2"/>
  </si>
  <si>
    <t>52,000peso * 0.135</t>
    <phoneticPr fontId="2"/>
  </si>
  <si>
    <t>修理パーツ</t>
    <rPh sb="0" eb="2">
      <t>シュウリ</t>
    </rPh>
    <phoneticPr fontId="2"/>
  </si>
  <si>
    <t xml:space="preserve"> - No.4 G18C 100連射マガジン 電動ハンドガン用</t>
    <phoneticPr fontId="2"/>
  </si>
  <si>
    <t>20,000peso * 0.135</t>
    <phoneticPr fontId="2"/>
  </si>
  <si>
    <t>-KS-XKB Walkie Talkie 6W High Power</t>
    <phoneticPr fontId="2"/>
  </si>
  <si>
    <t>15,000peso * 3 * 0.135</t>
    <phoneticPr fontId="2"/>
  </si>
  <si>
    <t xml:space="preserve"> - High Power Flash Barrel Decorator-2,3</t>
    <phoneticPr fontId="2"/>
  </si>
  <si>
    <t>30000*0.135 * 2</t>
    <phoneticPr fontId="2"/>
  </si>
  <si>
    <t>- Riflescopes 32 ミリメートル M2 COMP</t>
    <phoneticPr fontId="2"/>
  </si>
  <si>
    <t>23,000peso * 0.135</t>
    <phoneticPr fontId="2"/>
  </si>
  <si>
    <t>alpha-stock bk</t>
    <phoneticPr fontId="2"/>
  </si>
  <si>
    <t>airsoft station</t>
    <phoneticPr fontId="2"/>
  </si>
  <si>
    <t>57＄ 送料込</t>
    <rPh sb="4" eb="7">
      <t>ソウリョウコ</t>
    </rPh>
    <phoneticPr fontId="2"/>
  </si>
  <si>
    <t>ガスガン</t>
    <phoneticPr fontId="2"/>
  </si>
  <si>
    <t>LTX-3 stick magazine</t>
    <phoneticPr fontId="2"/>
  </si>
  <si>
    <t>46.3＄ 送料込</t>
    <rPh sb="6" eb="9">
      <t>ソウリョウコ</t>
    </rPh>
    <phoneticPr fontId="2"/>
  </si>
  <si>
    <t>- M14socom関連</t>
    <rPh sb="10" eb="12">
      <t>カンレン</t>
    </rPh>
    <phoneticPr fontId="2"/>
  </si>
  <si>
    <t>SpecnaArms SA-05 core</t>
    <phoneticPr fontId="2"/>
  </si>
  <si>
    <t>1個2910(3個:8731円)</t>
    <rPh sb="1" eb="2">
      <t>コ</t>
    </rPh>
    <rPh sb="8" eb="9">
      <t>コ</t>
    </rPh>
    <rPh sb="14" eb="15">
      <t>エン</t>
    </rPh>
    <phoneticPr fontId="2"/>
  </si>
  <si>
    <t>フォアグリップ</t>
    <phoneticPr fontId="2"/>
  </si>
  <si>
    <t>130,000peso * 0.135</t>
    <phoneticPr fontId="2"/>
  </si>
  <si>
    <t>【売却済】 CYMA M14socom</t>
    <rPh sb="1" eb="3">
      <t>バイキャク</t>
    </rPh>
    <rPh sb="3" eb="4">
      <t>ズ</t>
    </rPh>
    <phoneticPr fontId="2"/>
  </si>
  <si>
    <t>SLR nylon receiver + grip</t>
    <phoneticPr fontId="2"/>
  </si>
  <si>
    <t>Free Float Quad Rail Picatinny 4inch Handguard</t>
    <phoneticPr fontId="2"/>
  </si>
  <si>
    <t>WADSN</t>
    <phoneticPr fontId="2"/>
  </si>
  <si>
    <t>レールカバー</t>
    <phoneticPr fontId="2"/>
  </si>
  <si>
    <t>CNC Handguard Rail Cover For M-lok (ME08002</t>
    <phoneticPr fontId="2"/>
  </si>
  <si>
    <t>*1PCSしか届かず…半額返金対応で追加で同商品購入</t>
    <rPh sb="7" eb="8">
      <t>トド</t>
    </rPh>
    <rPh sb="11" eb="13">
      <t>ハンガク</t>
    </rPh>
    <rPh sb="13" eb="15">
      <t>ヘンキン</t>
    </rPh>
    <rPh sb="15" eb="17">
      <t>タイオウ</t>
    </rPh>
    <rPh sb="18" eb="20">
      <t>ツイカ</t>
    </rPh>
    <rPh sb="21" eb="24">
      <t>ドウショウヒン</t>
    </rPh>
    <rPh sb="24" eb="26">
      <t>コウニュウ</t>
    </rPh>
    <phoneticPr fontId="2"/>
  </si>
  <si>
    <t>2020/1/5_定例会(Fuerte Bulnes)</t>
    <rPh sb="9" eb="12">
      <t>テイレイカイ</t>
    </rPh>
    <phoneticPr fontId="2"/>
  </si>
  <si>
    <t>2020/1/11_定例会(Fuerte Bulnes)</t>
    <rPh sb="10" eb="13">
      <t>テイレイカイ</t>
    </rPh>
    <phoneticPr fontId="2"/>
  </si>
  <si>
    <t>2020/1/12_定例会(TigerLand)</t>
    <rPh sb="10" eb="13">
      <t>テイレイカイ</t>
    </rPh>
    <phoneticPr fontId="2"/>
  </si>
  <si>
    <t>2020/2/1_定例会(Fuerte Bulnes)</t>
    <rPh sb="9" eb="12">
      <t>テイレイカイ</t>
    </rPh>
    <phoneticPr fontId="2"/>
  </si>
  <si>
    <t>2020/2/2_定例会(Fuerte Bulnes)</t>
    <rPh sb="9" eb="12">
      <t>テイレイカイ</t>
    </rPh>
    <phoneticPr fontId="2"/>
  </si>
  <si>
    <t>2020/2/8_定例会(Fuerte Bulnes)</t>
    <rPh sb="9" eb="12">
      <t>テイレイカイ</t>
    </rPh>
    <phoneticPr fontId="2"/>
  </si>
  <si>
    <t>2020/2/9_定例会(Fuerte Bulnes)</t>
    <rPh sb="9" eb="12">
      <t>テイレイカイ</t>
    </rPh>
    <phoneticPr fontId="2"/>
  </si>
  <si>
    <t>2020/2/13_夜戦定例会(Fuerte Bulnes)</t>
    <rPh sb="10" eb="12">
      <t>ヤセン</t>
    </rPh>
    <rPh sb="12" eb="15">
      <t>テイレイカイ</t>
    </rPh>
    <phoneticPr fontId="2"/>
  </si>
  <si>
    <t>2020/2/15_定例会(Fuerte Bulnes)</t>
    <rPh sb="10" eb="13">
      <t>テイレイカイ</t>
    </rPh>
    <phoneticPr fontId="2"/>
  </si>
  <si>
    <t>2020/3/8_定例会(Fuerte Bulnes)</t>
    <rPh sb="9" eb="12">
      <t>テイレイカイ</t>
    </rPh>
    <phoneticPr fontId="2"/>
  </si>
  <si>
    <t>2020/3/9_定例会(fusterland airsoft)</t>
    <rPh sb="9" eb="12">
      <t>テイレイカイ</t>
    </rPh>
    <phoneticPr fontId="2"/>
  </si>
  <si>
    <t>2020/3/12_夜戦定例会(Fuerte Bulnes)</t>
  </si>
  <si>
    <t>2020/3/14_定例会(Fuerte Bulnes)</t>
    <rPh sb="10" eb="13">
      <t>テイレイカイ</t>
    </rPh>
    <phoneticPr fontId="2"/>
  </si>
  <si>
    <t>T238 Programmable FCU V3</t>
    <phoneticPr fontId="2"/>
  </si>
  <si>
    <t>New Gear Set Module 8mm</t>
    <phoneticPr fontId="2"/>
  </si>
  <si>
    <t>ギアモジュール</t>
    <phoneticPr fontId="2"/>
  </si>
  <si>
    <t>Charging Handle RP-1 Zenitco Upgrade Bolt Grip</t>
    <phoneticPr fontId="2"/>
  </si>
  <si>
    <t>ボルトグリップ</t>
    <phoneticPr fontId="2"/>
  </si>
  <si>
    <t>Zenit PK-0スタイル AKフォアグリップ</t>
    <phoneticPr fontId="2"/>
  </si>
  <si>
    <t>Cylinder Head For Ver. 7</t>
    <phoneticPr fontId="2"/>
  </si>
  <si>
    <t>※spectre目的</t>
    <rPh sb="8" eb="10">
      <t>モクテキ</t>
    </rPh>
    <phoneticPr fontId="2"/>
  </si>
  <si>
    <t xml:space="preserve">WADSN </t>
    <phoneticPr fontId="2"/>
  </si>
  <si>
    <t>Airsoft Tactical Front Grip (hand stop) M-lok</t>
    <phoneticPr fontId="2"/>
  </si>
  <si>
    <t>Arisaka Style MK8 hand Rails (hand stop)</t>
    <phoneticPr fontId="2"/>
  </si>
  <si>
    <t>CRUSADER</t>
    <phoneticPr fontId="2"/>
  </si>
  <si>
    <t>マガジンボタン</t>
    <phoneticPr fontId="2"/>
  </si>
  <si>
    <t>M4GBB MATCH マガジンボタンセット/VFCM4GBB対応</t>
    <phoneticPr fontId="2"/>
  </si>
  <si>
    <t>paypayクーポン</t>
    <phoneticPr fontId="2"/>
  </si>
  <si>
    <t>paypayポイント</t>
    <phoneticPr fontId="2"/>
  </si>
  <si>
    <t>2020/7/14 売却済</t>
    <rPh sb="10" eb="12">
      <t>バイキャク</t>
    </rPh>
    <rPh sb="12" eb="13">
      <t>ズ</t>
    </rPh>
    <phoneticPr fontId="2"/>
  </si>
  <si>
    <t xml:space="preserve"> - 減速アダプター</t>
    <phoneticPr fontId="2"/>
  </si>
  <si>
    <t>13000*0.135</t>
    <phoneticPr fontId="2"/>
  </si>
  <si>
    <t xml:space="preserve"> - High Power Flash Barrel Decorator</t>
    <phoneticPr fontId="2"/>
  </si>
  <si>
    <r>
      <t>3918/1個</t>
    </r>
    <r>
      <rPr>
        <sz val="11"/>
        <color theme="1"/>
        <rFont val="Meiryo UI"/>
        <family val="3"/>
        <charset val="128"/>
      </rPr>
      <t xml:space="preserve"> 2020/7/14 売却済</t>
    </r>
    <phoneticPr fontId="2"/>
  </si>
  <si>
    <t>移譲</t>
    <rPh sb="0" eb="2">
      <t>イジョウ</t>
    </rPh>
    <phoneticPr fontId="2"/>
  </si>
  <si>
    <t>with久保田夫妻</t>
    <rPh sb="4" eb="7">
      <t>クボタ</t>
    </rPh>
    <rPh sb="7" eb="9">
      <t>フサイ</t>
    </rPh>
    <phoneticPr fontId="2"/>
  </si>
  <si>
    <t>2020/8/9_X-FIRE定例会(ジェロニモ)</t>
    <rPh sb="15" eb="18">
      <t>テイレイカイ</t>
    </rPh>
    <phoneticPr fontId="2"/>
  </si>
  <si>
    <t>2020/8/16_アリスギア貸切(battle BUSHMAN)</t>
    <rPh sb="15" eb="17">
      <t>カシキリ</t>
    </rPh>
    <phoneticPr fontId="2"/>
  </si>
  <si>
    <t>パッチ提供費</t>
    <rPh sb="3" eb="5">
      <t>テイキョウ</t>
    </rPh>
    <rPh sb="5" eb="6">
      <t>ヒ</t>
    </rPh>
    <phoneticPr fontId="2"/>
  </si>
  <si>
    <t>2020/8/29_定例会(battle)</t>
    <rPh sb="10" eb="13">
      <t>テイレイカイ</t>
    </rPh>
    <phoneticPr fontId="2"/>
  </si>
  <si>
    <t>T238 Programmable MOSFET FOR V3</t>
    <phoneticPr fontId="2"/>
  </si>
  <si>
    <t>マガジンキャッチ</t>
    <phoneticPr fontId="2"/>
  </si>
  <si>
    <t>MagazineReleaseCatch /Double Side Gold</t>
    <phoneticPr fontId="2"/>
  </si>
  <si>
    <t>Lock Bracer Hop-up</t>
    <phoneticPr fontId="2"/>
  </si>
  <si>
    <t>ホップアップロック</t>
    <phoneticPr fontId="2"/>
  </si>
  <si>
    <t>WADSN</t>
  </si>
  <si>
    <t>レールカバー</t>
  </si>
  <si>
    <t>CNC Handguard Rail Cover For M-lok (ME08002</t>
  </si>
  <si>
    <t>追加購入分(2PCS)</t>
    <rPh sb="0" eb="2">
      <t>ツイカ</t>
    </rPh>
    <rPh sb="2" eb="5">
      <t>コウニュウブン</t>
    </rPh>
    <phoneticPr fontId="2"/>
  </si>
  <si>
    <t>Bench Clamp 360 万力</t>
    <rPh sb="16" eb="18">
      <t>マンリキ</t>
    </rPh>
    <phoneticPr fontId="2"/>
  </si>
  <si>
    <t>はんだステーション</t>
    <phoneticPr fontId="2"/>
  </si>
  <si>
    <t>T238 Programmable FCU V2</t>
    <phoneticPr fontId="2"/>
  </si>
  <si>
    <t>東京マルイ No.27 グロック50連ロングマガジン</t>
  </si>
  <si>
    <t>宮川ゴム</t>
  </si>
  <si>
    <t>ショットガン 専用 「 SHOT GUN HERO 」 シリコン 硬度 40 チャンバー パッキン</t>
    <phoneticPr fontId="2"/>
  </si>
  <si>
    <t xml:space="preserve"> 取り外し中</t>
    <rPh sb="1" eb="2">
      <t>ト</t>
    </rPh>
    <rPh sb="3" eb="4">
      <t>ハズ</t>
    </rPh>
    <rPh sb="5" eb="6">
      <t>チュウ</t>
    </rPh>
    <phoneticPr fontId="2"/>
  </si>
  <si>
    <t>ギアセット</t>
  </si>
  <si>
    <t>18:1 ギアセット</t>
  </si>
  <si>
    <t>ピストンヘッド</t>
  </si>
  <si>
    <t>破損 2020/8/9</t>
    <rPh sb="0" eb="2">
      <t>ハソン</t>
    </rPh>
    <phoneticPr fontId="2"/>
  </si>
  <si>
    <t>g17</t>
    <phoneticPr fontId="2"/>
  </si>
  <si>
    <t>/////紛失/////</t>
    <rPh sb="5" eb="7">
      <t>フンシツ</t>
    </rPh>
    <phoneticPr fontId="2"/>
  </si>
  <si>
    <t>ファスガン用</t>
    <rPh sb="5" eb="6">
      <t>ヨウ</t>
    </rPh>
    <phoneticPr fontId="2"/>
  </si>
  <si>
    <t>トリガー</t>
  </si>
  <si>
    <t>CNC Aluminum Timer Trigger For M4 M16</t>
  </si>
  <si>
    <t>M4用ストレートトリガー 青</t>
    <rPh sb="2" eb="3">
      <t>ヨウ</t>
    </rPh>
    <rPh sb="13" eb="14">
      <t>アオ</t>
    </rPh>
    <phoneticPr fontId="2"/>
  </si>
  <si>
    <t>1万ペソ *0.14</t>
    <phoneticPr fontId="2"/>
  </si>
  <si>
    <t>4万peso * 0.14</t>
    <phoneticPr fontId="2"/>
  </si>
  <si>
    <t>シリンダーヘッド</t>
  </si>
  <si>
    <t>2020/8/30_定例会(tenkoo)</t>
    <rPh sb="10" eb="13">
      <t>テイレイカイ</t>
    </rPh>
    <phoneticPr fontId="2"/>
  </si>
  <si>
    <t>SA改</t>
    <rPh sb="2" eb="3">
      <t>カイ</t>
    </rPh>
    <phoneticPr fontId="2"/>
  </si>
  <si>
    <t>●(T238)</t>
    <phoneticPr fontId="2"/>
  </si>
  <si>
    <t>●(ETU)</t>
    <phoneticPr fontId="2"/>
  </si>
  <si>
    <t>●(EFCS)</t>
    <phoneticPr fontId="2"/>
  </si>
  <si>
    <t>●(Urrkii)</t>
    <phoneticPr fontId="2"/>
  </si>
  <si>
    <t>●(個人)</t>
    <rPh sb="2" eb="4">
      <t>コジン</t>
    </rPh>
    <phoneticPr fontId="2"/>
  </si>
  <si>
    <t>Ver2用 ロータリータイプ 樹脂</t>
    <rPh sb="4" eb="5">
      <t>ヨウ</t>
    </rPh>
    <rPh sb="15" eb="17">
      <t>ジュシ</t>
    </rPh>
    <phoneticPr fontId="2"/>
  </si>
  <si>
    <t>[スライド割れ/破損] Glock 17 advanced</t>
    <rPh sb="5" eb="6">
      <t>ワ</t>
    </rPh>
    <rPh sb="8" eb="10">
      <t>ハソン</t>
    </rPh>
    <phoneticPr fontId="2"/>
  </si>
  <si>
    <t xml:space="preserve">SPARK </t>
    <phoneticPr fontId="2"/>
  </si>
  <si>
    <t>電動ガン用高性能モーター INAZUMA short</t>
    <phoneticPr fontId="2"/>
  </si>
  <si>
    <t>部分破損</t>
    <rPh sb="0" eb="2">
      <t>ブブン</t>
    </rPh>
    <rPh sb="2" eb="4">
      <t>ハソン</t>
    </rPh>
    <phoneticPr fontId="2"/>
  </si>
  <si>
    <t>No.162 EG-30000モーター</t>
    <phoneticPr fontId="2"/>
  </si>
  <si>
    <t>ブルパップ式</t>
    <rPh sb="5" eb="6">
      <t>シキ</t>
    </rPh>
    <phoneticPr fontId="2"/>
  </si>
  <si>
    <t xml:space="preserve"> - 守護神 High Torque Motor short type-1</t>
    <phoneticPr fontId="2"/>
  </si>
  <si>
    <t>守護神 High Torque Motor Short type-1</t>
    <rPh sb="0" eb="3">
      <t>シュゴシン</t>
    </rPh>
    <phoneticPr fontId="2"/>
  </si>
  <si>
    <t>2020/9/5 売却済</t>
  </si>
  <si>
    <t>Ace1Arms</t>
    <phoneticPr fontId="2"/>
  </si>
  <si>
    <t>GBB ハンドガン用 118cm 6.01mm</t>
    <rPh sb="9" eb="10">
      <t>ヨウ</t>
    </rPh>
    <phoneticPr fontId="2"/>
  </si>
  <si>
    <t>pay</t>
    <phoneticPr fontId="2"/>
  </si>
  <si>
    <t>PDW XM-T01 Nylon Tactical Toy Gun Stock</t>
    <phoneticPr fontId="2"/>
  </si>
  <si>
    <t>マガジンリップ</t>
    <phoneticPr fontId="2"/>
  </si>
  <si>
    <t>純正 マガジンリップ Glockシリーズ用 G26-62-300</t>
    <phoneticPr fontId="2"/>
  </si>
  <si>
    <t>ｻﾝｺｰ</t>
    <phoneticPr fontId="2"/>
  </si>
  <si>
    <t>補修作業</t>
    <rPh sb="0" eb="2">
      <t>ホシュウ</t>
    </rPh>
    <rPh sb="2" eb="4">
      <t>サギョウ</t>
    </rPh>
    <phoneticPr fontId="2"/>
  </si>
  <si>
    <t>G3 proglamable mosfet Tコネ</t>
    <phoneticPr fontId="2"/>
  </si>
  <si>
    <t xml:space="preserve"> - G3 proglamable mosfet Tコネ</t>
    <phoneticPr fontId="2"/>
  </si>
  <si>
    <t>2020/9/9 売却済</t>
    <phoneticPr fontId="2"/>
  </si>
  <si>
    <t>G3 proglamable mosfet タミヤ</t>
    <phoneticPr fontId="2"/>
  </si>
  <si>
    <t xml:space="preserve">ピニオンリムーバー </t>
    <phoneticPr fontId="2"/>
  </si>
  <si>
    <t>PEQ・ミニSタイプ対応</t>
    <rPh sb="10" eb="12">
      <t>タイオウ</t>
    </rPh>
    <phoneticPr fontId="2"/>
  </si>
  <si>
    <t>PEQタイプ対応</t>
    <rPh sb="6" eb="8">
      <t>タイオウ</t>
    </rPh>
    <phoneticPr fontId="2"/>
  </si>
  <si>
    <t>2020/9/19_定例会(battle)</t>
    <rPh sb="10" eb="13">
      <t>テイレイカイ</t>
    </rPh>
    <phoneticPr fontId="2"/>
  </si>
  <si>
    <t>2020/9/26_定例会(SISTER)</t>
    <rPh sb="10" eb="13">
      <t>テイレイカイ</t>
    </rPh>
    <phoneticPr fontId="2"/>
  </si>
  <si>
    <t>優里子弁当</t>
    <rPh sb="0" eb="3">
      <t>ユリコ</t>
    </rPh>
    <rPh sb="3" eb="5">
      <t>ベントウ</t>
    </rPh>
    <phoneticPr fontId="2"/>
  </si>
  <si>
    <t>2020/9/22_定例会(ジェロニモ)</t>
    <rPh sb="10" eb="13">
      <t>テイレイカイ</t>
    </rPh>
    <phoneticPr fontId="2"/>
  </si>
  <si>
    <t xml:space="preserve"> - T238 Programmable FCU V2</t>
    <phoneticPr fontId="2"/>
  </si>
  <si>
    <t>2020/9/16 売却済</t>
    <phoneticPr fontId="2"/>
  </si>
  <si>
    <t>2020/9/21_定例会(東京サバゲーパーク)</t>
    <rPh sb="10" eb="13">
      <t>テイレイカイ</t>
    </rPh>
    <rPh sb="14" eb="16">
      <t>トウキョウ</t>
    </rPh>
    <phoneticPr fontId="2"/>
  </si>
  <si>
    <t>2020/10/25_定例会(ファスガン 入間倉庫)</t>
    <rPh sb="11" eb="14">
      <t>テイレイカイ</t>
    </rPh>
    <rPh sb="21" eb="23">
      <t>イリマ</t>
    </rPh>
    <rPh sb="23" eb="25">
      <t>ソウコ</t>
    </rPh>
    <phoneticPr fontId="2"/>
  </si>
  <si>
    <t xml:space="preserve"> - G3 proglamable mosfet タミヤ</t>
    <phoneticPr fontId="2"/>
  </si>
  <si>
    <t>2020/9/24 売却済</t>
    <phoneticPr fontId="2"/>
  </si>
  <si>
    <t xml:space="preserve">AK47用 スプリングマガジン 樹脂2 金属1 </t>
    <rPh sb="4" eb="5">
      <t>ヨウ</t>
    </rPh>
    <rPh sb="16" eb="18">
      <t>ジュシ</t>
    </rPh>
    <rPh sb="20" eb="22">
      <t>キンゾク</t>
    </rPh>
    <phoneticPr fontId="2"/>
  </si>
  <si>
    <t>不明</t>
    <rPh sb="0" eb="2">
      <t>フメイ</t>
    </rPh>
    <phoneticPr fontId="2"/>
  </si>
  <si>
    <t>有志</t>
    <rPh sb="0" eb="2">
      <t>ユウシ</t>
    </rPh>
    <phoneticPr fontId="2"/>
  </si>
  <si>
    <t>昼食無し</t>
    <rPh sb="0" eb="2">
      <t>チュウショク</t>
    </rPh>
    <rPh sb="2" eb="3">
      <t>ナ</t>
    </rPh>
    <phoneticPr fontId="2"/>
  </si>
  <si>
    <t>カスタムパーツ</t>
    <phoneticPr fontId="2"/>
  </si>
  <si>
    <t>エアコキガバメント ショットガン化パーツ ver.2+</t>
    <rPh sb="16" eb="17">
      <t>カ</t>
    </rPh>
    <phoneticPr fontId="2"/>
  </si>
  <si>
    <t>個人(しんさ)</t>
    <rPh sb="0" eb="2">
      <t>コジン</t>
    </rPh>
    <phoneticPr fontId="2"/>
  </si>
  <si>
    <t>M160 ハイトルクモーター ロング</t>
    <phoneticPr fontId="2"/>
  </si>
  <si>
    <t>1個当たり/ 2807円</t>
    <rPh sb="1" eb="2">
      <t>コ</t>
    </rPh>
    <rPh sb="2" eb="3">
      <t>ア</t>
    </rPh>
    <rPh sb="11" eb="12">
      <t>エン</t>
    </rPh>
    <phoneticPr fontId="2"/>
  </si>
  <si>
    <t>破損:2</t>
    <rPh sb="0" eb="2">
      <t>ハソン</t>
    </rPh>
    <phoneticPr fontId="2"/>
  </si>
  <si>
    <t>コルトガバメントHG</t>
    <phoneticPr fontId="2"/>
  </si>
  <si>
    <t>FireFly</t>
    <phoneticPr fontId="2"/>
  </si>
  <si>
    <t>漢ばね</t>
    <rPh sb="0" eb="1">
      <t>オトコ</t>
    </rPh>
    <phoneticPr fontId="2"/>
  </si>
  <si>
    <t>エアコキハンドガン</t>
    <phoneticPr fontId="2"/>
  </si>
  <si>
    <t>No.6 コルトガバメント用スペアマガジン 25</t>
    <rPh sb="13" eb="14">
      <t>ヨウ</t>
    </rPh>
    <phoneticPr fontId="2"/>
  </si>
  <si>
    <t>M160 ハイトルクモーター ロング -1</t>
    <phoneticPr fontId="2"/>
  </si>
  <si>
    <t>1個当たり/ 2807円</t>
    <phoneticPr fontId="2"/>
  </si>
  <si>
    <t>2020/10/2 売却済</t>
    <rPh sb="10" eb="12">
      <t>バイキャク</t>
    </rPh>
    <rPh sb="12" eb="13">
      <t>ズ</t>
    </rPh>
    <phoneticPr fontId="2"/>
  </si>
  <si>
    <t xml:space="preserve"> - M160 ハイトルクモーター ロング -1</t>
    <phoneticPr fontId="2"/>
  </si>
  <si>
    <t>単独</t>
    <rPh sb="0" eb="2">
      <t>タンドク</t>
    </rPh>
    <phoneticPr fontId="2"/>
  </si>
  <si>
    <t>with イッシーさんチーム</t>
    <phoneticPr fontId="2"/>
  </si>
  <si>
    <t>公式</t>
    <rPh sb="0" eb="2">
      <t>コウシキ</t>
    </rPh>
    <phoneticPr fontId="2"/>
  </si>
  <si>
    <t>BigDragon M160</t>
    <phoneticPr fontId="2"/>
  </si>
  <si>
    <t>エアコキ ガバメント</t>
    <phoneticPr fontId="2"/>
  </si>
  <si>
    <t>(貸</t>
    <rPh sb="1" eb="2">
      <t>カ</t>
    </rPh>
    <phoneticPr fontId="2"/>
  </si>
  <si>
    <t>GAW</t>
    <phoneticPr fontId="2"/>
  </si>
  <si>
    <t>RetroArms</t>
    <phoneticPr fontId="2"/>
  </si>
  <si>
    <t>TUBERA AR15 200mm</t>
    <phoneticPr fontId="2"/>
  </si>
  <si>
    <t>AOE</t>
    <phoneticPr fontId="2"/>
  </si>
  <si>
    <t>AOEアジャストスペーサー</t>
    <phoneticPr fontId="2"/>
  </si>
  <si>
    <t>売却済 2020/10/6</t>
    <rPh sb="0" eb="2">
      <t>バイキャク</t>
    </rPh>
    <rPh sb="2" eb="3">
      <t>ズ</t>
    </rPh>
    <phoneticPr fontId="2"/>
  </si>
  <si>
    <t xml:space="preserve"> - 自作プリコック改 電動ガン用MOSFETスイッチ</t>
    <phoneticPr fontId="2"/>
  </si>
  <si>
    <t>売却済 2020/10/6</t>
    <rPh sb="0" eb="3">
      <t>バイキャクズ</t>
    </rPh>
    <phoneticPr fontId="2"/>
  </si>
  <si>
    <t xml:space="preserve"> 売却済(2020/10/7)</t>
    <rPh sb="1" eb="3">
      <t>バイキャク</t>
    </rPh>
    <rPh sb="3" eb="4">
      <t>ズ</t>
    </rPh>
    <phoneticPr fontId="2"/>
  </si>
  <si>
    <t>Magorui</t>
    <phoneticPr fontId="2"/>
  </si>
  <si>
    <t>perunV2</t>
    <phoneticPr fontId="2"/>
  </si>
  <si>
    <t>SHS 13:1</t>
    <phoneticPr fontId="2"/>
  </si>
  <si>
    <t>ZC軽量メカボ</t>
    <rPh sb="2" eb="4">
      <t>ケイリョウ</t>
    </rPh>
    <phoneticPr fontId="2"/>
  </si>
  <si>
    <t>SHS ピストン</t>
    <phoneticPr fontId="2"/>
  </si>
  <si>
    <t>retro ノズル</t>
    <phoneticPr fontId="2"/>
  </si>
  <si>
    <t>消音シリンダーヘッド/ピストンヘッド</t>
    <rPh sb="0" eb="2">
      <t>ショウオン</t>
    </rPh>
    <phoneticPr fontId="2"/>
  </si>
  <si>
    <t>229mm 6.03</t>
    <phoneticPr fontId="2"/>
  </si>
  <si>
    <t>ZC軽量スプリングガイド</t>
    <rPh sb="2" eb="4">
      <t>ケイリョウ</t>
    </rPh>
    <phoneticPr fontId="2"/>
  </si>
  <si>
    <t>tubera 200mm</t>
    <phoneticPr fontId="2"/>
  </si>
  <si>
    <t>EFCS</t>
    <phoneticPr fontId="2"/>
  </si>
  <si>
    <t>SHS DSG + タぺプレ</t>
    <phoneticPr fontId="2"/>
  </si>
  <si>
    <t>SHS 18:1 流用</t>
    <rPh sb="9" eb="11">
      <t>リュウヨウ</t>
    </rPh>
    <phoneticPr fontId="2"/>
  </si>
  <si>
    <t>故障T238廃棄</t>
    <rPh sb="0" eb="2">
      <t>コショウ</t>
    </rPh>
    <rPh sb="6" eb="8">
      <t>ハイキ</t>
    </rPh>
    <phoneticPr fontId="2"/>
  </si>
  <si>
    <t>G.A.W. AOE調整</t>
    <rPh sb="10" eb="12">
      <t>チョウセイ</t>
    </rPh>
    <phoneticPr fontId="2"/>
  </si>
  <si>
    <t>次世代</t>
    <rPh sb="0" eb="3">
      <t>ジセダイ</t>
    </rPh>
    <phoneticPr fontId="2"/>
  </si>
  <si>
    <t>新メカボ構想</t>
    <rPh sb="0" eb="1">
      <t>シン</t>
    </rPh>
    <rPh sb="4" eb="6">
      <t>コウソウ</t>
    </rPh>
    <phoneticPr fontId="2"/>
  </si>
  <si>
    <t>perun AB++</t>
    <phoneticPr fontId="2"/>
  </si>
  <si>
    <t>SBD取外し</t>
    <rPh sb="3" eb="4">
      <t>ト</t>
    </rPh>
    <rPh sb="4" eb="5">
      <t>ハズ</t>
    </rPh>
    <phoneticPr fontId="2"/>
  </si>
  <si>
    <t>モーター M160交換</t>
    <rPh sb="9" eb="11">
      <t>コウカン</t>
    </rPh>
    <phoneticPr fontId="2"/>
  </si>
  <si>
    <t>SHS 次世代用ピストン</t>
    <rPh sb="4" eb="7">
      <t>ジセダイ</t>
    </rPh>
    <rPh sb="7" eb="8">
      <t>ヨウ</t>
    </rPh>
    <phoneticPr fontId="2"/>
  </si>
  <si>
    <t>軸受け</t>
    <rPh sb="0" eb="2">
      <t>ジクウ</t>
    </rPh>
    <phoneticPr fontId="2"/>
  </si>
  <si>
    <t>(SHS 8mmベアリング軸受け)</t>
    <rPh sb="13" eb="15">
      <t>ジクウ</t>
    </rPh>
    <phoneticPr fontId="2"/>
  </si>
  <si>
    <t>シリンダー,シリンダーヘッド流用？修正？</t>
    <rPh sb="14" eb="16">
      <t>リュウヨウ</t>
    </rPh>
    <rPh sb="17" eb="19">
      <t>シュウセイ</t>
    </rPh>
    <phoneticPr fontId="2"/>
  </si>
  <si>
    <t>スプリング,タぺプレ,シリンダー,チャンバーアセンブリ流用</t>
    <rPh sb="27" eb="29">
      <t>リュウヨウ</t>
    </rPh>
    <phoneticPr fontId="2"/>
  </si>
  <si>
    <t xml:space="preserve"> - M160 ハイトルクモーター ロング -2</t>
    <phoneticPr fontId="2"/>
  </si>
  <si>
    <t>2020/10/16 売却済</t>
    <rPh sb="11" eb="13">
      <t>バイキャク</t>
    </rPh>
    <rPh sb="13" eb="14">
      <t>ズ</t>
    </rPh>
    <phoneticPr fontId="2"/>
  </si>
  <si>
    <t>M160 ハイトルクモーター ロング -2</t>
    <phoneticPr fontId="2"/>
  </si>
  <si>
    <t>14teeth pistion</t>
    <phoneticPr fontId="2"/>
  </si>
  <si>
    <t>1個当たり/353円</t>
    <rPh sb="1" eb="2">
      <t>コ</t>
    </rPh>
    <rPh sb="2" eb="3">
      <t>ア</t>
    </rPh>
    <rPh sb="9" eb="10">
      <t>エン</t>
    </rPh>
    <phoneticPr fontId="2"/>
  </si>
  <si>
    <t>トリガーセーフ</t>
    <phoneticPr fontId="2"/>
  </si>
  <si>
    <t>Trigger Cover Safety</t>
    <phoneticPr fontId="2"/>
  </si>
  <si>
    <t>perun</t>
    <phoneticPr fontId="2"/>
  </si>
  <si>
    <t>perun V2 optical</t>
    <phoneticPr fontId="2"/>
  </si>
  <si>
    <t>ネオジム磁石</t>
    <rPh sb="4" eb="6">
      <t>ジシャク</t>
    </rPh>
    <phoneticPr fontId="2"/>
  </si>
  <si>
    <t>V2 QD フォージングプレス A6082 CNCメカボックス for AEG M4</t>
    <phoneticPr fontId="2"/>
  </si>
  <si>
    <t>Yaho</t>
    <phoneticPr fontId="2"/>
  </si>
  <si>
    <t>AEG アルミニウム ベアリングスプリングガイド V2</t>
    <phoneticPr fontId="2"/>
  </si>
  <si>
    <t>CNCシーリングノズル GEN2 Oリング付き 21.4mm</t>
    <phoneticPr fontId="2"/>
  </si>
  <si>
    <t>次世代用 5.9mm 強化ブッシュ（軸受）</t>
    <phoneticPr fontId="2"/>
  </si>
  <si>
    <t>LONEX</t>
    <phoneticPr fontId="2"/>
  </si>
  <si>
    <t>Yahooショッピングクーポン</t>
    <phoneticPr fontId="2"/>
  </si>
  <si>
    <t>HK416D 次世代電動ガン</t>
    <rPh sb="7" eb="10">
      <t>ジセダイ</t>
    </rPh>
    <rPh sb="10" eb="12">
      <t>デンドウ</t>
    </rPh>
    <phoneticPr fontId="2"/>
  </si>
  <si>
    <t>ミリ物販</t>
    <rPh sb="2" eb="4">
      <t>ブッパン</t>
    </rPh>
    <phoneticPr fontId="2"/>
  </si>
  <si>
    <t>HK416D</t>
    <phoneticPr fontId="2"/>
  </si>
  <si>
    <t>(旧)海外渡航向けカスタム電動ガン</t>
    <rPh sb="1" eb="2">
      <t>キュウ</t>
    </rPh>
    <phoneticPr fontId="2"/>
  </si>
  <si>
    <t xml:space="preserve"> 軽量カスタム originZ</t>
    <rPh sb="1" eb="3">
      <t>ケイリョウ</t>
    </rPh>
    <phoneticPr fontId="2"/>
  </si>
  <si>
    <t xml:space="preserve">ハイトルクギア 100:300 BD4772E </t>
    <phoneticPr fontId="2"/>
  </si>
  <si>
    <t>スプリングガイド(リコイルオミット)</t>
    <phoneticPr fontId="2"/>
  </si>
  <si>
    <t>SR-16 フレーム/グリップ/ver.2メカボ等</t>
    <rPh sb="24" eb="25">
      <t>ナド</t>
    </rPh>
    <phoneticPr fontId="2"/>
  </si>
  <si>
    <t>Mk18 フレーム/メカボ/(モーター欠品)等</t>
    <rPh sb="19" eb="21">
      <t>ケッピン</t>
    </rPh>
    <rPh sb="22" eb="23">
      <t>ナド</t>
    </rPh>
    <phoneticPr fontId="2"/>
  </si>
  <si>
    <t>DSG EFCS M4</t>
    <phoneticPr fontId="2"/>
  </si>
  <si>
    <t>← (旧) DoubleBell M4</t>
    <rPh sb="3" eb="4">
      <t>キュウ</t>
    </rPh>
    <phoneticPr fontId="2"/>
  </si>
  <si>
    <t>← (旧)[流速] Specna系パーツ流用 M4 PDW</t>
    <rPh sb="3" eb="4">
      <t>キュウ</t>
    </rPh>
    <phoneticPr fontId="2"/>
  </si>
  <si>
    <t>20mm Rail Handle Grip (巨大</t>
    <rPh sb="23" eb="25">
      <t>キョダイ</t>
    </rPh>
    <phoneticPr fontId="2"/>
  </si>
  <si>
    <t>DSG ARES</t>
    <phoneticPr fontId="2"/>
  </si>
  <si>
    <t>●(PERUN)</t>
    <phoneticPr fontId="2"/>
  </si>
  <si>
    <t>直径 3mm ベアリングボール</t>
    <rPh sb="0" eb="2">
      <t>チョッケイ</t>
    </rPh>
    <phoneticPr fontId="2"/>
  </si>
  <si>
    <t>補修パーツ</t>
    <rPh sb="0" eb="2">
      <t>ホシュウ</t>
    </rPh>
    <phoneticPr fontId="2"/>
  </si>
  <si>
    <t>M1911 grip Marbling Acrylic</t>
    <phoneticPr fontId="2"/>
  </si>
  <si>
    <t>1個当たり/ 2,969円</t>
    <rPh sb="1" eb="2">
      <t>コ</t>
    </rPh>
    <rPh sb="2" eb="3">
      <t>ア</t>
    </rPh>
    <rPh sb="12" eb="13">
      <t>エン</t>
    </rPh>
    <phoneticPr fontId="2"/>
  </si>
  <si>
    <t>T238 Programmable DTU V2向け ver.1.7</t>
    <rPh sb="24" eb="25">
      <t>ム</t>
    </rPh>
    <phoneticPr fontId="2"/>
  </si>
  <si>
    <t>6.03mm 229mmインナーバレル</t>
    <phoneticPr fontId="2"/>
  </si>
  <si>
    <t>セクターギア</t>
    <phoneticPr fontId="2"/>
  </si>
  <si>
    <t>DSG ダブルセクターギア + タペットプレート</t>
    <phoneticPr fontId="2"/>
  </si>
  <si>
    <t>トリガー関連</t>
    <rPh sb="4" eb="6">
      <t>カンレン</t>
    </rPh>
    <phoneticPr fontId="2"/>
  </si>
  <si>
    <t>SFA</t>
    <phoneticPr fontId="2"/>
  </si>
  <si>
    <t>ライトトリガースプリング ver.2</t>
    <phoneticPr fontId="2"/>
  </si>
  <si>
    <t>ライトトリガースプリング 次世代ver.2</t>
    <rPh sb="13" eb="16">
      <t>ジセダイ</t>
    </rPh>
    <phoneticPr fontId="2"/>
  </si>
  <si>
    <t>OLCCS コンパスカッター 57B [ステーショナリー]</t>
    <phoneticPr fontId="2"/>
  </si>
  <si>
    <t>オルファ OLFA</t>
    <phoneticPr fontId="2"/>
  </si>
  <si>
    <t>TN43R1P [ネオジム磁石丸形 外径 4mm×厚み3mm]</t>
  </si>
  <si>
    <t>TRUSCO</t>
  </si>
  <si>
    <t>検知用磁石</t>
    <rPh sb="0" eb="2">
      <t>ケンチ</t>
    </rPh>
    <rPh sb="2" eb="3">
      <t>ヨウ</t>
    </rPh>
    <rPh sb="3" eb="5">
      <t>ジシャク</t>
    </rPh>
    <phoneticPr fontId="2"/>
  </si>
  <si>
    <t>T238 Programmable DTU V2向け ver.1.7 -1</t>
    <rPh sb="24" eb="25">
      <t>ム</t>
    </rPh>
    <phoneticPr fontId="2"/>
  </si>
  <si>
    <t>2020/10/22 売却済</t>
    <rPh sb="11" eb="13">
      <t>バイキャク</t>
    </rPh>
    <rPh sb="13" eb="14">
      <t>ズ</t>
    </rPh>
    <phoneticPr fontId="2"/>
  </si>
  <si>
    <t xml:space="preserve"> - T238 Programmable DTU V2 -1</t>
    <phoneticPr fontId="2"/>
  </si>
  <si>
    <t xml:space="preserve"> - T238 Programmable DTU V2 -2,3</t>
    <phoneticPr fontId="2"/>
  </si>
  <si>
    <t>T238 Programmable DTU V2向け ver.1.7 -2,3</t>
    <rPh sb="24" eb="25">
      <t>ム</t>
    </rPh>
    <phoneticPr fontId="2"/>
  </si>
  <si>
    <t>ピストン</t>
  </si>
  <si>
    <t>2020/10/27 売却済</t>
    <rPh sb="11" eb="13">
      <t>バイキャク</t>
    </rPh>
    <rPh sb="13" eb="14">
      <t>ズ</t>
    </rPh>
    <phoneticPr fontId="2"/>
  </si>
  <si>
    <t xml:space="preserve"> - 15teeth フルアルミ</t>
    <phoneticPr fontId="2"/>
  </si>
  <si>
    <t>次世代用 強化ピストン</t>
    <rPh sb="0" eb="3">
      <t>ジセダイ</t>
    </rPh>
    <rPh sb="3" eb="4">
      <t>ヨウ</t>
    </rPh>
    <rPh sb="5" eb="7">
      <t>キョウカ</t>
    </rPh>
    <phoneticPr fontId="2"/>
  </si>
  <si>
    <t>Wii Tech</t>
    <phoneticPr fontId="2"/>
  </si>
  <si>
    <t>2020/10/28_定例会(SISTER)</t>
    <phoneticPr fontId="2"/>
  </si>
  <si>
    <t>DSG ARES</t>
  </si>
  <si>
    <t>エアコキガバ</t>
    <phoneticPr fontId="2"/>
  </si>
  <si>
    <t>14teeth pistion -1</t>
    <phoneticPr fontId="2"/>
  </si>
  <si>
    <t>2020/10/28 売却済</t>
    <rPh sb="11" eb="13">
      <t>バイキャク</t>
    </rPh>
    <rPh sb="13" eb="14">
      <t>ズ</t>
    </rPh>
    <phoneticPr fontId="2"/>
  </si>
  <si>
    <t xml:space="preserve"> - 14teeth pistion -1</t>
    <phoneticPr fontId="2"/>
  </si>
  <si>
    <t>13:1 ギアセット</t>
    <phoneticPr fontId="2"/>
  </si>
  <si>
    <t>2020/10/24_定例会(東京サバゲーパーク)</t>
    <rPh sb="11" eb="14">
      <t>テイレイカイ</t>
    </rPh>
    <rPh sb="15" eb="17">
      <t>トウキョウ</t>
    </rPh>
    <phoneticPr fontId="2"/>
  </si>
  <si>
    <t>2020/11/28_定例会(九龍 貸切)</t>
    <rPh sb="15" eb="17">
      <t>クーロン</t>
    </rPh>
    <rPh sb="18" eb="19">
      <t>カ</t>
    </rPh>
    <rPh sb="19" eb="20">
      <t>キ</t>
    </rPh>
    <phoneticPr fontId="2"/>
  </si>
  <si>
    <t>2020/11/21_定例会(SISTER)</t>
    <phoneticPr fontId="2"/>
  </si>
  <si>
    <t>公式貸切</t>
    <rPh sb="0" eb="2">
      <t>コウシキ</t>
    </rPh>
    <rPh sb="2" eb="3">
      <t>カ</t>
    </rPh>
    <rPh sb="3" eb="4">
      <t>キ</t>
    </rPh>
    <phoneticPr fontId="2"/>
  </si>
  <si>
    <t>2020/10/31 売却済</t>
    <rPh sb="11" eb="13">
      <t>バイキャク</t>
    </rPh>
    <rPh sb="13" eb="14">
      <t>ズ</t>
    </rPh>
    <phoneticPr fontId="2"/>
  </si>
  <si>
    <t>14teeth pistion -2</t>
    <phoneticPr fontId="2"/>
  </si>
  <si>
    <t xml:space="preserve"> - 14teeth pistion -2</t>
    <phoneticPr fontId="2"/>
  </si>
  <si>
    <t>Stainless Steel Ball Bearing 8mm</t>
    <phoneticPr fontId="2"/>
  </si>
  <si>
    <t>4Pieces  Customized 1911 Grips Screws</t>
    <phoneticPr fontId="2"/>
  </si>
  <si>
    <t>グリップネジ</t>
    <phoneticPr fontId="2"/>
  </si>
  <si>
    <t xml:space="preserve"> - 15teeth フルアルミ -2</t>
    <phoneticPr fontId="2"/>
  </si>
  <si>
    <t>個人(つきじや)</t>
    <rPh sb="0" eb="2">
      <t>コジン</t>
    </rPh>
    <phoneticPr fontId="2"/>
  </si>
  <si>
    <t>ハンドガード</t>
    <phoneticPr fontId="2"/>
  </si>
  <si>
    <t>2port HK416 ハンドガード M-lok</t>
    <phoneticPr fontId="2"/>
  </si>
  <si>
    <t>個人</t>
    <rPh sb="0" eb="2">
      <t>コジン</t>
    </rPh>
    <phoneticPr fontId="2"/>
  </si>
  <si>
    <t>Ares,DSG,EFCS</t>
    <phoneticPr fontId="2"/>
  </si>
  <si>
    <t>売却済 2020/11/19</t>
    <rPh sb="0" eb="2">
      <t>バイキャク</t>
    </rPh>
    <rPh sb="2" eb="3">
      <t>ズ</t>
    </rPh>
    <phoneticPr fontId="2"/>
  </si>
  <si>
    <t>Ver.3メカボックス用ショートストロークスイッチ</t>
    <phoneticPr fontId="2"/>
  </si>
  <si>
    <t xml:space="preserve"> - Ver.3メカボックス用ショートストロークスイッチ</t>
    <phoneticPr fontId="2"/>
  </si>
  <si>
    <t xml:space="preserve"> - Ver3 用ショートストロークスイッチ マルイ対応</t>
    <phoneticPr fontId="2"/>
  </si>
  <si>
    <t xml:space="preserve"> - Ver.2メカボックス用ショートストロークスイッチ</t>
    <phoneticPr fontId="2"/>
  </si>
  <si>
    <t>HK416</t>
    <phoneticPr fontId="2"/>
  </si>
  <si>
    <t xml:space="preserve"> - CO2HG SHARK セット </t>
    <phoneticPr fontId="2"/>
  </si>
  <si>
    <t>2020/11/27 売却済</t>
    <rPh sb="11" eb="13">
      <t>バイキャク</t>
    </rPh>
    <rPh sb="13" eb="14">
      <t>ズ</t>
    </rPh>
    <phoneticPr fontId="2"/>
  </si>
  <si>
    <t>【売却済】 CO2HG SHARK</t>
    <phoneticPr fontId="2"/>
  </si>
  <si>
    <t>big-out</t>
    <phoneticPr fontId="2"/>
  </si>
  <si>
    <t>次世代用 DTM-N</t>
    <rPh sb="0" eb="3">
      <t>ジセダイ</t>
    </rPh>
    <rPh sb="3" eb="4">
      <t>ヨウ</t>
    </rPh>
    <phoneticPr fontId="2"/>
  </si>
  <si>
    <t>0.98J 260mm以下 次世代用スプリング</t>
    <rPh sb="11" eb="13">
      <t>イカ</t>
    </rPh>
    <rPh sb="14" eb="17">
      <t>ジセダイ</t>
    </rPh>
    <rPh sb="17" eb="18">
      <t>ヨウ</t>
    </rPh>
    <phoneticPr fontId="2"/>
  </si>
  <si>
    <t>200円オフクーポン</t>
    <rPh sb="3" eb="4">
      <t>エン</t>
    </rPh>
    <phoneticPr fontId="2"/>
  </si>
  <si>
    <t>樹脂  次世代用ストレートトリガー ナチュラル磨き</t>
    <rPh sb="0" eb="2">
      <t>ジュシ</t>
    </rPh>
    <rPh sb="4" eb="7">
      <t>ジセダイ</t>
    </rPh>
    <rPh sb="7" eb="8">
      <t>ヨウ</t>
    </rPh>
    <rPh sb="23" eb="24">
      <t>ミガ</t>
    </rPh>
    <phoneticPr fontId="2"/>
  </si>
  <si>
    <t>個人(ppk)</t>
    <rPh sb="0" eb="2">
      <t>コジン</t>
    </rPh>
    <phoneticPr fontId="2"/>
  </si>
  <si>
    <t>2020/12/19_定例会(SISTER)</t>
    <phoneticPr fontId="2"/>
  </si>
  <si>
    <t>2020//_定例会()</t>
    <phoneticPr fontId="2"/>
  </si>
  <si>
    <t>11.1v Lipo for Airsoft 2000mAh 30C</t>
    <phoneticPr fontId="2"/>
  </si>
  <si>
    <t>PEQサイズ</t>
    <phoneticPr fontId="2"/>
  </si>
  <si>
    <t>ミニSサイズ</t>
    <phoneticPr fontId="2"/>
  </si>
  <si>
    <t>11.1v サイズ小</t>
    <rPh sb="9" eb="10">
      <t>ショウ</t>
    </rPh>
    <phoneticPr fontId="2"/>
  </si>
  <si>
    <t>11.1v サイズ大</t>
    <rPh sb="9" eb="10">
      <t>ダイ</t>
    </rPh>
    <phoneticPr fontId="2"/>
  </si>
  <si>
    <t>Mount T1 / T-1 / T2 / T-2 / TARGET TR02</t>
  </si>
  <si>
    <t>JJ Airsoft</t>
    <phoneticPr fontId="2"/>
  </si>
  <si>
    <t>MOLLE Magazine Dump Pouch MCBK</t>
    <phoneticPr fontId="2"/>
  </si>
  <si>
    <t>IDOGEAR</t>
    <phoneticPr fontId="2"/>
  </si>
  <si>
    <t>Triple Magazine Pouch 5.56 Mag MCBK</t>
    <phoneticPr fontId="2"/>
  </si>
  <si>
    <t>未定</t>
    <rPh sb="0" eb="2">
      <t>ミテイ</t>
    </rPh>
    <phoneticPr fontId="2"/>
  </si>
  <si>
    <t>No.149 M4 82連マガジン 次世代電動ガン用</t>
    <phoneticPr fontId="2"/>
  </si>
  <si>
    <t>No.150 M4 430連マガジン 次世代電動ガン用</t>
    <phoneticPr fontId="2"/>
  </si>
  <si>
    <t>2020/12/13_定例会(SISTER)</t>
    <phoneticPr fontId="2"/>
  </si>
  <si>
    <t>サバゲーを始めて</t>
    <rPh sb="5" eb="6">
      <t>ハジ</t>
    </rPh>
    <phoneticPr fontId="2"/>
  </si>
  <si>
    <t>月当たり</t>
    <rPh sb="0" eb="2">
      <t>ツキア</t>
    </rPh>
    <phoneticPr fontId="2"/>
  </si>
  <si>
    <t>回参加</t>
    <rPh sb="0" eb="1">
      <t>カイ</t>
    </rPh>
    <rPh sb="1" eb="3">
      <t>サンカ</t>
    </rPh>
    <phoneticPr fontId="2"/>
  </si>
  <si>
    <t>2020/12/29_定例会(BATTLE)</t>
    <phoneticPr fontId="2"/>
  </si>
  <si>
    <t>6.01mm 141mmインナーバレル</t>
    <phoneticPr fontId="2"/>
  </si>
  <si>
    <t>6.03mm 208mmインナーバレル</t>
    <phoneticPr fontId="2"/>
  </si>
  <si>
    <t>●(DTM-N)</t>
    <phoneticPr fontId="2"/>
  </si>
  <si>
    <t>次世代 リコイルオミット</t>
    <rPh sb="0" eb="3">
      <t>ジセダイ</t>
    </rPh>
    <phoneticPr fontId="2"/>
  </si>
  <si>
    <t>PerunV2軽量</t>
    <rPh sb="7" eb="9">
      <t>ケイリョウ</t>
    </rPh>
    <phoneticPr fontId="2"/>
  </si>
  <si>
    <t>7.4V</t>
    <phoneticPr fontId="2"/>
  </si>
  <si>
    <t>11.1V</t>
    <phoneticPr fontId="2"/>
  </si>
  <si>
    <t>不要</t>
    <rPh sb="0" eb="2">
      <t>フヨウ</t>
    </rPh>
    <phoneticPr fontId="2"/>
  </si>
  <si>
    <t>ブーツ</t>
  </si>
  <si>
    <t>Merrell</t>
    <phoneticPr fontId="2"/>
  </si>
  <si>
    <t>MOAB 2 MID GTX</t>
    <phoneticPr fontId="2"/>
  </si>
  <si>
    <t>ﾌﾟﾚ</t>
  </si>
  <si>
    <t>初速(0.25g)</t>
    <rPh sb="0" eb="2">
      <t>ショソク</t>
    </rPh>
    <phoneticPr fontId="2"/>
  </si>
  <si>
    <t>測定日 12/30 10℃前後</t>
    <rPh sb="0" eb="2">
      <t>ソクテイ</t>
    </rPh>
    <rPh sb="2" eb="3">
      <t>ビ</t>
    </rPh>
    <rPh sb="13" eb="15">
      <t>ゼンゴ</t>
    </rPh>
    <phoneticPr fontId="2"/>
  </si>
  <si>
    <t>セミオンリー</t>
    <phoneticPr fontId="2"/>
  </si>
  <si>
    <t>低初速</t>
    <rPh sb="0" eb="1">
      <t>テイ</t>
    </rPh>
    <rPh sb="1" eb="3">
      <t>ショソク</t>
    </rPh>
    <phoneticPr fontId="2"/>
  </si>
  <si>
    <t>0.941j</t>
    <phoneticPr fontId="2"/>
  </si>
  <si>
    <t>with岡野君, 櫻井さん</t>
    <rPh sb="9" eb="11">
      <t>サクライ</t>
    </rPh>
    <phoneticPr fontId="2"/>
  </si>
  <si>
    <t>2021/1/4_定例会(大将軍)</t>
    <rPh sb="13" eb="14">
      <t>ダイ</t>
    </rPh>
    <rPh sb="14" eb="16">
      <t>ショウグン</t>
    </rPh>
    <phoneticPr fontId="2"/>
  </si>
  <si>
    <t>EG-30000</t>
    <phoneticPr fontId="2"/>
  </si>
  <si>
    <t>不具合(電源OFF)</t>
    <rPh sb="0" eb="3">
      <t>フグアイ</t>
    </rPh>
    <rPh sb="4" eb="6">
      <t>デンゲン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</si>
</sst>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26" formatCode="\$#,##0.00_);[Red]\(\$#,##0.00\)"/>
    <numFmt numFmtId="176" formatCode="0.0%"/>
    <numFmt numFmtId="177" formatCode="0.0"/>
  </numFmts>
  <fonts count="30">
    <font>
      <sz val="11"/>
      <color theme="1"/>
      <name val="Meiryo UI"/>
      <family val="2"/>
      <charset val="128"/>
    </font>
    <font>
      <sz val="11"/>
      <color rgb="FFFF0000"/>
      <name val="Meiryo UI"/>
      <family val="2"/>
      <charset val="128"/>
    </font>
    <font>
      <sz val="6"/>
      <name val="Meiryo UI"/>
      <family val="2"/>
      <charset val="128"/>
    </font>
    <font>
      <sz val="11"/>
      <color rgb="FF0070C0"/>
      <name val="Meiryo UI"/>
      <family val="2"/>
      <charset val="128"/>
    </font>
    <font>
      <sz val="11"/>
      <color rgb="FFFF0000"/>
      <name val="Meiryo UI"/>
      <family val="3"/>
      <charset val="128"/>
    </font>
    <font>
      <sz val="11"/>
      <color theme="1"/>
      <name val="Meiryo UI"/>
      <family val="2"/>
      <charset val="128"/>
    </font>
    <font>
      <b/>
      <sz val="11"/>
      <color theme="1"/>
      <name val="Meiryo UI"/>
      <family val="3"/>
      <charset val="128"/>
    </font>
    <font>
      <sz val="11"/>
      <name val="Meiryo UI"/>
      <family val="2"/>
      <charset val="128"/>
    </font>
    <font>
      <sz val="11"/>
      <name val="Meiryo UI"/>
      <family val="3"/>
      <charset val="128"/>
    </font>
    <font>
      <b/>
      <sz val="11"/>
      <color theme="0"/>
      <name val="Meiryo UI"/>
      <family val="3"/>
      <charset val="128"/>
    </font>
    <font>
      <u/>
      <sz val="11"/>
      <color theme="10"/>
      <name val="Meiryo UI"/>
      <family val="2"/>
      <charset val="128"/>
    </font>
    <font>
      <b/>
      <sz val="11"/>
      <color rgb="FF00B050"/>
      <name val="Meiryo UI"/>
      <family val="3"/>
      <charset val="128"/>
    </font>
    <font>
      <sz val="11"/>
      <color theme="8"/>
      <name val="Meiryo UI"/>
      <family val="3"/>
      <charset val="128"/>
    </font>
    <font>
      <b/>
      <sz val="11"/>
      <color rgb="FFFF0000"/>
      <name val="Meiryo UI"/>
      <family val="3"/>
      <charset val="128"/>
    </font>
    <font>
      <sz val="11"/>
      <color theme="1"/>
      <name val="Meiryo UI"/>
      <family val="3"/>
      <charset val="128"/>
    </font>
    <font>
      <strike/>
      <sz val="11"/>
      <color theme="1"/>
      <name val="Meiryo UI"/>
      <family val="2"/>
      <charset val="128"/>
    </font>
    <font>
      <strike/>
      <sz val="11"/>
      <color theme="1"/>
      <name val="Meiryo UI"/>
      <family val="3"/>
      <charset val="128"/>
    </font>
    <font>
      <sz val="11"/>
      <color rgb="FFC00000"/>
      <name val="Meiryo UI"/>
      <family val="2"/>
      <charset val="128"/>
    </font>
    <font>
      <sz val="11"/>
      <color theme="0"/>
      <name val="Meiryo UI"/>
      <family val="2"/>
      <charset val="128"/>
    </font>
    <font>
      <sz val="11"/>
      <color theme="0"/>
      <name val="Meiryo UI"/>
      <family val="3"/>
      <charset val="128"/>
    </font>
    <font>
      <sz val="11"/>
      <color rgb="FF212121"/>
      <name val="Arial"/>
      <family val="2"/>
    </font>
    <font>
      <b/>
      <sz val="10"/>
      <color theme="0"/>
      <name val="Meiryo UI"/>
      <family val="3"/>
      <charset val="128"/>
    </font>
    <font>
      <b/>
      <sz val="10"/>
      <color theme="1"/>
      <name val="Meiryo UI"/>
      <family val="3"/>
      <charset val="128"/>
    </font>
    <font>
      <b/>
      <sz val="10"/>
      <color rgb="FFFF0000"/>
      <name val="Meiryo UI"/>
      <family val="3"/>
      <charset val="128"/>
    </font>
    <font>
      <sz val="12"/>
      <color rgb="FF000000"/>
      <name val="Meiryo UI"/>
      <family val="3"/>
      <charset val="128"/>
    </font>
    <font>
      <b/>
      <strike/>
      <sz val="10"/>
      <color rgb="FFFF0000"/>
      <name val="Meiryo UI"/>
      <family val="3"/>
      <charset val="128"/>
    </font>
    <font>
      <sz val="12"/>
      <color rgb="FF000000"/>
      <name val="Noto Sans Japanese"/>
      <family val="2"/>
    </font>
    <font>
      <b/>
      <sz val="11"/>
      <color theme="8"/>
      <name val="Meiryo UI"/>
      <family val="3"/>
      <charset val="128"/>
    </font>
    <font>
      <sz val="11"/>
      <color rgb="FF9C0006"/>
      <name val="ＭＳ Ｐゴシック"/>
      <family val="2"/>
      <charset val="128"/>
      <scheme val="minor"/>
    </font>
    <font>
      <strike/>
      <sz val="11"/>
      <color rgb="FFFF0000"/>
      <name val="Meiryo UI"/>
      <family val="3"/>
      <charset val="128"/>
    </font>
  </fonts>
  <fills count="30">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2060"/>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FF"/>
        <bgColor indexed="64"/>
      </patternFill>
    </fill>
    <fill>
      <patternFill patternType="solid">
        <fgColor rgb="FF00B050"/>
        <bgColor indexed="64"/>
      </patternFill>
    </fill>
    <fill>
      <patternFill patternType="solid">
        <fgColor rgb="FFBEFCCA"/>
        <bgColor indexed="64"/>
      </patternFill>
    </fill>
    <fill>
      <patternFill patternType="solid">
        <fgColor rgb="FF99CCFF"/>
        <bgColor indexed="64"/>
      </patternFill>
    </fill>
    <fill>
      <patternFill patternType="solid">
        <fgColor theme="7" tint="0.59999389629810485"/>
        <bgColor indexed="64"/>
      </patternFill>
    </fill>
    <fill>
      <patternFill patternType="solid">
        <fgColor rgb="FFCCFFCC"/>
        <bgColor indexed="64"/>
      </patternFill>
    </fill>
    <fill>
      <patternFill patternType="solid">
        <fgColor theme="0" tint="-0.34998626667073579"/>
        <bgColor indexed="64"/>
      </patternFill>
    </fill>
    <fill>
      <patternFill patternType="solid">
        <fgColor rgb="FFF2F8D4"/>
        <bgColor indexed="64"/>
      </patternFill>
    </fill>
    <fill>
      <patternFill patternType="solid">
        <fgColor theme="0" tint="-0.249977111117893"/>
        <bgColor indexed="64"/>
      </patternFill>
    </fill>
    <fill>
      <patternFill patternType="solid">
        <fgColor rgb="FFCCFF66"/>
        <bgColor indexed="64"/>
      </patternFill>
    </fill>
    <fill>
      <patternFill patternType="solid">
        <fgColor rgb="FFBFBFBF"/>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C7CE"/>
      </patternFill>
    </fill>
    <fill>
      <patternFill patternType="solid">
        <fgColor rgb="FF7030A0"/>
        <bgColor indexed="64"/>
      </patternFill>
    </fill>
    <fill>
      <patternFill patternType="solid">
        <fgColor theme="3" tint="0.79998168889431442"/>
        <bgColor indexed="64"/>
      </patternFill>
    </fill>
    <fill>
      <patternFill patternType="solid">
        <fgColor theme="9" tint="-0.249977111117893"/>
        <bgColor indexed="64"/>
      </patternFill>
    </fill>
  </fills>
  <borders count="60">
    <border>
      <left/>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hair">
        <color auto="1"/>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style="hair">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hair">
        <color auto="1"/>
      </bottom>
      <diagonal/>
    </border>
    <border>
      <left style="thin">
        <color auto="1"/>
      </left>
      <right style="thin">
        <color auto="1"/>
      </right>
      <top style="medium">
        <color indexed="64"/>
      </top>
      <bottom style="hair">
        <color auto="1"/>
      </bottom>
      <diagonal/>
    </border>
    <border>
      <left style="thin">
        <color auto="1"/>
      </left>
      <right style="medium">
        <color indexed="64"/>
      </right>
      <top style="medium">
        <color indexed="64"/>
      </top>
      <bottom style="hair">
        <color auto="1"/>
      </bottom>
      <diagonal/>
    </border>
    <border>
      <left style="medium">
        <color indexed="64"/>
      </left>
      <right style="thin">
        <color auto="1"/>
      </right>
      <top style="hair">
        <color auto="1"/>
      </top>
      <bottom style="hair">
        <color auto="1"/>
      </bottom>
      <diagonal/>
    </border>
    <border>
      <left style="thin">
        <color auto="1"/>
      </left>
      <right style="medium">
        <color indexed="64"/>
      </right>
      <top style="hair">
        <color auto="1"/>
      </top>
      <bottom style="hair">
        <color auto="1"/>
      </bottom>
      <diagonal/>
    </border>
    <border>
      <left style="medium">
        <color indexed="64"/>
      </left>
      <right style="thin">
        <color auto="1"/>
      </right>
      <top style="hair">
        <color auto="1"/>
      </top>
      <bottom style="medium">
        <color indexed="64"/>
      </bottom>
      <diagonal/>
    </border>
    <border>
      <left style="thin">
        <color auto="1"/>
      </left>
      <right style="thin">
        <color auto="1"/>
      </right>
      <top style="hair">
        <color auto="1"/>
      </top>
      <bottom style="medium">
        <color indexed="64"/>
      </bottom>
      <diagonal/>
    </border>
    <border>
      <left style="thin">
        <color auto="1"/>
      </left>
      <right style="medium">
        <color indexed="64"/>
      </right>
      <top style="hair">
        <color auto="1"/>
      </top>
      <bottom style="medium">
        <color indexed="64"/>
      </bottom>
      <diagonal/>
    </border>
    <border>
      <left style="medium">
        <color indexed="64"/>
      </left>
      <right style="thin">
        <color auto="1"/>
      </right>
      <top style="hair">
        <color auto="1"/>
      </top>
      <bottom/>
      <diagonal/>
    </border>
    <border>
      <left style="thin">
        <color auto="1"/>
      </left>
      <right style="medium">
        <color indexed="64"/>
      </right>
      <top style="hair">
        <color auto="1"/>
      </top>
      <bottom/>
      <diagonal/>
    </border>
    <border>
      <left/>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thin">
        <color auto="1"/>
      </left>
      <right/>
      <top style="double">
        <color indexed="64"/>
      </top>
      <bottom/>
      <diagonal/>
    </border>
    <border>
      <left/>
      <right/>
      <top style="double">
        <color indexed="64"/>
      </top>
      <bottom/>
      <diagonal/>
    </border>
    <border>
      <left/>
      <right style="thin">
        <color auto="1"/>
      </right>
      <top style="double">
        <color indexed="64"/>
      </top>
      <bottom/>
      <diagonal/>
    </border>
    <border>
      <left/>
      <right style="thin">
        <color auto="1"/>
      </right>
      <top/>
      <bottom/>
      <diagonal/>
    </border>
    <border>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style="thin">
        <color theme="0"/>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s>
  <cellStyleXfs count="5">
    <xf numFmtId="0" fontId="0" fillId="0" borderId="0">
      <alignment vertical="center"/>
    </xf>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28" fillId="26" borderId="0" applyNumberFormat="0" applyBorder="0" applyAlignment="0" applyProtection="0">
      <alignment vertical="center"/>
    </xf>
  </cellStyleXfs>
  <cellXfs count="661">
    <xf numFmtId="0" fontId="0" fillId="0" borderId="0" xfId="0">
      <alignment vertical="center"/>
    </xf>
    <xf numFmtId="0" fontId="1" fillId="0" borderId="0" xfId="0" applyFont="1">
      <alignment vertical="center"/>
    </xf>
    <xf numFmtId="0" fontId="3" fillId="0" borderId="0" xfId="0" applyFont="1">
      <alignment vertical="center"/>
    </xf>
    <xf numFmtId="0" fontId="1" fillId="2" borderId="0" xfId="0" applyFont="1" applyFill="1">
      <alignment vertical="center"/>
    </xf>
    <xf numFmtId="0" fontId="0" fillId="2" borderId="0" xfId="0" applyFill="1">
      <alignment vertical="center"/>
    </xf>
    <xf numFmtId="0" fontId="0" fillId="0" borderId="0" xfId="0" applyAlignment="1">
      <alignment horizontal="center" vertical="center"/>
    </xf>
    <xf numFmtId="0" fontId="0" fillId="0" borderId="0" xfId="0" applyFont="1">
      <alignment vertical="center"/>
    </xf>
    <xf numFmtId="38" fontId="0" fillId="0" borderId="0" xfId="1"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2" xfId="0" applyBorder="1">
      <alignment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0" fillId="0" borderId="6" xfId="0" applyBorder="1">
      <alignment vertical="center"/>
    </xf>
    <xf numFmtId="0" fontId="6" fillId="3" borderId="11" xfId="0" applyFont="1" applyFill="1" applyBorder="1" applyAlignment="1">
      <alignment horizontal="center" vertical="center"/>
    </xf>
    <xf numFmtId="38" fontId="6" fillId="3" borderId="11" xfId="1" applyFont="1" applyFill="1" applyBorder="1" applyAlignment="1">
      <alignment horizontal="center" vertical="center"/>
    </xf>
    <xf numFmtId="38" fontId="0" fillId="0" borderId="16" xfId="1" applyFont="1" applyBorder="1" applyAlignment="1">
      <alignment horizontal="center" vertical="center"/>
    </xf>
    <xf numFmtId="0" fontId="0" fillId="0" borderId="18" xfId="0" applyBorder="1">
      <alignment vertical="center"/>
    </xf>
    <xf numFmtId="0" fontId="0" fillId="0" borderId="18" xfId="0" applyBorder="1" applyAlignment="1">
      <alignment horizontal="center" vertical="center"/>
    </xf>
    <xf numFmtId="38" fontId="0" fillId="0" borderId="19" xfId="1" applyFont="1" applyBorder="1" applyAlignment="1">
      <alignment horizontal="center" vertical="center"/>
    </xf>
    <xf numFmtId="0" fontId="0" fillId="0" borderId="0" xfId="0" applyAlignment="1">
      <alignment horizontal="left" vertical="center"/>
    </xf>
    <xf numFmtId="14" fontId="0" fillId="0" borderId="0" xfId="0" applyNumberFormat="1">
      <alignment vertical="center"/>
    </xf>
    <xf numFmtId="0" fontId="6" fillId="4" borderId="6" xfId="0" applyFont="1" applyFill="1" applyBorder="1" applyAlignment="1">
      <alignment horizontal="center" vertical="center"/>
    </xf>
    <xf numFmtId="0" fontId="6" fillId="6" borderId="5" xfId="0" applyFont="1" applyFill="1" applyBorder="1" applyAlignment="1">
      <alignment horizontal="center" vertical="center"/>
    </xf>
    <xf numFmtId="0" fontId="0" fillId="0" borderId="0" xfId="0" applyFill="1" applyBorder="1" applyAlignment="1">
      <alignment horizontal="left" vertical="center"/>
    </xf>
    <xf numFmtId="0" fontId="0" fillId="0" borderId="9" xfId="0" applyBorder="1">
      <alignment vertical="center"/>
    </xf>
    <xf numFmtId="0" fontId="0" fillId="0" borderId="9" xfId="0" applyBorder="1" applyAlignment="1">
      <alignment horizontal="center" vertical="center"/>
    </xf>
    <xf numFmtId="38" fontId="0" fillId="0" borderId="21" xfId="1" applyFont="1" applyBorder="1" applyAlignment="1">
      <alignment horizontal="center" vertical="center"/>
    </xf>
    <xf numFmtId="0" fontId="0" fillId="2" borderId="18" xfId="0" applyFill="1" applyBorder="1">
      <alignment vertical="center"/>
    </xf>
    <xf numFmtId="0" fontId="0" fillId="2" borderId="18" xfId="0" applyFill="1" applyBorder="1" applyAlignment="1">
      <alignment horizontal="center" vertical="center"/>
    </xf>
    <xf numFmtId="38" fontId="0" fillId="2" borderId="19" xfId="1" applyFont="1" applyFill="1" applyBorder="1" applyAlignment="1">
      <alignment horizontal="center" vertical="center"/>
    </xf>
    <xf numFmtId="0" fontId="7" fillId="0" borderId="13" xfId="0" applyFont="1" applyBorder="1">
      <alignment vertical="center"/>
    </xf>
    <xf numFmtId="0" fontId="8" fillId="0" borderId="13" xfId="0" applyFont="1" applyBorder="1" applyAlignment="1">
      <alignment horizontal="center" vertical="center"/>
    </xf>
    <xf numFmtId="38" fontId="8" fillId="0" borderId="14" xfId="1" applyFont="1" applyBorder="1" applyAlignment="1">
      <alignment horizontal="center" vertical="center"/>
    </xf>
    <xf numFmtId="0" fontId="8" fillId="2" borderId="1" xfId="0" applyFont="1" applyFill="1" applyBorder="1">
      <alignment vertical="center"/>
    </xf>
    <xf numFmtId="0" fontId="8" fillId="2" borderId="1" xfId="0" applyFont="1" applyFill="1" applyBorder="1" applyAlignment="1">
      <alignment horizontal="center" vertical="center"/>
    </xf>
    <xf numFmtId="38" fontId="8" fillId="2" borderId="16" xfId="1" applyFont="1" applyFill="1" applyBorder="1" applyAlignment="1">
      <alignment horizontal="center" vertical="center"/>
    </xf>
    <xf numFmtId="38" fontId="0" fillId="0" borderId="0" xfId="1" applyFont="1">
      <alignment vertical="center"/>
    </xf>
    <xf numFmtId="0" fontId="0" fillId="5" borderId="22" xfId="0" applyFill="1" applyBorder="1">
      <alignment vertical="center"/>
    </xf>
    <xf numFmtId="0" fontId="0" fillId="0" borderId="3" xfId="0" applyBorder="1">
      <alignment vertical="center"/>
    </xf>
    <xf numFmtId="38" fontId="0" fillId="0" borderId="3" xfId="1" applyFont="1" applyBorder="1">
      <alignment vertical="center"/>
    </xf>
    <xf numFmtId="0" fontId="0" fillId="5" borderId="24" xfId="0" applyFill="1" applyBorder="1">
      <alignment vertical="center"/>
    </xf>
    <xf numFmtId="0" fontId="6" fillId="5" borderId="24" xfId="0" applyFont="1" applyFill="1" applyBorder="1" applyAlignment="1">
      <alignment horizontal="right" vertical="center"/>
    </xf>
    <xf numFmtId="38" fontId="6" fillId="5" borderId="24" xfId="1" applyFont="1" applyFill="1" applyBorder="1">
      <alignment vertical="center"/>
    </xf>
    <xf numFmtId="38" fontId="0" fillId="5" borderId="24" xfId="1" applyFont="1" applyFill="1" applyBorder="1">
      <alignment vertical="center"/>
    </xf>
    <xf numFmtId="0" fontId="0" fillId="0" borderId="3" xfId="0" applyBorder="1" applyAlignment="1">
      <alignment horizontal="center" vertical="center"/>
    </xf>
    <xf numFmtId="38" fontId="6" fillId="5" borderId="24" xfId="1" applyFont="1" applyFill="1" applyBorder="1" applyAlignment="1">
      <alignment horizontal="right" vertical="center"/>
    </xf>
    <xf numFmtId="38" fontId="0" fillId="5" borderId="24" xfId="1" applyFont="1" applyFill="1" applyBorder="1" applyAlignment="1">
      <alignment horizontal="center" vertical="center"/>
    </xf>
    <xf numFmtId="38" fontId="0" fillId="5" borderId="22" xfId="1" applyFont="1" applyFill="1" applyBorder="1" applyAlignment="1">
      <alignment horizontal="center" vertical="center"/>
    </xf>
    <xf numFmtId="0" fontId="0" fillId="0" borderId="23" xfId="0" applyBorder="1">
      <alignment vertical="center"/>
    </xf>
    <xf numFmtId="0" fontId="0" fillId="0" borderId="0" xfId="0" applyBorder="1" applyAlignment="1">
      <alignment horizontal="center" vertical="center"/>
    </xf>
    <xf numFmtId="0" fontId="6" fillId="2" borderId="0" xfId="0" applyFont="1" applyFill="1">
      <alignment vertical="center"/>
    </xf>
    <xf numFmtId="38" fontId="6" fillId="2" borderId="0" xfId="1" applyFont="1" applyFill="1">
      <alignment vertical="center"/>
    </xf>
    <xf numFmtId="0" fontId="6" fillId="0" borderId="0" xfId="0" applyFont="1" applyFill="1">
      <alignment vertical="center"/>
    </xf>
    <xf numFmtId="38" fontId="6" fillId="0" borderId="0" xfId="1" applyFont="1" applyFill="1">
      <alignment vertical="center"/>
    </xf>
    <xf numFmtId="10" fontId="0" fillId="0" borderId="0" xfId="2" applyNumberFormat="1" applyFont="1">
      <alignment vertical="center"/>
    </xf>
    <xf numFmtId="0" fontId="0" fillId="0" borderId="27" xfId="0" applyBorder="1">
      <alignment vertical="center"/>
    </xf>
    <xf numFmtId="38" fontId="0" fillId="0" borderId="27" xfId="1" applyFont="1" applyBorder="1">
      <alignment vertical="center"/>
    </xf>
    <xf numFmtId="0" fontId="0" fillId="0" borderId="0" xfId="0" applyFill="1">
      <alignment vertical="center"/>
    </xf>
    <xf numFmtId="38" fontId="0" fillId="0" borderId="0" xfId="1" applyFont="1" applyFill="1">
      <alignment vertical="center"/>
    </xf>
    <xf numFmtId="0" fontId="0" fillId="0" borderId="28" xfId="0" applyBorder="1">
      <alignment vertical="center"/>
    </xf>
    <xf numFmtId="0" fontId="0" fillId="0" borderId="29" xfId="0" applyBorder="1">
      <alignment vertical="center"/>
    </xf>
    <xf numFmtId="0" fontId="0" fillId="0" borderId="31" xfId="0" applyBorder="1">
      <alignment vertical="center"/>
    </xf>
    <xf numFmtId="38" fontId="0" fillId="0" borderId="30" xfId="1" applyFont="1" applyBorder="1">
      <alignment vertical="center"/>
    </xf>
    <xf numFmtId="38" fontId="0" fillId="0" borderId="32" xfId="1" applyFont="1" applyBorder="1">
      <alignment vertical="center"/>
    </xf>
    <xf numFmtId="0" fontId="9" fillId="7" borderId="0" xfId="0" applyFont="1" applyFill="1">
      <alignment vertical="center"/>
    </xf>
    <xf numFmtId="38" fontId="9" fillId="7" borderId="0" xfId="1" applyFont="1" applyFill="1">
      <alignment vertical="center"/>
    </xf>
    <xf numFmtId="38" fontId="9" fillId="7" borderId="0" xfId="1" applyFont="1" applyFill="1" applyAlignment="1">
      <alignment horizontal="center" vertical="center"/>
    </xf>
    <xf numFmtId="0" fontId="9" fillId="7" borderId="0" xfId="0" applyFont="1" applyFill="1" applyAlignment="1">
      <alignment horizontal="center" vertical="center"/>
    </xf>
    <xf numFmtId="0" fontId="6" fillId="6" borderId="0" xfId="0" applyFont="1" applyFill="1">
      <alignment vertical="center"/>
    </xf>
    <xf numFmtId="38" fontId="6" fillId="6" borderId="0" xfId="1" applyFont="1" applyFill="1">
      <alignment vertical="center"/>
    </xf>
    <xf numFmtId="10" fontId="6" fillId="6" borderId="0" xfId="0" applyNumberFormat="1" applyFont="1" applyFill="1">
      <alignment vertical="center"/>
    </xf>
    <xf numFmtId="0" fontId="0" fillId="0" borderId="0" xfId="0" applyAlignment="1">
      <alignment horizontal="right" vertical="center"/>
    </xf>
    <xf numFmtId="38" fontId="6" fillId="3" borderId="0" xfId="1" applyFont="1" applyFill="1">
      <alignment vertical="center"/>
    </xf>
    <xf numFmtId="0" fontId="6" fillId="3" borderId="0" xfId="0" applyFont="1" applyFill="1">
      <alignment vertical="center"/>
    </xf>
    <xf numFmtId="10" fontId="6" fillId="3" borderId="0" xfId="0" applyNumberFormat="1" applyFont="1" applyFill="1">
      <alignment vertical="center"/>
    </xf>
    <xf numFmtId="38" fontId="0" fillId="0" borderId="0" xfId="0" applyNumberFormat="1">
      <alignment vertical="center"/>
    </xf>
    <xf numFmtId="0" fontId="0" fillId="8" borderId="0" xfId="0" applyFill="1">
      <alignment vertical="center"/>
    </xf>
    <xf numFmtId="38" fontId="0" fillId="8" borderId="0" xfId="1" applyFont="1" applyFill="1">
      <alignment vertical="center"/>
    </xf>
    <xf numFmtId="38" fontId="0" fillId="8" borderId="0" xfId="0" applyNumberFormat="1" applyFill="1">
      <alignment vertical="center"/>
    </xf>
    <xf numFmtId="0" fontId="10" fillId="0" borderId="0" xfId="3">
      <alignment vertical="center"/>
    </xf>
    <xf numFmtId="0" fontId="0" fillId="9" borderId="3" xfId="0" applyFill="1" applyBorder="1">
      <alignment vertical="center"/>
    </xf>
    <xf numFmtId="38" fontId="0" fillId="9" borderId="3" xfId="1" applyFont="1" applyFill="1" applyBorder="1">
      <alignment vertical="center"/>
    </xf>
    <xf numFmtId="0" fontId="0" fillId="9" borderId="0" xfId="0" applyFill="1" applyAlignment="1">
      <alignment horizontal="center" vertical="center"/>
    </xf>
    <xf numFmtId="0" fontId="0" fillId="9" borderId="0" xfId="0" applyFill="1" applyBorder="1" applyAlignment="1">
      <alignment horizontal="center" vertical="center"/>
    </xf>
    <xf numFmtId="0" fontId="4" fillId="0" borderId="0" xfId="0" applyFont="1">
      <alignment vertical="center"/>
    </xf>
    <xf numFmtId="3" fontId="0" fillId="0" borderId="0" xfId="0" applyNumberFormat="1">
      <alignment vertical="center"/>
    </xf>
    <xf numFmtId="17" fontId="0" fillId="0" borderId="0" xfId="0" applyNumberFormat="1">
      <alignment vertical="center"/>
    </xf>
    <xf numFmtId="38" fontId="5" fillId="0" borderId="0" xfId="1" applyFont="1">
      <alignment vertical="center"/>
    </xf>
    <xf numFmtId="0" fontId="11" fillId="0" borderId="0" xfId="0" applyFont="1">
      <alignment vertical="center"/>
    </xf>
    <xf numFmtId="38" fontId="11" fillId="0" borderId="0" xfId="1" applyFont="1">
      <alignment vertical="center"/>
    </xf>
    <xf numFmtId="38" fontId="12" fillId="0" borderId="0" xfId="1" applyFont="1">
      <alignment vertical="center"/>
    </xf>
    <xf numFmtId="0" fontId="12" fillId="0" borderId="0" xfId="0" applyFont="1">
      <alignment vertical="center"/>
    </xf>
    <xf numFmtId="0" fontId="0" fillId="0" borderId="33" xfId="0" applyBorder="1">
      <alignment vertical="center"/>
    </xf>
    <xf numFmtId="38" fontId="0" fillId="0" borderId="34" xfId="1" applyFont="1" applyBorder="1">
      <alignment vertical="center"/>
    </xf>
    <xf numFmtId="38" fontId="0" fillId="0" borderId="34" xfId="1" applyFont="1" applyBorder="1" applyAlignment="1">
      <alignment horizontal="right" vertical="center"/>
    </xf>
    <xf numFmtId="0" fontId="0" fillId="0" borderId="35" xfId="0" applyBorder="1">
      <alignment vertical="center"/>
    </xf>
    <xf numFmtId="38" fontId="0" fillId="0" borderId="36" xfId="1" applyFont="1" applyBorder="1">
      <alignment vertical="center"/>
    </xf>
    <xf numFmtId="0" fontId="0" fillId="5" borderId="33" xfId="0" applyFill="1" applyBorder="1" applyAlignment="1">
      <alignment horizontal="right" vertical="center"/>
    </xf>
    <xf numFmtId="38" fontId="0" fillId="5" borderId="34" xfId="1" applyFont="1" applyFill="1" applyBorder="1">
      <alignment vertical="center"/>
    </xf>
    <xf numFmtId="0" fontId="0" fillId="0" borderId="33" xfId="0" applyFill="1" applyBorder="1">
      <alignment vertical="center"/>
    </xf>
    <xf numFmtId="0" fontId="0" fillId="0" borderId="35" xfId="0" applyFill="1" applyBorder="1">
      <alignment vertical="center"/>
    </xf>
    <xf numFmtId="0" fontId="6" fillId="5" borderId="37" xfId="0" applyFont="1" applyFill="1" applyBorder="1" applyAlignment="1">
      <alignment horizontal="right" vertical="center"/>
    </xf>
    <xf numFmtId="38" fontId="6" fillId="5" borderId="38" xfId="1" applyFont="1" applyFill="1" applyBorder="1">
      <alignment vertical="center"/>
    </xf>
    <xf numFmtId="0" fontId="14" fillId="0" borderId="0" xfId="0" applyFont="1">
      <alignment vertical="center"/>
    </xf>
    <xf numFmtId="0" fontId="0" fillId="0" borderId="3" xfId="0" applyFill="1" applyBorder="1">
      <alignment vertical="center"/>
    </xf>
    <xf numFmtId="38" fontId="0" fillId="0" borderId="3" xfId="1" applyFont="1" applyFill="1" applyBorder="1">
      <alignment vertical="center"/>
    </xf>
    <xf numFmtId="56" fontId="0" fillId="0" borderId="0" xfId="0" applyNumberFormat="1">
      <alignment vertical="center"/>
    </xf>
    <xf numFmtId="0" fontId="0" fillId="0" borderId="3" xfId="0" applyFill="1" applyBorder="1" applyAlignment="1">
      <alignment horizontal="center" vertical="center"/>
    </xf>
    <xf numFmtId="0" fontId="6" fillId="0" borderId="39" xfId="0" applyFont="1" applyBorder="1">
      <alignment vertical="center"/>
    </xf>
    <xf numFmtId="38" fontId="0" fillId="0" borderId="40" xfId="1" applyFont="1" applyBorder="1">
      <alignment vertical="center"/>
    </xf>
    <xf numFmtId="0" fontId="6" fillId="5" borderId="41" xfId="0" applyFont="1" applyFill="1" applyBorder="1" applyAlignment="1">
      <alignment horizontal="right" vertical="center"/>
    </xf>
    <xf numFmtId="38" fontId="6" fillId="5" borderId="42" xfId="1" applyFont="1" applyFill="1" applyBorder="1">
      <alignment vertical="center"/>
    </xf>
    <xf numFmtId="0" fontId="0" fillId="0" borderId="3" xfId="0" applyFont="1" applyBorder="1">
      <alignment vertical="center"/>
    </xf>
    <xf numFmtId="0" fontId="14" fillId="0" borderId="3" xfId="0" applyFont="1" applyBorder="1">
      <alignment vertical="center"/>
    </xf>
    <xf numFmtId="38" fontId="14" fillId="0" borderId="3" xfId="1" applyFont="1" applyBorder="1">
      <alignment vertical="center"/>
    </xf>
    <xf numFmtId="0" fontId="14" fillId="0" borderId="0" xfId="0" applyFont="1" applyAlignment="1">
      <alignment horizontal="center" vertical="center"/>
    </xf>
    <xf numFmtId="0" fontId="0" fillId="5" borderId="3" xfId="0" applyFill="1" applyBorder="1">
      <alignment vertical="center"/>
    </xf>
    <xf numFmtId="38" fontId="0" fillId="5" borderId="3" xfId="1" applyFont="1" applyFill="1" applyBorder="1">
      <alignment vertical="center"/>
    </xf>
    <xf numFmtId="0" fontId="0" fillId="5" borderId="0" xfId="0" applyFill="1" applyAlignment="1">
      <alignment horizontal="center" vertical="center"/>
    </xf>
    <xf numFmtId="0" fontId="0" fillId="10"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9" borderId="0" xfId="0" applyFont="1" applyFill="1" applyAlignment="1">
      <alignment horizontal="center" vertical="center"/>
    </xf>
    <xf numFmtId="0" fontId="16" fillId="10" borderId="0" xfId="0" applyFont="1" applyFill="1" applyAlignment="1">
      <alignment horizontal="center" vertical="center"/>
    </xf>
    <xf numFmtId="0" fontId="0" fillId="0" borderId="0" xfId="0" applyAlignment="1">
      <alignment horizontal="center" vertical="center"/>
    </xf>
    <xf numFmtId="38" fontId="0" fillId="0" borderId="0" xfId="1" applyFont="1" applyBorder="1" applyAlignment="1">
      <alignment horizontal="left" vertical="center"/>
    </xf>
    <xf numFmtId="0" fontId="0" fillId="0" borderId="27" xfId="0" applyBorder="1" applyAlignment="1">
      <alignment horizontal="center" vertical="center"/>
    </xf>
    <xf numFmtId="38" fontId="0" fillId="0" borderId="27" xfId="1" applyFont="1" applyBorder="1" applyAlignment="1">
      <alignment horizontal="left" vertical="center"/>
    </xf>
    <xf numFmtId="2" fontId="13" fillId="0" borderId="0" xfId="0" applyNumberFormat="1" applyFont="1" applyAlignment="1">
      <alignment horizontal="center" vertical="center"/>
    </xf>
    <xf numFmtId="0" fontId="0" fillId="0" borderId="0" xfId="0" applyBorder="1">
      <alignment vertical="center"/>
    </xf>
    <xf numFmtId="38" fontId="0" fillId="0" borderId="0" xfId="1" applyNumberFormat="1" applyFont="1" applyBorder="1">
      <alignment vertical="center"/>
    </xf>
    <xf numFmtId="0" fontId="0" fillId="0" borderId="0" xfId="0" applyFill="1" applyBorder="1">
      <alignment vertical="center"/>
    </xf>
    <xf numFmtId="38" fontId="0" fillId="0" borderId="27" xfId="0" applyNumberFormat="1" applyBorder="1">
      <alignment vertical="center"/>
    </xf>
    <xf numFmtId="0" fontId="0" fillId="0" borderId="27" xfId="0" applyFill="1" applyBorder="1">
      <alignment vertical="center"/>
    </xf>
    <xf numFmtId="38" fontId="0" fillId="0" borderId="0" xfId="1" applyFont="1" applyAlignment="1">
      <alignment horizontal="right" vertical="center"/>
    </xf>
    <xf numFmtId="0" fontId="0" fillId="0" borderId="0" xfId="0" applyBorder="1" applyAlignment="1">
      <alignment horizontal="right" vertical="center"/>
    </xf>
    <xf numFmtId="0" fontId="0" fillId="0" borderId="27" xfId="0" applyBorder="1" applyAlignment="1">
      <alignment horizontal="right" vertical="center"/>
    </xf>
    <xf numFmtId="14" fontId="0" fillId="0" borderId="3" xfId="0" applyNumberFormat="1" applyBorder="1" applyAlignment="1">
      <alignment horizontal="center" vertical="center"/>
    </xf>
    <xf numFmtId="0" fontId="9" fillId="12" borderId="26" xfId="0" applyFont="1" applyFill="1" applyBorder="1" applyAlignment="1">
      <alignment horizontal="center" vertical="center"/>
    </xf>
    <xf numFmtId="0" fontId="0" fillId="0" borderId="37" xfId="0" applyBorder="1">
      <alignment vertical="center"/>
    </xf>
    <xf numFmtId="38" fontId="0" fillId="0" borderId="38" xfId="1" applyFont="1" applyBorder="1">
      <alignment vertical="center"/>
    </xf>
    <xf numFmtId="0" fontId="0" fillId="0" borderId="0" xfId="0" applyFill="1" applyAlignment="1">
      <alignment horizontal="left" vertical="center"/>
    </xf>
    <xf numFmtId="0" fontId="0" fillId="13" borderId="3" xfId="0" applyFill="1" applyBorder="1">
      <alignment vertical="center"/>
    </xf>
    <xf numFmtId="38" fontId="0" fillId="13" borderId="3" xfId="1" applyFont="1" applyFill="1" applyBorder="1">
      <alignment vertical="center"/>
    </xf>
    <xf numFmtId="0" fontId="0" fillId="13" borderId="0" xfId="0" applyFill="1" applyAlignment="1">
      <alignment horizontal="center" vertical="center"/>
    </xf>
    <xf numFmtId="38" fontId="0" fillId="13" borderId="3" xfId="1" applyFont="1" applyFill="1" applyBorder="1" applyAlignment="1">
      <alignment horizontal="right" vertical="center"/>
    </xf>
    <xf numFmtId="0" fontId="0" fillId="0" borderId="0" xfId="0" applyAlignment="1">
      <alignment horizontal="center" vertical="center"/>
    </xf>
    <xf numFmtId="0" fontId="0" fillId="14" borderId="3" xfId="0" applyFill="1" applyBorder="1">
      <alignment vertical="center"/>
    </xf>
    <xf numFmtId="38" fontId="0" fillId="14" borderId="3" xfId="1" applyFont="1" applyFill="1" applyBorder="1">
      <alignment vertical="center"/>
    </xf>
    <xf numFmtId="0" fontId="0" fillId="14" borderId="0" xfId="0" applyFill="1" applyAlignment="1">
      <alignment horizontal="center" vertical="center"/>
    </xf>
    <xf numFmtId="38" fontId="0" fillId="14" borderId="3" xfId="1" applyFont="1" applyFill="1" applyBorder="1" applyAlignment="1">
      <alignment horizontal="right" vertical="center"/>
    </xf>
    <xf numFmtId="0" fontId="0" fillId="0" borderId="0" xfId="0" applyFill="1" applyAlignment="1">
      <alignment horizontal="center" vertical="center"/>
    </xf>
    <xf numFmtId="14" fontId="0" fillId="0" borderId="3" xfId="1" applyNumberFormat="1" applyFont="1" applyBorder="1">
      <alignment vertical="center"/>
    </xf>
    <xf numFmtId="14" fontId="0" fillId="0" borderId="3" xfId="1" applyNumberFormat="1" applyFont="1" applyBorder="1" applyAlignment="1">
      <alignment horizontal="right" vertical="center"/>
    </xf>
    <xf numFmtId="14" fontId="0" fillId="0" borderId="3" xfId="1" applyNumberFormat="1" applyFont="1" applyFill="1" applyBorder="1" applyAlignment="1">
      <alignment horizontal="right" vertical="center"/>
    </xf>
    <xf numFmtId="0" fontId="17" fillId="0" borderId="3" xfId="0" applyFont="1" applyBorder="1">
      <alignment vertical="center"/>
    </xf>
    <xf numFmtId="14" fontId="0" fillId="0" borderId="3" xfId="1" applyNumberFormat="1" applyFont="1" applyBorder="1" applyAlignment="1">
      <alignment horizontal="left" vertical="center"/>
    </xf>
    <xf numFmtId="0" fontId="0" fillId="0" borderId="0" xfId="0" applyAlignment="1">
      <alignment horizontal="center" vertical="center"/>
    </xf>
    <xf numFmtId="0" fontId="6" fillId="3" borderId="25" xfId="0" applyFont="1" applyFill="1" applyBorder="1" applyAlignment="1">
      <alignment horizontal="center" vertical="center"/>
    </xf>
    <xf numFmtId="38" fontId="6" fillId="3" borderId="25" xfId="1" applyFont="1" applyFill="1" applyBorder="1" applyAlignment="1">
      <alignment horizontal="center" vertical="center"/>
    </xf>
    <xf numFmtId="0" fontId="6" fillId="0" borderId="0" xfId="0" applyFont="1" applyAlignment="1">
      <alignment horizontal="center" vertical="center"/>
    </xf>
    <xf numFmtId="0" fontId="6" fillId="0" borderId="3" xfId="0" applyFont="1" applyBorder="1" applyAlignment="1">
      <alignment horizontal="center" vertical="center"/>
    </xf>
    <xf numFmtId="38" fontId="6" fillId="0" borderId="3" xfId="1" applyFont="1" applyBorder="1" applyAlignment="1">
      <alignment horizontal="center" vertical="center"/>
    </xf>
    <xf numFmtId="0" fontId="6" fillId="0" borderId="0" xfId="0" applyFont="1">
      <alignment vertical="center"/>
    </xf>
    <xf numFmtId="0" fontId="0" fillId="0" borderId="0" xfId="0" applyAlignment="1">
      <alignment horizontal="center" vertical="center"/>
    </xf>
    <xf numFmtId="0" fontId="0" fillId="0" borderId="0" xfId="0" applyFill="1" applyBorder="1" applyAlignment="1">
      <alignment horizontal="right" vertical="center"/>
    </xf>
    <xf numFmtId="176" fontId="13" fillId="0" borderId="0" xfId="2" applyNumberFormat="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5"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18" fillId="7" borderId="43" xfId="0" applyFont="1" applyFill="1" applyBorder="1" applyAlignment="1">
      <alignment horizontal="center" vertical="center"/>
    </xf>
    <xf numFmtId="0" fontId="19" fillId="7" borderId="44" xfId="0" applyFont="1" applyFill="1" applyBorder="1" applyAlignment="1">
      <alignment horizontal="center" vertical="center"/>
    </xf>
    <xf numFmtId="0" fontId="0" fillId="15" borderId="3" xfId="0" applyFill="1" applyBorder="1">
      <alignment vertical="center"/>
    </xf>
    <xf numFmtId="38" fontId="0" fillId="15" borderId="3" xfId="1" applyFont="1" applyFill="1" applyBorder="1">
      <alignment vertical="center"/>
    </xf>
    <xf numFmtId="0" fontId="0" fillId="15" borderId="0" xfId="0" applyFill="1" applyAlignment="1">
      <alignment horizontal="center" vertical="center"/>
    </xf>
    <xf numFmtId="38" fontId="0" fillId="15" borderId="3" xfId="1" applyFont="1" applyFill="1" applyBorder="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6" fillId="5" borderId="0" xfId="0" applyFont="1" applyFill="1" applyAlignment="1">
      <alignment horizontal="center" vertical="center"/>
    </xf>
    <xf numFmtId="0" fontId="16" fillId="0" borderId="0" xfId="0" applyFont="1" applyAlignment="1">
      <alignment horizontal="center" vertical="center"/>
    </xf>
    <xf numFmtId="0" fontId="16" fillId="11" borderId="0" xfId="0" applyFont="1" applyFill="1" applyAlignment="1">
      <alignment horizontal="center" vertical="center"/>
    </xf>
    <xf numFmtId="0" fontId="16" fillId="0" borderId="0" xfId="0" applyFont="1">
      <alignment vertical="center"/>
    </xf>
    <xf numFmtId="0" fontId="15" fillId="9" borderId="0" xfId="0" applyFont="1" applyFill="1">
      <alignment vertical="center"/>
    </xf>
    <xf numFmtId="0" fontId="16" fillId="9" borderId="0" xfId="0" applyFont="1" applyFill="1" applyAlignment="1">
      <alignment horizontal="right" vertical="center"/>
    </xf>
    <xf numFmtId="38" fontId="16" fillId="9" borderId="0" xfId="1" applyFont="1" applyFill="1" applyAlignment="1">
      <alignment horizontal="center" vertical="center"/>
    </xf>
    <xf numFmtId="0" fontId="0" fillId="0" borderId="0" xfId="0" applyAlignment="1">
      <alignment horizontal="center" vertical="center"/>
    </xf>
    <xf numFmtId="38" fontId="6" fillId="0" borderId="0" xfId="1" applyFont="1">
      <alignment vertical="center"/>
    </xf>
    <xf numFmtId="0" fontId="6" fillId="0" borderId="0" xfId="0" applyFont="1" applyBorder="1"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1" fontId="0" fillId="0" borderId="0" xfId="0" applyNumberFormat="1">
      <alignment vertical="center"/>
    </xf>
    <xf numFmtId="38" fontId="0" fillId="2" borderId="0" xfId="0" applyNumberFormat="1" applyFill="1">
      <alignment vertical="center"/>
    </xf>
    <xf numFmtId="0" fontId="0" fillId="2" borderId="3" xfId="0" applyFill="1" applyBorder="1">
      <alignment vertical="center"/>
    </xf>
    <xf numFmtId="0" fontId="0" fillId="14" borderId="0" xfId="0" applyFill="1" applyBorder="1" applyAlignment="1">
      <alignment horizontal="center" vertical="center"/>
    </xf>
    <xf numFmtId="0" fontId="20" fillId="15" borderId="0" xfId="0" applyFont="1" applyFill="1" applyBorder="1">
      <alignment vertical="center"/>
    </xf>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vertical="center"/>
    </xf>
    <xf numFmtId="0" fontId="19" fillId="7" borderId="3" xfId="0" applyFont="1" applyFill="1" applyBorder="1">
      <alignment vertical="center"/>
    </xf>
    <xf numFmtId="38" fontId="19" fillId="7" borderId="3" xfId="1" applyFont="1" applyFill="1" applyBorder="1">
      <alignment vertical="center"/>
    </xf>
    <xf numFmtId="0" fontId="19" fillId="7" borderId="0" xfId="0" applyFont="1" applyFill="1" applyAlignment="1">
      <alignment horizontal="center" vertical="center"/>
    </xf>
    <xf numFmtId="14" fontId="19" fillId="7" borderId="3" xfId="1" applyNumberFormat="1" applyFont="1" applyFill="1" applyBorder="1" applyAlignment="1">
      <alignment horizontal="right" vertical="center"/>
    </xf>
    <xf numFmtId="14" fontId="9" fillId="7" borderId="3" xfId="0" applyNumberFormat="1" applyFont="1" applyFill="1" applyBorder="1" applyAlignment="1">
      <alignment horizontal="center" vertical="center"/>
    </xf>
    <xf numFmtId="38" fontId="9" fillId="7" borderId="3" xfId="0" applyNumberFormat="1" applyFont="1" applyFill="1" applyBorder="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14" fontId="0" fillId="0" borderId="3" xfId="0" applyNumberFormat="1" applyFill="1" applyBorder="1" applyAlignment="1">
      <alignment horizontal="center" vertical="center"/>
    </xf>
    <xf numFmtId="38" fontId="0" fillId="0" borderId="3" xfId="1" applyFont="1" applyFill="1" applyBorder="1" applyAlignment="1">
      <alignment horizontal="right" vertical="center"/>
    </xf>
    <xf numFmtId="14" fontId="0" fillId="0" borderId="3" xfId="1" applyNumberFormat="1" applyFont="1" applyFill="1" applyBorder="1"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26" fontId="0" fillId="0" borderId="0" xfId="0" applyNumberFormat="1" applyAlignment="1">
      <alignment horizontal="right" vertical="center"/>
    </xf>
    <xf numFmtId="26" fontId="0" fillId="0" borderId="0" xfId="0" applyNumberFormat="1" applyAlignment="1">
      <alignment horizontal="right"/>
    </xf>
    <xf numFmtId="26" fontId="0" fillId="0" borderId="27" xfId="0" applyNumberFormat="1" applyBorder="1" applyAlignment="1">
      <alignment horizontal="right"/>
    </xf>
    <xf numFmtId="0" fontId="0" fillId="0" borderId="27" xfId="0" applyFont="1" applyBorder="1">
      <alignment vertical="center"/>
    </xf>
    <xf numFmtId="0" fontId="14" fillId="0" borderId="27" xfId="0" applyFont="1" applyBorder="1">
      <alignment vertical="center"/>
    </xf>
    <xf numFmtId="38" fontId="14" fillId="0" borderId="27" xfId="1" applyFont="1" applyBorder="1">
      <alignmen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9" borderId="0" xfId="0" applyFill="1">
      <alignment vertical="center"/>
    </xf>
    <xf numFmtId="26" fontId="0" fillId="9" borderId="0" xfId="0" applyNumberFormat="1" applyFill="1" applyAlignment="1">
      <alignment horizontal="right" vertical="center"/>
    </xf>
    <xf numFmtId="38" fontId="0" fillId="9" borderId="0" xfId="1" applyFont="1" applyFill="1">
      <alignment vertical="center"/>
    </xf>
    <xf numFmtId="26" fontId="0" fillId="9" borderId="0" xfId="0" applyNumberFormat="1" applyFill="1" applyAlignment="1">
      <alignment horizontal="right"/>
    </xf>
    <xf numFmtId="0" fontId="0" fillId="9" borderId="27" xfId="0" applyFill="1" applyBorder="1">
      <alignment vertical="center"/>
    </xf>
    <xf numFmtId="26" fontId="0" fillId="9" borderId="27" xfId="0" applyNumberFormat="1" applyFill="1" applyBorder="1" applyAlignment="1">
      <alignment horizontal="right"/>
    </xf>
    <xf numFmtId="38" fontId="0" fillId="9" borderId="27" xfId="1" applyFont="1" applyFill="1" applyBorder="1">
      <alignment vertical="center"/>
    </xf>
    <xf numFmtId="38" fontId="0" fillId="9" borderId="0" xfId="0" applyNumberFormat="1" applyFill="1">
      <alignment vertical="center"/>
    </xf>
    <xf numFmtId="0" fontId="0" fillId="0" borderId="0" xfId="0" applyAlignment="1">
      <alignment horizontal="center" vertical="center"/>
    </xf>
    <xf numFmtId="0" fontId="0" fillId="17" borderId="3" xfId="0" applyFill="1" applyBorder="1">
      <alignment vertical="center"/>
    </xf>
    <xf numFmtId="38" fontId="0" fillId="17" borderId="3" xfId="1" applyFont="1" applyFill="1" applyBorder="1">
      <alignment vertical="center"/>
    </xf>
    <xf numFmtId="0" fontId="0" fillId="17" borderId="0" xfId="0" applyFill="1" applyAlignment="1">
      <alignment horizontal="center" vertical="center"/>
    </xf>
    <xf numFmtId="14" fontId="0" fillId="17" borderId="3" xfId="0" applyNumberFormat="1" applyFill="1" applyBorder="1" applyAlignment="1">
      <alignment horizontal="center" vertical="center"/>
    </xf>
    <xf numFmtId="14" fontId="0" fillId="17" borderId="3" xfId="1" applyNumberFormat="1" applyFont="1" applyFill="1" applyBorder="1" applyAlignment="1">
      <alignment horizontal="right" vertical="center"/>
    </xf>
    <xf numFmtId="0" fontId="0" fillId="17" borderId="3" xfId="0" applyFill="1" applyBorder="1" applyAlignment="1">
      <alignment horizontal="center" vertical="center"/>
    </xf>
    <xf numFmtId="0" fontId="0" fillId="17" borderId="0" xfId="0" applyFill="1" applyBorder="1" applyAlignment="1">
      <alignment horizontal="center" vertical="center"/>
    </xf>
    <xf numFmtId="0" fontId="0" fillId="0" borderId="0" xfId="0" applyAlignment="1">
      <alignment horizontal="center" vertical="center" wrapText="1"/>
    </xf>
    <xf numFmtId="14" fontId="18" fillId="0" borderId="3" xfId="1" applyNumberFormat="1" applyFont="1" applyFill="1" applyBorder="1">
      <alignment vertical="center"/>
    </xf>
    <xf numFmtId="0" fontId="0" fillId="0" borderId="0" xfId="0" applyAlignment="1">
      <alignment horizontal="center" vertical="center"/>
    </xf>
    <xf numFmtId="0" fontId="15"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8" borderId="3" xfId="0" applyFill="1" applyBorder="1">
      <alignment vertical="center"/>
    </xf>
    <xf numFmtId="38" fontId="0" fillId="18" borderId="3" xfId="1" applyFont="1" applyFill="1" applyBorder="1">
      <alignment vertical="center"/>
    </xf>
    <xf numFmtId="0" fontId="0" fillId="18" borderId="0" xfId="0" applyFill="1" applyAlignment="1">
      <alignment horizontal="center" vertical="center"/>
    </xf>
    <xf numFmtId="14" fontId="0" fillId="18" borderId="3" xfId="0" applyNumberFormat="1" applyFill="1" applyBorder="1" applyAlignment="1">
      <alignment horizontal="center" vertical="center"/>
    </xf>
    <xf numFmtId="14" fontId="0" fillId="18" borderId="3" xfId="1" applyNumberFormat="1" applyFont="1" applyFill="1" applyBorder="1" applyAlignment="1">
      <alignment horizontal="right" vertical="center"/>
    </xf>
    <xf numFmtId="38" fontId="0" fillId="18" borderId="3" xfId="1" applyFont="1" applyFill="1" applyBorder="1" applyAlignment="1">
      <alignment horizontal="right" vertical="center"/>
    </xf>
    <xf numFmtId="0" fontId="0" fillId="6" borderId="3" xfId="0" applyFill="1" applyBorder="1">
      <alignment vertical="center"/>
    </xf>
    <xf numFmtId="0" fontId="0" fillId="19" borderId="3" xfId="0" applyFill="1" applyBorder="1">
      <alignment vertical="center"/>
    </xf>
    <xf numFmtId="0" fontId="0" fillId="0" borderId="0" xfId="0" applyAlignment="1">
      <alignment horizontal="center" vertical="center"/>
    </xf>
    <xf numFmtId="0" fontId="0" fillId="0" borderId="0" xfId="0" applyAlignment="1">
      <alignment horizontal="center" vertical="center"/>
    </xf>
    <xf numFmtId="14" fontId="0" fillId="18"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9" borderId="3" xfId="0" applyFont="1" applyFill="1" applyBorder="1">
      <alignment vertical="center"/>
    </xf>
    <xf numFmtId="0" fontId="0" fillId="6" borderId="0" xfId="0" applyFill="1" applyAlignment="1">
      <alignment horizontal="center" vertical="center"/>
    </xf>
    <xf numFmtId="14" fontId="0" fillId="6" borderId="3" xfId="1" applyNumberFormat="1" applyFont="1" applyFill="1" applyBorder="1">
      <alignment vertical="center"/>
    </xf>
    <xf numFmtId="0" fontId="6" fillId="6" borderId="3" xfId="0" applyFont="1" applyFill="1" applyBorder="1" applyAlignment="1">
      <alignment horizontal="center" vertical="center"/>
    </xf>
    <xf numFmtId="38" fontId="6" fillId="6" borderId="3" xfId="0" applyNumberFormat="1" applyFont="1" applyFill="1" applyBorder="1" applyAlignment="1">
      <alignment horizontal="left" vertical="center"/>
    </xf>
    <xf numFmtId="0" fontId="0" fillId="20" borderId="3" xfId="0" applyFill="1" applyBorder="1">
      <alignment vertical="center"/>
    </xf>
    <xf numFmtId="0" fontId="14" fillId="19" borderId="3" xfId="0" applyFont="1" applyFill="1" applyBorder="1">
      <alignment vertical="center"/>
    </xf>
    <xf numFmtId="0" fontId="16"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quotePrefix="1">
      <alignment vertical="center"/>
    </xf>
    <xf numFmtId="0" fontId="15" fillId="0" borderId="0" xfId="0" applyFont="1" applyAlignment="1">
      <alignment horizontal="right" vertical="center"/>
    </xf>
    <xf numFmtId="0" fontId="15" fillId="0" borderId="0" xfId="0" applyFont="1" applyAlignment="1">
      <alignment horizontal="right" vertical="center" wrapText="1"/>
    </xf>
    <xf numFmtId="0" fontId="15" fillId="0" borderId="0" xfId="0" applyFont="1" applyAlignment="1">
      <alignment horizontal="center" vertical="center" wrapText="1"/>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7" fillId="0" borderId="3" xfId="0" applyFont="1" applyFill="1" applyBorder="1">
      <alignmen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17" borderId="3" xfId="0" applyFont="1" applyFill="1" applyBorder="1">
      <alignment vertical="center"/>
    </xf>
    <xf numFmtId="0" fontId="14" fillId="17" borderId="3" xfId="0" applyFont="1" applyFill="1" applyBorder="1">
      <alignment vertical="center"/>
    </xf>
    <xf numFmtId="38" fontId="14" fillId="17" borderId="3" xfId="1" applyFont="1" applyFill="1" applyBorder="1">
      <alignment vertical="center"/>
    </xf>
    <xf numFmtId="0" fontId="14" fillId="17" borderId="0" xfId="0" applyFont="1" applyFill="1" applyAlignment="1">
      <alignment horizontal="center" vertical="center"/>
    </xf>
    <xf numFmtId="14" fontId="14" fillId="17" borderId="3" xfId="0" applyNumberFormat="1" applyFont="1" applyFill="1" applyBorder="1" applyAlignment="1">
      <alignment horizontal="center" vertical="center"/>
    </xf>
    <xf numFmtId="14" fontId="14" fillId="17" borderId="3" xfId="1" applyNumberFormat="1"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0" xfId="1" applyFont="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16" fillId="0" borderId="0" xfId="1" applyFont="1" applyAlignment="1">
      <alignment horizontal="left" vertical="center"/>
    </xf>
    <xf numFmtId="0" fontId="16" fillId="14" borderId="0" xfId="0" applyFont="1" applyFill="1" applyAlignment="1">
      <alignment horizontal="center" vertical="center"/>
    </xf>
    <xf numFmtId="0" fontId="0" fillId="0" borderId="0" xfId="0" applyAlignment="1">
      <alignment vertical="center" wrapText="1"/>
    </xf>
    <xf numFmtId="0" fontId="0" fillId="0" borderId="0" xfId="0" applyAlignment="1">
      <alignment horizontal="center" vertical="center"/>
    </xf>
    <xf numFmtId="38" fontId="15" fillId="0" borderId="0" xfId="1" applyFont="1">
      <alignment vertical="center"/>
    </xf>
    <xf numFmtId="0" fontId="0" fillId="0" borderId="0" xfId="0" applyAlignment="1">
      <alignment horizontal="left" vertical="center"/>
    </xf>
    <xf numFmtId="0" fontId="0" fillId="0" borderId="0" xfId="0" applyAlignment="1">
      <alignment horizontal="center" vertical="center"/>
    </xf>
    <xf numFmtId="0" fontId="21" fillId="0" borderId="0" xfId="0" applyFont="1" applyFill="1" applyBorder="1" applyAlignment="1">
      <alignment horizontal="center" vertical="center" wrapText="1"/>
    </xf>
    <xf numFmtId="0" fontId="14" fillId="0" borderId="0" xfId="0" applyFont="1" applyBorder="1">
      <alignment vertical="center"/>
    </xf>
    <xf numFmtId="0" fontId="24" fillId="0" borderId="0" xfId="0" applyFont="1" applyBorder="1">
      <alignment vertical="center"/>
    </xf>
    <xf numFmtId="177" fontId="14" fillId="0" borderId="0" xfId="0" applyNumberFormat="1" applyFont="1" applyBorder="1">
      <alignment vertical="center"/>
    </xf>
    <xf numFmtId="177" fontId="14" fillId="2" borderId="0" xfId="0" applyNumberFormat="1" applyFont="1" applyFill="1" applyBorder="1">
      <alignment vertical="center"/>
    </xf>
    <xf numFmtId="177" fontId="14" fillId="0" borderId="0" xfId="0" applyNumberFormat="1" applyFont="1" applyFill="1" applyBorder="1">
      <alignment vertical="center"/>
    </xf>
    <xf numFmtId="177" fontId="14" fillId="0" borderId="0" xfId="0" applyNumberFormat="1" applyFont="1" applyFill="1" applyBorder="1" applyAlignment="1">
      <alignment horizontal="center" vertical="center"/>
    </xf>
    <xf numFmtId="0" fontId="14" fillId="0" borderId="0" xfId="0" applyFont="1" applyFill="1" applyBorder="1">
      <alignment vertical="center"/>
    </xf>
    <xf numFmtId="0" fontId="14" fillId="0" borderId="0" xfId="0" applyFont="1" applyBorder="1" applyAlignment="1">
      <alignment horizontal="center" vertical="center"/>
    </xf>
    <xf numFmtId="0" fontId="22" fillId="16" borderId="0" xfId="0" applyFont="1" applyFill="1" applyBorder="1" applyAlignment="1">
      <alignment horizontal="center" vertical="center" wrapText="1"/>
    </xf>
    <xf numFmtId="0" fontId="22" fillId="6" borderId="0"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3" fillId="2" borderId="0" xfId="0" applyFont="1" applyFill="1" applyBorder="1" applyAlignment="1">
      <alignment horizontal="center" vertical="center" wrapText="1"/>
    </xf>
    <xf numFmtId="0" fontId="25" fillId="9" borderId="0" xfId="0" applyFont="1" applyFill="1" applyBorder="1" applyAlignment="1">
      <alignment horizontal="center" vertical="center" wrapText="1"/>
    </xf>
    <xf numFmtId="0" fontId="21" fillId="7" borderId="44" xfId="0" applyFont="1" applyFill="1" applyBorder="1" applyAlignment="1">
      <alignment horizontal="center" vertical="center" wrapText="1"/>
    </xf>
    <xf numFmtId="0" fontId="21" fillId="7" borderId="45" xfId="0" applyFont="1" applyFill="1" applyBorder="1" applyAlignment="1">
      <alignment horizontal="center" vertical="center" wrapText="1"/>
    </xf>
    <xf numFmtId="0" fontId="21" fillId="7" borderId="5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21" fillId="7" borderId="52" xfId="0" applyFont="1" applyFill="1" applyBorder="1" applyAlignment="1">
      <alignment horizontal="center" vertical="center" wrapText="1"/>
    </xf>
    <xf numFmtId="0" fontId="21" fillId="7" borderId="53" xfId="0"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14" fontId="0" fillId="17" borderId="3" xfId="1" applyNumberFormat="1" applyFont="1" applyFill="1" applyBorder="1" applyAlignment="1">
      <alignment horizontal="left"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21" borderId="3" xfId="0"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38" fontId="0" fillId="0" borderId="0" xfId="1" applyFont="1" applyFill="1" applyBorder="1" applyAlignment="1">
      <alignment horizontal="center" vertical="center"/>
    </xf>
    <xf numFmtId="0" fontId="0" fillId="0" borderId="3" xfId="0" applyBorder="1" applyAlignment="1">
      <alignment horizontal="right" vertical="center"/>
    </xf>
    <xf numFmtId="38" fontId="6" fillId="5" borderId="22" xfId="1" applyFont="1" applyFill="1" applyBorder="1" applyAlignment="1">
      <alignment horizontal="center" vertical="center"/>
    </xf>
    <xf numFmtId="38" fontId="6" fillId="5" borderId="22" xfId="0" applyNumberFormat="1" applyFont="1" applyFill="1" applyBorder="1" applyAlignment="1">
      <alignment horizontal="center" vertical="center"/>
    </xf>
    <xf numFmtId="0" fontId="0" fillId="5" borderId="22" xfId="0" applyFill="1" applyBorder="1" applyAlignment="1">
      <alignment horizontal="center" vertical="center"/>
    </xf>
    <xf numFmtId="0" fontId="14" fillId="5" borderId="2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38" fontId="0" fillId="2" borderId="3" xfId="1" applyFont="1" applyFill="1" applyBorder="1">
      <alignment vertical="center"/>
    </xf>
    <xf numFmtId="0" fontId="15" fillId="19" borderId="3" xfId="0" applyFont="1" applyFill="1" applyBorder="1">
      <alignment vertical="center"/>
    </xf>
    <xf numFmtId="0" fontId="16" fillId="19" borderId="3" xfId="0" applyFont="1" applyFill="1" applyBorder="1">
      <alignment vertical="center"/>
    </xf>
    <xf numFmtId="38" fontId="16" fillId="19" borderId="3" xfId="1" applyFont="1" applyFill="1" applyBorder="1" applyAlignment="1">
      <alignment horizontal="right" vertical="center"/>
    </xf>
    <xf numFmtId="0" fontId="16" fillId="19" borderId="0" xfId="0" applyFont="1" applyFill="1" applyAlignment="1">
      <alignment horizontal="center" vertical="center"/>
    </xf>
    <xf numFmtId="0" fontId="0" fillId="19" borderId="3" xfId="0" applyFill="1" applyBorder="1" applyAlignment="1">
      <alignment horizontal="center" vertical="center"/>
    </xf>
    <xf numFmtId="38" fontId="16" fillId="19" borderId="3" xfId="1" applyFont="1" applyFill="1" applyBorder="1">
      <alignment vertical="center"/>
    </xf>
    <xf numFmtId="0" fontId="16" fillId="19" borderId="0" xfId="0" applyFont="1" applyFill="1" applyBorder="1" applyAlignment="1">
      <alignment horizontal="center" vertical="center"/>
    </xf>
    <xf numFmtId="14" fontId="16" fillId="19" borderId="3" xfId="0" applyNumberFormat="1" applyFont="1" applyFill="1" applyBorder="1" applyAlignment="1">
      <alignment horizontal="center" vertical="center"/>
    </xf>
    <xf numFmtId="14" fontId="15" fillId="19" borderId="3" xfId="0" applyNumberFormat="1" applyFont="1" applyFill="1" applyBorder="1" applyAlignment="1">
      <alignment horizontal="center" vertical="center"/>
    </xf>
    <xf numFmtId="14" fontId="0" fillId="19" borderId="3" xfId="0" applyNumberFormat="1" applyFill="1" applyBorder="1" applyAlignment="1">
      <alignment horizontal="center" vertical="center"/>
    </xf>
    <xf numFmtId="0" fontId="16" fillId="19" borderId="3" xfId="0" applyFont="1" applyFill="1" applyBorder="1" applyAlignment="1">
      <alignment horizontal="right" vertical="center"/>
    </xf>
    <xf numFmtId="0" fontId="16" fillId="19" borderId="3"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center" vertical="center"/>
    </xf>
    <xf numFmtId="0" fontId="0" fillId="0" borderId="3" xfId="0" applyFont="1" applyFill="1" applyBorder="1">
      <alignment vertical="center"/>
    </xf>
    <xf numFmtId="0" fontId="15" fillId="17" borderId="3" xfId="0" applyFont="1" applyFill="1" applyBorder="1">
      <alignment vertical="center"/>
    </xf>
    <xf numFmtId="0" fontId="16" fillId="17" borderId="3" xfId="0" applyFont="1" applyFill="1" applyBorder="1">
      <alignment vertical="center"/>
    </xf>
    <xf numFmtId="38" fontId="16" fillId="17" borderId="3" xfId="1" applyFont="1" applyFill="1" applyBorder="1">
      <alignment vertical="center"/>
    </xf>
    <xf numFmtId="0" fontId="16" fillId="17" borderId="0" xfId="0" applyFont="1" applyFill="1" applyAlignment="1">
      <alignment horizontal="center" vertical="center"/>
    </xf>
    <xf numFmtId="0" fontId="17" fillId="17" borderId="3" xfId="0" applyFont="1" applyFill="1" applyBorder="1">
      <alignment vertical="center"/>
    </xf>
    <xf numFmtId="0" fontId="0" fillId="22" borderId="3" xfId="0" applyFill="1" applyBorder="1">
      <alignment vertical="center"/>
    </xf>
    <xf numFmtId="0" fontId="0" fillId="23" borderId="3" xfId="0" applyFill="1" applyBorder="1">
      <alignment vertical="center"/>
    </xf>
    <xf numFmtId="0" fontId="14" fillId="0" borderId="3"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15" fillId="21" borderId="3" xfId="0" applyFont="1" applyFill="1" applyBorder="1">
      <alignment vertical="center"/>
    </xf>
    <xf numFmtId="0" fontId="16" fillId="21" borderId="3" xfId="0" applyFont="1" applyFill="1" applyBorder="1">
      <alignment vertical="center"/>
    </xf>
    <xf numFmtId="38" fontId="16" fillId="21" borderId="3" xfId="1" applyFont="1" applyFill="1" applyBorder="1">
      <alignment vertical="center"/>
    </xf>
    <xf numFmtId="0" fontId="16" fillId="21" borderId="0" xfId="0" applyFont="1" applyFill="1" applyAlignment="1">
      <alignment horizontal="center" vertical="center"/>
    </xf>
    <xf numFmtId="14" fontId="16" fillId="21" borderId="3" xfId="0" applyNumberFormat="1" applyFont="1" applyFill="1" applyBorder="1" applyAlignment="1">
      <alignment horizontal="center" vertical="center"/>
    </xf>
    <xf numFmtId="0" fontId="10" fillId="0" borderId="0" xfId="3" applyAlignment="1">
      <alignment horizontal="left" vertical="center"/>
    </xf>
    <xf numFmtId="0" fontId="26" fillId="0" borderId="0" xfId="0" applyFont="1">
      <alignment vertical="center"/>
    </xf>
    <xf numFmtId="0" fontId="0" fillId="24" borderId="3" xfId="0" applyFill="1" applyBorder="1">
      <alignment vertical="center"/>
    </xf>
    <xf numFmtId="38" fontId="0" fillId="24" borderId="3" xfId="1" applyFont="1" applyFill="1" applyBorder="1">
      <alignment vertical="center"/>
    </xf>
    <xf numFmtId="0" fontId="0" fillId="24" borderId="0" xfId="0" applyFill="1" applyAlignment="1">
      <alignment horizontal="center" vertical="center"/>
    </xf>
    <xf numFmtId="14" fontId="0" fillId="24" borderId="3" xfId="0" applyNumberFormat="1" applyFill="1" applyBorder="1" applyAlignment="1">
      <alignment horizontal="center" vertical="center"/>
    </xf>
    <xf numFmtId="14" fontId="0" fillId="24" borderId="3" xfId="1" applyNumberFormat="1" applyFont="1" applyFill="1" applyBorder="1" applyAlignment="1">
      <alignment horizontal="right" vertical="center"/>
    </xf>
    <xf numFmtId="38" fontId="0" fillId="24" borderId="3" xfId="1" applyFont="1" applyFill="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14" fontId="0" fillId="0" borderId="0" xfId="0" applyNumberFormat="1" applyAlignment="1">
      <alignment horizontal="righ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6" fillId="0" borderId="29" xfId="0" applyFont="1" applyBorder="1" applyAlignment="1">
      <alignment horizontal="center" vertical="center"/>
    </xf>
    <xf numFmtId="38" fontId="0" fillId="0" borderId="29" xfId="1" applyFont="1" applyBorder="1">
      <alignment vertical="center"/>
    </xf>
    <xf numFmtId="0" fontId="0" fillId="0" borderId="29" xfId="0" applyBorder="1" applyAlignment="1">
      <alignment horizontal="right" vertical="center"/>
    </xf>
    <xf numFmtId="0" fontId="0" fillId="8" borderId="3" xfId="0" applyFill="1" applyBorder="1" applyAlignment="1">
      <alignment horizontal="center" vertical="center"/>
    </xf>
    <xf numFmtId="38" fontId="0" fillId="9" borderId="54" xfId="1" applyFont="1" applyFill="1" applyBorder="1" applyAlignment="1">
      <alignment horizontal="center" vertical="center"/>
    </xf>
    <xf numFmtId="0" fontId="0" fillId="9" borderId="6" xfId="0" applyFill="1" applyBorder="1" applyAlignment="1">
      <alignment horizontal="center" vertical="center"/>
    </xf>
    <xf numFmtId="38" fontId="0" fillId="9" borderId="6" xfId="0" applyNumberFormat="1" applyFill="1" applyBorder="1" applyAlignment="1">
      <alignment horizontal="center" vertical="center"/>
    </xf>
    <xf numFmtId="38" fontId="0" fillId="9" borderId="6" xfId="1" applyFont="1" applyFill="1" applyBorder="1" applyAlignment="1">
      <alignment horizontal="center" vertical="center"/>
    </xf>
    <xf numFmtId="0" fontId="0" fillId="9" borderId="6" xfId="0" applyFill="1" applyBorder="1">
      <alignment vertical="center"/>
    </xf>
    <xf numFmtId="38" fontId="0" fillId="9" borderId="55" xfId="1" applyFont="1" applyFill="1" applyBorder="1" applyAlignment="1">
      <alignment horizontal="center" vertical="center"/>
    </xf>
    <xf numFmtId="38" fontId="5" fillId="9" borderId="56" xfId="1" applyFont="1" applyFill="1" applyBorder="1" applyAlignment="1">
      <alignment horizontal="center" vertical="center"/>
    </xf>
    <xf numFmtId="0" fontId="0" fillId="9" borderId="1" xfId="0" applyFill="1" applyBorder="1" applyAlignment="1">
      <alignment horizontal="center" vertical="center"/>
    </xf>
    <xf numFmtId="38" fontId="0" fillId="9" borderId="1" xfId="0" applyNumberFormat="1" applyFill="1" applyBorder="1" applyAlignment="1">
      <alignment horizontal="center" vertical="center"/>
    </xf>
    <xf numFmtId="38" fontId="0" fillId="9" borderId="1" xfId="1" applyFont="1" applyFill="1" applyBorder="1" applyAlignment="1">
      <alignment horizontal="center" vertical="center"/>
    </xf>
    <xf numFmtId="0" fontId="0" fillId="9" borderId="1" xfId="0" applyFill="1" applyBorder="1">
      <alignment vertical="center"/>
    </xf>
    <xf numFmtId="38" fontId="0" fillId="9" borderId="57" xfId="1" applyFont="1" applyFill="1" applyBorder="1" applyAlignment="1">
      <alignment horizontal="center" vertical="center"/>
    </xf>
    <xf numFmtId="38" fontId="0" fillId="9" borderId="56" xfId="1" applyFont="1" applyFill="1" applyBorder="1" applyAlignment="1">
      <alignment horizontal="center" vertical="center"/>
    </xf>
    <xf numFmtId="38" fontId="0" fillId="0" borderId="56" xfId="1" applyFont="1" applyBorder="1" applyAlignment="1">
      <alignment horizontal="center" vertical="center"/>
    </xf>
    <xf numFmtId="38" fontId="0" fillId="0" borderId="1" xfId="0" applyNumberFormat="1" applyBorder="1" applyAlignment="1">
      <alignment horizontal="center" vertical="center"/>
    </xf>
    <xf numFmtId="38" fontId="0" fillId="0" borderId="1" xfId="1" applyFont="1" applyBorder="1" applyAlignment="1">
      <alignment horizontal="center" vertical="center"/>
    </xf>
    <xf numFmtId="38" fontId="0" fillId="0" borderId="57" xfId="1" applyFont="1" applyBorder="1" applyAlignment="1">
      <alignment horizontal="center" vertical="center"/>
    </xf>
    <xf numFmtId="0" fontId="14" fillId="0" borderId="1" xfId="0" applyFont="1" applyBorder="1" applyAlignment="1">
      <alignment horizontal="center" vertical="center" wrapText="1"/>
    </xf>
    <xf numFmtId="0" fontId="0" fillId="0" borderId="2" xfId="0" applyBorder="1" applyAlignment="1">
      <alignment horizontal="center" vertical="center"/>
    </xf>
    <xf numFmtId="38" fontId="0" fillId="0" borderId="2" xfId="0" applyNumberFormat="1" applyBorder="1" applyAlignment="1">
      <alignment horizontal="center" vertical="center"/>
    </xf>
    <xf numFmtId="38" fontId="0" fillId="0" borderId="2" xfId="1" applyFont="1" applyBorder="1" applyAlignment="1">
      <alignment horizontal="center" vertical="center"/>
    </xf>
    <xf numFmtId="38" fontId="0" fillId="0" borderId="59" xfId="1" applyFont="1" applyBorder="1" applyAlignment="1">
      <alignment horizontal="center" vertical="center"/>
    </xf>
    <xf numFmtId="0" fontId="9" fillId="7" borderId="44" xfId="0" applyFont="1" applyFill="1" applyBorder="1" applyAlignment="1">
      <alignment horizontal="center" vertical="center"/>
    </xf>
    <xf numFmtId="0" fontId="9" fillId="7" borderId="45"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9" borderId="3" xfId="0" applyNumberFormat="1" applyFill="1" applyBorder="1">
      <alignment vertical="center"/>
    </xf>
    <xf numFmtId="38" fontId="0" fillId="25" borderId="56" xfId="1"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56" fontId="0" fillId="0" borderId="0" xfId="0" quotePrefix="1" applyNumberFormat="1" applyAlignment="1">
      <alignment horizontal="center" vertical="center"/>
    </xf>
    <xf numFmtId="9" fontId="0" fillId="0" borderId="0" xfId="0" quotePrefix="1" applyNumberForma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38" fontId="0" fillId="25" borderId="58" xfId="1" applyFont="1" applyFill="1" applyBorder="1" applyAlignment="1">
      <alignment horizontal="center" vertical="center"/>
    </xf>
    <xf numFmtId="0" fontId="28" fillId="26" borderId="0" xfId="4">
      <alignment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20" fontId="0" fillId="0" borderId="3" xfId="0" applyNumberFormat="1" applyBorder="1">
      <alignment vertical="center"/>
    </xf>
    <xf numFmtId="0" fontId="6" fillId="0" borderId="0" xfId="0" applyFont="1" applyAlignment="1">
      <alignment vertical="center"/>
    </xf>
    <xf numFmtId="38"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0" fontId="0" fillId="0" borderId="3" xfId="0" quotePrefix="1" applyBorder="1">
      <alignment vertical="center"/>
    </xf>
    <xf numFmtId="14" fontId="16" fillId="19" borderId="3" xfId="1" applyNumberFormat="1" applyFont="1" applyFill="1" applyBorder="1" applyAlignment="1">
      <alignment horizontal="right" vertical="center"/>
    </xf>
    <xf numFmtId="0" fontId="0" fillId="27" borderId="3" xfId="0" applyFill="1" applyBorder="1">
      <alignmen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6" fillId="0" borderId="3" xfId="0" applyFont="1" applyFill="1" applyBorder="1">
      <alignment vertical="center"/>
    </xf>
    <xf numFmtId="14" fontId="16" fillId="0" borderId="3" xfId="1" applyNumberFormat="1" applyFont="1" applyFill="1" applyBorder="1" applyAlignment="1">
      <alignment horizontal="right" vertical="center"/>
    </xf>
    <xf numFmtId="14" fontId="0" fillId="0" borderId="3" xfId="1"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38" fontId="0" fillId="17" borderId="3" xfId="1" applyFont="1" applyFill="1" applyBorder="1" applyAlignment="1">
      <alignment horizontal="right" vertical="center"/>
    </xf>
    <xf numFmtId="0" fontId="0" fillId="0" borderId="0" xfId="0" applyAlignment="1">
      <alignment horizontal="left" vertical="center"/>
    </xf>
    <xf numFmtId="0" fontId="0" fillId="28" borderId="3" xfId="0" applyFill="1" applyBorder="1">
      <alignment vertical="center"/>
    </xf>
    <xf numFmtId="38" fontId="0" fillId="28" borderId="3" xfId="1" applyFont="1" applyFill="1" applyBorder="1">
      <alignment vertical="center"/>
    </xf>
    <xf numFmtId="0" fontId="0" fillId="28" borderId="0" xfId="0" applyFill="1" applyAlignment="1">
      <alignment horizontal="center" vertical="center"/>
    </xf>
    <xf numFmtId="14" fontId="0" fillId="28" borderId="3" xfId="0" applyNumberFormat="1" applyFill="1" applyBorder="1" applyAlignment="1">
      <alignment horizontal="center" vertical="center"/>
    </xf>
    <xf numFmtId="14" fontId="0" fillId="28" borderId="3" xfId="1" applyNumberFormat="1" applyFont="1" applyFill="1" applyBorder="1" applyAlignment="1">
      <alignment horizontal="left" vertical="center"/>
    </xf>
    <xf numFmtId="14" fontId="13" fillId="0" borderId="3" xfId="1" applyNumberFormat="1" applyFont="1" applyBorder="1" applyAlignment="1">
      <alignment horizontal="left" vertical="center"/>
    </xf>
    <xf numFmtId="14" fontId="13" fillId="0" borderId="3" xfId="1" applyNumberFormat="1" applyFont="1" applyBorder="1" applyAlignment="1">
      <alignment horizontal="right" vertical="center"/>
    </xf>
    <xf numFmtId="14" fontId="13" fillId="0" borderId="3" xfId="1" applyNumberFormat="1" applyFont="1" applyFill="1" applyBorder="1" applyAlignment="1">
      <alignment horizontal="left" vertical="center"/>
    </xf>
    <xf numFmtId="0" fontId="0" fillId="0" borderId="0" xfId="0" applyAlignment="1">
      <alignment horizontal="left"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28" borderId="3" xfId="1" applyNumberFormat="1" applyFont="1" applyFill="1" applyBorder="1" applyAlignment="1">
      <alignment horizontal="right" vertical="center"/>
    </xf>
    <xf numFmtId="14" fontId="0" fillId="14" borderId="3" xfId="1" applyNumberFormat="1" applyFont="1" applyFill="1" applyBorder="1" applyAlignment="1">
      <alignment horizontal="right" vertical="center"/>
    </xf>
    <xf numFmtId="14" fontId="0" fillId="14" borderId="3" xfId="0" applyNumberFormat="1" applyFill="1" applyBorder="1" applyAlignment="1">
      <alignment horizontal="center" vertical="center"/>
    </xf>
    <xf numFmtId="0" fontId="0" fillId="9" borderId="2" xfId="0" applyFill="1" applyBorder="1" applyAlignment="1">
      <alignment horizontal="center" vertical="center"/>
    </xf>
    <xf numFmtId="0" fontId="14" fillId="21" borderId="3" xfId="0" applyFont="1" applyFill="1" applyBorder="1">
      <alignment vertical="center"/>
    </xf>
    <xf numFmtId="0" fontId="0" fillId="0" borderId="0" xfId="0" applyAlignment="1">
      <alignment horizontal="left" vertical="center"/>
    </xf>
    <xf numFmtId="14" fontId="16" fillId="19" borderId="0" xfId="0" applyNumberFormat="1"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17" borderId="0" xfId="0" applyNumberFormat="1" applyFill="1" applyAlignment="1">
      <alignment horizontal="center" vertical="center"/>
    </xf>
    <xf numFmtId="14" fontId="0" fillId="19" borderId="3" xfId="1" applyNumberFormat="1" applyFont="1" applyFill="1" applyBorder="1" applyAlignment="1">
      <alignment horizontal="left" vertical="center"/>
    </xf>
    <xf numFmtId="14" fontId="0" fillId="0" borderId="0" xfId="0" applyNumberFormat="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19" borderId="0" xfId="0" applyFill="1">
      <alignment vertical="center"/>
    </xf>
    <xf numFmtId="0" fontId="0" fillId="5" borderId="0" xfId="0" applyFill="1">
      <alignment vertical="center"/>
    </xf>
    <xf numFmtId="0" fontId="29" fillId="0" borderId="3" xfId="0" applyFont="1" applyFill="1" applyBorder="1">
      <alignment vertical="center"/>
    </xf>
    <xf numFmtId="0" fontId="29" fillId="0" borderId="3" xfId="0" applyFont="1" applyBorder="1">
      <alignment vertical="center"/>
    </xf>
    <xf numFmtId="38" fontId="29" fillId="0" borderId="3" xfId="1" applyFont="1" applyBorder="1">
      <alignment vertical="center"/>
    </xf>
    <xf numFmtId="0" fontId="29" fillId="0" borderId="0" xfId="0" applyFont="1" applyAlignment="1">
      <alignment horizontal="center" vertical="center"/>
    </xf>
    <xf numFmtId="14" fontId="29" fillId="0" borderId="3" xfId="0" applyNumberFormat="1" applyFont="1" applyBorder="1" applyAlignment="1">
      <alignment horizontal="center" vertical="center"/>
    </xf>
    <xf numFmtId="0" fontId="4" fillId="0" borderId="3" xfId="0" applyFont="1" applyBorder="1">
      <alignment vertical="center"/>
    </xf>
    <xf numFmtId="38" fontId="29" fillId="0" borderId="3" xfId="1" applyFont="1" applyFill="1" applyBorder="1">
      <alignment vertical="center"/>
    </xf>
    <xf numFmtId="0" fontId="29" fillId="0" borderId="0" xfId="0" applyFont="1" applyFill="1" applyAlignment="1">
      <alignment horizontal="center" vertical="center"/>
    </xf>
    <xf numFmtId="14" fontId="29" fillId="0" borderId="3" xfId="0" applyNumberFormat="1" applyFont="1" applyFill="1" applyBorder="1" applyAlignment="1">
      <alignment horizontal="center" vertical="center"/>
    </xf>
    <xf numFmtId="0" fontId="4" fillId="0" borderId="3" xfId="0" applyFont="1" applyFill="1" applyBorder="1">
      <alignment vertical="center"/>
    </xf>
    <xf numFmtId="0" fontId="13" fillId="0" borderId="3" xfId="0" applyFont="1" applyBorder="1">
      <alignment vertical="center"/>
    </xf>
    <xf numFmtId="14" fontId="0" fillId="0" borderId="0" xfId="0" applyNumberForma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14" fontId="0" fillId="0" borderId="3" xfId="1" quotePrefix="1" applyNumberFormat="1" applyFont="1" applyFill="1" applyBorder="1" applyAlignment="1">
      <alignment horizontal="right" vertical="center"/>
    </xf>
    <xf numFmtId="14" fontId="14" fillId="0" borderId="3" xfId="0" applyNumberFormat="1" applyFont="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vertical="center"/>
    </xf>
    <xf numFmtId="38" fontId="0" fillId="0" borderId="3" xfId="1" applyFont="1" applyBorder="1"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0" fillId="29" borderId="3" xfId="0" applyFill="1" applyBorder="1">
      <alignment vertical="center"/>
    </xf>
    <xf numFmtId="38" fontId="0" fillId="0" borderId="3" xfId="1" applyFont="1" applyBorder="1" applyAlignment="1">
      <alignment horizontal="right" vertical="center"/>
    </xf>
    <xf numFmtId="0" fontId="0" fillId="0" borderId="0" xfId="0" applyAlignment="1">
      <alignment horizontal="left" vertical="center"/>
    </xf>
    <xf numFmtId="38" fontId="0" fillId="0" borderId="29" xfId="1" applyFont="1" applyBorder="1" applyAlignment="1">
      <alignment horizontal="center" vertical="center" wrapText="1"/>
    </xf>
    <xf numFmtId="38" fontId="0" fillId="0" borderId="0" xfId="1" applyFont="1" applyBorder="1" applyAlignment="1">
      <alignment horizontal="center" vertical="center" wrapText="1"/>
    </xf>
    <xf numFmtId="0" fontId="9" fillId="7" borderId="4" xfId="0" applyFont="1" applyFill="1" applyBorder="1" applyAlignment="1">
      <alignment horizontal="center" vertical="center"/>
    </xf>
    <xf numFmtId="0" fontId="9" fillId="7" borderId="0" xfId="0" applyFont="1" applyFill="1" applyBorder="1" applyAlignment="1">
      <alignment horizontal="center" vertical="center"/>
    </xf>
    <xf numFmtId="0" fontId="9" fillId="7" borderId="49" xfId="0" applyFont="1" applyFill="1" applyBorder="1" applyAlignment="1">
      <alignment horizontal="center" vertical="center"/>
    </xf>
    <xf numFmtId="38" fontId="0" fillId="0" borderId="3" xfId="1" applyFont="1" applyBorder="1" applyAlignment="1">
      <alignment horizontal="right" vertical="center"/>
    </xf>
    <xf numFmtId="0" fontId="6" fillId="6" borderId="4" xfId="0" applyFont="1" applyFill="1" applyBorder="1" applyAlignment="1">
      <alignment horizontal="center" vertical="center"/>
    </xf>
    <xf numFmtId="0" fontId="6" fillId="6" borderId="0" xfId="0" applyFont="1" applyFill="1" applyBorder="1" applyAlignment="1">
      <alignment horizontal="center" vertical="center"/>
    </xf>
    <xf numFmtId="0" fontId="6" fillId="6" borderId="49" xfId="0" applyFont="1" applyFill="1" applyBorder="1" applyAlignment="1">
      <alignment horizontal="center" vertical="center"/>
    </xf>
    <xf numFmtId="0" fontId="9" fillId="7" borderId="46" xfId="0" applyFont="1" applyFill="1" applyBorder="1" applyAlignment="1">
      <alignment horizontal="center" vertical="center"/>
    </xf>
    <xf numFmtId="0" fontId="9" fillId="7" borderId="47" xfId="0" applyFont="1" applyFill="1" applyBorder="1" applyAlignment="1">
      <alignment horizontal="center" vertical="center"/>
    </xf>
    <xf numFmtId="0" fontId="9" fillId="7" borderId="48" xfId="0" applyFont="1" applyFill="1" applyBorder="1" applyAlignment="1">
      <alignment horizontal="center" vertical="center"/>
    </xf>
    <xf numFmtId="0" fontId="9" fillId="7" borderId="43" xfId="0" applyFont="1" applyFill="1" applyBorder="1" applyAlignment="1">
      <alignment horizontal="center" vertical="center"/>
    </xf>
    <xf numFmtId="0" fontId="9" fillId="7" borderId="44" xfId="0" applyFont="1" applyFill="1" applyBorder="1" applyAlignment="1">
      <alignment horizontal="center" vertical="center"/>
    </xf>
    <xf numFmtId="0" fontId="6" fillId="0" borderId="0" xfId="0" applyFont="1" applyBorder="1" applyAlignment="1">
      <alignment horizontal="center" vertical="center"/>
    </xf>
    <xf numFmtId="0" fontId="6" fillId="0" borderId="27" xfId="0" applyFont="1" applyBorder="1" applyAlignment="1">
      <alignment horizontal="center" vertical="center"/>
    </xf>
    <xf numFmtId="0" fontId="0" fillId="19" borderId="3" xfId="0" applyFill="1" applyBorder="1" applyAlignment="1">
      <alignment horizontal="left" vertical="center"/>
    </xf>
    <xf numFmtId="0" fontId="0" fillId="0" borderId="0" xfId="0" applyAlignment="1">
      <alignment horizontal="left" vertical="center"/>
    </xf>
    <xf numFmtId="0" fontId="19" fillId="7" borderId="44" xfId="0" applyFont="1" applyFill="1" applyBorder="1" applyAlignment="1">
      <alignment horizontal="center" vertical="center"/>
    </xf>
    <xf numFmtId="0" fontId="19" fillId="7" borderId="45" xfId="0"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xf>
    <xf numFmtId="0" fontId="0" fillId="0" borderId="24" xfId="0" applyBorder="1" applyAlignment="1">
      <alignment horizontal="center" vertical="center"/>
    </xf>
    <xf numFmtId="0" fontId="6" fillId="5" borderId="12" xfId="0" applyFont="1" applyFill="1" applyBorder="1" applyAlignment="1">
      <alignment horizontal="center" vertical="center"/>
    </xf>
    <xf numFmtId="0" fontId="6" fillId="5" borderId="15" xfId="0" applyFont="1" applyFill="1" applyBorder="1" applyAlignment="1">
      <alignment horizontal="center" vertical="center"/>
    </xf>
    <xf numFmtId="0" fontId="6" fillId="5" borderId="17"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5" xfId="0" applyFont="1" applyFill="1" applyBorder="1" applyAlignment="1">
      <alignment horizontal="center" vertical="center"/>
    </xf>
    <xf numFmtId="0" fontId="6" fillId="4" borderId="20" xfId="0" applyFont="1" applyFill="1" applyBorder="1" applyAlignment="1">
      <alignment horizontal="center" vertical="center"/>
    </xf>
    <xf numFmtId="0" fontId="6" fillId="4" borderId="17"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5" borderId="9"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0" xfId="0" applyFont="1" applyFill="1" applyBorder="1" applyAlignment="1">
      <alignment horizontal="center" vertical="center"/>
    </xf>
    <xf numFmtId="0" fontId="13" fillId="10" borderId="0" xfId="0" applyFont="1" applyFill="1" applyAlignment="1">
      <alignment horizontal="center" vertical="center"/>
    </xf>
    <xf numFmtId="0" fontId="12" fillId="0" borderId="0" xfId="0" applyFont="1" applyAlignment="1">
      <alignment horizontal="left" vertical="center"/>
    </xf>
    <xf numFmtId="14" fontId="0" fillId="0" borderId="0" xfId="0" applyNumberFormat="1" applyAlignment="1">
      <alignment horizontal="center" vertical="center"/>
    </xf>
    <xf numFmtId="0" fontId="1" fillId="0" borderId="1" xfId="0" applyFont="1" applyBorder="1" applyAlignment="1">
      <alignment horizontal="center" vertical="center"/>
    </xf>
  </cellXfs>
  <cellStyles count="5">
    <cellStyle name="パーセント" xfId="2" builtinId="5"/>
    <cellStyle name="ハイパーリンク" xfId="3" builtinId="8"/>
    <cellStyle name="悪い" xfId="4" builtinId="27"/>
    <cellStyle name="桁区切り" xfId="1" builtinId="6"/>
    <cellStyle name="標準" xfId="0" builtinId="0"/>
  </cellStyles>
  <dxfs count="0"/>
  <tableStyles count="0" defaultTableStyle="TableStyleMedium2" defaultPivotStyle="PivotStyleLight16"/>
  <colors>
    <mruColors>
      <color rgb="FFBFBFBF"/>
      <color rgb="FF99CCFF"/>
      <color rgb="FFF2F8D4"/>
      <color rgb="FFCCFF66"/>
      <color rgb="FFBEFCCA"/>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19</xdr:row>
      <xdr:rowOff>0</xdr:rowOff>
    </xdr:from>
    <xdr:to>
      <xdr:col>17</xdr:col>
      <xdr:colOff>356094</xdr:colOff>
      <xdr:row>54</xdr:row>
      <xdr:rowOff>46726</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6571" y="3878036"/>
          <a:ext cx="14180952" cy="71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291353</xdr:colOff>
      <xdr:row>54</xdr:row>
      <xdr:rowOff>112059</xdr:rowOff>
    </xdr:from>
    <xdr:to>
      <xdr:col>24</xdr:col>
      <xdr:colOff>138496</xdr:colOff>
      <xdr:row>81</xdr:row>
      <xdr:rowOff>170763</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769353" y="11004177"/>
          <a:ext cx="3657143" cy="550476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44</xdr:row>
      <xdr:rowOff>0</xdr:rowOff>
    </xdr:from>
    <xdr:to>
      <xdr:col>13</xdr:col>
      <xdr:colOff>743138</xdr:colOff>
      <xdr:row>55</xdr:row>
      <xdr:rowOff>162187</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6701118" y="10623176"/>
          <a:ext cx="7466667" cy="2380952"/>
        </a:xfrm>
        <a:prstGeom prst="rect">
          <a:avLst/>
        </a:prstGeom>
      </xdr:spPr>
    </xdr:pic>
    <xdr:clientData/>
  </xdr:twoCellAnchor>
  <xdr:twoCellAnchor editAs="oneCell">
    <xdr:from>
      <xdr:col>7</xdr:col>
      <xdr:colOff>1445559</xdr:colOff>
      <xdr:row>56</xdr:row>
      <xdr:rowOff>22412</xdr:rowOff>
    </xdr:from>
    <xdr:to>
      <xdr:col>13</xdr:col>
      <xdr:colOff>815964</xdr:colOff>
      <xdr:row>74</xdr:row>
      <xdr:rowOff>201230</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6678706" y="13066059"/>
          <a:ext cx="7561905" cy="3809524"/>
        </a:xfrm>
        <a:prstGeom prst="rect">
          <a:avLst/>
        </a:prstGeom>
      </xdr:spPr>
    </xdr:pic>
    <xdr:clientData/>
  </xdr:twoCellAnchor>
  <xdr:twoCellAnchor editAs="oneCell">
    <xdr:from>
      <xdr:col>0</xdr:col>
      <xdr:colOff>515471</xdr:colOff>
      <xdr:row>59</xdr:row>
      <xdr:rowOff>89648</xdr:rowOff>
    </xdr:from>
    <xdr:to>
      <xdr:col>2</xdr:col>
      <xdr:colOff>412363</xdr:colOff>
      <xdr:row>66</xdr:row>
      <xdr:rowOff>22412</xdr:rowOff>
    </xdr:to>
    <xdr:pic>
      <xdr:nvPicPr>
        <xdr:cNvPr id="4" name="図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515471" y="13738413"/>
          <a:ext cx="1420892" cy="134470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400049</xdr:colOff>
      <xdr:row>9</xdr:row>
      <xdr:rowOff>0</xdr:rowOff>
    </xdr:from>
    <xdr:to>
      <xdr:col>3</xdr:col>
      <xdr:colOff>390524</xdr:colOff>
      <xdr:row>10</xdr:row>
      <xdr:rowOff>66675</xdr:rowOff>
    </xdr:to>
    <xdr:sp macro="" textlink="">
      <xdr:nvSpPr>
        <xdr:cNvPr id="2" name="正方形/長方形 1">
          <a:extLst>
            <a:ext uri="{FF2B5EF4-FFF2-40B4-BE49-F238E27FC236}">
              <a16:creationId xmlns:a16="http://schemas.microsoft.com/office/drawing/2014/main" id="{00000000-0008-0000-0900-000002000000}"/>
            </a:ext>
          </a:extLst>
        </xdr:cNvPr>
        <xdr:cNvSpPr/>
      </xdr:nvSpPr>
      <xdr:spPr>
        <a:xfrm>
          <a:off x="1162049" y="1800225"/>
          <a:ext cx="151447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400049</xdr:colOff>
      <xdr:row>9</xdr:row>
      <xdr:rowOff>0</xdr:rowOff>
    </xdr:from>
    <xdr:to>
      <xdr:col>5</xdr:col>
      <xdr:colOff>371474</xdr:colOff>
      <xdr:row>10</xdr:row>
      <xdr:rowOff>66675</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686049" y="1800225"/>
          <a:ext cx="1495425" cy="266700"/>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ワーホリ</a:t>
          </a:r>
          <a:r>
            <a:rPr kumimoji="1" lang="en-US" altLang="ja-JP" sz="1100">
              <a:solidFill>
                <a:schemeClr val="tx1"/>
              </a:solidFill>
              <a:latin typeface="Meiryo UI" panose="020B0604030504040204" pitchFamily="50" charset="-128"/>
              <a:ea typeface="Meiryo UI" panose="020B0604030504040204" pitchFamily="50" charset="-128"/>
              <a:cs typeface="Meiryo UI" panose="020B0604030504040204" pitchFamily="50" charset="-128"/>
            </a:rPr>
            <a:t>(2)</a:t>
          </a:r>
          <a:endParaRPr kumimoji="1" lang="ja-JP" altLang="en-US" sz="11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134469</xdr:colOff>
      <xdr:row>31</xdr:row>
      <xdr:rowOff>168088</xdr:rowOff>
    </xdr:from>
    <xdr:to>
      <xdr:col>7</xdr:col>
      <xdr:colOff>352945</xdr:colOff>
      <xdr:row>44</xdr:row>
      <xdr:rowOff>193530</xdr:rowOff>
    </xdr:to>
    <xdr:pic>
      <xdr:nvPicPr>
        <xdr:cNvPr id="3" name="図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896469" y="13480676"/>
          <a:ext cx="4790476" cy="2647619"/>
        </a:xfrm>
        <a:prstGeom prst="rect">
          <a:avLst/>
        </a:prstGeom>
      </xdr:spPr>
    </xdr:pic>
    <xdr:clientData/>
  </xdr:twoCellAnchor>
  <xdr:twoCellAnchor editAs="oneCell">
    <xdr:from>
      <xdr:col>1</xdr:col>
      <xdr:colOff>0</xdr:colOff>
      <xdr:row>2</xdr:row>
      <xdr:rowOff>0</xdr:rowOff>
    </xdr:from>
    <xdr:to>
      <xdr:col>8</xdr:col>
      <xdr:colOff>675524</xdr:colOff>
      <xdr:row>31</xdr:row>
      <xdr:rowOff>45768</xdr:rowOff>
    </xdr:to>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2"/>
        <a:stretch>
          <a:fillRect/>
        </a:stretch>
      </xdr:blipFill>
      <xdr:spPr>
        <a:xfrm>
          <a:off x="762000" y="7463118"/>
          <a:ext cx="6009524" cy="5895238"/>
        </a:xfrm>
        <a:prstGeom prst="rect">
          <a:avLst/>
        </a:prstGeom>
      </xdr:spPr>
    </xdr:pic>
    <xdr:clientData/>
  </xdr:twoCellAnchor>
  <xdr:twoCellAnchor editAs="oneCell">
    <xdr:from>
      <xdr:col>9</xdr:col>
      <xdr:colOff>0</xdr:colOff>
      <xdr:row>2</xdr:row>
      <xdr:rowOff>89648</xdr:rowOff>
    </xdr:from>
    <xdr:to>
      <xdr:col>16</xdr:col>
      <xdr:colOff>637429</xdr:colOff>
      <xdr:row>30</xdr:row>
      <xdr:rowOff>184741</xdr:rowOff>
    </xdr:to>
    <xdr:pic>
      <xdr:nvPicPr>
        <xdr:cNvPr id="5" name="図 4">
          <a:extLst>
            <a:ext uri="{FF2B5EF4-FFF2-40B4-BE49-F238E27FC236}">
              <a16:creationId xmlns:a16="http://schemas.microsoft.com/office/drawing/2014/main" id="{00000000-0008-0000-1000-000005000000}"/>
            </a:ext>
          </a:extLst>
        </xdr:cNvPr>
        <xdr:cNvPicPr>
          <a:picLocks noChangeAspect="1"/>
        </xdr:cNvPicPr>
      </xdr:nvPicPr>
      <xdr:blipFill>
        <a:blip xmlns:r="http://schemas.openxmlformats.org/officeDocument/2006/relationships" r:embed="rId3"/>
        <a:stretch>
          <a:fillRect/>
        </a:stretch>
      </xdr:blipFill>
      <xdr:spPr>
        <a:xfrm>
          <a:off x="6858000" y="7552766"/>
          <a:ext cx="5971429" cy="5742857"/>
        </a:xfrm>
        <a:prstGeom prst="rect">
          <a:avLst/>
        </a:prstGeom>
      </xdr:spPr>
    </xdr:pic>
    <xdr:clientData/>
  </xdr:twoCellAnchor>
  <xdr:twoCellAnchor editAs="oneCell">
    <xdr:from>
      <xdr:col>16</xdr:col>
      <xdr:colOff>739588</xdr:colOff>
      <xdr:row>1</xdr:row>
      <xdr:rowOff>190500</xdr:rowOff>
    </xdr:from>
    <xdr:to>
      <xdr:col>24</xdr:col>
      <xdr:colOff>624540</xdr:colOff>
      <xdr:row>33</xdr:row>
      <xdr:rowOff>69245</xdr:rowOff>
    </xdr:to>
    <xdr:pic>
      <xdr:nvPicPr>
        <xdr:cNvPr id="7" name="図 6">
          <a:extLst>
            <a:ext uri="{FF2B5EF4-FFF2-40B4-BE49-F238E27FC236}">
              <a16:creationId xmlns:a16="http://schemas.microsoft.com/office/drawing/2014/main" id="{00000000-0008-0000-1000-000007000000}"/>
            </a:ext>
          </a:extLst>
        </xdr:cNvPr>
        <xdr:cNvPicPr>
          <a:picLocks noChangeAspect="1"/>
        </xdr:cNvPicPr>
      </xdr:nvPicPr>
      <xdr:blipFill>
        <a:blip xmlns:r="http://schemas.openxmlformats.org/officeDocument/2006/relationships" r:embed="rId4"/>
        <a:stretch>
          <a:fillRect/>
        </a:stretch>
      </xdr:blipFill>
      <xdr:spPr>
        <a:xfrm>
          <a:off x="12931588" y="7451912"/>
          <a:ext cx="5980952" cy="6333333"/>
        </a:xfrm>
        <a:prstGeom prst="rect">
          <a:avLst/>
        </a:prstGeom>
      </xdr:spPr>
    </xdr:pic>
    <xdr:clientData/>
  </xdr:twoCellAnchor>
  <xdr:twoCellAnchor editAs="oneCell">
    <xdr:from>
      <xdr:col>25</xdr:col>
      <xdr:colOff>0</xdr:colOff>
      <xdr:row>2</xdr:row>
      <xdr:rowOff>0</xdr:rowOff>
    </xdr:from>
    <xdr:to>
      <xdr:col>32</xdr:col>
      <xdr:colOff>675524</xdr:colOff>
      <xdr:row>31</xdr:row>
      <xdr:rowOff>26720</xdr:rowOff>
    </xdr:to>
    <xdr:pic>
      <xdr:nvPicPr>
        <xdr:cNvPr id="8" name="図 7">
          <a:extLst>
            <a:ext uri="{FF2B5EF4-FFF2-40B4-BE49-F238E27FC236}">
              <a16:creationId xmlns:a16="http://schemas.microsoft.com/office/drawing/2014/main" id="{00000000-0008-0000-1000-000008000000}"/>
            </a:ext>
          </a:extLst>
        </xdr:cNvPr>
        <xdr:cNvPicPr>
          <a:picLocks noChangeAspect="1"/>
        </xdr:cNvPicPr>
      </xdr:nvPicPr>
      <xdr:blipFill>
        <a:blip xmlns:r="http://schemas.openxmlformats.org/officeDocument/2006/relationships" r:embed="rId5"/>
        <a:stretch>
          <a:fillRect/>
        </a:stretch>
      </xdr:blipFill>
      <xdr:spPr>
        <a:xfrm>
          <a:off x="19050000" y="403412"/>
          <a:ext cx="6009524" cy="5876190"/>
        </a:xfrm>
        <a:prstGeom prst="rect">
          <a:avLst/>
        </a:prstGeom>
      </xdr:spPr>
    </xdr:pic>
    <xdr:clientData/>
  </xdr:twoCellAnchor>
  <xdr:twoCellAnchor editAs="oneCell">
    <xdr:from>
      <xdr:col>1</xdr:col>
      <xdr:colOff>0</xdr:colOff>
      <xdr:row>46</xdr:row>
      <xdr:rowOff>0</xdr:rowOff>
    </xdr:from>
    <xdr:to>
      <xdr:col>13</xdr:col>
      <xdr:colOff>217905</xdr:colOff>
      <xdr:row>77</xdr:row>
      <xdr:rowOff>89975</xdr:rowOff>
    </xdr:to>
    <xdr:pic>
      <xdr:nvPicPr>
        <xdr:cNvPr id="9" name="図 8">
          <a:extLst>
            <a:ext uri="{FF2B5EF4-FFF2-40B4-BE49-F238E27FC236}">
              <a16:creationId xmlns:a16="http://schemas.microsoft.com/office/drawing/2014/main" id="{00000000-0008-0000-1000-000009000000}"/>
            </a:ext>
          </a:extLst>
        </xdr:cNvPr>
        <xdr:cNvPicPr>
          <a:picLocks noChangeAspect="1"/>
        </xdr:cNvPicPr>
      </xdr:nvPicPr>
      <xdr:blipFill>
        <a:blip xmlns:r="http://schemas.openxmlformats.org/officeDocument/2006/relationships" r:embed="rId6"/>
        <a:stretch>
          <a:fillRect/>
        </a:stretch>
      </xdr:blipFill>
      <xdr:spPr>
        <a:xfrm>
          <a:off x="762000" y="9278471"/>
          <a:ext cx="9361905" cy="63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panish-study.blogspot.com/2011/01/tengo.html"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vgr.jp/my/mahiro/diaries/20521" TargetMode="External"/><Relationship Id="rId13" Type="http://schemas.openxmlformats.org/officeDocument/2006/relationships/drawing" Target="../drawings/drawing3.xml"/><Relationship Id="rId3" Type="http://schemas.openxmlformats.org/officeDocument/2006/relationships/hyperlink" Target="https://orga.militaryblog.jp/e730638.html" TargetMode="External"/><Relationship Id="rId7" Type="http://schemas.openxmlformats.org/officeDocument/2006/relationships/hyperlink" Target="http://mimiy.shop-pro.jp/?pid=133633302" TargetMode="External"/><Relationship Id="rId12" Type="http://schemas.openxmlformats.org/officeDocument/2006/relationships/hyperlink" Target="https://www.sabage-no-okazu.com/2018/12/04/post-786/" TargetMode="External"/><Relationship Id="rId2" Type="http://schemas.openxmlformats.org/officeDocument/2006/relationships/hyperlink" Target="http://den-ken.net/jikken/jjikken112.html" TargetMode="External"/><Relationship Id="rId1" Type="http://schemas.openxmlformats.org/officeDocument/2006/relationships/hyperlink" Target="http://den-ken.net/jikken/jjikken155.html" TargetMode="External"/><Relationship Id="rId6" Type="http://schemas.openxmlformats.org/officeDocument/2006/relationships/hyperlink" Target="http://den-ken.net/keiji/patio/patio.cgi?read=275&amp;ukey=0" TargetMode="External"/><Relationship Id="rId11" Type="http://schemas.openxmlformats.org/officeDocument/2006/relationships/hyperlink" Target="https://orga.militaryblog.jp/web/description/gbb-npas-ratech.html" TargetMode="External"/><Relationship Id="rId5" Type="http://schemas.openxmlformats.org/officeDocument/2006/relationships/hyperlink" Target="http://hongkongmania.blog68.fc2.com/blog-entry-311.html?sp" TargetMode="External"/><Relationship Id="rId10" Type="http://schemas.openxmlformats.org/officeDocument/2006/relationships/hyperlink" Target="http://airweapons-memorandum.livedoor.biz/archives/3133615.html" TargetMode="External"/><Relationship Id="rId4" Type="http://schemas.openxmlformats.org/officeDocument/2006/relationships/hyperlink" Target="https://cyma.militaryblog.jp/web/AEGSitesSpectreM4/Spectre_M4.html" TargetMode="External"/><Relationship Id="rId9" Type="http://schemas.openxmlformats.org/officeDocument/2006/relationships/hyperlink" Target="https://waki-sho.com/product-3937"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masters.jp.net/masters-ec/blog/%E3%82%A2%E3%83%AD%E3%83%BC%E3%83%80%E3%82%A4%E3%83%8A%E3%83%9F%E3%83%83%E3%82%AF%E3%82%B9%E8%A3%BD%E3%80%80sr16e-cqb.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hyperlink" Target="https://item.rakuten.co.jp/hayashiguchi/cs0055/" TargetMode="External"/><Relationship Id="rId1" Type="http://schemas.openxmlformats.org/officeDocument/2006/relationships/hyperlink" Target="http://zozo.jp/shop/sankyoshokai/goods/16672724/?did=42766267&amp;kid=13169"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8" Type="http://schemas.openxmlformats.org/officeDocument/2006/relationships/hyperlink" Target="https://www.facebook.com/black.castle.asylum/" TargetMode="External"/><Relationship Id="rId3" Type="http://schemas.openxmlformats.org/officeDocument/2006/relationships/hyperlink" Target="http://nambei.jp/2016/03/chile-once/" TargetMode="External"/><Relationship Id="rId7" Type="http://schemas.openxmlformats.org/officeDocument/2006/relationships/hyperlink" Target="https://www.facebook.com/exolcqb/" TargetMode="External"/><Relationship Id="rId2" Type="http://schemas.openxmlformats.org/officeDocument/2006/relationships/hyperlink" Target="https://www.americabu.com/mercadolibre" TargetMode="External"/><Relationship Id="rId1" Type="http://schemas.openxmlformats.org/officeDocument/2006/relationships/hyperlink" Target="https://www.jetro.go.jp/biznews/2019/07/ec67fcc7a43b5c6b.html" TargetMode="External"/><Relationship Id="rId6" Type="http://schemas.openxmlformats.org/officeDocument/2006/relationships/hyperlink" Target="https://www.facebook.com/tigerlandairsoft/" TargetMode="External"/><Relationship Id="rId5" Type="http://schemas.openxmlformats.org/officeDocument/2006/relationships/hyperlink" Target="http://nambei.jp/2019/10/chile-dekigoto/" TargetMode="External"/><Relationship Id="rId4" Type="http://schemas.openxmlformats.org/officeDocument/2006/relationships/hyperlink" Target="http://nambei.jp/category/%e3%83%81%e3%83%aa/" TargetMode="External"/><Relationship Id="rId9" Type="http://schemas.openxmlformats.org/officeDocument/2006/relationships/hyperlink" Target="https://www.facebook.com/Fuerte-Bulnes-Airsoft-242889835901985/"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696"/>
  <sheetViews>
    <sheetView tabSelected="1" topLeftCell="E1" zoomScale="85" zoomScaleNormal="85" workbookViewId="0">
      <pane ySplit="1" topLeftCell="A661" activePane="bottomLeft" state="frozen"/>
      <selection pane="bottomLeft" activeCell="P684" sqref="P684"/>
    </sheetView>
  </sheetViews>
  <sheetFormatPr defaultRowHeight="15.75"/>
  <cols>
    <col min="1" max="1" width="10.44140625" customWidth="1"/>
    <col min="2" max="2" width="12.33203125" customWidth="1"/>
    <col min="3" max="3" width="9.109375" bestFit="1" customWidth="1"/>
    <col min="4" max="4" width="32.88671875" customWidth="1"/>
    <col min="5" max="5" width="8.77734375" style="37" bestFit="1" customWidth="1"/>
    <col min="6" max="6" width="5.5546875" bestFit="1" customWidth="1"/>
    <col min="7" max="7" width="4.44140625" style="5" customWidth="1"/>
    <col min="8" max="8" width="11.21875" style="5" bestFit="1" customWidth="1"/>
    <col min="9" max="9" width="27.109375" customWidth="1"/>
    <col min="10" max="10" width="11.21875" style="37" bestFit="1" customWidth="1"/>
    <col min="11" max="11" width="3.5546875" bestFit="1" customWidth="1"/>
    <col min="12" max="12" width="8.21875" bestFit="1" customWidth="1"/>
    <col min="13" max="13" width="18.21875" customWidth="1"/>
    <col min="14" max="14" width="15.77734375" style="37" customWidth="1"/>
    <col min="15" max="15" width="11.21875" style="20" bestFit="1" customWidth="1"/>
    <col min="16" max="16" width="11.21875" bestFit="1" customWidth="1"/>
    <col min="18" max="18" width="13.77734375" customWidth="1"/>
    <col min="19" max="19" width="15.109375" bestFit="1" customWidth="1"/>
    <col min="20" max="20" width="14" customWidth="1"/>
    <col min="21" max="21" width="16" customWidth="1"/>
  </cols>
  <sheetData>
    <row r="1" spans="1:18" ht="16.5" thickBot="1">
      <c r="A1" s="161" t="s">
        <v>110</v>
      </c>
      <c r="B1" s="161" t="s">
        <v>160</v>
      </c>
      <c r="C1" s="161" t="s">
        <v>159</v>
      </c>
      <c r="D1" s="161" t="s">
        <v>111</v>
      </c>
      <c r="E1" s="162" t="s">
        <v>109</v>
      </c>
      <c r="F1" s="161" t="s">
        <v>105</v>
      </c>
      <c r="G1" s="163"/>
      <c r="H1" s="141" t="s">
        <v>582</v>
      </c>
      <c r="I1" s="164" t="s">
        <v>659</v>
      </c>
      <c r="J1" s="165" t="s">
        <v>668</v>
      </c>
      <c r="K1" s="197"/>
      <c r="L1" s="166"/>
      <c r="M1" s="166" t="s">
        <v>669</v>
      </c>
    </row>
    <row r="2" spans="1:18" ht="17.25" thickTop="1" thickBot="1">
      <c r="A2" s="624" t="s">
        <v>2146</v>
      </c>
      <c r="B2" s="625"/>
      <c r="C2" s="626"/>
      <c r="D2" s="209"/>
      <c r="E2" s="210"/>
      <c r="F2" s="209"/>
      <c r="G2" s="211"/>
      <c r="H2" s="213" t="s">
        <v>1069</v>
      </c>
      <c r="I2" s="214">
        <f>SUM(E3:E14)</f>
        <v>17275</v>
      </c>
      <c r="J2" s="212"/>
      <c r="K2" s="209"/>
      <c r="L2" t="s">
        <v>670</v>
      </c>
      <c r="M2" s="109" t="s">
        <v>719</v>
      </c>
      <c r="N2" s="110"/>
      <c r="O2" s="20">
        <v>1</v>
      </c>
      <c r="P2" t="s">
        <v>693</v>
      </c>
    </row>
    <row r="3" spans="1:18" ht="16.5" thickTop="1">
      <c r="A3" s="406" t="s">
        <v>102</v>
      </c>
      <c r="B3" s="406" t="s">
        <v>161</v>
      </c>
      <c r="C3" s="406" t="s">
        <v>162</v>
      </c>
      <c r="D3" s="406" t="s">
        <v>1086</v>
      </c>
      <c r="E3" s="411">
        <v>38000</v>
      </c>
      <c r="F3" s="406">
        <v>1</v>
      </c>
      <c r="G3" s="409" t="s">
        <v>598</v>
      </c>
      <c r="H3" s="410"/>
      <c r="I3" s="267" t="s">
        <v>2147</v>
      </c>
      <c r="J3" s="120"/>
      <c r="K3" s="120"/>
      <c r="L3" t="s">
        <v>675</v>
      </c>
      <c r="M3" s="93" t="s">
        <v>112</v>
      </c>
      <c r="N3" s="94">
        <v>3000</v>
      </c>
    </row>
    <row r="4" spans="1:18">
      <c r="A4" s="406" t="s">
        <v>103</v>
      </c>
      <c r="B4" s="406" t="s">
        <v>161</v>
      </c>
      <c r="C4" s="406" t="s">
        <v>155</v>
      </c>
      <c r="D4" s="406" t="s">
        <v>104</v>
      </c>
      <c r="E4" s="408" t="s">
        <v>64</v>
      </c>
      <c r="F4" s="406">
        <v>2</v>
      </c>
      <c r="G4" s="409"/>
      <c r="H4" s="410"/>
      <c r="I4" s="267" t="s">
        <v>2147</v>
      </c>
      <c r="J4" s="120"/>
      <c r="K4" s="120"/>
      <c r="M4" s="93" t="s">
        <v>276</v>
      </c>
      <c r="N4" s="95">
        <v>500</v>
      </c>
    </row>
    <row r="5" spans="1:18">
      <c r="A5" s="406" t="s">
        <v>103</v>
      </c>
      <c r="B5" s="406" t="s">
        <v>161</v>
      </c>
      <c r="C5" s="406" t="s">
        <v>494</v>
      </c>
      <c r="D5" s="406" t="s">
        <v>104</v>
      </c>
      <c r="E5" s="411">
        <v>2500</v>
      </c>
      <c r="F5" s="406">
        <v>2</v>
      </c>
      <c r="G5" s="409" t="s">
        <v>506</v>
      </c>
      <c r="H5" s="410"/>
      <c r="I5" s="267" t="s">
        <v>2147</v>
      </c>
      <c r="J5" s="156"/>
      <c r="K5" s="39"/>
      <c r="M5" s="96" t="s">
        <v>281</v>
      </c>
      <c r="N5" s="97">
        <v>-2500</v>
      </c>
    </row>
    <row r="6" spans="1:18">
      <c r="A6" s="406" t="s">
        <v>103</v>
      </c>
      <c r="B6" s="406" t="s">
        <v>161</v>
      </c>
      <c r="C6" s="406" t="s">
        <v>155</v>
      </c>
      <c r="D6" s="406" t="s">
        <v>146</v>
      </c>
      <c r="E6" s="411">
        <v>2724</v>
      </c>
      <c r="F6" s="406">
        <v>1</v>
      </c>
      <c r="G6" s="409" t="s">
        <v>122</v>
      </c>
      <c r="H6" s="410"/>
      <c r="I6" s="267" t="s">
        <v>2147</v>
      </c>
      <c r="J6" s="156"/>
      <c r="K6" s="39"/>
      <c r="M6" s="98" t="s">
        <v>279</v>
      </c>
      <c r="N6" s="99">
        <f>SUM(N3:N5)</f>
        <v>1000</v>
      </c>
    </row>
    <row r="7" spans="1:18">
      <c r="A7" s="406" t="s">
        <v>370</v>
      </c>
      <c r="B7" s="406" t="s">
        <v>1862</v>
      </c>
      <c r="C7" s="406" t="s">
        <v>371</v>
      </c>
      <c r="D7" s="406" t="s">
        <v>372</v>
      </c>
      <c r="E7" s="411">
        <v>9526</v>
      </c>
      <c r="F7" s="406">
        <v>1</v>
      </c>
      <c r="G7" s="412" t="s">
        <v>122</v>
      </c>
      <c r="H7" s="410"/>
      <c r="I7" s="267" t="s">
        <v>2147</v>
      </c>
      <c r="J7" s="159" t="s">
        <v>1068</v>
      </c>
      <c r="K7" s="39"/>
      <c r="M7" s="100" t="s">
        <v>277</v>
      </c>
      <c r="N7" s="94">
        <v>1700</v>
      </c>
    </row>
    <row r="8" spans="1:18">
      <c r="A8" s="406" t="s">
        <v>465</v>
      </c>
      <c r="B8" s="406" t="s">
        <v>1862</v>
      </c>
      <c r="C8" s="406" t="s">
        <v>371</v>
      </c>
      <c r="D8" s="406" t="s">
        <v>467</v>
      </c>
      <c r="E8" s="411">
        <v>293</v>
      </c>
      <c r="F8" s="406">
        <v>4</v>
      </c>
      <c r="G8" s="409" t="s">
        <v>466</v>
      </c>
      <c r="H8" s="410"/>
      <c r="I8" s="267" t="s">
        <v>2147</v>
      </c>
      <c r="J8" s="156"/>
      <c r="K8" s="39"/>
      <c r="M8" s="100" t="s">
        <v>282</v>
      </c>
      <c r="N8" s="94">
        <v>5000</v>
      </c>
    </row>
    <row r="9" spans="1:18">
      <c r="A9" s="406" t="s">
        <v>470</v>
      </c>
      <c r="B9" s="406" t="s">
        <v>485</v>
      </c>
      <c r="C9" s="406" t="s">
        <v>489</v>
      </c>
      <c r="D9" s="406" t="s">
        <v>471</v>
      </c>
      <c r="E9" s="411">
        <v>2830</v>
      </c>
      <c r="F9" s="406">
        <v>1</v>
      </c>
      <c r="G9" s="409" t="s">
        <v>124</v>
      </c>
      <c r="H9" s="410"/>
      <c r="I9" s="267" t="s">
        <v>2147</v>
      </c>
      <c r="J9" s="159" t="s">
        <v>1071</v>
      </c>
      <c r="K9" s="39"/>
      <c r="M9" s="100" t="s">
        <v>280</v>
      </c>
      <c r="N9" s="94">
        <v>150</v>
      </c>
    </row>
    <row r="10" spans="1:18">
      <c r="A10" s="406" t="s">
        <v>468</v>
      </c>
      <c r="B10" s="406" t="s">
        <v>1863</v>
      </c>
      <c r="C10" s="406" t="s">
        <v>469</v>
      </c>
      <c r="D10" s="406" t="s">
        <v>584</v>
      </c>
      <c r="E10" s="411">
        <v>800</v>
      </c>
      <c r="F10" s="406">
        <v>1</v>
      </c>
      <c r="G10" s="409" t="s">
        <v>124</v>
      </c>
      <c r="H10" s="410"/>
      <c r="I10" s="267" t="s">
        <v>2147</v>
      </c>
      <c r="J10" s="156"/>
      <c r="K10" s="39"/>
      <c r="M10" s="101" t="s">
        <v>283</v>
      </c>
      <c r="N10" s="97">
        <v>-1250</v>
      </c>
    </row>
    <row r="11" spans="1:18" ht="16.5" thickBot="1">
      <c r="A11" s="406" t="s">
        <v>359</v>
      </c>
      <c r="B11" s="406" t="s">
        <v>1863</v>
      </c>
      <c r="C11" s="406" t="s">
        <v>361</v>
      </c>
      <c r="D11" s="406" t="s">
        <v>362</v>
      </c>
      <c r="E11" s="411">
        <v>1250</v>
      </c>
      <c r="F11" s="406">
        <v>1</v>
      </c>
      <c r="G11" s="412" t="s">
        <v>363</v>
      </c>
      <c r="H11" s="410"/>
      <c r="I11" s="267" t="s">
        <v>2147</v>
      </c>
      <c r="J11" s="159" t="s">
        <v>1072</v>
      </c>
      <c r="K11" s="39"/>
      <c r="M11" s="102" t="s">
        <v>278</v>
      </c>
      <c r="N11" s="103">
        <f>SUM(N6:N10)</f>
        <v>6600</v>
      </c>
    </row>
    <row r="12" spans="1:18" ht="16.5" thickBot="1">
      <c r="A12" s="406" t="s">
        <v>581</v>
      </c>
      <c r="B12" s="406" t="s">
        <v>485</v>
      </c>
      <c r="C12" s="406" t="s">
        <v>1354</v>
      </c>
      <c r="D12" s="406" t="s">
        <v>580</v>
      </c>
      <c r="E12" s="411">
        <v>1270</v>
      </c>
      <c r="F12" s="406">
        <v>1</v>
      </c>
      <c r="G12" s="412" t="s">
        <v>122</v>
      </c>
      <c r="H12" s="410"/>
      <c r="I12" s="267" t="s">
        <v>2147</v>
      </c>
      <c r="J12" s="156"/>
      <c r="K12" s="39"/>
    </row>
    <row r="13" spans="1:18" ht="16.5" thickBot="1">
      <c r="A13" s="279" t="s">
        <v>1386</v>
      </c>
      <c r="B13" s="279"/>
      <c r="C13" s="279"/>
      <c r="D13" s="39" t="s">
        <v>2148</v>
      </c>
      <c r="E13" s="40">
        <v>-41918</v>
      </c>
      <c r="F13" s="39"/>
      <c r="G13" s="461" t="s">
        <v>1387</v>
      </c>
      <c r="H13" s="140"/>
      <c r="I13" s="39"/>
      <c r="J13" s="156"/>
      <c r="K13" s="39"/>
      <c r="L13" t="s">
        <v>671</v>
      </c>
      <c r="M13" s="109" t="s">
        <v>369</v>
      </c>
      <c r="N13" s="110"/>
      <c r="O13" s="20">
        <v>2</v>
      </c>
      <c r="P13" t="s">
        <v>693</v>
      </c>
      <c r="R13" s="21">
        <v>43247</v>
      </c>
    </row>
    <row r="14" spans="1:18" ht="16.5" thickTop="1">
      <c r="A14" s="39"/>
      <c r="B14" s="39"/>
      <c r="C14" s="39"/>
      <c r="D14" s="39"/>
      <c r="E14" s="40"/>
      <c r="F14" s="39"/>
      <c r="G14" s="208"/>
      <c r="H14" s="140"/>
      <c r="I14" s="39"/>
      <c r="J14" s="156"/>
      <c r="K14" s="39"/>
      <c r="M14" s="93" t="s">
        <v>367</v>
      </c>
      <c r="N14" s="94">
        <v>3000</v>
      </c>
    </row>
    <row r="15" spans="1:18">
      <c r="A15" s="624" t="s">
        <v>1092</v>
      </c>
      <c r="B15" s="625"/>
      <c r="C15" s="626"/>
      <c r="D15" s="209"/>
      <c r="E15" s="210"/>
      <c r="F15" s="209"/>
      <c r="G15" s="211"/>
      <c r="H15" s="213" t="s">
        <v>1069</v>
      </c>
      <c r="I15" s="214">
        <f>SUM(E16:E24)</f>
        <v>2887</v>
      </c>
      <c r="J15" s="212"/>
      <c r="K15" s="209"/>
      <c r="M15" s="93" t="s">
        <v>368</v>
      </c>
      <c r="N15" s="94">
        <v>1000</v>
      </c>
    </row>
    <row r="16" spans="1:18" ht="16.5" thickBot="1">
      <c r="A16" s="406" t="s">
        <v>450</v>
      </c>
      <c r="B16" s="406" t="s">
        <v>161</v>
      </c>
      <c r="C16" s="406" t="s">
        <v>451</v>
      </c>
      <c r="D16" s="406" t="s">
        <v>452</v>
      </c>
      <c r="E16" s="411">
        <v>11000</v>
      </c>
      <c r="F16" s="406">
        <v>1</v>
      </c>
      <c r="G16" s="409" t="s">
        <v>125</v>
      </c>
      <c r="H16" s="410"/>
      <c r="I16" s="267" t="s">
        <v>931</v>
      </c>
      <c r="J16" s="188"/>
      <c r="K16" s="39"/>
      <c r="M16" s="111" t="s">
        <v>278</v>
      </c>
      <c r="N16" s="112">
        <f>SUM(N14:N15)</f>
        <v>4000</v>
      </c>
    </row>
    <row r="17" spans="1:16" ht="16.5" thickBot="1">
      <c r="A17" s="406" t="s">
        <v>103</v>
      </c>
      <c r="B17" s="406" t="s">
        <v>161</v>
      </c>
      <c r="C17" s="406" t="s">
        <v>155</v>
      </c>
      <c r="D17" s="406" t="s">
        <v>454</v>
      </c>
      <c r="E17" s="408" t="s">
        <v>64</v>
      </c>
      <c r="F17" s="406">
        <v>2</v>
      </c>
      <c r="G17" s="409"/>
      <c r="H17" s="410"/>
      <c r="I17" s="267" t="s">
        <v>931</v>
      </c>
      <c r="J17" s="188"/>
      <c r="K17" s="39"/>
    </row>
    <row r="18" spans="1:16" ht="16.5" thickBot="1">
      <c r="A18" s="406" t="s">
        <v>103</v>
      </c>
      <c r="B18" s="406" t="s">
        <v>161</v>
      </c>
      <c r="C18" s="406" t="s">
        <v>155</v>
      </c>
      <c r="D18" s="406" t="s">
        <v>455</v>
      </c>
      <c r="E18" s="408" t="s">
        <v>64</v>
      </c>
      <c r="F18" s="406">
        <v>2</v>
      </c>
      <c r="G18" s="409"/>
      <c r="H18" s="410"/>
      <c r="I18" s="267" t="s">
        <v>931</v>
      </c>
      <c r="J18" s="188"/>
      <c r="K18" s="39"/>
      <c r="M18" s="109" t="s">
        <v>426</v>
      </c>
      <c r="N18" s="110"/>
      <c r="O18" s="20">
        <v>3</v>
      </c>
      <c r="P18" t="s">
        <v>693</v>
      </c>
    </row>
    <row r="19" spans="1:16" ht="16.5" thickTop="1">
      <c r="A19" s="407" t="s">
        <v>495</v>
      </c>
      <c r="B19" s="407" t="s">
        <v>161</v>
      </c>
      <c r="C19" s="407" t="s">
        <v>494</v>
      </c>
      <c r="D19" s="407" t="s">
        <v>496</v>
      </c>
      <c r="E19" s="411">
        <v>1047</v>
      </c>
      <c r="F19" s="407">
        <v>1</v>
      </c>
      <c r="G19" s="409" t="s">
        <v>493</v>
      </c>
      <c r="H19" s="410"/>
      <c r="I19" s="267" t="s">
        <v>931</v>
      </c>
      <c r="J19" s="189"/>
      <c r="K19" s="39"/>
      <c r="M19" s="93" t="s">
        <v>112</v>
      </c>
      <c r="N19" s="94">
        <v>2500</v>
      </c>
    </row>
    <row r="20" spans="1:16">
      <c r="A20" s="407" t="s">
        <v>103</v>
      </c>
      <c r="B20" s="407" t="s">
        <v>161</v>
      </c>
      <c r="C20" s="407" t="s">
        <v>494</v>
      </c>
      <c r="D20" s="407" t="s">
        <v>534</v>
      </c>
      <c r="E20" s="411">
        <v>3200</v>
      </c>
      <c r="F20" s="407">
        <v>1</v>
      </c>
      <c r="G20" s="409" t="s">
        <v>535</v>
      </c>
      <c r="H20" s="410"/>
      <c r="I20" s="267" t="s">
        <v>931</v>
      </c>
      <c r="J20" s="190"/>
      <c r="K20" s="39"/>
      <c r="M20" s="93" t="s">
        <v>368</v>
      </c>
      <c r="N20" s="94">
        <v>500</v>
      </c>
    </row>
    <row r="21" spans="1:16" ht="16.5" thickBot="1">
      <c r="A21" s="407" t="s">
        <v>103</v>
      </c>
      <c r="B21" s="407" t="s">
        <v>1862</v>
      </c>
      <c r="C21" s="407" t="s">
        <v>536</v>
      </c>
      <c r="D21" s="407" t="s">
        <v>537</v>
      </c>
      <c r="E21" s="408" t="s">
        <v>538</v>
      </c>
      <c r="F21" s="407">
        <v>1</v>
      </c>
      <c r="G21" s="409" t="s">
        <v>535</v>
      </c>
      <c r="H21" s="410"/>
      <c r="I21" s="267" t="s">
        <v>931</v>
      </c>
      <c r="J21" s="190"/>
      <c r="K21" s="39"/>
      <c r="M21" s="111" t="s">
        <v>278</v>
      </c>
      <c r="N21" s="112">
        <f>SUM(N19:N20)</f>
        <v>3000</v>
      </c>
    </row>
    <row r="22" spans="1:16" ht="16.5" thickBot="1">
      <c r="A22" s="406" t="s">
        <v>458</v>
      </c>
      <c r="B22" s="407" t="s">
        <v>164</v>
      </c>
      <c r="C22" s="407" t="s">
        <v>433</v>
      </c>
      <c r="D22" s="407" t="s">
        <v>457</v>
      </c>
      <c r="E22" s="408" t="s">
        <v>64</v>
      </c>
      <c r="F22" s="407">
        <v>1</v>
      </c>
      <c r="G22" s="409"/>
      <c r="H22" s="410"/>
      <c r="I22" s="267" t="s">
        <v>931</v>
      </c>
      <c r="J22" s="188"/>
      <c r="K22" s="39"/>
    </row>
    <row r="23" spans="1:16" ht="16.5" thickBot="1">
      <c r="A23" s="279" t="s">
        <v>1386</v>
      </c>
      <c r="B23" s="279"/>
      <c r="C23" s="279"/>
      <c r="D23" s="39" t="s">
        <v>932</v>
      </c>
      <c r="E23" s="40">
        <v>-12360</v>
      </c>
      <c r="F23" s="39"/>
      <c r="G23" s="187" t="s">
        <v>1387</v>
      </c>
      <c r="H23" s="45"/>
      <c r="I23" s="39"/>
      <c r="J23" s="156"/>
      <c r="K23" s="39"/>
      <c r="M23" s="109" t="s">
        <v>445</v>
      </c>
      <c r="N23" s="110"/>
      <c r="O23" s="20">
        <v>4</v>
      </c>
      <c r="P23" t="s">
        <v>693</v>
      </c>
    </row>
    <row r="24" spans="1:16" ht="16.5" thickTop="1">
      <c r="A24" s="39"/>
      <c r="B24" s="39"/>
      <c r="C24" s="39"/>
      <c r="D24" s="39"/>
      <c r="E24" s="40"/>
      <c r="F24" s="39"/>
      <c r="G24" s="208"/>
      <c r="H24" s="140"/>
      <c r="I24" s="39"/>
      <c r="J24" s="156"/>
      <c r="K24" s="39"/>
      <c r="M24" s="93" t="s">
        <v>112</v>
      </c>
      <c r="N24" s="94">
        <v>1900</v>
      </c>
    </row>
    <row r="25" spans="1:16">
      <c r="A25" s="624" t="s">
        <v>2311</v>
      </c>
      <c r="B25" s="625"/>
      <c r="C25" s="626"/>
      <c r="D25" s="209"/>
      <c r="E25" s="210"/>
      <c r="F25" s="209"/>
      <c r="G25" s="211"/>
      <c r="H25" s="213" t="s">
        <v>1069</v>
      </c>
      <c r="I25" s="214">
        <f>SUM(E26:E32)</f>
        <v>4759</v>
      </c>
      <c r="J25" s="212"/>
      <c r="K25" s="209"/>
      <c r="M25" s="93" t="s">
        <v>368</v>
      </c>
      <c r="N25" s="94">
        <v>500</v>
      </c>
    </row>
    <row r="26" spans="1:16" ht="16.5" thickBot="1">
      <c r="A26" s="406" t="s">
        <v>103</v>
      </c>
      <c r="B26" s="406" t="s">
        <v>161</v>
      </c>
      <c r="C26" s="406" t="s">
        <v>162</v>
      </c>
      <c r="D26" s="406" t="s">
        <v>479</v>
      </c>
      <c r="E26" s="411">
        <v>10000</v>
      </c>
      <c r="F26" s="406">
        <v>1</v>
      </c>
      <c r="G26" s="409" t="s">
        <v>480</v>
      </c>
      <c r="H26" s="410"/>
      <c r="I26" s="267" t="s">
        <v>2202</v>
      </c>
      <c r="J26" s="470"/>
      <c r="K26" s="470"/>
      <c r="M26" s="111" t="s">
        <v>278</v>
      </c>
      <c r="N26" s="112">
        <f>SUM(N24:N25)</f>
        <v>2400</v>
      </c>
    </row>
    <row r="27" spans="1:16" ht="16.5" thickBot="1">
      <c r="A27" s="406" t="s">
        <v>103</v>
      </c>
      <c r="B27" s="406" t="s">
        <v>161</v>
      </c>
      <c r="C27" s="406" t="s">
        <v>497</v>
      </c>
      <c r="D27" s="406" t="s">
        <v>498</v>
      </c>
      <c r="E27" s="408" t="s">
        <v>64</v>
      </c>
      <c r="F27" s="406">
        <v>1</v>
      </c>
      <c r="G27" s="409"/>
      <c r="H27" s="410"/>
      <c r="I27" s="267" t="s">
        <v>2202</v>
      </c>
      <c r="J27" s="470"/>
      <c r="K27" s="470"/>
    </row>
    <row r="28" spans="1:16" ht="16.5" thickBot="1">
      <c r="A28" s="407" t="s">
        <v>103</v>
      </c>
      <c r="B28" s="407" t="s">
        <v>161</v>
      </c>
      <c r="C28" s="407" t="s">
        <v>494</v>
      </c>
      <c r="D28" s="407" t="s">
        <v>583</v>
      </c>
      <c r="E28" s="411">
        <v>2000</v>
      </c>
      <c r="F28" s="407">
        <v>3</v>
      </c>
      <c r="G28" s="409" t="s">
        <v>535</v>
      </c>
      <c r="H28" s="410"/>
      <c r="I28" s="267" t="s">
        <v>2202</v>
      </c>
      <c r="J28" s="156"/>
      <c r="K28" s="45"/>
      <c r="M28" s="109" t="s">
        <v>477</v>
      </c>
      <c r="N28" s="110"/>
      <c r="O28" s="20">
        <v>5</v>
      </c>
      <c r="P28" t="s">
        <v>692</v>
      </c>
    </row>
    <row r="29" spans="1:16" ht="16.5" thickTop="1">
      <c r="A29" s="407" t="s">
        <v>825</v>
      </c>
      <c r="B29" s="407" t="s">
        <v>1863</v>
      </c>
      <c r="C29" s="407" t="s">
        <v>823</v>
      </c>
      <c r="D29" s="407" t="s">
        <v>822</v>
      </c>
      <c r="E29" s="411">
        <v>2490</v>
      </c>
      <c r="F29" s="407">
        <v>1</v>
      </c>
      <c r="G29" s="409" t="s">
        <v>824</v>
      </c>
      <c r="H29" s="415">
        <v>43476</v>
      </c>
      <c r="I29" s="267" t="s">
        <v>2202</v>
      </c>
      <c r="J29" s="159" t="s">
        <v>1073</v>
      </c>
      <c r="K29" s="45"/>
      <c r="M29" s="93" t="s">
        <v>112</v>
      </c>
      <c r="N29" s="94">
        <v>3000</v>
      </c>
    </row>
    <row r="30" spans="1:16">
      <c r="A30" s="407" t="s">
        <v>119</v>
      </c>
      <c r="B30" s="407" t="s">
        <v>1863</v>
      </c>
      <c r="C30" s="407" t="s">
        <v>469</v>
      </c>
      <c r="D30" s="407" t="s">
        <v>585</v>
      </c>
      <c r="E30" s="411">
        <v>599</v>
      </c>
      <c r="F30" s="407">
        <v>3</v>
      </c>
      <c r="G30" s="409" t="s">
        <v>506</v>
      </c>
      <c r="H30" s="410"/>
      <c r="I30" s="267" t="s">
        <v>2202</v>
      </c>
      <c r="J30" s="159" t="s">
        <v>682</v>
      </c>
      <c r="K30" s="45"/>
      <c r="M30" s="93" t="s">
        <v>460</v>
      </c>
      <c r="N30" s="94">
        <v>2500</v>
      </c>
    </row>
    <row r="31" spans="1:16" ht="16.5" thickBot="1">
      <c r="A31" s="279" t="s">
        <v>1386</v>
      </c>
      <c r="B31" s="279"/>
      <c r="C31" s="279"/>
      <c r="D31" s="39" t="s">
        <v>2203</v>
      </c>
      <c r="E31" s="40">
        <v>-10330</v>
      </c>
      <c r="F31" s="39"/>
      <c r="G31" s="466" t="s">
        <v>1608</v>
      </c>
      <c r="H31" s="140"/>
      <c r="I31" s="39"/>
      <c r="J31" s="156"/>
      <c r="K31" s="39"/>
      <c r="M31" s="111" t="s">
        <v>278</v>
      </c>
      <c r="N31" s="112">
        <f>SUM(N29:N30)</f>
        <v>5500</v>
      </c>
    </row>
    <row r="32" spans="1:16" ht="16.5" thickBot="1">
      <c r="A32" s="39"/>
      <c r="B32" s="39"/>
      <c r="C32" s="39"/>
      <c r="D32" s="39"/>
      <c r="E32" s="40"/>
      <c r="F32" s="39"/>
      <c r="G32" s="208"/>
      <c r="H32" s="140"/>
      <c r="I32" s="39"/>
      <c r="J32" s="156"/>
      <c r="K32" s="39"/>
    </row>
    <row r="33" spans="1:16" ht="16.5" thickBot="1">
      <c r="A33" s="624" t="s">
        <v>3039</v>
      </c>
      <c r="B33" s="625"/>
      <c r="C33" s="626"/>
      <c r="D33" s="209"/>
      <c r="E33" s="210"/>
      <c r="F33" s="209"/>
      <c r="G33" s="211"/>
      <c r="H33" s="213" t="s">
        <v>1069</v>
      </c>
      <c r="I33" s="214">
        <f>SUM(E34:E41)</f>
        <v>530</v>
      </c>
      <c r="J33" s="212"/>
      <c r="K33" s="209"/>
      <c r="M33" s="109" t="s">
        <v>502</v>
      </c>
      <c r="N33" s="110"/>
      <c r="O33" s="20">
        <v>6</v>
      </c>
      <c r="P33" t="s">
        <v>691</v>
      </c>
    </row>
    <row r="34" spans="1:16" ht="16.5" thickTop="1">
      <c r="A34" s="406" t="s">
        <v>2272</v>
      </c>
      <c r="B34" s="406" t="s">
        <v>161</v>
      </c>
      <c r="C34" s="406" t="s">
        <v>162</v>
      </c>
      <c r="D34" s="406" t="s">
        <v>2560</v>
      </c>
      <c r="E34" s="411">
        <v>15000</v>
      </c>
      <c r="F34" s="406">
        <v>1</v>
      </c>
      <c r="G34" s="409" t="s">
        <v>2558</v>
      </c>
      <c r="H34" s="413">
        <v>43847</v>
      </c>
      <c r="I34" s="406" t="s">
        <v>2559</v>
      </c>
      <c r="J34" s="156"/>
      <c r="K34" s="39"/>
      <c r="M34" s="93" t="s">
        <v>112</v>
      </c>
      <c r="N34" s="94">
        <v>2500</v>
      </c>
    </row>
    <row r="35" spans="1:16">
      <c r="A35" s="406" t="s">
        <v>825</v>
      </c>
      <c r="B35" s="406" t="s">
        <v>1863</v>
      </c>
      <c r="C35" s="406" t="s">
        <v>1284</v>
      </c>
      <c r="D35" s="406" t="s">
        <v>1016</v>
      </c>
      <c r="E35" s="411">
        <v>2400</v>
      </c>
      <c r="F35" s="406">
        <v>1</v>
      </c>
      <c r="G35" s="409" t="s">
        <v>535</v>
      </c>
      <c r="H35" s="413">
        <v>43766</v>
      </c>
      <c r="I35" s="406"/>
      <c r="J35" s="156" t="s">
        <v>1285</v>
      </c>
      <c r="K35" s="39"/>
      <c r="M35" s="93" t="s">
        <v>368</v>
      </c>
      <c r="N35" s="94">
        <v>1000</v>
      </c>
    </row>
    <row r="36" spans="1:16" s="58" customFormat="1" ht="16.5" thickBot="1">
      <c r="A36" s="406" t="s">
        <v>119</v>
      </c>
      <c r="B36" s="406" t="s">
        <v>1862</v>
      </c>
      <c r="C36" s="406" t="s">
        <v>578</v>
      </c>
      <c r="D36" s="406" t="s">
        <v>2653</v>
      </c>
      <c r="E36" s="411">
        <v>1342</v>
      </c>
      <c r="F36" s="406">
        <v>1</v>
      </c>
      <c r="G36" s="409" t="s">
        <v>1115</v>
      </c>
      <c r="H36" s="413">
        <v>43906</v>
      </c>
      <c r="I36" s="406"/>
      <c r="J36" s="156"/>
      <c r="K36" s="39"/>
      <c r="M36" s="111" t="s">
        <v>278</v>
      </c>
      <c r="N36" s="112">
        <f>SUM(N34:N35)</f>
        <v>3500</v>
      </c>
      <c r="O36" s="20"/>
    </row>
    <row r="37" spans="1:16" ht="16.5" thickBot="1">
      <c r="A37" s="406" t="s">
        <v>2112</v>
      </c>
      <c r="B37" s="406" t="s">
        <v>485</v>
      </c>
      <c r="C37" s="406" t="s">
        <v>2113</v>
      </c>
      <c r="D37" s="406" t="s">
        <v>2111</v>
      </c>
      <c r="E37" s="408" t="s">
        <v>2110</v>
      </c>
      <c r="F37" s="406">
        <v>1</v>
      </c>
      <c r="G37" s="409" t="s">
        <v>2101</v>
      </c>
      <c r="H37" s="413">
        <v>43743</v>
      </c>
      <c r="I37" s="406"/>
      <c r="J37" s="458"/>
      <c r="K37" s="454"/>
      <c r="M37" s="58"/>
      <c r="N37" s="59"/>
      <c r="O37" s="144"/>
    </row>
    <row r="38" spans="1:16" ht="16.5" thickBot="1">
      <c r="A38" s="406" t="s">
        <v>119</v>
      </c>
      <c r="B38" s="407" t="s">
        <v>1866</v>
      </c>
      <c r="C38" s="407" t="s">
        <v>499</v>
      </c>
      <c r="D38" s="407" t="s">
        <v>2574</v>
      </c>
      <c r="E38" s="411">
        <v>2443</v>
      </c>
      <c r="F38" s="407">
        <v>1</v>
      </c>
      <c r="G38" s="409" t="s">
        <v>439</v>
      </c>
      <c r="H38" s="413">
        <v>43875</v>
      </c>
      <c r="I38" s="407"/>
      <c r="J38" s="551"/>
      <c r="K38" s="550"/>
      <c r="M38" s="109" t="s">
        <v>730</v>
      </c>
      <c r="N38" s="110"/>
      <c r="O38" s="20">
        <v>7</v>
      </c>
      <c r="P38" t="s">
        <v>690</v>
      </c>
    </row>
    <row r="39" spans="1:16" ht="16.5" thickTop="1">
      <c r="A39" s="279" t="s">
        <v>1386</v>
      </c>
      <c r="B39" s="279"/>
      <c r="C39" s="279"/>
      <c r="D39" s="543" t="s">
        <v>3026</v>
      </c>
      <c r="E39" s="40">
        <v>-3105</v>
      </c>
      <c r="F39" s="39"/>
      <c r="G39" s="542" t="s">
        <v>2681</v>
      </c>
      <c r="H39" s="140"/>
      <c r="I39" s="39" t="s">
        <v>3027</v>
      </c>
      <c r="J39" s="156"/>
      <c r="K39" s="39"/>
      <c r="M39" s="93" t="s">
        <v>112</v>
      </c>
      <c r="N39" s="94">
        <v>3500</v>
      </c>
    </row>
    <row r="40" spans="1:16">
      <c r="A40" s="279" t="s">
        <v>1386</v>
      </c>
      <c r="B40" s="279"/>
      <c r="C40" s="279"/>
      <c r="D40" s="543" t="s">
        <v>3034</v>
      </c>
      <c r="E40" s="40">
        <v>-17550</v>
      </c>
      <c r="F40" s="39"/>
      <c r="G40" s="547" t="s">
        <v>2681</v>
      </c>
      <c r="H40" s="140"/>
      <c r="I40" s="39" t="s">
        <v>3038</v>
      </c>
      <c r="J40" s="156"/>
      <c r="K40" s="39"/>
      <c r="M40" s="93" t="s">
        <v>368</v>
      </c>
      <c r="N40" s="94">
        <v>500</v>
      </c>
    </row>
    <row r="41" spans="1:16" ht="16.5" thickBot="1">
      <c r="A41" s="39"/>
      <c r="B41" s="39"/>
      <c r="C41" s="39"/>
      <c r="D41" s="39"/>
      <c r="E41" s="40"/>
      <c r="F41" s="39"/>
      <c r="G41" s="518"/>
      <c r="H41" s="140"/>
      <c r="I41" s="39"/>
      <c r="J41" s="156"/>
      <c r="K41" s="39"/>
      <c r="M41" s="111" t="s">
        <v>278</v>
      </c>
      <c r="N41" s="112">
        <f>SUM(N39:N40)</f>
        <v>4000</v>
      </c>
    </row>
    <row r="42" spans="1:16" ht="16.5" thickBot="1">
      <c r="A42" s="624" t="s">
        <v>3306</v>
      </c>
      <c r="B42" s="625"/>
      <c r="C42" s="626"/>
      <c r="D42" s="209"/>
      <c r="E42" s="210"/>
      <c r="F42" s="209"/>
      <c r="G42" s="211"/>
      <c r="H42" s="213" t="s">
        <v>1069</v>
      </c>
      <c r="I42" s="214">
        <f>SUM(E43:E46)</f>
        <v>2219</v>
      </c>
      <c r="J42" s="212"/>
      <c r="K42" s="209"/>
    </row>
    <row r="43" spans="1:16" ht="16.5" thickBot="1">
      <c r="A43" s="406" t="s">
        <v>704</v>
      </c>
      <c r="B43" s="407" t="s">
        <v>162</v>
      </c>
      <c r="C43" s="407" t="s">
        <v>754</v>
      </c>
      <c r="D43" s="407" t="s">
        <v>3010</v>
      </c>
      <c r="E43" s="411">
        <v>7539</v>
      </c>
      <c r="F43" s="407">
        <v>1</v>
      </c>
      <c r="G43" s="409" t="s">
        <v>2553</v>
      </c>
      <c r="H43" s="413">
        <v>43996</v>
      </c>
      <c r="I43" s="280" t="s">
        <v>3305</v>
      </c>
      <c r="J43" s="156"/>
      <c r="K43" s="39"/>
      <c r="L43" t="s">
        <v>672</v>
      </c>
      <c r="M43" s="109" t="s">
        <v>592</v>
      </c>
      <c r="N43" s="110"/>
      <c r="O43" s="20">
        <v>8</v>
      </c>
      <c r="P43" t="s">
        <v>692</v>
      </c>
    </row>
    <row r="44" spans="1:16" ht="16.5" thickTop="1">
      <c r="A44" s="407" t="s">
        <v>2059</v>
      </c>
      <c r="B44" s="407" t="s">
        <v>2062</v>
      </c>
      <c r="C44" s="407" t="s">
        <v>2063</v>
      </c>
      <c r="D44" s="407" t="s">
        <v>2060</v>
      </c>
      <c r="E44" s="411">
        <v>6000</v>
      </c>
      <c r="F44" s="407">
        <v>3</v>
      </c>
      <c r="G44" s="409" t="s">
        <v>2061</v>
      </c>
      <c r="H44" s="413">
        <v>43738</v>
      </c>
      <c r="I44" s="280" t="s">
        <v>3305</v>
      </c>
      <c r="J44" s="156"/>
      <c r="K44" s="39"/>
      <c r="M44" s="93" t="s">
        <v>112</v>
      </c>
      <c r="N44" s="94">
        <v>3500</v>
      </c>
      <c r="P44" t="s">
        <v>1486</v>
      </c>
    </row>
    <row r="45" spans="1:16">
      <c r="A45" s="279" t="s">
        <v>1386</v>
      </c>
      <c r="B45" s="279"/>
      <c r="C45" s="279"/>
      <c r="D45" s="39" t="s">
        <v>3304</v>
      </c>
      <c r="E45" s="40">
        <v>-11320</v>
      </c>
      <c r="F45" s="39"/>
      <c r="G45" s="615" t="s">
        <v>480</v>
      </c>
      <c r="H45" s="140"/>
      <c r="I45" s="39"/>
      <c r="J45" s="156"/>
      <c r="K45" s="39"/>
      <c r="M45" s="93" t="s">
        <v>368</v>
      </c>
      <c r="N45" s="94">
        <v>500</v>
      </c>
    </row>
    <row r="46" spans="1:16" ht="16.5" thickBot="1">
      <c r="A46" s="39"/>
      <c r="B46" s="39"/>
      <c r="C46" s="39"/>
      <c r="D46" s="39"/>
      <c r="E46" s="40"/>
      <c r="F46" s="39"/>
      <c r="G46" s="542"/>
      <c r="H46" s="140"/>
      <c r="I46" s="39"/>
      <c r="J46" s="156"/>
      <c r="K46" s="39"/>
      <c r="M46" s="142" t="s">
        <v>593</v>
      </c>
      <c r="N46" s="143">
        <v>200</v>
      </c>
    </row>
    <row r="47" spans="1:16" ht="17.25" thickTop="1" thickBot="1">
      <c r="A47" s="631" t="s">
        <v>1065</v>
      </c>
      <c r="B47" s="632"/>
      <c r="C47" s="633"/>
      <c r="D47" s="209"/>
      <c r="E47" s="210"/>
      <c r="F47" s="209"/>
      <c r="G47" s="211"/>
      <c r="H47" s="213" t="s">
        <v>1070</v>
      </c>
      <c r="I47" s="214">
        <f>SUM(E48:E99)</f>
        <v>60823</v>
      </c>
      <c r="J47" s="212"/>
      <c r="K47" s="209"/>
      <c r="M47" s="102" t="s">
        <v>278</v>
      </c>
      <c r="N47" s="103">
        <f>SUM(N44:N46)</f>
        <v>4200</v>
      </c>
    </row>
    <row r="48" spans="1:16" ht="16.5" thickBot="1">
      <c r="A48" s="39" t="s">
        <v>119</v>
      </c>
      <c r="B48" s="39" t="s">
        <v>164</v>
      </c>
      <c r="C48" s="39" t="s">
        <v>172</v>
      </c>
      <c r="D48" s="39" t="s">
        <v>1436</v>
      </c>
      <c r="E48" s="198" t="s">
        <v>925</v>
      </c>
      <c r="F48" s="39">
        <v>1</v>
      </c>
      <c r="G48" s="186" t="s">
        <v>459</v>
      </c>
      <c r="H48" s="140"/>
      <c r="I48" s="39" t="s">
        <v>927</v>
      </c>
      <c r="J48" s="156"/>
      <c r="K48" s="39"/>
    </row>
    <row r="49" spans="1:17" ht="16.5" thickBot="1">
      <c r="A49" s="39" t="s">
        <v>2180</v>
      </c>
      <c r="B49" s="39" t="s">
        <v>164</v>
      </c>
      <c r="C49" s="39" t="s">
        <v>172</v>
      </c>
      <c r="D49" s="39" t="s">
        <v>2182</v>
      </c>
      <c r="E49" s="40">
        <v>5000</v>
      </c>
      <c r="F49" s="39">
        <v>1</v>
      </c>
      <c r="G49" s="466" t="s">
        <v>2181</v>
      </c>
      <c r="H49" s="140">
        <v>43757</v>
      </c>
      <c r="I49" s="39" t="s">
        <v>660</v>
      </c>
      <c r="J49" s="156"/>
      <c r="K49" s="39"/>
      <c r="L49" t="s">
        <v>674</v>
      </c>
      <c r="M49" s="109" t="s">
        <v>600</v>
      </c>
      <c r="N49" s="110"/>
      <c r="O49" s="20">
        <v>9</v>
      </c>
      <c r="P49" t="s">
        <v>1486</v>
      </c>
    </row>
    <row r="50" spans="1:17" ht="16.5" thickTop="1">
      <c r="A50" s="39" t="s">
        <v>2135</v>
      </c>
      <c r="B50" s="105" t="s">
        <v>164</v>
      </c>
      <c r="C50" s="105" t="s">
        <v>1341</v>
      </c>
      <c r="D50" s="39" t="s">
        <v>2136</v>
      </c>
      <c r="E50" s="40">
        <v>1136</v>
      </c>
      <c r="F50" s="39">
        <v>1</v>
      </c>
      <c r="G50" s="461" t="s">
        <v>2145</v>
      </c>
      <c r="H50" s="140">
        <v>43748</v>
      </c>
      <c r="I50" s="39" t="s">
        <v>683</v>
      </c>
      <c r="J50" s="156"/>
      <c r="K50" s="39"/>
      <c r="M50" s="93" t="s">
        <v>112</v>
      </c>
      <c r="N50" s="94">
        <v>4500</v>
      </c>
      <c r="O50" s="20" t="s">
        <v>630</v>
      </c>
      <c r="P50" t="s">
        <v>1670</v>
      </c>
      <c r="Q50" t="s">
        <v>1671</v>
      </c>
    </row>
    <row r="51" spans="1:17">
      <c r="A51" s="39" t="s">
        <v>2066</v>
      </c>
      <c r="B51" s="39" t="s">
        <v>2067</v>
      </c>
      <c r="C51" s="39" t="s">
        <v>2068</v>
      </c>
      <c r="D51" s="39" t="s">
        <v>2069</v>
      </c>
      <c r="E51" s="40">
        <v>2623</v>
      </c>
      <c r="F51" s="39">
        <v>1</v>
      </c>
      <c r="G51" s="445" t="s">
        <v>2061</v>
      </c>
      <c r="H51" s="140">
        <v>43738</v>
      </c>
      <c r="I51" s="39" t="s">
        <v>683</v>
      </c>
      <c r="J51" s="156"/>
      <c r="K51" s="39"/>
      <c r="M51" s="93" t="s">
        <v>368</v>
      </c>
      <c r="N51" s="94">
        <v>0</v>
      </c>
    </row>
    <row r="52" spans="1:17" ht="16.5" thickBot="1">
      <c r="A52" s="39" t="s">
        <v>1357</v>
      </c>
      <c r="B52" s="39" t="s">
        <v>164</v>
      </c>
      <c r="C52" s="39" t="s">
        <v>1956</v>
      </c>
      <c r="D52" s="39" t="s">
        <v>1356</v>
      </c>
      <c r="E52" s="40">
        <v>4621</v>
      </c>
      <c r="F52" s="39">
        <v>1</v>
      </c>
      <c r="G52" s="310" t="s">
        <v>466</v>
      </c>
      <c r="H52" s="140">
        <v>43604</v>
      </c>
      <c r="I52" s="39" t="s">
        <v>1435</v>
      </c>
      <c r="J52" s="156"/>
      <c r="K52" s="39"/>
      <c r="M52" s="142" t="s">
        <v>593</v>
      </c>
      <c r="N52" s="143">
        <v>400</v>
      </c>
      <c r="O52" s="20" t="s">
        <v>631</v>
      </c>
    </row>
    <row r="53" spans="1:17" ht="16.5" thickBot="1">
      <c r="A53" s="39" t="s">
        <v>119</v>
      </c>
      <c r="B53" s="39" t="s">
        <v>164</v>
      </c>
      <c r="C53" s="39" t="s">
        <v>2432</v>
      </c>
      <c r="D53" s="39" t="s">
        <v>2433</v>
      </c>
      <c r="E53" s="40">
        <v>1965</v>
      </c>
      <c r="F53" s="39">
        <v>1</v>
      </c>
      <c r="G53" s="509" t="s">
        <v>2366</v>
      </c>
      <c r="H53" s="140">
        <v>43777</v>
      </c>
      <c r="I53" s="39" t="s">
        <v>1435</v>
      </c>
      <c r="J53" s="156"/>
      <c r="K53" s="39"/>
      <c r="M53" s="102" t="s">
        <v>278</v>
      </c>
      <c r="N53" s="103">
        <f>SUM(N50:N52)</f>
        <v>4900</v>
      </c>
    </row>
    <row r="54" spans="1:17" ht="16.5" thickBot="1">
      <c r="A54" s="39" t="s">
        <v>119</v>
      </c>
      <c r="B54" s="39" t="s">
        <v>164</v>
      </c>
      <c r="C54" s="39" t="s">
        <v>166</v>
      </c>
      <c r="D54" s="39" t="s">
        <v>576</v>
      </c>
      <c r="E54" s="40">
        <v>426</v>
      </c>
      <c r="F54" s="39">
        <v>1</v>
      </c>
      <c r="G54" s="199" t="s">
        <v>466</v>
      </c>
      <c r="H54" s="45"/>
      <c r="I54" s="39" t="s">
        <v>1435</v>
      </c>
      <c r="J54" s="159" t="s">
        <v>2661</v>
      </c>
      <c r="K54" s="45"/>
    </row>
    <row r="55" spans="1:17" ht="16.5" thickBot="1">
      <c r="A55" s="39" t="s">
        <v>119</v>
      </c>
      <c r="B55" s="39" t="s">
        <v>164</v>
      </c>
      <c r="C55" s="39" t="s">
        <v>166</v>
      </c>
      <c r="D55" s="39" t="s">
        <v>576</v>
      </c>
      <c r="E55" s="40">
        <v>781</v>
      </c>
      <c r="F55" s="39">
        <v>2</v>
      </c>
      <c r="G55" s="529" t="s">
        <v>439</v>
      </c>
      <c r="H55" s="140">
        <v>43923</v>
      </c>
      <c r="I55" s="39" t="s">
        <v>1435</v>
      </c>
      <c r="J55" s="159" t="s">
        <v>1808</v>
      </c>
      <c r="K55" s="45"/>
      <c r="L55" t="s">
        <v>674</v>
      </c>
      <c r="M55" s="109" t="s">
        <v>657</v>
      </c>
      <c r="N55" s="110"/>
      <c r="O55" s="20">
        <v>10</v>
      </c>
      <c r="P55" t="s">
        <v>690</v>
      </c>
    </row>
    <row r="56" spans="1:17" ht="16.5" thickTop="1">
      <c r="A56" s="39" t="s">
        <v>1948</v>
      </c>
      <c r="B56" s="39" t="s">
        <v>164</v>
      </c>
      <c r="C56" s="39" t="s">
        <v>166</v>
      </c>
      <c r="D56" s="39" t="s">
        <v>1947</v>
      </c>
      <c r="E56" s="40">
        <v>2373</v>
      </c>
      <c r="F56" s="39">
        <v>1</v>
      </c>
      <c r="G56" s="443" t="s">
        <v>1952</v>
      </c>
      <c r="H56" s="140">
        <v>43732</v>
      </c>
      <c r="I56" s="39" t="s">
        <v>1435</v>
      </c>
      <c r="J56" s="156"/>
      <c r="K56" s="39"/>
      <c r="M56" s="93" t="s">
        <v>112</v>
      </c>
      <c r="N56" s="94">
        <v>0</v>
      </c>
      <c r="O56" s="20" t="s">
        <v>720</v>
      </c>
      <c r="P56" t="s">
        <v>1673</v>
      </c>
      <c r="Q56" t="s">
        <v>1671</v>
      </c>
    </row>
    <row r="57" spans="1:17">
      <c r="A57" s="39" t="s">
        <v>934</v>
      </c>
      <c r="B57" s="39" t="s">
        <v>164</v>
      </c>
      <c r="C57" s="39" t="s">
        <v>924</v>
      </c>
      <c r="D57" s="39" t="s">
        <v>935</v>
      </c>
      <c r="E57" s="198" t="s">
        <v>925</v>
      </c>
      <c r="F57" s="39">
        <v>1</v>
      </c>
      <c r="G57" s="199" t="s">
        <v>459</v>
      </c>
      <c r="H57" s="45"/>
      <c r="I57" s="39" t="s">
        <v>683</v>
      </c>
      <c r="J57" s="156"/>
      <c r="K57" s="39"/>
      <c r="M57" s="93" t="s">
        <v>368</v>
      </c>
      <c r="N57" s="94">
        <v>1000</v>
      </c>
    </row>
    <row r="58" spans="1:17" ht="16.5" thickBot="1">
      <c r="A58" s="39" t="s">
        <v>465</v>
      </c>
      <c r="B58" s="39" t="s">
        <v>164</v>
      </c>
      <c r="C58" s="39" t="s">
        <v>530</v>
      </c>
      <c r="D58" s="39" t="s">
        <v>1414</v>
      </c>
      <c r="E58" s="40">
        <v>428</v>
      </c>
      <c r="F58" s="39">
        <v>1</v>
      </c>
      <c r="G58" s="329" t="s">
        <v>1415</v>
      </c>
      <c r="H58" s="140">
        <v>43620</v>
      </c>
      <c r="I58" s="39" t="s">
        <v>1954</v>
      </c>
      <c r="J58" s="156"/>
      <c r="K58" s="39"/>
      <c r="M58" s="111" t="s">
        <v>278</v>
      </c>
      <c r="N58" s="112">
        <f>SUM(N56:N57)</f>
        <v>1000</v>
      </c>
    </row>
    <row r="59" spans="1:17" ht="16.5" thickBot="1">
      <c r="A59" s="39" t="s">
        <v>465</v>
      </c>
      <c r="B59" s="39" t="s">
        <v>164</v>
      </c>
      <c r="C59" s="39" t="s">
        <v>530</v>
      </c>
      <c r="D59" s="39" t="s">
        <v>1414</v>
      </c>
      <c r="E59" s="40">
        <v>360</v>
      </c>
      <c r="F59" s="39">
        <v>1</v>
      </c>
      <c r="G59" s="443" t="s">
        <v>1952</v>
      </c>
      <c r="H59" s="140">
        <v>43732</v>
      </c>
      <c r="I59" s="39" t="s">
        <v>1953</v>
      </c>
      <c r="J59" s="156"/>
      <c r="K59" s="39"/>
    </row>
    <row r="60" spans="1:17" ht="16.5" thickBot="1">
      <c r="A60" s="39" t="s">
        <v>2996</v>
      </c>
      <c r="B60" s="39" t="s">
        <v>164</v>
      </c>
      <c r="C60" s="39" t="s">
        <v>2994</v>
      </c>
      <c r="D60" s="39" t="s">
        <v>2995</v>
      </c>
      <c r="E60" s="40">
        <v>877</v>
      </c>
      <c r="F60" s="39">
        <v>2</v>
      </c>
      <c r="G60" s="537" t="s">
        <v>439</v>
      </c>
      <c r="H60" s="140">
        <v>43979</v>
      </c>
      <c r="I60" s="39"/>
      <c r="J60" s="156"/>
      <c r="K60" s="39"/>
      <c r="L60" t="s">
        <v>673</v>
      </c>
      <c r="M60" s="109" t="s">
        <v>658</v>
      </c>
      <c r="N60" s="110"/>
      <c r="O60" s="20">
        <v>11</v>
      </c>
      <c r="P60" t="s">
        <v>1674</v>
      </c>
    </row>
    <row r="61" spans="1:17" ht="16.5" thickTop="1">
      <c r="A61" s="39" t="s">
        <v>1022</v>
      </c>
      <c r="B61" s="39" t="s">
        <v>164</v>
      </c>
      <c r="C61" s="39" t="s">
        <v>923</v>
      </c>
      <c r="D61" s="39" t="s">
        <v>1023</v>
      </c>
      <c r="E61" s="198" t="s">
        <v>925</v>
      </c>
      <c r="F61" s="39">
        <v>1</v>
      </c>
      <c r="G61" s="199" t="s">
        <v>459</v>
      </c>
      <c r="H61" s="140"/>
      <c r="I61" s="39" t="s">
        <v>927</v>
      </c>
      <c r="J61" s="156"/>
      <c r="K61" s="39"/>
      <c r="M61" s="93" t="s">
        <v>112</v>
      </c>
      <c r="N61" s="94">
        <v>0</v>
      </c>
      <c r="O61" s="20" t="s">
        <v>629</v>
      </c>
      <c r="P61" t="s">
        <v>1685</v>
      </c>
    </row>
    <row r="62" spans="1:17">
      <c r="A62" s="39" t="s">
        <v>928</v>
      </c>
      <c r="B62" s="39" t="s">
        <v>164</v>
      </c>
      <c r="C62" s="39" t="s">
        <v>926</v>
      </c>
      <c r="D62" s="39" t="s">
        <v>936</v>
      </c>
      <c r="E62" s="198" t="s">
        <v>925</v>
      </c>
      <c r="F62" s="39">
        <v>1</v>
      </c>
      <c r="G62" s="199" t="s">
        <v>459</v>
      </c>
      <c r="H62" s="140"/>
      <c r="I62" s="39" t="s">
        <v>1066</v>
      </c>
      <c r="J62" s="156"/>
      <c r="K62" s="433"/>
      <c r="M62" s="93" t="s">
        <v>368</v>
      </c>
      <c r="N62" s="94">
        <v>0</v>
      </c>
      <c r="O62" s="20" t="s">
        <v>677</v>
      </c>
    </row>
    <row r="63" spans="1:17" ht="16.5" thickBot="1">
      <c r="A63" s="39" t="s">
        <v>504</v>
      </c>
      <c r="B63" s="39" t="s">
        <v>164</v>
      </c>
      <c r="C63" s="39" t="s">
        <v>433</v>
      </c>
      <c r="D63" s="39" t="s">
        <v>804</v>
      </c>
      <c r="E63" s="40">
        <v>4500</v>
      </c>
      <c r="F63" s="39">
        <v>3</v>
      </c>
      <c r="G63" s="199" t="s">
        <v>535</v>
      </c>
      <c r="H63" s="140">
        <v>43449</v>
      </c>
      <c r="I63" s="39" t="s">
        <v>1067</v>
      </c>
      <c r="J63" s="159" t="s">
        <v>1876</v>
      </c>
      <c r="K63" s="433"/>
      <c r="M63" s="111" t="s">
        <v>278</v>
      </c>
      <c r="N63" s="112">
        <f>SUM(N61:N62)</f>
        <v>0</v>
      </c>
    </row>
    <row r="64" spans="1:17" ht="16.5" thickBot="1">
      <c r="A64" s="39" t="s">
        <v>3323</v>
      </c>
      <c r="B64" s="39" t="s">
        <v>164</v>
      </c>
      <c r="C64" s="39" t="s">
        <v>408</v>
      </c>
      <c r="D64" s="39" t="s">
        <v>3322</v>
      </c>
      <c r="E64" s="40">
        <v>988</v>
      </c>
      <c r="F64" s="39">
        <v>1</v>
      </c>
      <c r="G64" s="615" t="s">
        <v>1115</v>
      </c>
      <c r="H64" s="140">
        <v>44169</v>
      </c>
      <c r="I64" s="39" t="s">
        <v>3325</v>
      </c>
      <c r="J64" s="156"/>
      <c r="K64" s="39"/>
    </row>
    <row r="65" spans="1:17" ht="16.5" thickBot="1">
      <c r="A65" s="39" t="s">
        <v>3323</v>
      </c>
      <c r="B65" s="39" t="s">
        <v>164</v>
      </c>
      <c r="C65" s="39" t="s">
        <v>433</v>
      </c>
      <c r="D65" s="39" t="s">
        <v>3324</v>
      </c>
      <c r="E65" s="40">
        <v>1653</v>
      </c>
      <c r="F65" s="39">
        <v>1</v>
      </c>
      <c r="G65" s="615" t="s">
        <v>1115</v>
      </c>
      <c r="H65" s="140">
        <v>44169</v>
      </c>
      <c r="I65" s="39" t="s">
        <v>3325</v>
      </c>
      <c r="J65" s="156"/>
      <c r="K65" s="39"/>
      <c r="M65" s="109" t="s">
        <v>689</v>
      </c>
      <c r="N65" s="110"/>
      <c r="O65" s="20">
        <v>12</v>
      </c>
      <c r="P65" t="s">
        <v>1486</v>
      </c>
    </row>
    <row r="66" spans="1:17" ht="16.5" thickTop="1">
      <c r="A66" s="105" t="s">
        <v>119</v>
      </c>
      <c r="B66" s="39" t="s">
        <v>1778</v>
      </c>
      <c r="C66" s="39" t="s">
        <v>1776</v>
      </c>
      <c r="D66" s="39" t="s">
        <v>1759</v>
      </c>
      <c r="E66" s="40">
        <v>324</v>
      </c>
      <c r="F66" s="39">
        <v>1</v>
      </c>
      <c r="G66" s="394" t="s">
        <v>1761</v>
      </c>
      <c r="H66" s="140">
        <v>43679</v>
      </c>
      <c r="I66" s="39" t="s">
        <v>683</v>
      </c>
      <c r="J66" s="159" t="s">
        <v>1876</v>
      </c>
      <c r="K66" s="433"/>
      <c r="M66" s="93" t="s">
        <v>112</v>
      </c>
      <c r="N66" s="94">
        <v>3300</v>
      </c>
      <c r="O66" s="20" t="s">
        <v>685</v>
      </c>
    </row>
    <row r="67" spans="1:17">
      <c r="A67" s="39" t="s">
        <v>594</v>
      </c>
      <c r="B67" s="39" t="s">
        <v>595</v>
      </c>
      <c r="C67" s="39" t="s">
        <v>596</v>
      </c>
      <c r="D67" s="39" t="s">
        <v>597</v>
      </c>
      <c r="E67" s="40">
        <v>4300</v>
      </c>
      <c r="F67" s="39">
        <v>1</v>
      </c>
      <c r="G67" s="199" t="s">
        <v>599</v>
      </c>
      <c r="H67" s="140">
        <v>43362</v>
      </c>
      <c r="I67" s="39" t="s">
        <v>683</v>
      </c>
      <c r="J67" s="159" t="s">
        <v>1876</v>
      </c>
      <c r="K67" s="433"/>
      <c r="M67" s="93" t="s">
        <v>684</v>
      </c>
      <c r="N67" s="94">
        <v>1700</v>
      </c>
    </row>
    <row r="68" spans="1:17" ht="16.5" thickBot="1">
      <c r="A68" s="113" t="s">
        <v>119</v>
      </c>
      <c r="B68" s="114" t="s">
        <v>164</v>
      </c>
      <c r="C68" s="39" t="s">
        <v>1958</v>
      </c>
      <c r="D68" s="39" t="s">
        <v>1949</v>
      </c>
      <c r="E68" s="40">
        <v>489</v>
      </c>
      <c r="F68" s="39">
        <v>2</v>
      </c>
      <c r="G68" s="443" t="s">
        <v>1952</v>
      </c>
      <c r="H68" s="140">
        <v>43732</v>
      </c>
      <c r="I68" s="39" t="s">
        <v>683</v>
      </c>
      <c r="J68" s="159" t="s">
        <v>1959</v>
      </c>
      <c r="K68" s="39"/>
      <c r="M68" s="111" t="s">
        <v>278</v>
      </c>
      <c r="N68" s="112">
        <f>SUM(N66:N67)</f>
        <v>5000</v>
      </c>
    </row>
    <row r="69" spans="1:17" ht="16.5" thickBot="1">
      <c r="A69" s="39" t="s">
        <v>1871</v>
      </c>
      <c r="B69" s="39" t="s">
        <v>164</v>
      </c>
      <c r="C69" s="39" t="s">
        <v>1873</v>
      </c>
      <c r="D69" s="39" t="s">
        <v>1872</v>
      </c>
      <c r="E69" s="424" t="s">
        <v>1874</v>
      </c>
      <c r="F69" s="39">
        <v>1</v>
      </c>
      <c r="G69" s="199" t="s">
        <v>1875</v>
      </c>
      <c r="H69" s="140">
        <v>43708</v>
      </c>
      <c r="I69" s="39" t="s">
        <v>1878</v>
      </c>
      <c r="J69" s="159" t="s">
        <v>1877</v>
      </c>
      <c r="K69" s="432"/>
    </row>
    <row r="70" spans="1:17" ht="16.5" thickBot="1">
      <c r="A70" s="105" t="s">
        <v>119</v>
      </c>
      <c r="B70" s="39" t="s">
        <v>164</v>
      </c>
      <c r="C70" s="39" t="s">
        <v>433</v>
      </c>
      <c r="D70" s="39" t="s">
        <v>1859</v>
      </c>
      <c r="E70" s="40">
        <v>1991</v>
      </c>
      <c r="F70" s="39">
        <v>3</v>
      </c>
      <c r="G70" s="425" t="s">
        <v>1857</v>
      </c>
      <c r="H70" s="140">
        <v>43712</v>
      </c>
      <c r="I70" s="39" t="s">
        <v>1878</v>
      </c>
      <c r="J70" s="159" t="s">
        <v>1879</v>
      </c>
      <c r="K70" s="432" t="s">
        <v>1880</v>
      </c>
      <c r="L70" s="4" t="s">
        <v>696</v>
      </c>
      <c r="M70" s="109" t="s">
        <v>694</v>
      </c>
      <c r="N70" s="110"/>
      <c r="O70" s="20">
        <v>13</v>
      </c>
      <c r="P70" s="6" t="s">
        <v>1675</v>
      </c>
      <c r="Q70" t="s">
        <v>1676</v>
      </c>
    </row>
    <row r="71" spans="1:17" ht="16.5" thickTop="1">
      <c r="A71" s="39" t="s">
        <v>432</v>
      </c>
      <c r="B71" s="39" t="s">
        <v>164</v>
      </c>
      <c r="C71" s="39" t="s">
        <v>433</v>
      </c>
      <c r="D71" s="39" t="s">
        <v>434</v>
      </c>
      <c r="E71" s="40">
        <v>1274</v>
      </c>
      <c r="F71" s="39">
        <v>1</v>
      </c>
      <c r="G71" s="199" t="s">
        <v>124</v>
      </c>
      <c r="H71" s="45"/>
      <c r="I71" s="202" t="s">
        <v>662</v>
      </c>
      <c r="J71" s="155" t="s">
        <v>2380</v>
      </c>
      <c r="K71" s="39"/>
      <c r="L71" t="s">
        <v>802</v>
      </c>
      <c r="M71" s="93" t="s">
        <v>112</v>
      </c>
      <c r="N71" s="94">
        <v>3500</v>
      </c>
      <c r="Q71" t="s">
        <v>1820</v>
      </c>
    </row>
    <row r="72" spans="1:17">
      <c r="A72" s="113" t="s">
        <v>119</v>
      </c>
      <c r="B72" s="39" t="s">
        <v>1955</v>
      </c>
      <c r="C72" s="39" t="s">
        <v>1379</v>
      </c>
      <c r="D72" s="39" t="s">
        <v>1946</v>
      </c>
      <c r="E72" s="40">
        <v>712</v>
      </c>
      <c r="F72" s="39">
        <v>1</v>
      </c>
      <c r="G72" s="443" t="s">
        <v>1951</v>
      </c>
      <c r="H72" s="140">
        <v>43732</v>
      </c>
      <c r="I72" s="39" t="s">
        <v>2378</v>
      </c>
      <c r="J72" s="156"/>
      <c r="K72" s="39"/>
      <c r="M72" s="93" t="s">
        <v>684</v>
      </c>
      <c r="N72" s="95" t="s">
        <v>695</v>
      </c>
    </row>
    <row r="73" spans="1:17" ht="16.5" thickBot="1">
      <c r="A73" s="39" t="s">
        <v>1380</v>
      </c>
      <c r="B73" s="39" t="s">
        <v>164</v>
      </c>
      <c r="C73" s="39" t="s">
        <v>1379</v>
      </c>
      <c r="D73" s="39" t="s">
        <v>1377</v>
      </c>
      <c r="E73" s="40">
        <v>700</v>
      </c>
      <c r="F73" s="39">
        <v>1</v>
      </c>
      <c r="G73" s="324" t="s">
        <v>1378</v>
      </c>
      <c r="H73" s="140">
        <v>43615</v>
      </c>
      <c r="I73" s="39" t="s">
        <v>2379</v>
      </c>
      <c r="J73" s="156"/>
      <c r="K73" s="39"/>
      <c r="M73" s="111" t="s">
        <v>278</v>
      </c>
      <c r="N73" s="112">
        <f>SUM(N71:N72)</f>
        <v>3500</v>
      </c>
    </row>
    <row r="74" spans="1:17" ht="16.5" thickBot="1">
      <c r="A74" s="105" t="s">
        <v>119</v>
      </c>
      <c r="B74" s="105" t="s">
        <v>164</v>
      </c>
      <c r="C74" s="39" t="s">
        <v>433</v>
      </c>
      <c r="D74" s="105" t="s">
        <v>1957</v>
      </c>
      <c r="E74" s="106">
        <v>1180</v>
      </c>
      <c r="F74" s="105">
        <v>1</v>
      </c>
      <c r="G74" s="108" t="s">
        <v>126</v>
      </c>
      <c r="H74" s="45"/>
      <c r="I74" s="202" t="s">
        <v>662</v>
      </c>
      <c r="J74" s="155" t="s">
        <v>2380</v>
      </c>
      <c r="K74" s="39"/>
    </row>
    <row r="75" spans="1:17" ht="16.5" thickBot="1">
      <c r="A75" s="113" t="s">
        <v>119</v>
      </c>
      <c r="B75" s="114" t="s">
        <v>164</v>
      </c>
      <c r="C75" s="39" t="s">
        <v>1960</v>
      </c>
      <c r="D75" s="39" t="s">
        <v>1950</v>
      </c>
      <c r="E75" s="40">
        <v>370</v>
      </c>
      <c r="F75" s="39">
        <v>1</v>
      </c>
      <c r="G75" s="443" t="s">
        <v>1952</v>
      </c>
      <c r="H75" s="140">
        <v>43732</v>
      </c>
      <c r="I75" s="202" t="s">
        <v>662</v>
      </c>
      <c r="J75" s="156"/>
      <c r="K75" s="39"/>
      <c r="M75" s="109" t="s">
        <v>678</v>
      </c>
      <c r="N75" s="110"/>
      <c r="O75" s="20">
        <v>14</v>
      </c>
      <c r="P75" s="104" t="s">
        <v>1717</v>
      </c>
    </row>
    <row r="76" spans="1:17" ht="16.5" thickTop="1">
      <c r="A76" s="105" t="s">
        <v>284</v>
      </c>
      <c r="B76" s="105" t="s">
        <v>164</v>
      </c>
      <c r="C76" s="105" t="s">
        <v>167</v>
      </c>
      <c r="D76" s="105" t="s">
        <v>286</v>
      </c>
      <c r="E76" s="106">
        <v>1288</v>
      </c>
      <c r="F76" s="105">
        <v>1</v>
      </c>
      <c r="G76" s="154" t="s">
        <v>285</v>
      </c>
      <c r="H76" s="45"/>
      <c r="I76" s="39" t="s">
        <v>683</v>
      </c>
      <c r="J76" s="155"/>
      <c r="K76" s="39"/>
      <c r="M76" s="93" t="s">
        <v>112</v>
      </c>
      <c r="N76" s="94">
        <v>3000</v>
      </c>
      <c r="Q76" t="s">
        <v>756</v>
      </c>
    </row>
    <row r="77" spans="1:17">
      <c r="A77" s="39" t="s">
        <v>373</v>
      </c>
      <c r="B77" s="39" t="s">
        <v>375</v>
      </c>
      <c r="C77" s="39" t="s">
        <v>374</v>
      </c>
      <c r="D77" s="39" t="s">
        <v>376</v>
      </c>
      <c r="E77" s="40">
        <v>1361</v>
      </c>
      <c r="F77" s="39">
        <v>1</v>
      </c>
      <c r="G77" s="45" t="s">
        <v>122</v>
      </c>
      <c r="H77" s="45"/>
      <c r="I77" s="39" t="s">
        <v>1270</v>
      </c>
      <c r="J77" s="156"/>
      <c r="K77" s="39"/>
      <c r="M77" s="93" t="s">
        <v>368</v>
      </c>
      <c r="N77" s="94">
        <v>500</v>
      </c>
    </row>
    <row r="78" spans="1:17" ht="16.5" thickBot="1">
      <c r="A78" s="241" t="s">
        <v>178</v>
      </c>
      <c r="B78" s="241" t="s">
        <v>164</v>
      </c>
      <c r="C78" s="241" t="s">
        <v>179</v>
      </c>
      <c r="D78" s="241" t="s">
        <v>181</v>
      </c>
      <c r="E78" s="558" t="s">
        <v>180</v>
      </c>
      <c r="F78" s="241">
        <v>1</v>
      </c>
      <c r="G78" s="243" t="s">
        <v>459</v>
      </c>
      <c r="H78" s="246"/>
      <c r="I78" s="241" t="s">
        <v>683</v>
      </c>
      <c r="J78" s="245" t="s">
        <v>3107</v>
      </c>
      <c r="K78" s="241"/>
      <c r="M78" s="111" t="s">
        <v>278</v>
      </c>
      <c r="N78" s="112">
        <f>SUM(N76:N77)</f>
        <v>3500</v>
      </c>
      <c r="Q78" t="s">
        <v>788</v>
      </c>
    </row>
    <row r="79" spans="1:17" ht="16.5" thickBot="1">
      <c r="A79" s="39" t="s">
        <v>3342</v>
      </c>
      <c r="B79" s="39" t="s">
        <v>164</v>
      </c>
      <c r="C79" s="39" t="s">
        <v>3341</v>
      </c>
      <c r="D79" s="39" t="s">
        <v>3343</v>
      </c>
      <c r="E79" s="620" t="s">
        <v>603</v>
      </c>
      <c r="F79" s="39">
        <v>1</v>
      </c>
      <c r="G79" s="608" t="s">
        <v>3344</v>
      </c>
      <c r="H79" s="140">
        <v>44189</v>
      </c>
      <c r="I79" s="39" t="s">
        <v>683</v>
      </c>
      <c r="J79" s="156"/>
      <c r="K79" s="39"/>
    </row>
    <row r="80" spans="1:17" ht="16.5" thickBot="1">
      <c r="A80" s="39" t="s">
        <v>2138</v>
      </c>
      <c r="B80" s="105" t="s">
        <v>164</v>
      </c>
      <c r="C80" s="105" t="s">
        <v>2143</v>
      </c>
      <c r="D80" s="39" t="s">
        <v>2137</v>
      </c>
      <c r="E80" s="40">
        <v>825</v>
      </c>
      <c r="F80" s="39">
        <v>1</v>
      </c>
      <c r="G80" s="461" t="s">
        <v>2145</v>
      </c>
      <c r="H80" s="140">
        <v>43748</v>
      </c>
      <c r="I80" s="39" t="s">
        <v>2149</v>
      </c>
      <c r="J80" s="156"/>
      <c r="K80" s="39"/>
      <c r="L80" t="s">
        <v>717</v>
      </c>
      <c r="M80" s="109" t="s">
        <v>716</v>
      </c>
      <c r="N80" s="110"/>
      <c r="O80" s="20">
        <v>15</v>
      </c>
      <c r="P80" t="s">
        <v>718</v>
      </c>
      <c r="Q80" t="s">
        <v>1821</v>
      </c>
    </row>
    <row r="81" spans="1:17" ht="16.5" thickTop="1">
      <c r="A81" s="105" t="s">
        <v>142</v>
      </c>
      <c r="B81" s="105" t="s">
        <v>169</v>
      </c>
      <c r="C81" s="105" t="s">
        <v>170</v>
      </c>
      <c r="D81" s="105" t="s">
        <v>144</v>
      </c>
      <c r="E81" s="106">
        <v>2480</v>
      </c>
      <c r="F81" s="105">
        <v>1</v>
      </c>
      <c r="G81" s="154" t="s">
        <v>143</v>
      </c>
      <c r="H81" s="45"/>
      <c r="I81" s="39"/>
      <c r="J81" s="156"/>
      <c r="K81" s="39"/>
      <c r="M81" s="93" t="s">
        <v>112</v>
      </c>
      <c r="N81" s="94">
        <v>2500</v>
      </c>
    </row>
    <row r="82" spans="1:17">
      <c r="A82" s="260" t="s">
        <v>504</v>
      </c>
      <c r="B82" s="260" t="s">
        <v>169</v>
      </c>
      <c r="C82" s="260" t="s">
        <v>170</v>
      </c>
      <c r="D82" s="260" t="s">
        <v>1243</v>
      </c>
      <c r="E82" s="265" t="s">
        <v>1231</v>
      </c>
      <c r="F82" s="260">
        <v>1</v>
      </c>
      <c r="G82" s="262" t="s">
        <v>1242</v>
      </c>
      <c r="H82" s="263"/>
      <c r="I82" s="260"/>
      <c r="J82" s="264"/>
      <c r="K82" s="260"/>
      <c r="M82" s="93" t="s">
        <v>368</v>
      </c>
      <c r="N82" s="94">
        <v>400</v>
      </c>
    </row>
    <row r="83" spans="1:17" ht="16.5" thickBot="1">
      <c r="A83" s="105" t="s">
        <v>119</v>
      </c>
      <c r="B83" s="105" t="s">
        <v>169</v>
      </c>
      <c r="C83" s="105" t="s">
        <v>170</v>
      </c>
      <c r="D83" s="39" t="s">
        <v>2398</v>
      </c>
      <c r="E83" s="40">
        <v>1880</v>
      </c>
      <c r="F83" s="39">
        <v>1</v>
      </c>
      <c r="G83" s="503" t="s">
        <v>2399</v>
      </c>
      <c r="H83" s="140">
        <v>43779</v>
      </c>
      <c r="I83" s="39" t="s">
        <v>2408</v>
      </c>
      <c r="J83" s="156"/>
      <c r="K83" s="39"/>
      <c r="M83" s="111" t="s">
        <v>278</v>
      </c>
      <c r="N83" s="112">
        <f>SUM(N81:N82)</f>
        <v>2900</v>
      </c>
    </row>
    <row r="84" spans="1:17" ht="16.5" thickBot="1">
      <c r="A84" s="39" t="s">
        <v>149</v>
      </c>
      <c r="B84" s="39" t="s">
        <v>164</v>
      </c>
      <c r="C84" s="39" t="s">
        <v>172</v>
      </c>
      <c r="D84" s="39" t="s">
        <v>150</v>
      </c>
      <c r="E84" s="40">
        <v>750</v>
      </c>
      <c r="F84" s="39">
        <v>1</v>
      </c>
      <c r="G84" s="5" t="s">
        <v>122</v>
      </c>
      <c r="H84" s="45"/>
      <c r="I84" s="39" t="s">
        <v>2150</v>
      </c>
      <c r="J84" s="155"/>
      <c r="K84" s="39"/>
    </row>
    <row r="85" spans="1:17" ht="16.5" thickBot="1">
      <c r="A85" s="105" t="s">
        <v>429</v>
      </c>
      <c r="B85" s="105" t="s">
        <v>164</v>
      </c>
      <c r="C85" s="105" t="s">
        <v>1341</v>
      </c>
      <c r="D85" s="105" t="s">
        <v>431</v>
      </c>
      <c r="E85" s="106">
        <v>1496</v>
      </c>
      <c r="F85" s="105">
        <v>1</v>
      </c>
      <c r="G85" s="199" t="s">
        <v>124</v>
      </c>
      <c r="H85" s="45"/>
      <c r="I85" s="39" t="s">
        <v>2150</v>
      </c>
      <c r="J85" s="155"/>
      <c r="K85" s="108"/>
      <c r="L85" t="s">
        <v>729</v>
      </c>
      <c r="M85" s="109" t="s">
        <v>728</v>
      </c>
      <c r="N85" s="110"/>
      <c r="O85" s="20">
        <v>16</v>
      </c>
      <c r="P85" t="s">
        <v>718</v>
      </c>
      <c r="Q85" t="s">
        <v>1822</v>
      </c>
    </row>
    <row r="86" spans="1:17" ht="16.5" thickTop="1">
      <c r="A86" s="39" t="s">
        <v>655</v>
      </c>
      <c r="B86" s="105" t="s">
        <v>164</v>
      </c>
      <c r="C86" s="105" t="s">
        <v>430</v>
      </c>
      <c r="D86" s="39" t="s">
        <v>654</v>
      </c>
      <c r="E86" s="40">
        <v>695</v>
      </c>
      <c r="F86" s="105">
        <v>1</v>
      </c>
      <c r="G86" s="199" t="s">
        <v>124</v>
      </c>
      <c r="H86" s="140">
        <v>43390</v>
      </c>
      <c r="I86" s="39" t="s">
        <v>2150</v>
      </c>
      <c r="J86" s="155"/>
      <c r="K86" s="45"/>
      <c r="L86" t="s">
        <v>801</v>
      </c>
      <c r="M86" s="93" t="s">
        <v>112</v>
      </c>
      <c r="N86" s="94">
        <v>3500</v>
      </c>
    </row>
    <row r="87" spans="1:17">
      <c r="A87" s="105" t="s">
        <v>287</v>
      </c>
      <c r="B87" s="105" t="s">
        <v>164</v>
      </c>
      <c r="C87" s="105" t="s">
        <v>165</v>
      </c>
      <c r="D87" s="105" t="s">
        <v>289</v>
      </c>
      <c r="E87" s="106">
        <v>999</v>
      </c>
      <c r="F87" s="105">
        <v>1</v>
      </c>
      <c r="G87" s="154" t="s">
        <v>285</v>
      </c>
      <c r="H87" s="45"/>
      <c r="I87" s="39" t="s">
        <v>2150</v>
      </c>
      <c r="J87" s="155"/>
      <c r="K87" s="45"/>
      <c r="M87" s="93" t="s">
        <v>684</v>
      </c>
      <c r="N87" s="95" t="s">
        <v>695</v>
      </c>
    </row>
    <row r="88" spans="1:17" ht="16.5" thickBot="1">
      <c r="A88" s="39" t="s">
        <v>586</v>
      </c>
      <c r="B88" s="39" t="s">
        <v>164</v>
      </c>
      <c r="C88" s="39" t="s">
        <v>166</v>
      </c>
      <c r="D88" s="39" t="s">
        <v>1082</v>
      </c>
      <c r="E88" s="40">
        <v>500</v>
      </c>
      <c r="F88" s="39">
        <v>1</v>
      </c>
      <c r="G88" s="199" t="s">
        <v>124</v>
      </c>
      <c r="H88" s="140">
        <v>43357</v>
      </c>
      <c r="I88" s="39" t="s">
        <v>2150</v>
      </c>
      <c r="J88" s="155"/>
      <c r="K88" s="45"/>
      <c r="M88" s="111" t="s">
        <v>278</v>
      </c>
      <c r="N88" s="112">
        <f>SUM(N86:N87)</f>
        <v>3500</v>
      </c>
    </row>
    <row r="89" spans="1:17" ht="16.5" thickBot="1">
      <c r="A89" s="39" t="s">
        <v>119</v>
      </c>
      <c r="B89" s="39" t="s">
        <v>164</v>
      </c>
      <c r="C89" s="39" t="s">
        <v>530</v>
      </c>
      <c r="D89" s="39" t="s">
        <v>531</v>
      </c>
      <c r="E89" s="40">
        <v>3300</v>
      </c>
      <c r="F89" s="39">
        <v>1</v>
      </c>
      <c r="G89" s="199" t="s">
        <v>532</v>
      </c>
      <c r="H89" s="45"/>
      <c r="I89" s="39"/>
      <c r="J89" s="155"/>
      <c r="K89" s="39"/>
    </row>
    <row r="90" spans="1:17" ht="16.5" thickBot="1">
      <c r="A90" s="39" t="s">
        <v>132</v>
      </c>
      <c r="B90" s="39" t="s">
        <v>164</v>
      </c>
      <c r="C90" s="39" t="s">
        <v>168</v>
      </c>
      <c r="D90" s="39" t="s">
        <v>134</v>
      </c>
      <c r="E90" s="40">
        <v>3258</v>
      </c>
      <c r="F90" s="39">
        <v>1</v>
      </c>
      <c r="G90" s="199" t="s">
        <v>133</v>
      </c>
      <c r="H90" s="45"/>
      <c r="I90" s="39"/>
      <c r="J90" s="155" t="s">
        <v>1707</v>
      </c>
      <c r="K90" s="39"/>
      <c r="M90" s="109" t="s">
        <v>789</v>
      </c>
      <c r="N90" s="110"/>
      <c r="O90" s="20">
        <v>17</v>
      </c>
      <c r="P90" t="s">
        <v>791</v>
      </c>
    </row>
    <row r="91" spans="1:17" ht="16.5" thickTop="1">
      <c r="A91" s="113" t="s">
        <v>119</v>
      </c>
      <c r="B91" s="114" t="s">
        <v>164</v>
      </c>
      <c r="C91" s="114" t="s">
        <v>408</v>
      </c>
      <c r="D91" s="114" t="s">
        <v>453</v>
      </c>
      <c r="E91" s="115">
        <v>163</v>
      </c>
      <c r="F91" s="114">
        <v>1</v>
      </c>
      <c r="G91" s="116" t="s">
        <v>124</v>
      </c>
      <c r="H91" s="45"/>
      <c r="I91" s="39"/>
      <c r="J91" s="156"/>
      <c r="K91" s="39"/>
      <c r="M91" s="93" t="s">
        <v>112</v>
      </c>
      <c r="N91" s="94">
        <v>3000</v>
      </c>
    </row>
    <row r="92" spans="1:17">
      <c r="A92" s="81" t="s">
        <v>119</v>
      </c>
      <c r="B92" s="81" t="s">
        <v>164</v>
      </c>
      <c r="C92" s="81" t="s">
        <v>165</v>
      </c>
      <c r="D92" s="81" t="s">
        <v>120</v>
      </c>
      <c r="E92" s="82">
        <v>150</v>
      </c>
      <c r="F92" s="81">
        <v>1</v>
      </c>
      <c r="G92" s="84" t="s">
        <v>124</v>
      </c>
      <c r="H92" s="45"/>
      <c r="I92" s="158" t="s">
        <v>661</v>
      </c>
      <c r="J92" s="155"/>
      <c r="K92" s="39"/>
      <c r="M92" s="93" t="s">
        <v>368</v>
      </c>
      <c r="N92" s="94">
        <v>500</v>
      </c>
    </row>
    <row r="93" spans="1:17" ht="16.5" thickBot="1">
      <c r="A93" s="406" t="s">
        <v>129</v>
      </c>
      <c r="B93" s="407" t="s">
        <v>164</v>
      </c>
      <c r="C93" s="407" t="s">
        <v>167</v>
      </c>
      <c r="D93" s="407" t="s">
        <v>130</v>
      </c>
      <c r="E93" s="411">
        <v>578</v>
      </c>
      <c r="F93" s="407">
        <v>1</v>
      </c>
      <c r="G93" s="409" t="s">
        <v>124</v>
      </c>
      <c r="H93" s="410"/>
      <c r="I93" s="274" t="s">
        <v>2151</v>
      </c>
      <c r="J93" s="220"/>
      <c r="K93" s="105"/>
      <c r="M93" s="111" t="s">
        <v>278</v>
      </c>
      <c r="N93" s="112">
        <f>SUM(N91:N92)</f>
        <v>3500</v>
      </c>
    </row>
    <row r="94" spans="1:17" ht="16.5" thickBot="1">
      <c r="A94" s="406" t="s">
        <v>119</v>
      </c>
      <c r="B94" s="407" t="s">
        <v>164</v>
      </c>
      <c r="C94" s="407" t="s">
        <v>166</v>
      </c>
      <c r="D94" s="407" t="s">
        <v>121</v>
      </c>
      <c r="E94" s="411">
        <v>363</v>
      </c>
      <c r="F94" s="407">
        <v>1</v>
      </c>
      <c r="G94" s="409" t="s">
        <v>124</v>
      </c>
      <c r="H94" s="410"/>
      <c r="I94" s="267" t="s">
        <v>1708</v>
      </c>
      <c r="J94" s="552"/>
      <c r="K94" s="108"/>
    </row>
    <row r="95" spans="1:17" ht="16.5" thickBot="1">
      <c r="A95" s="406" t="s">
        <v>147</v>
      </c>
      <c r="B95" s="407" t="s">
        <v>164</v>
      </c>
      <c r="C95" s="407" t="s">
        <v>171</v>
      </c>
      <c r="D95" s="407" t="s">
        <v>148</v>
      </c>
      <c r="E95" s="411">
        <v>1480</v>
      </c>
      <c r="F95" s="407">
        <v>1</v>
      </c>
      <c r="G95" s="417" t="s">
        <v>122</v>
      </c>
      <c r="H95" s="410"/>
      <c r="I95" s="274" t="s">
        <v>1256</v>
      </c>
      <c r="J95" s="552"/>
      <c r="K95" s="105"/>
      <c r="L95" t="s">
        <v>808</v>
      </c>
      <c r="M95" s="109" t="s">
        <v>939</v>
      </c>
      <c r="N95" s="110"/>
      <c r="O95" s="20">
        <v>18</v>
      </c>
      <c r="P95" t="s">
        <v>791</v>
      </c>
    </row>
    <row r="96" spans="1:17" ht="16.5" thickTop="1">
      <c r="A96" s="406" t="s">
        <v>2584</v>
      </c>
      <c r="B96" s="407" t="s">
        <v>595</v>
      </c>
      <c r="C96" s="407" t="s">
        <v>596</v>
      </c>
      <c r="D96" s="407" t="s">
        <v>2585</v>
      </c>
      <c r="E96" s="411">
        <v>7721</v>
      </c>
      <c r="F96" s="407">
        <v>3</v>
      </c>
      <c r="G96" s="409" t="s">
        <v>1115</v>
      </c>
      <c r="H96" s="413">
        <v>43893</v>
      </c>
      <c r="I96" s="407"/>
      <c r="J96" s="551"/>
      <c r="K96" s="550"/>
      <c r="M96" s="93" t="s">
        <v>112</v>
      </c>
      <c r="N96" s="94">
        <v>4500</v>
      </c>
      <c r="P96" t="s">
        <v>1685</v>
      </c>
    </row>
    <row r="97" spans="1:18">
      <c r="A97" s="279" t="s">
        <v>1386</v>
      </c>
      <c r="B97" s="279"/>
      <c r="C97" s="279"/>
      <c r="D97" s="39" t="s">
        <v>1267</v>
      </c>
      <c r="E97" s="271">
        <v>-1460</v>
      </c>
      <c r="F97" s="39"/>
      <c r="G97" s="269" t="s">
        <v>1388</v>
      </c>
      <c r="H97" s="45"/>
      <c r="I97" s="39"/>
      <c r="J97" s="157"/>
      <c r="K97" s="39"/>
      <c r="M97" s="93" t="s">
        <v>368</v>
      </c>
      <c r="N97" s="94"/>
    </row>
    <row r="98" spans="1:18" ht="16.5" thickBot="1">
      <c r="A98" s="279" t="s">
        <v>1386</v>
      </c>
      <c r="B98" s="279"/>
      <c r="C98" s="279"/>
      <c r="D98" s="543" t="s">
        <v>3022</v>
      </c>
      <c r="E98" s="40">
        <v>-6075</v>
      </c>
      <c r="F98" s="39">
        <v>3</v>
      </c>
      <c r="G98" s="547" t="s">
        <v>2667</v>
      </c>
      <c r="H98" s="140"/>
      <c r="I98" s="39" t="s">
        <v>3023</v>
      </c>
      <c r="J98" s="156"/>
      <c r="K98" s="39"/>
      <c r="M98" s="111" t="s">
        <v>278</v>
      </c>
      <c r="N98" s="112">
        <f>SUM(N96:N97)</f>
        <v>4500</v>
      </c>
    </row>
    <row r="99" spans="1:18" ht="16.5" thickBot="1">
      <c r="A99" s="39"/>
      <c r="B99" s="39"/>
      <c r="C99" s="39"/>
      <c r="D99" s="39"/>
      <c r="E99" s="40"/>
      <c r="F99" s="39"/>
      <c r="G99" s="208"/>
      <c r="H99" s="140"/>
      <c r="I99" s="39"/>
      <c r="J99" s="156"/>
      <c r="K99" s="39"/>
    </row>
    <row r="100" spans="1:18" ht="16.5" thickBot="1">
      <c r="A100" s="624" t="s">
        <v>3235</v>
      </c>
      <c r="B100" s="625"/>
      <c r="C100" s="626"/>
      <c r="D100" s="209"/>
      <c r="E100" s="210"/>
      <c r="F100" s="209"/>
      <c r="G100" s="211"/>
      <c r="H100" s="213" t="s">
        <v>1069</v>
      </c>
      <c r="I100" s="214">
        <f>SUM(E101:E115)</f>
        <v>49086</v>
      </c>
      <c r="J100" s="212"/>
      <c r="K100" s="209"/>
      <c r="L100" t="s">
        <v>827</v>
      </c>
      <c r="M100" s="109" t="s">
        <v>807</v>
      </c>
      <c r="N100" s="110"/>
      <c r="O100" s="20">
        <v>19</v>
      </c>
      <c r="P100" t="s">
        <v>1677</v>
      </c>
    </row>
    <row r="101" spans="1:18" ht="16.5" thickTop="1">
      <c r="A101" s="39" t="s">
        <v>103</v>
      </c>
      <c r="B101" s="39" t="s">
        <v>161</v>
      </c>
      <c r="C101" s="39" t="s">
        <v>162</v>
      </c>
      <c r="D101" s="39" t="s">
        <v>3233</v>
      </c>
      <c r="E101" s="40">
        <v>21830</v>
      </c>
      <c r="F101" s="39">
        <v>1</v>
      </c>
      <c r="G101" s="585" t="s">
        <v>3234</v>
      </c>
      <c r="H101" s="140">
        <v>44123</v>
      </c>
      <c r="I101" s="39"/>
      <c r="J101" s="156"/>
      <c r="K101" s="619"/>
      <c r="L101" t="s">
        <v>828</v>
      </c>
      <c r="M101" s="93" t="s">
        <v>112</v>
      </c>
      <c r="N101" s="94">
        <v>3000</v>
      </c>
      <c r="P101" t="s">
        <v>1678</v>
      </c>
    </row>
    <row r="102" spans="1:18">
      <c r="A102" s="39" t="s">
        <v>103</v>
      </c>
      <c r="B102" s="39" t="s">
        <v>161</v>
      </c>
      <c r="C102" s="39" t="s">
        <v>155</v>
      </c>
      <c r="D102" s="39" t="s">
        <v>3327</v>
      </c>
      <c r="E102" s="616" t="s">
        <v>64</v>
      </c>
      <c r="F102" s="39">
        <v>1</v>
      </c>
      <c r="G102" s="616" t="s">
        <v>64</v>
      </c>
      <c r="H102" s="616" t="s">
        <v>64</v>
      </c>
      <c r="I102" s="39"/>
      <c r="J102" s="156"/>
      <c r="K102" s="619"/>
      <c r="M102" s="93" t="s">
        <v>368</v>
      </c>
      <c r="N102" s="94">
        <v>500</v>
      </c>
    </row>
    <row r="103" spans="1:18" ht="16.5" thickBot="1">
      <c r="A103" s="39" t="s">
        <v>103</v>
      </c>
      <c r="B103" s="39" t="s">
        <v>161</v>
      </c>
      <c r="C103" s="39" t="s">
        <v>155</v>
      </c>
      <c r="D103" s="39" t="s">
        <v>3326</v>
      </c>
      <c r="E103" s="40">
        <v>1800</v>
      </c>
      <c r="F103" s="39">
        <v>3</v>
      </c>
      <c r="G103" s="608" t="s">
        <v>3134</v>
      </c>
      <c r="H103" s="140">
        <v>44172</v>
      </c>
      <c r="I103" s="39"/>
      <c r="J103" s="156"/>
      <c r="K103" s="39"/>
      <c r="M103" s="111" t="s">
        <v>278</v>
      </c>
      <c r="N103" s="112">
        <f>SUM(N101:N102)</f>
        <v>3500</v>
      </c>
    </row>
    <row r="104" spans="1:18" ht="16.5" thickBot="1">
      <c r="A104" s="39" t="s">
        <v>3293</v>
      </c>
      <c r="B104" s="39" t="s">
        <v>1862</v>
      </c>
      <c r="C104" s="39" t="s">
        <v>3294</v>
      </c>
      <c r="D104" s="39" t="s">
        <v>3295</v>
      </c>
      <c r="E104" s="40">
        <v>6800</v>
      </c>
      <c r="F104" s="39">
        <v>1</v>
      </c>
      <c r="G104" s="608" t="s">
        <v>3296</v>
      </c>
      <c r="H104" s="140">
        <v>44150</v>
      </c>
      <c r="I104" s="39"/>
      <c r="J104" s="156"/>
      <c r="K104" s="39"/>
      <c r="L104" t="s">
        <v>940</v>
      </c>
    </row>
    <row r="105" spans="1:18" ht="16.5" thickBot="1">
      <c r="A105" s="105" t="s">
        <v>119</v>
      </c>
      <c r="B105" s="105" t="s">
        <v>1864</v>
      </c>
      <c r="C105" s="105" t="s">
        <v>1868</v>
      </c>
      <c r="D105" s="105" t="s">
        <v>1867</v>
      </c>
      <c r="E105" s="106">
        <v>297</v>
      </c>
      <c r="F105" s="105">
        <v>1</v>
      </c>
      <c r="G105" s="154" t="s">
        <v>1857</v>
      </c>
      <c r="H105" s="218">
        <v>43712</v>
      </c>
      <c r="I105" s="105"/>
      <c r="J105" s="157"/>
      <c r="K105" s="105"/>
      <c r="L105" t="s">
        <v>941</v>
      </c>
      <c r="M105" s="109" t="s">
        <v>944</v>
      </c>
      <c r="N105" s="110"/>
      <c r="O105" s="20">
        <v>20</v>
      </c>
      <c r="P105" t="s">
        <v>791</v>
      </c>
    </row>
    <row r="106" spans="1:18" ht="16.5" thickTop="1">
      <c r="A106" s="39" t="s">
        <v>1087</v>
      </c>
      <c r="B106" s="39" t="s">
        <v>1862</v>
      </c>
      <c r="C106" s="39" t="s">
        <v>1088</v>
      </c>
      <c r="D106" s="39" t="s">
        <v>1089</v>
      </c>
      <c r="E106" s="40">
        <v>2400</v>
      </c>
      <c r="F106" s="39">
        <v>1</v>
      </c>
      <c r="G106" s="215" t="s">
        <v>506</v>
      </c>
      <c r="H106" s="140">
        <v>43506</v>
      </c>
      <c r="I106" s="39"/>
      <c r="J106" s="156"/>
      <c r="K106" s="39"/>
      <c r="M106" s="93" t="s">
        <v>112</v>
      </c>
      <c r="N106" s="94">
        <v>3000</v>
      </c>
      <c r="P106" t="s">
        <v>1678</v>
      </c>
    </row>
    <row r="107" spans="1:18">
      <c r="A107" s="39" t="s">
        <v>3307</v>
      </c>
      <c r="B107" s="39" t="s">
        <v>1863</v>
      </c>
      <c r="C107" s="39" t="s">
        <v>1278</v>
      </c>
      <c r="D107" s="39" t="s">
        <v>3308</v>
      </c>
      <c r="E107" s="40">
        <v>7500</v>
      </c>
      <c r="F107" s="39">
        <v>1</v>
      </c>
      <c r="G107" s="612" t="s">
        <v>480</v>
      </c>
      <c r="H107" s="140">
        <v>44162</v>
      </c>
      <c r="I107" s="39"/>
      <c r="J107" s="156"/>
      <c r="K107" s="39"/>
      <c r="M107" s="93" t="s">
        <v>368</v>
      </c>
      <c r="N107" s="94">
        <v>500</v>
      </c>
    </row>
    <row r="108" spans="1:18" ht="16.5" thickBot="1">
      <c r="A108" s="39" t="s">
        <v>3312</v>
      </c>
      <c r="B108" s="39" t="s">
        <v>1863</v>
      </c>
      <c r="C108" s="39" t="s">
        <v>988</v>
      </c>
      <c r="D108" s="39" t="s">
        <v>3311</v>
      </c>
      <c r="E108" s="40">
        <v>1004</v>
      </c>
      <c r="F108" s="39">
        <v>1</v>
      </c>
      <c r="G108" s="612" t="s">
        <v>2366</v>
      </c>
      <c r="H108" s="140">
        <v>44162</v>
      </c>
      <c r="I108" s="39"/>
      <c r="J108" s="156"/>
      <c r="K108" s="39"/>
      <c r="M108" s="111" t="s">
        <v>278</v>
      </c>
      <c r="N108" s="112">
        <f>SUM(N106:N107)</f>
        <v>3500</v>
      </c>
    </row>
    <row r="109" spans="1:18" ht="16.5" thickBot="1">
      <c r="A109" s="39" t="s">
        <v>1175</v>
      </c>
      <c r="B109" s="39" t="s">
        <v>1863</v>
      </c>
      <c r="C109" s="39" t="s">
        <v>361</v>
      </c>
      <c r="D109" s="39" t="s">
        <v>3228</v>
      </c>
      <c r="E109" s="40">
        <v>750</v>
      </c>
      <c r="F109" s="39">
        <v>1</v>
      </c>
      <c r="G109" s="590" t="s">
        <v>3227</v>
      </c>
      <c r="H109" s="140">
        <v>44124</v>
      </c>
      <c r="I109" s="39" t="s">
        <v>1072</v>
      </c>
      <c r="J109" s="156"/>
      <c r="K109" s="39"/>
    </row>
    <row r="110" spans="1:18" ht="16.5" thickBot="1">
      <c r="A110" s="39" t="s">
        <v>573</v>
      </c>
      <c r="B110" s="39" t="s">
        <v>1863</v>
      </c>
      <c r="C110" s="39" t="s">
        <v>713</v>
      </c>
      <c r="D110" s="39" t="s">
        <v>3309</v>
      </c>
      <c r="E110" s="40">
        <v>580</v>
      </c>
      <c r="F110" s="39">
        <v>1</v>
      </c>
      <c r="G110" s="612" t="s">
        <v>3134</v>
      </c>
      <c r="H110" s="140">
        <v>44162</v>
      </c>
      <c r="I110" s="39" t="s">
        <v>3310</v>
      </c>
      <c r="J110" s="156"/>
      <c r="K110" s="39"/>
      <c r="L110" t="s">
        <v>675</v>
      </c>
      <c r="M110" s="109" t="s">
        <v>805</v>
      </c>
      <c r="N110" s="110"/>
      <c r="O110" s="20">
        <v>21</v>
      </c>
      <c r="P110" t="s">
        <v>1679</v>
      </c>
    </row>
    <row r="111" spans="1:18" ht="16.5" thickTop="1">
      <c r="A111" s="39" t="s">
        <v>3231</v>
      </c>
      <c r="B111" s="39" t="s">
        <v>1863</v>
      </c>
      <c r="C111" s="39" t="s">
        <v>1650</v>
      </c>
      <c r="D111" s="39" t="s">
        <v>3230</v>
      </c>
      <c r="E111" s="40">
        <v>1080</v>
      </c>
      <c r="F111" s="39">
        <v>1</v>
      </c>
      <c r="G111" s="590" t="s">
        <v>3227</v>
      </c>
      <c r="H111" s="140">
        <v>44124</v>
      </c>
      <c r="I111" s="39"/>
      <c r="J111" s="156"/>
      <c r="K111" s="39"/>
      <c r="M111" s="93" t="s">
        <v>112</v>
      </c>
      <c r="N111" s="94">
        <v>3000</v>
      </c>
      <c r="P111" t="s">
        <v>1678</v>
      </c>
      <c r="Q111" t="s">
        <v>1681</v>
      </c>
      <c r="R111" t="s">
        <v>1680</v>
      </c>
    </row>
    <row r="112" spans="1:18">
      <c r="A112" s="39" t="s">
        <v>373</v>
      </c>
      <c r="B112" s="39" t="s">
        <v>1863</v>
      </c>
      <c r="C112" s="39" t="s">
        <v>980</v>
      </c>
      <c r="D112" s="39" t="s">
        <v>3164</v>
      </c>
      <c r="E112" s="40">
        <v>2806</v>
      </c>
      <c r="F112" s="39">
        <v>1</v>
      </c>
      <c r="G112" s="582" t="s">
        <v>1115</v>
      </c>
      <c r="H112" s="140">
        <v>44103</v>
      </c>
      <c r="I112" s="39"/>
      <c r="J112" s="39" t="s">
        <v>3165</v>
      </c>
      <c r="K112" s="39"/>
      <c r="M112" s="93" t="s">
        <v>368</v>
      </c>
      <c r="N112" s="94">
        <v>500</v>
      </c>
    </row>
    <row r="113" spans="1:17" ht="16.5" thickBot="1">
      <c r="A113" s="39" t="s">
        <v>2140</v>
      </c>
      <c r="B113" s="39" t="s">
        <v>1863</v>
      </c>
      <c r="C113" s="39" t="s">
        <v>3256</v>
      </c>
      <c r="D113" s="39" t="s">
        <v>3259</v>
      </c>
      <c r="E113" s="40">
        <f>1478/2</f>
        <v>739</v>
      </c>
      <c r="F113" s="39">
        <v>1</v>
      </c>
      <c r="G113" s="590" t="s">
        <v>3257</v>
      </c>
      <c r="H113" s="140">
        <v>44124</v>
      </c>
      <c r="I113" s="39"/>
      <c r="J113" s="156"/>
      <c r="K113" s="39"/>
      <c r="M113" s="111" t="s">
        <v>278</v>
      </c>
      <c r="N113" s="112">
        <f>SUM(N111:N112)</f>
        <v>3500</v>
      </c>
    </row>
    <row r="114" spans="1:17" ht="16.5" thickBot="1">
      <c r="A114" s="39" t="s">
        <v>3274</v>
      </c>
      <c r="B114" s="39" t="s">
        <v>1863</v>
      </c>
      <c r="C114" s="39" t="s">
        <v>972</v>
      </c>
      <c r="D114" s="39" t="s">
        <v>3273</v>
      </c>
      <c r="E114" s="40">
        <v>1500</v>
      </c>
      <c r="F114" s="39">
        <v>1</v>
      </c>
      <c r="G114" s="592" t="s">
        <v>3227</v>
      </c>
      <c r="H114" s="140">
        <v>44131</v>
      </c>
      <c r="I114" s="39"/>
      <c r="J114" s="156"/>
      <c r="K114" s="39"/>
    </row>
    <row r="115" spans="1:17" ht="16.5" thickBot="1">
      <c r="A115" s="39"/>
      <c r="B115" s="39"/>
      <c r="C115" s="39"/>
      <c r="D115" s="39"/>
      <c r="E115" s="40"/>
      <c r="F115" s="39"/>
      <c r="G115" s="590"/>
      <c r="H115" s="140"/>
      <c r="I115" s="39"/>
      <c r="J115" s="156"/>
      <c r="K115" s="39"/>
      <c r="L115" t="s">
        <v>806</v>
      </c>
      <c r="M115" s="109" t="s">
        <v>942</v>
      </c>
      <c r="N115" s="110"/>
      <c r="O115" s="20">
        <v>22</v>
      </c>
      <c r="P115" t="s">
        <v>718</v>
      </c>
      <c r="Q115" t="s">
        <v>998</v>
      </c>
    </row>
    <row r="116" spans="1:17" ht="16.5" thickTop="1">
      <c r="A116" s="624" t="s">
        <v>1074</v>
      </c>
      <c r="B116" s="625"/>
      <c r="C116" s="626"/>
      <c r="D116" s="209"/>
      <c r="E116" s="210"/>
      <c r="F116" s="209"/>
      <c r="G116" s="211"/>
      <c r="H116" s="213" t="s">
        <v>1069</v>
      </c>
      <c r="I116" s="214">
        <f>SUM(E117:E134)</f>
        <v>28993</v>
      </c>
      <c r="J116" s="212"/>
      <c r="K116" s="209"/>
      <c r="L116" t="s">
        <v>829</v>
      </c>
      <c r="M116" s="93" t="s">
        <v>112</v>
      </c>
      <c r="N116" s="94">
        <v>2500</v>
      </c>
    </row>
    <row r="117" spans="1:17">
      <c r="A117" s="145" t="s">
        <v>1213</v>
      </c>
      <c r="B117" s="145" t="s">
        <v>601</v>
      </c>
      <c r="C117" s="145" t="s">
        <v>162</v>
      </c>
      <c r="D117" s="145" t="s">
        <v>605</v>
      </c>
      <c r="E117" s="146">
        <v>5999</v>
      </c>
      <c r="F117" s="145">
        <v>1</v>
      </c>
      <c r="G117" s="147" t="s">
        <v>604</v>
      </c>
      <c r="H117" s="140">
        <v>43374</v>
      </c>
      <c r="I117" s="39"/>
      <c r="J117" s="156"/>
      <c r="K117" s="39"/>
      <c r="M117" s="93" t="s">
        <v>368</v>
      </c>
      <c r="N117" s="94">
        <v>500</v>
      </c>
    </row>
    <row r="118" spans="1:17" ht="16.5" thickBot="1">
      <c r="A118" s="145" t="s">
        <v>1213</v>
      </c>
      <c r="B118" s="145" t="s">
        <v>601</v>
      </c>
      <c r="C118" s="145" t="s">
        <v>602</v>
      </c>
      <c r="D118" s="145" t="s">
        <v>606</v>
      </c>
      <c r="E118" s="148" t="s">
        <v>603</v>
      </c>
      <c r="F118" s="145">
        <v>1</v>
      </c>
      <c r="G118" s="147" t="s">
        <v>604</v>
      </c>
      <c r="H118" s="45"/>
      <c r="I118" s="39"/>
      <c r="J118" s="156"/>
      <c r="K118" s="39"/>
      <c r="M118" s="111" t="s">
        <v>278</v>
      </c>
      <c r="N118" s="112">
        <f>SUM(N116:N117)</f>
        <v>3000</v>
      </c>
    </row>
    <row r="119" spans="1:17" ht="16.5" thickBot="1">
      <c r="A119" s="105" t="s">
        <v>1213</v>
      </c>
      <c r="B119" s="105" t="s">
        <v>161</v>
      </c>
      <c r="C119" s="105" t="s">
        <v>494</v>
      </c>
      <c r="D119" s="105" t="s">
        <v>1214</v>
      </c>
      <c r="E119" s="106">
        <v>4860</v>
      </c>
      <c r="F119" s="105">
        <v>3</v>
      </c>
      <c r="G119" s="154" t="s">
        <v>1215</v>
      </c>
      <c r="H119" s="218">
        <v>43556</v>
      </c>
      <c r="I119" s="39"/>
      <c r="J119" s="157"/>
      <c r="K119" s="105"/>
    </row>
    <row r="120" spans="1:17" ht="16.5" thickBot="1">
      <c r="A120" s="105" t="s">
        <v>119</v>
      </c>
      <c r="B120" s="39" t="s">
        <v>1862</v>
      </c>
      <c r="C120" s="39" t="s">
        <v>578</v>
      </c>
      <c r="D120" s="39" t="s">
        <v>625</v>
      </c>
      <c r="E120" s="40">
        <v>579</v>
      </c>
      <c r="F120" s="39">
        <v>1</v>
      </c>
      <c r="G120" s="11" t="s">
        <v>439</v>
      </c>
      <c r="H120" s="140">
        <v>43376</v>
      </c>
      <c r="I120" s="39"/>
      <c r="J120" s="156" t="s">
        <v>2381</v>
      </c>
      <c r="K120" s="39"/>
      <c r="L120" t="s">
        <v>938</v>
      </c>
      <c r="M120" s="109" t="s">
        <v>943</v>
      </c>
      <c r="N120" s="110"/>
      <c r="O120" s="20">
        <v>23</v>
      </c>
      <c r="P120" t="s">
        <v>732</v>
      </c>
    </row>
    <row r="121" spans="1:17" ht="16.5" thickTop="1">
      <c r="A121" s="105" t="s">
        <v>1171</v>
      </c>
      <c r="B121" s="105" t="s">
        <v>1863</v>
      </c>
      <c r="C121" s="105" t="s">
        <v>1172</v>
      </c>
      <c r="D121" s="105" t="s">
        <v>1173</v>
      </c>
      <c r="E121" s="219">
        <v>1520</v>
      </c>
      <c r="F121" s="105">
        <v>1</v>
      </c>
      <c r="G121" s="11" t="s">
        <v>439</v>
      </c>
      <c r="H121" s="218">
        <v>43531</v>
      </c>
      <c r="I121" s="39"/>
      <c r="J121" s="220"/>
      <c r="K121" s="105"/>
      <c r="M121" s="93" t="s">
        <v>112</v>
      </c>
      <c r="N121" s="94">
        <v>3000</v>
      </c>
    </row>
    <row r="122" spans="1:17">
      <c r="A122" s="595" t="s">
        <v>119</v>
      </c>
      <c r="B122" s="596" t="s">
        <v>1863</v>
      </c>
      <c r="C122" s="596" t="s">
        <v>1278</v>
      </c>
      <c r="D122" s="596" t="s">
        <v>3059</v>
      </c>
      <c r="E122" s="597">
        <v>2929</v>
      </c>
      <c r="F122" s="596">
        <v>1</v>
      </c>
      <c r="G122" s="598" t="s">
        <v>1115</v>
      </c>
      <c r="H122" s="599">
        <v>44024</v>
      </c>
      <c r="I122" s="600"/>
      <c r="J122" s="565" t="s">
        <v>1246</v>
      </c>
      <c r="K122" s="600"/>
      <c r="M122" s="93" t="s">
        <v>368</v>
      </c>
      <c r="N122" s="94">
        <v>500</v>
      </c>
    </row>
    <row r="123" spans="1:17" ht="16.5" thickBot="1">
      <c r="A123" s="105" t="s">
        <v>119</v>
      </c>
      <c r="B123" s="39" t="s">
        <v>1863</v>
      </c>
      <c r="C123" s="39" t="s">
        <v>1278</v>
      </c>
      <c r="D123" s="39" t="s">
        <v>3059</v>
      </c>
      <c r="E123" s="40">
        <v>2745</v>
      </c>
      <c r="F123" s="39">
        <v>1</v>
      </c>
      <c r="G123" s="45" t="s">
        <v>1115</v>
      </c>
      <c r="H123" s="557">
        <v>44044</v>
      </c>
      <c r="I123" s="39"/>
      <c r="J123" s="156"/>
      <c r="K123" s="39"/>
      <c r="M123" s="111" t="s">
        <v>278</v>
      </c>
      <c r="N123" s="112">
        <f>SUM(N121:N122)</f>
        <v>3500</v>
      </c>
    </row>
    <row r="124" spans="1:17" ht="16.5" thickBot="1">
      <c r="A124" s="105" t="s">
        <v>119</v>
      </c>
      <c r="B124" s="39" t="s">
        <v>1862</v>
      </c>
      <c r="C124" s="39" t="s">
        <v>1774</v>
      </c>
      <c r="D124" s="39" t="s">
        <v>1762</v>
      </c>
      <c r="E124" s="40">
        <v>1072</v>
      </c>
      <c r="F124" s="39">
        <v>1</v>
      </c>
      <c r="G124" s="394" t="s">
        <v>1761</v>
      </c>
      <c r="H124" s="140">
        <v>43679</v>
      </c>
      <c r="I124" s="39"/>
      <c r="J124" s="39" t="s">
        <v>1767</v>
      </c>
      <c r="K124" s="39"/>
    </row>
    <row r="125" spans="1:17" ht="16.5" thickBot="1">
      <c r="A125" s="39" t="s">
        <v>1113</v>
      </c>
      <c r="B125" s="39" t="s">
        <v>1863</v>
      </c>
      <c r="C125" s="39" t="s">
        <v>1114</v>
      </c>
      <c r="D125" s="39" t="s">
        <v>1832</v>
      </c>
      <c r="E125" s="40">
        <v>2697</v>
      </c>
      <c r="F125" s="39">
        <v>1</v>
      </c>
      <c r="G125" s="404" t="s">
        <v>1115</v>
      </c>
      <c r="H125" s="140">
        <v>43705</v>
      </c>
      <c r="I125" s="39"/>
      <c r="J125" s="156"/>
      <c r="K125" s="39"/>
      <c r="L125" t="s">
        <v>1117</v>
      </c>
      <c r="M125" s="109" t="s">
        <v>1116</v>
      </c>
      <c r="N125" s="110"/>
      <c r="O125" s="20">
        <v>24</v>
      </c>
      <c r="P125" t="s">
        <v>1682</v>
      </c>
    </row>
    <row r="126" spans="1:17" ht="16.5" thickTop="1">
      <c r="A126" s="39" t="s">
        <v>922</v>
      </c>
      <c r="B126" s="39" t="s">
        <v>1863</v>
      </c>
      <c r="C126" s="39" t="s">
        <v>713</v>
      </c>
      <c r="D126" s="39" t="s">
        <v>921</v>
      </c>
      <c r="E126" s="40">
        <v>478</v>
      </c>
      <c r="F126" s="39">
        <v>1</v>
      </c>
      <c r="G126" s="11" t="s">
        <v>937</v>
      </c>
      <c r="H126" s="140">
        <v>43480</v>
      </c>
      <c r="I126" s="39"/>
      <c r="J126" s="156"/>
      <c r="K126" s="39"/>
      <c r="M126" s="93" t="s">
        <v>112</v>
      </c>
      <c r="N126" s="94">
        <v>3000</v>
      </c>
      <c r="P126" t="s">
        <v>1678</v>
      </c>
      <c r="Q126" t="s">
        <v>1681</v>
      </c>
    </row>
    <row r="127" spans="1:17">
      <c r="A127" s="39" t="s">
        <v>1113</v>
      </c>
      <c r="B127" s="39" t="s">
        <v>1863</v>
      </c>
      <c r="C127" s="39" t="s">
        <v>3102</v>
      </c>
      <c r="D127" s="39" t="s">
        <v>3103</v>
      </c>
      <c r="E127" s="40">
        <v>1000</v>
      </c>
      <c r="F127" s="39">
        <v>1</v>
      </c>
      <c r="G127" s="534" t="s">
        <v>1115</v>
      </c>
      <c r="H127" s="140">
        <v>43938</v>
      </c>
      <c r="I127" s="39" t="s">
        <v>2674</v>
      </c>
      <c r="J127" s="156"/>
      <c r="K127" s="39"/>
      <c r="M127" s="93" t="s">
        <v>368</v>
      </c>
      <c r="N127" s="94">
        <v>600</v>
      </c>
    </row>
    <row r="128" spans="1:17" ht="16.5" thickBot="1">
      <c r="A128" s="39" t="s">
        <v>1113</v>
      </c>
      <c r="B128" s="39" t="s">
        <v>1863</v>
      </c>
      <c r="C128" s="39" t="s">
        <v>3104</v>
      </c>
      <c r="D128" s="39" t="s">
        <v>3104</v>
      </c>
      <c r="E128" s="40">
        <v>705</v>
      </c>
      <c r="F128" s="39">
        <v>1</v>
      </c>
      <c r="G128" s="556" t="s">
        <v>1115</v>
      </c>
      <c r="H128" s="140">
        <v>43938</v>
      </c>
      <c r="I128" s="39" t="s">
        <v>2673</v>
      </c>
      <c r="J128" s="156"/>
      <c r="K128" s="39"/>
      <c r="M128" s="111" t="s">
        <v>278</v>
      </c>
      <c r="N128" s="112">
        <f>SUM(N126:N127)</f>
        <v>3600</v>
      </c>
    </row>
    <row r="129" spans="1:17" ht="16.5" thickBot="1">
      <c r="A129" s="39" t="s">
        <v>2403</v>
      </c>
      <c r="B129" s="39" t="s">
        <v>1863</v>
      </c>
      <c r="C129" s="39" t="s">
        <v>2410</v>
      </c>
      <c r="D129" s="39" t="s">
        <v>2402</v>
      </c>
      <c r="E129" s="40">
        <v>200</v>
      </c>
      <c r="F129" s="39">
        <v>2</v>
      </c>
      <c r="G129" s="505" t="s">
        <v>2399</v>
      </c>
      <c r="H129" s="140">
        <v>43779</v>
      </c>
      <c r="I129" s="39"/>
      <c r="J129" s="156"/>
      <c r="K129" s="39"/>
    </row>
    <row r="130" spans="1:17" ht="16.5" thickBot="1">
      <c r="A130" s="105" t="s">
        <v>1245</v>
      </c>
      <c r="B130" s="39" t="s">
        <v>1862</v>
      </c>
      <c r="C130" s="105" t="s">
        <v>1178</v>
      </c>
      <c r="D130" s="105" t="s">
        <v>2382</v>
      </c>
      <c r="E130" s="219">
        <v>2500</v>
      </c>
      <c r="F130" s="105">
        <v>3</v>
      </c>
      <c r="G130" s="154" t="s">
        <v>1191</v>
      </c>
      <c r="H130" s="218">
        <v>43539</v>
      </c>
      <c r="I130" s="39"/>
      <c r="J130" s="220" t="s">
        <v>1192</v>
      </c>
      <c r="K130" s="105"/>
      <c r="L130" t="s">
        <v>1165</v>
      </c>
      <c r="M130" s="109" t="s">
        <v>1166</v>
      </c>
      <c r="N130" s="110"/>
      <c r="O130" s="20">
        <v>25</v>
      </c>
      <c r="P130" t="s">
        <v>791</v>
      </c>
    </row>
    <row r="131" spans="1:17" ht="16.5" thickTop="1">
      <c r="A131" s="105" t="s">
        <v>119</v>
      </c>
      <c r="B131" s="39" t="s">
        <v>1862</v>
      </c>
      <c r="C131" s="39" t="s">
        <v>3249</v>
      </c>
      <c r="D131" s="39" t="s">
        <v>3248</v>
      </c>
      <c r="E131" s="40">
        <v>68</v>
      </c>
      <c r="F131" s="39">
        <v>100</v>
      </c>
      <c r="G131" s="590" t="s">
        <v>1115</v>
      </c>
      <c r="H131" s="140">
        <v>44123</v>
      </c>
      <c r="I131" s="39"/>
      <c r="J131" s="156"/>
      <c r="K131" s="39"/>
      <c r="M131" s="93" t="s">
        <v>112</v>
      </c>
      <c r="N131" s="94">
        <v>3500</v>
      </c>
      <c r="P131" t="s">
        <v>1678</v>
      </c>
      <c r="Q131" t="s">
        <v>1681</v>
      </c>
    </row>
    <row r="132" spans="1:17">
      <c r="A132" s="406" t="s">
        <v>825</v>
      </c>
      <c r="B132" s="407" t="s">
        <v>1863</v>
      </c>
      <c r="C132" s="407" t="s">
        <v>823</v>
      </c>
      <c r="D132" s="407" t="s">
        <v>1016</v>
      </c>
      <c r="E132" s="411">
        <v>3090</v>
      </c>
      <c r="F132" s="407">
        <v>1</v>
      </c>
      <c r="G132" s="409" t="s">
        <v>480</v>
      </c>
      <c r="H132" s="413">
        <v>43537</v>
      </c>
      <c r="I132" s="280" t="s">
        <v>3189</v>
      </c>
      <c r="J132" s="564" t="s">
        <v>1073</v>
      </c>
      <c r="K132" s="560"/>
      <c r="M132" s="93" t="s">
        <v>368</v>
      </c>
      <c r="N132" s="94">
        <v>1000</v>
      </c>
    </row>
    <row r="133" spans="1:17">
      <c r="A133" s="279" t="s">
        <v>1386</v>
      </c>
      <c r="B133" s="279"/>
      <c r="C133" s="279"/>
      <c r="D133" s="39" t="s">
        <v>3188</v>
      </c>
      <c r="E133" s="40">
        <v>-1449</v>
      </c>
      <c r="F133" s="39"/>
      <c r="G133" s="154" t="s">
        <v>1090</v>
      </c>
      <c r="H133" s="140"/>
      <c r="I133" s="39"/>
      <c r="J133" s="156"/>
      <c r="K133" s="39"/>
      <c r="M133" s="93" t="s">
        <v>1167</v>
      </c>
      <c r="N133" s="94">
        <v>500</v>
      </c>
    </row>
    <row r="134" spans="1:17" ht="16.5" thickBot="1">
      <c r="A134" s="39"/>
      <c r="B134" s="39"/>
      <c r="C134" s="39"/>
      <c r="D134" s="39"/>
      <c r="E134" s="40"/>
      <c r="F134" s="39"/>
      <c r="G134" s="208"/>
      <c r="H134" s="140"/>
      <c r="I134" s="39"/>
      <c r="J134" s="156"/>
      <c r="K134" s="39"/>
      <c r="M134" s="111" t="s">
        <v>278</v>
      </c>
      <c r="N134" s="112">
        <f>SUM(N131:N133)</f>
        <v>5000</v>
      </c>
    </row>
    <row r="135" spans="1:17" ht="16.5" thickBot="1">
      <c r="A135" s="624" t="s">
        <v>1075</v>
      </c>
      <c r="B135" s="625"/>
      <c r="C135" s="626"/>
      <c r="D135" s="209"/>
      <c r="E135" s="210"/>
      <c r="F135" s="209"/>
      <c r="G135" s="211"/>
      <c r="H135" s="213" t="s">
        <v>1069</v>
      </c>
      <c r="I135" s="214">
        <f>SUM(E136:E155)</f>
        <v>42353</v>
      </c>
      <c r="J135" s="212"/>
      <c r="K135" s="209"/>
    </row>
    <row r="136" spans="1:17" ht="16.5" thickBot="1">
      <c r="A136" s="150" t="s">
        <v>103</v>
      </c>
      <c r="B136" s="150" t="s">
        <v>161</v>
      </c>
      <c r="C136" s="150" t="s">
        <v>632</v>
      </c>
      <c r="D136" s="150" t="s">
        <v>637</v>
      </c>
      <c r="E136" s="151">
        <v>20000</v>
      </c>
      <c r="F136" s="150">
        <v>1</v>
      </c>
      <c r="G136" s="152" t="s">
        <v>535</v>
      </c>
      <c r="H136" s="140">
        <v>43383</v>
      </c>
      <c r="I136" s="39"/>
      <c r="J136" s="156"/>
      <c r="K136" s="39"/>
      <c r="L136" t="s">
        <v>1196</v>
      </c>
      <c r="M136" s="109" t="s">
        <v>1197</v>
      </c>
      <c r="N136" s="110"/>
      <c r="O136" s="20">
        <v>26</v>
      </c>
      <c r="P136" t="s">
        <v>1683</v>
      </c>
    </row>
    <row r="137" spans="1:17" ht="16.5" thickTop="1">
      <c r="A137" s="150" t="s">
        <v>103</v>
      </c>
      <c r="B137" s="150" t="s">
        <v>161</v>
      </c>
      <c r="C137" s="150" t="s">
        <v>633</v>
      </c>
      <c r="D137" s="150" t="s">
        <v>639</v>
      </c>
      <c r="E137" s="153" t="s">
        <v>635</v>
      </c>
      <c r="F137" s="150">
        <v>1</v>
      </c>
      <c r="G137" s="152" t="s">
        <v>535</v>
      </c>
      <c r="H137" s="45"/>
      <c r="I137" s="39"/>
      <c r="J137" s="156" t="s">
        <v>1817</v>
      </c>
      <c r="K137" s="39"/>
      <c r="M137" s="93" t="s">
        <v>112</v>
      </c>
      <c r="N137" s="94">
        <v>3500</v>
      </c>
      <c r="P137" t="s">
        <v>1685</v>
      </c>
    </row>
    <row r="138" spans="1:17" ht="16.5" thickBot="1">
      <c r="A138" s="150" t="s">
        <v>103</v>
      </c>
      <c r="B138" s="150" t="s">
        <v>161</v>
      </c>
      <c r="C138" s="150" t="s">
        <v>634</v>
      </c>
      <c r="D138" s="150" t="s">
        <v>638</v>
      </c>
      <c r="E138" s="153" t="s">
        <v>636</v>
      </c>
      <c r="F138" s="150">
        <v>2</v>
      </c>
      <c r="G138" s="152" t="s">
        <v>535</v>
      </c>
      <c r="H138" s="45"/>
      <c r="I138" s="39"/>
      <c r="J138" s="156" t="s">
        <v>1817</v>
      </c>
      <c r="K138" s="39"/>
      <c r="M138" s="142" t="s">
        <v>368</v>
      </c>
      <c r="N138" s="143">
        <v>800</v>
      </c>
    </row>
    <row r="139" spans="1:17" ht="16.5" thickBot="1">
      <c r="A139" s="39" t="s">
        <v>704</v>
      </c>
      <c r="B139" s="105" t="s">
        <v>1862</v>
      </c>
      <c r="C139" s="39" t="s">
        <v>715</v>
      </c>
      <c r="D139" s="39" t="s">
        <v>703</v>
      </c>
      <c r="E139" s="40">
        <v>2873</v>
      </c>
      <c r="F139" s="39">
        <v>1</v>
      </c>
      <c r="G139" s="11" t="s">
        <v>122</v>
      </c>
      <c r="H139" s="140">
        <v>43405</v>
      </c>
      <c r="I139" s="39"/>
      <c r="J139" s="156"/>
      <c r="K139" s="39"/>
    </row>
    <row r="140" spans="1:17" ht="16.5" thickBot="1">
      <c r="A140" s="39" t="s">
        <v>702</v>
      </c>
      <c r="B140" s="105" t="s">
        <v>1862</v>
      </c>
      <c r="C140" s="39" t="s">
        <v>688</v>
      </c>
      <c r="D140" s="39" t="s">
        <v>701</v>
      </c>
      <c r="E140" s="40">
        <v>2480</v>
      </c>
      <c r="F140" s="39">
        <v>1</v>
      </c>
      <c r="G140" s="199" t="s">
        <v>124</v>
      </c>
      <c r="H140" s="140">
        <v>43405</v>
      </c>
      <c r="I140" s="39"/>
      <c r="J140" s="156"/>
      <c r="K140" s="39"/>
      <c r="M140" s="109" t="s">
        <v>1226</v>
      </c>
      <c r="N140" s="110"/>
      <c r="O140" s="20">
        <v>27</v>
      </c>
      <c r="P140" t="s">
        <v>1686</v>
      </c>
    </row>
    <row r="141" spans="1:17" ht="16.5" thickTop="1">
      <c r="A141" s="39" t="s">
        <v>700</v>
      </c>
      <c r="B141" s="105" t="s">
        <v>1862</v>
      </c>
      <c r="C141" s="39" t="s">
        <v>449</v>
      </c>
      <c r="D141" s="39" t="s">
        <v>699</v>
      </c>
      <c r="E141" s="40">
        <v>5720</v>
      </c>
      <c r="F141" s="39">
        <v>1</v>
      </c>
      <c r="G141" s="11" t="s">
        <v>122</v>
      </c>
      <c r="H141" s="140">
        <v>43405</v>
      </c>
      <c r="I141" s="39"/>
      <c r="J141" s="159"/>
      <c r="K141" s="39"/>
      <c r="M141" s="93" t="s">
        <v>112</v>
      </c>
      <c r="N141" s="94">
        <v>3000</v>
      </c>
      <c r="P141" t="s">
        <v>1685</v>
      </c>
    </row>
    <row r="142" spans="1:17">
      <c r="A142" s="39" t="s">
        <v>698</v>
      </c>
      <c r="B142" s="39" t="s">
        <v>1863</v>
      </c>
      <c r="C142" s="39" t="s">
        <v>713</v>
      </c>
      <c r="D142" s="39" t="s">
        <v>697</v>
      </c>
      <c r="E142" s="40">
        <v>1380</v>
      </c>
      <c r="F142" s="39">
        <v>1</v>
      </c>
      <c r="G142" s="172" t="s">
        <v>480</v>
      </c>
      <c r="H142" s="140">
        <v>43405</v>
      </c>
      <c r="I142" s="39"/>
      <c r="J142" s="156"/>
      <c r="K142" s="39"/>
      <c r="M142" s="93" t="s">
        <v>368</v>
      </c>
      <c r="N142" s="94">
        <v>700</v>
      </c>
    </row>
    <row r="143" spans="1:17" ht="16.5" thickBot="1">
      <c r="A143" s="39" t="s">
        <v>626</v>
      </c>
      <c r="B143" s="39" t="s">
        <v>1863</v>
      </c>
      <c r="C143" s="39" t="s">
        <v>628</v>
      </c>
      <c r="D143" s="39" t="s">
        <v>627</v>
      </c>
      <c r="E143" s="40">
        <v>678</v>
      </c>
      <c r="F143" s="39">
        <v>1</v>
      </c>
      <c r="G143" s="11" t="s">
        <v>439</v>
      </c>
      <c r="H143" s="140">
        <v>43381</v>
      </c>
      <c r="I143" s="39"/>
      <c r="J143" s="156"/>
      <c r="K143" s="39"/>
      <c r="M143" s="111" t="s">
        <v>278</v>
      </c>
      <c r="N143" s="112">
        <f>SUM(N140:N142)</f>
        <v>3700</v>
      </c>
    </row>
    <row r="144" spans="1:17" ht="16.5" thickBot="1">
      <c r="A144" s="39" t="s">
        <v>929</v>
      </c>
      <c r="B144" s="105" t="s">
        <v>1862</v>
      </c>
      <c r="C144" s="39" t="s">
        <v>574</v>
      </c>
      <c r="D144" s="39" t="s">
        <v>930</v>
      </c>
      <c r="E144" s="40">
        <v>500</v>
      </c>
      <c r="F144" s="39">
        <v>1</v>
      </c>
      <c r="G144" s="199" t="s">
        <v>506</v>
      </c>
      <c r="H144" s="140">
        <v>43481</v>
      </c>
      <c r="I144" s="39"/>
      <c r="J144" s="156"/>
      <c r="K144" s="39"/>
    </row>
    <row r="145" spans="1:18" ht="16.5" thickBot="1">
      <c r="A145" s="105" t="s">
        <v>119</v>
      </c>
      <c r="B145" s="105" t="s">
        <v>1862</v>
      </c>
      <c r="C145" s="105" t="s">
        <v>175</v>
      </c>
      <c r="D145" s="39" t="s">
        <v>725</v>
      </c>
      <c r="E145" s="40">
        <v>705</v>
      </c>
      <c r="F145" s="39">
        <v>1</v>
      </c>
      <c r="G145" s="11" t="s">
        <v>439</v>
      </c>
      <c r="H145" s="140">
        <v>43416</v>
      </c>
      <c r="I145" s="39"/>
      <c r="J145" s="156"/>
      <c r="K145" s="39"/>
      <c r="M145" s="109" t="s">
        <v>1251</v>
      </c>
      <c r="N145" s="110"/>
      <c r="O145" s="20">
        <v>28</v>
      </c>
      <c r="P145" t="s">
        <v>1683</v>
      </c>
    </row>
    <row r="146" spans="1:18" ht="16.5" thickTop="1">
      <c r="A146" s="150" t="s">
        <v>103</v>
      </c>
      <c r="B146" s="150" t="s">
        <v>1863</v>
      </c>
      <c r="C146" s="150" t="s">
        <v>980</v>
      </c>
      <c r="D146" s="150" t="s">
        <v>3127</v>
      </c>
      <c r="E146" s="153" t="s">
        <v>64</v>
      </c>
      <c r="F146" s="150">
        <v>1</v>
      </c>
      <c r="G146" s="152" t="s">
        <v>535</v>
      </c>
      <c r="H146" s="576"/>
      <c r="I146" s="150" t="s">
        <v>3126</v>
      </c>
      <c r="J146" s="575"/>
      <c r="K146" s="150"/>
      <c r="M146" s="93" t="s">
        <v>112</v>
      </c>
      <c r="N146" s="94">
        <v>3000</v>
      </c>
      <c r="P146" t="s">
        <v>1687</v>
      </c>
    </row>
    <row r="147" spans="1:18">
      <c r="A147" s="105" t="s">
        <v>119</v>
      </c>
      <c r="B147" s="39" t="s">
        <v>1863</v>
      </c>
      <c r="C147" s="39" t="s">
        <v>1278</v>
      </c>
      <c r="D147" s="39" t="s">
        <v>3097</v>
      </c>
      <c r="E147" s="40">
        <v>2744</v>
      </c>
      <c r="F147" s="39">
        <v>1</v>
      </c>
      <c r="G147" s="45" t="s">
        <v>1115</v>
      </c>
      <c r="H147" s="557">
        <v>44044</v>
      </c>
      <c r="I147" s="39"/>
      <c r="J147" s="156"/>
      <c r="K147" s="39"/>
      <c r="M147" s="93" t="s">
        <v>368</v>
      </c>
      <c r="N147" s="94">
        <v>500</v>
      </c>
    </row>
    <row r="148" spans="1:18" ht="16.5" thickBot="1">
      <c r="A148" s="39" t="s">
        <v>1541</v>
      </c>
      <c r="B148" s="39" t="s">
        <v>1863</v>
      </c>
      <c r="C148" s="39" t="s">
        <v>821</v>
      </c>
      <c r="D148" s="39" t="s">
        <v>1546</v>
      </c>
      <c r="E148" s="40">
        <v>500</v>
      </c>
      <c r="F148" s="39">
        <v>1</v>
      </c>
      <c r="G148" s="339" t="s">
        <v>1542</v>
      </c>
      <c r="H148" s="140">
        <v>43633</v>
      </c>
      <c r="I148" s="39"/>
      <c r="J148" s="156"/>
      <c r="K148" s="39"/>
      <c r="M148" s="111" t="s">
        <v>278</v>
      </c>
      <c r="N148" s="112">
        <f>SUM(N145:N147)</f>
        <v>3500</v>
      </c>
    </row>
    <row r="149" spans="1:18" ht="16.5" thickBot="1">
      <c r="A149" s="39" t="s">
        <v>1541</v>
      </c>
      <c r="B149" s="39" t="s">
        <v>1863</v>
      </c>
      <c r="C149" s="39" t="s">
        <v>819</v>
      </c>
      <c r="D149" s="39" t="s">
        <v>1547</v>
      </c>
      <c r="E149" s="40">
        <v>500</v>
      </c>
      <c r="F149" s="39">
        <v>1</v>
      </c>
      <c r="G149" s="339" t="s">
        <v>1542</v>
      </c>
      <c r="H149" s="140">
        <v>43633</v>
      </c>
      <c r="I149" s="39"/>
      <c r="J149" s="156"/>
      <c r="K149" s="39"/>
    </row>
    <row r="150" spans="1:18" ht="16.5" thickBot="1">
      <c r="A150" s="39" t="s">
        <v>465</v>
      </c>
      <c r="B150" s="39" t="s">
        <v>1863</v>
      </c>
      <c r="C150" s="39" t="s">
        <v>3109</v>
      </c>
      <c r="D150" s="39" t="s">
        <v>3110</v>
      </c>
      <c r="E150" s="40">
        <v>896</v>
      </c>
      <c r="F150" s="39">
        <v>1</v>
      </c>
      <c r="G150" s="556" t="s">
        <v>1115</v>
      </c>
      <c r="H150" s="140">
        <v>43996</v>
      </c>
      <c r="I150" s="39"/>
      <c r="J150" s="156"/>
      <c r="K150" s="39"/>
      <c r="L150" t="s">
        <v>1258</v>
      </c>
      <c r="M150" s="109" t="s">
        <v>1257</v>
      </c>
      <c r="N150" s="110"/>
      <c r="O150" s="20">
        <v>29</v>
      </c>
      <c r="P150" t="s">
        <v>1690</v>
      </c>
    </row>
    <row r="151" spans="1:18" ht="16.5" thickTop="1">
      <c r="A151" s="406" t="s">
        <v>825</v>
      </c>
      <c r="B151" s="407" t="s">
        <v>1863</v>
      </c>
      <c r="C151" s="407" t="s">
        <v>823</v>
      </c>
      <c r="D151" s="407" t="s">
        <v>1016</v>
      </c>
      <c r="E151" s="411">
        <v>3190</v>
      </c>
      <c r="F151" s="407">
        <v>1</v>
      </c>
      <c r="G151" s="409" t="s">
        <v>480</v>
      </c>
      <c r="H151" s="413">
        <v>43493</v>
      </c>
      <c r="I151" s="280" t="s">
        <v>3190</v>
      </c>
      <c r="J151" s="587" t="s">
        <v>1073</v>
      </c>
      <c r="K151" s="267"/>
      <c r="M151" s="93" t="s">
        <v>112</v>
      </c>
      <c r="N151" s="94">
        <v>4500</v>
      </c>
      <c r="P151" s="290" t="s">
        <v>1678</v>
      </c>
      <c r="Q151" t="s">
        <v>1689</v>
      </c>
    </row>
    <row r="152" spans="1:18">
      <c r="A152" s="406" t="s">
        <v>1064</v>
      </c>
      <c r="B152" s="407" t="s">
        <v>1863</v>
      </c>
      <c r="C152" s="407" t="s">
        <v>1325</v>
      </c>
      <c r="D152" s="407" t="s">
        <v>1062</v>
      </c>
      <c r="E152" s="411">
        <v>2808</v>
      </c>
      <c r="F152" s="407">
        <v>1</v>
      </c>
      <c r="G152" s="409" t="s">
        <v>1063</v>
      </c>
      <c r="H152" s="413">
        <v>43497</v>
      </c>
      <c r="I152" s="267" t="s">
        <v>3298</v>
      </c>
      <c r="J152" s="564"/>
      <c r="K152" s="560"/>
      <c r="M152" s="93" t="s">
        <v>368</v>
      </c>
      <c r="N152" s="94">
        <v>0</v>
      </c>
      <c r="P152" t="s">
        <v>1688</v>
      </c>
      <c r="Q152" s="290" t="s">
        <v>1689</v>
      </c>
      <c r="R152" s="290" t="s">
        <v>1363</v>
      </c>
    </row>
    <row r="153" spans="1:18" ht="16.5" thickBot="1">
      <c r="A153" s="279" t="s">
        <v>1386</v>
      </c>
      <c r="B153" s="279"/>
      <c r="C153" s="279"/>
      <c r="D153" s="39" t="s">
        <v>3188</v>
      </c>
      <c r="E153" s="40">
        <v>-1355</v>
      </c>
      <c r="F153" s="39"/>
      <c r="G153" s="585" t="s">
        <v>480</v>
      </c>
      <c r="H153" s="140"/>
      <c r="I153" s="39"/>
      <c r="J153" s="156"/>
      <c r="K153" s="39"/>
      <c r="M153" s="111" t="s">
        <v>278</v>
      </c>
      <c r="N153" s="112">
        <f>SUM(N150:N152)</f>
        <v>4500</v>
      </c>
      <c r="P153" t="s">
        <v>1791</v>
      </c>
      <c r="Q153" s="290" t="s">
        <v>1689</v>
      </c>
    </row>
    <row r="154" spans="1:18" ht="16.5" thickBot="1">
      <c r="A154" s="279" t="s">
        <v>1386</v>
      </c>
      <c r="B154" s="279"/>
      <c r="C154" s="279"/>
      <c r="D154" s="39" t="s">
        <v>3302</v>
      </c>
      <c r="E154" s="40">
        <v>-1266</v>
      </c>
      <c r="F154" s="39"/>
      <c r="G154" s="612" t="s">
        <v>480</v>
      </c>
      <c r="H154" s="140"/>
      <c r="I154" s="39"/>
      <c r="J154" s="156"/>
      <c r="K154" s="39"/>
    </row>
    <row r="155" spans="1:18" ht="16.5" thickBot="1">
      <c r="A155" s="39"/>
      <c r="B155" s="39"/>
      <c r="C155" s="39"/>
      <c r="D155" s="39"/>
      <c r="E155" s="40"/>
      <c r="F155" s="39"/>
      <c r="G155" s="208"/>
      <c r="H155" s="140"/>
      <c r="I155" s="39"/>
      <c r="J155" s="156"/>
      <c r="K155" s="39"/>
      <c r="L155" t="s">
        <v>1307</v>
      </c>
      <c r="M155" s="109" t="s">
        <v>1306</v>
      </c>
      <c r="N155" s="110"/>
      <c r="O155" s="20">
        <v>30</v>
      </c>
      <c r="P155" t="s">
        <v>1683</v>
      </c>
    </row>
    <row r="156" spans="1:18" ht="16.5" thickTop="1">
      <c r="A156" s="624" t="s">
        <v>1076</v>
      </c>
      <c r="B156" s="625"/>
      <c r="C156" s="626"/>
      <c r="D156" s="209"/>
      <c r="E156" s="210"/>
      <c r="F156" s="209"/>
      <c r="G156" s="211"/>
      <c r="H156" s="213" t="s">
        <v>1069</v>
      </c>
      <c r="I156" s="214">
        <f>SUM(E157:E169)</f>
        <v>49794</v>
      </c>
      <c r="J156" s="212"/>
      <c r="K156" s="209"/>
      <c r="M156" s="93" t="s">
        <v>112</v>
      </c>
      <c r="N156" s="94">
        <v>3000</v>
      </c>
      <c r="P156" s="290" t="s">
        <v>1691</v>
      </c>
    </row>
    <row r="157" spans="1:18">
      <c r="A157" s="180" t="s">
        <v>783</v>
      </c>
      <c r="B157" s="180" t="s">
        <v>161</v>
      </c>
      <c r="C157" s="180" t="s">
        <v>784</v>
      </c>
      <c r="D157" s="204" t="s">
        <v>785</v>
      </c>
      <c r="E157" s="181">
        <v>26000</v>
      </c>
      <c r="F157" s="180">
        <v>1</v>
      </c>
      <c r="G157" s="182" t="s">
        <v>480</v>
      </c>
      <c r="H157" s="140">
        <v>43426</v>
      </c>
      <c r="I157" s="39"/>
      <c r="J157" s="159" t="s">
        <v>1278</v>
      </c>
      <c r="K157" s="39"/>
      <c r="M157" s="93" t="s">
        <v>368</v>
      </c>
      <c r="N157" s="94">
        <v>1000</v>
      </c>
    </row>
    <row r="158" spans="1:18" ht="16.5" thickBot="1">
      <c r="A158" s="180" t="s">
        <v>783</v>
      </c>
      <c r="B158" s="180" t="s">
        <v>161</v>
      </c>
      <c r="C158" s="180" t="s">
        <v>786</v>
      </c>
      <c r="D158" s="180" t="s">
        <v>790</v>
      </c>
      <c r="E158" s="183" t="s">
        <v>787</v>
      </c>
      <c r="F158" s="180">
        <v>1</v>
      </c>
      <c r="G158" s="182" t="s">
        <v>480</v>
      </c>
      <c r="H158" s="140"/>
      <c r="I158" s="39"/>
      <c r="J158" s="156"/>
      <c r="K158" s="39"/>
      <c r="M158" s="111" t="s">
        <v>278</v>
      </c>
      <c r="N158" s="112">
        <f>SUM(N155:N157)</f>
        <v>4000</v>
      </c>
    </row>
    <row r="159" spans="1:18" ht="16.5" thickBot="1">
      <c r="A159" s="39" t="s">
        <v>811</v>
      </c>
      <c r="B159" s="39" t="s">
        <v>1863</v>
      </c>
      <c r="C159" s="39" t="s">
        <v>821</v>
      </c>
      <c r="D159" s="39" t="s">
        <v>810</v>
      </c>
      <c r="E159" s="40">
        <v>1047</v>
      </c>
      <c r="F159" s="39">
        <v>1</v>
      </c>
      <c r="G159" s="11" t="s">
        <v>122</v>
      </c>
      <c r="H159" s="140">
        <v>43459</v>
      </c>
      <c r="I159" s="39"/>
      <c r="J159" s="156"/>
      <c r="K159" s="39"/>
    </row>
    <row r="160" spans="1:18" ht="16.5" thickBot="1">
      <c r="A160" s="39" t="s">
        <v>812</v>
      </c>
      <c r="B160" s="39" t="s">
        <v>1863</v>
      </c>
      <c r="C160" s="39" t="s">
        <v>818</v>
      </c>
      <c r="D160" s="39" t="s">
        <v>813</v>
      </c>
      <c r="E160" s="40">
        <v>3402</v>
      </c>
      <c r="F160" s="39">
        <v>1</v>
      </c>
      <c r="G160" s="11" t="s">
        <v>122</v>
      </c>
      <c r="H160" s="140">
        <v>43459</v>
      </c>
      <c r="I160" s="39"/>
      <c r="J160" s="156"/>
      <c r="K160" s="39"/>
      <c r="M160" s="109" t="s">
        <v>1310</v>
      </c>
      <c r="N160" s="110"/>
      <c r="O160" s="20">
        <v>31</v>
      </c>
      <c r="P160" t="s">
        <v>1339</v>
      </c>
    </row>
    <row r="161" spans="1:16" ht="16.5" thickTop="1">
      <c r="A161" s="39" t="s">
        <v>815</v>
      </c>
      <c r="B161" s="39" t="s">
        <v>1863</v>
      </c>
      <c r="C161" s="39" t="s">
        <v>819</v>
      </c>
      <c r="D161" s="39" t="s">
        <v>814</v>
      </c>
      <c r="E161" s="40">
        <v>750</v>
      </c>
      <c r="F161" s="39">
        <v>1</v>
      </c>
      <c r="G161" s="11" t="s">
        <v>122</v>
      </c>
      <c r="H161" s="140">
        <v>43459</v>
      </c>
      <c r="I161" s="39"/>
      <c r="J161" s="156"/>
      <c r="K161" s="39"/>
      <c r="M161" s="93" t="s">
        <v>112</v>
      </c>
      <c r="N161" s="94">
        <v>3000</v>
      </c>
      <c r="P161" s="290"/>
    </row>
    <row r="162" spans="1:16">
      <c r="A162" s="39" t="s">
        <v>922</v>
      </c>
      <c r="B162" s="39" t="s">
        <v>1863</v>
      </c>
      <c r="C162" s="39" t="s">
        <v>713</v>
      </c>
      <c r="D162" s="39" t="s">
        <v>1040</v>
      </c>
      <c r="E162" s="40">
        <v>485</v>
      </c>
      <c r="F162" s="39">
        <v>1</v>
      </c>
      <c r="G162" s="11" t="s">
        <v>493</v>
      </c>
      <c r="H162" s="140">
        <v>43494</v>
      </c>
      <c r="I162" s="39"/>
      <c r="J162" s="156"/>
      <c r="K162" s="39"/>
      <c r="M162" s="93" t="s">
        <v>368</v>
      </c>
      <c r="N162" s="94">
        <v>500</v>
      </c>
    </row>
    <row r="163" spans="1:16" ht="16.5" thickBot="1">
      <c r="A163" s="39" t="s">
        <v>1113</v>
      </c>
      <c r="B163" s="39" t="s">
        <v>1863</v>
      </c>
      <c r="C163" s="39" t="s">
        <v>1128</v>
      </c>
      <c r="D163" s="39" t="s">
        <v>1129</v>
      </c>
      <c r="E163" s="40">
        <v>210</v>
      </c>
      <c r="F163" s="39">
        <v>1</v>
      </c>
      <c r="G163" s="221" t="s">
        <v>1130</v>
      </c>
      <c r="H163" s="140">
        <v>43527</v>
      </c>
      <c r="I163" s="39"/>
      <c r="J163" s="156"/>
      <c r="K163" s="39"/>
      <c r="M163" s="111" t="s">
        <v>278</v>
      </c>
      <c r="N163" s="112">
        <f>SUM(N160:N162)</f>
        <v>3500</v>
      </c>
    </row>
    <row r="164" spans="1:16" ht="16.5" thickBot="1">
      <c r="A164" s="39" t="s">
        <v>1273</v>
      </c>
      <c r="B164" s="39" t="s">
        <v>1863</v>
      </c>
      <c r="C164" s="39" t="s">
        <v>1276</v>
      </c>
      <c r="D164" s="39" t="s">
        <v>1274</v>
      </c>
      <c r="E164" s="40">
        <v>9936</v>
      </c>
      <c r="F164" s="39">
        <v>1</v>
      </c>
      <c r="G164" s="273" t="s">
        <v>1275</v>
      </c>
      <c r="H164" s="140">
        <v>43571</v>
      </c>
      <c r="I164" s="39"/>
      <c r="J164" s="159" t="s">
        <v>1277</v>
      </c>
      <c r="K164" s="39"/>
    </row>
    <row r="165" spans="1:16" ht="16.5" thickBot="1">
      <c r="A165" s="105" t="s">
        <v>1060</v>
      </c>
      <c r="B165" s="105" t="s">
        <v>1862</v>
      </c>
      <c r="C165" s="105" t="s">
        <v>982</v>
      </c>
      <c r="D165" s="105" t="s">
        <v>1059</v>
      </c>
      <c r="E165" s="106">
        <v>3960</v>
      </c>
      <c r="F165" s="105">
        <v>1</v>
      </c>
      <c r="G165" s="11" t="s">
        <v>439</v>
      </c>
      <c r="H165" s="218">
        <v>43497</v>
      </c>
      <c r="I165" s="105"/>
      <c r="J165" s="157"/>
      <c r="K165" s="105"/>
      <c r="M165" s="109" t="s">
        <v>1343</v>
      </c>
      <c r="N165" s="110"/>
      <c r="O165" s="20">
        <v>32</v>
      </c>
      <c r="P165" t="s">
        <v>1674</v>
      </c>
    </row>
    <row r="166" spans="1:16" ht="16.5" thickTop="1">
      <c r="A166" s="105" t="s">
        <v>119</v>
      </c>
      <c r="B166" s="39" t="s">
        <v>1862</v>
      </c>
      <c r="C166" s="39" t="s">
        <v>3037</v>
      </c>
      <c r="D166" s="39" t="s">
        <v>1765</v>
      </c>
      <c r="E166" s="40">
        <v>479</v>
      </c>
      <c r="F166" s="39">
        <v>1</v>
      </c>
      <c r="G166" s="394" t="s">
        <v>1761</v>
      </c>
      <c r="H166" s="140">
        <v>43679</v>
      </c>
      <c r="I166" s="39"/>
      <c r="J166" s="39" t="s">
        <v>1769</v>
      </c>
      <c r="K166" s="39"/>
      <c r="M166" s="93" t="s">
        <v>112</v>
      </c>
      <c r="N166" s="94">
        <v>3000</v>
      </c>
      <c r="P166" t="s">
        <v>1685</v>
      </c>
    </row>
    <row r="167" spans="1:16">
      <c r="A167" s="39" t="s">
        <v>1087</v>
      </c>
      <c r="B167" s="39" t="s">
        <v>1862</v>
      </c>
      <c r="C167" s="39" t="s">
        <v>1088</v>
      </c>
      <c r="D167" s="39" t="s">
        <v>2097</v>
      </c>
      <c r="E167" s="40">
        <v>2300</v>
      </c>
      <c r="F167" s="39">
        <v>1</v>
      </c>
      <c r="G167" s="445" t="s">
        <v>535</v>
      </c>
      <c r="H167" s="140">
        <v>43743</v>
      </c>
      <c r="I167" s="39"/>
      <c r="J167" s="156"/>
      <c r="K167" s="39"/>
      <c r="M167" s="93" t="s">
        <v>368</v>
      </c>
      <c r="N167" s="94">
        <v>0</v>
      </c>
    </row>
    <row r="168" spans="1:16" ht="16.5" thickBot="1">
      <c r="A168" s="105" t="s">
        <v>119</v>
      </c>
      <c r="B168" s="39" t="s">
        <v>1863</v>
      </c>
      <c r="C168" s="39" t="s">
        <v>3087</v>
      </c>
      <c r="D168" s="39" t="s">
        <v>3088</v>
      </c>
      <c r="E168" s="40">
        <v>1225</v>
      </c>
      <c r="F168" s="39">
        <v>1</v>
      </c>
      <c r="G168" s="45" t="s">
        <v>439</v>
      </c>
      <c r="H168" s="557">
        <v>44044</v>
      </c>
      <c r="I168" s="39"/>
      <c r="J168" s="156"/>
      <c r="K168" s="39"/>
      <c r="M168" s="111" t="s">
        <v>278</v>
      </c>
      <c r="N168" s="112">
        <f>SUM(N165:N167)</f>
        <v>3000</v>
      </c>
    </row>
    <row r="169" spans="1:16" ht="16.5" thickBot="1">
      <c r="A169" s="39"/>
      <c r="B169" s="39"/>
      <c r="C169" s="39"/>
      <c r="D169" s="39"/>
      <c r="E169" s="40"/>
      <c r="F169" s="39"/>
      <c r="G169" s="208"/>
      <c r="H169" s="140"/>
      <c r="I169" s="39"/>
      <c r="J169" s="156"/>
      <c r="K169" s="39"/>
    </row>
    <row r="170" spans="1:16" ht="16.5" thickBot="1">
      <c r="A170" s="624" t="s">
        <v>3237</v>
      </c>
      <c r="B170" s="625"/>
      <c r="C170" s="626"/>
      <c r="D170" s="209" t="s">
        <v>3236</v>
      </c>
      <c r="E170" s="210"/>
      <c r="F170" s="209"/>
      <c r="G170" s="211"/>
      <c r="H170" s="213" t="s">
        <v>1069</v>
      </c>
      <c r="I170" s="214">
        <f>SUM(E171:E191)</f>
        <v>58105</v>
      </c>
      <c r="J170" s="212"/>
      <c r="K170" s="209"/>
      <c r="L170" t="s">
        <v>1381</v>
      </c>
      <c r="M170" s="109" t="s">
        <v>1344</v>
      </c>
      <c r="N170" s="110"/>
      <c r="O170" s="20">
        <v>33</v>
      </c>
      <c r="P170" t="s">
        <v>1346</v>
      </c>
    </row>
    <row r="171" spans="1:16" ht="16.5" thickTop="1">
      <c r="A171" s="39" t="s">
        <v>1175</v>
      </c>
      <c r="B171" s="39" t="s">
        <v>1863</v>
      </c>
      <c r="C171" s="39" t="s">
        <v>1018</v>
      </c>
      <c r="D171" s="39" t="s">
        <v>3226</v>
      </c>
      <c r="E171" s="40">
        <v>10800</v>
      </c>
      <c r="F171" s="39">
        <v>1</v>
      </c>
      <c r="G171" s="585" t="s">
        <v>3227</v>
      </c>
      <c r="H171" s="140">
        <v>44124</v>
      </c>
      <c r="I171" s="39"/>
      <c r="J171" s="156"/>
      <c r="K171" s="39"/>
      <c r="M171" s="93" t="s">
        <v>112</v>
      </c>
      <c r="N171" s="94">
        <v>3000</v>
      </c>
    </row>
    <row r="172" spans="1:16">
      <c r="A172" s="39" t="s">
        <v>3223</v>
      </c>
      <c r="B172" s="39" t="s">
        <v>1863</v>
      </c>
      <c r="C172" s="39" t="s">
        <v>1278</v>
      </c>
      <c r="D172" s="39" t="s">
        <v>3224</v>
      </c>
      <c r="E172" s="40">
        <v>11904</v>
      </c>
      <c r="F172" s="39">
        <v>1</v>
      </c>
      <c r="G172" s="585" t="s">
        <v>1090</v>
      </c>
      <c r="H172" s="140">
        <v>44121</v>
      </c>
      <c r="I172" s="39"/>
      <c r="J172" s="156"/>
      <c r="K172" s="39"/>
      <c r="M172" s="93" t="s">
        <v>368</v>
      </c>
      <c r="N172" s="94">
        <v>600</v>
      </c>
    </row>
    <row r="173" spans="1:16" ht="16.5" thickBot="1">
      <c r="A173" s="39" t="s">
        <v>3183</v>
      </c>
      <c r="B173" s="39" t="s">
        <v>1863</v>
      </c>
      <c r="C173" s="39" t="s">
        <v>976</v>
      </c>
      <c r="D173" s="39" t="s">
        <v>3229</v>
      </c>
      <c r="E173" s="40">
        <v>420</v>
      </c>
      <c r="F173" s="39">
        <v>1</v>
      </c>
      <c r="G173" s="590" t="s">
        <v>3227</v>
      </c>
      <c r="H173" s="140">
        <v>44124</v>
      </c>
      <c r="I173" s="39"/>
      <c r="J173" s="156"/>
      <c r="K173" s="39"/>
      <c r="M173" s="111" t="s">
        <v>278</v>
      </c>
      <c r="N173" s="112">
        <f>SUM(N170:N172)</f>
        <v>3600</v>
      </c>
    </row>
    <row r="174" spans="1:16" ht="16.5" thickBot="1">
      <c r="A174" s="39" t="s">
        <v>2562</v>
      </c>
      <c r="B174" s="39" t="s">
        <v>1863</v>
      </c>
      <c r="C174" s="39" t="s">
        <v>713</v>
      </c>
      <c r="D174" s="39" t="s">
        <v>2564</v>
      </c>
      <c r="E174" s="40">
        <v>350</v>
      </c>
      <c r="F174" s="39">
        <v>1</v>
      </c>
      <c r="G174" s="154" t="s">
        <v>122</v>
      </c>
      <c r="H174" s="218">
        <v>43857</v>
      </c>
      <c r="I174" s="39"/>
      <c r="J174" s="156"/>
      <c r="K174" s="39"/>
    </row>
    <row r="175" spans="1:16" ht="16.5" thickBot="1">
      <c r="A175" s="39" t="s">
        <v>359</v>
      </c>
      <c r="B175" s="39" t="s">
        <v>1863</v>
      </c>
      <c r="C175" s="39" t="s">
        <v>991</v>
      </c>
      <c r="D175" s="39" t="s">
        <v>991</v>
      </c>
      <c r="E175" s="40">
        <v>705</v>
      </c>
      <c r="F175" s="39">
        <v>1</v>
      </c>
      <c r="G175" s="534" t="s">
        <v>439</v>
      </c>
      <c r="H175" s="140">
        <v>43938</v>
      </c>
      <c r="I175" s="39" t="s">
        <v>2673</v>
      </c>
      <c r="J175" s="156"/>
      <c r="K175" s="39"/>
      <c r="L175" t="s">
        <v>1494</v>
      </c>
      <c r="M175" s="109" t="s">
        <v>1345</v>
      </c>
      <c r="N175" s="110"/>
      <c r="O175" s="20">
        <v>34</v>
      </c>
      <c r="P175" t="s">
        <v>1692</v>
      </c>
    </row>
    <row r="176" spans="1:16" ht="16.5" thickTop="1">
      <c r="A176" s="105" t="s">
        <v>119</v>
      </c>
      <c r="B176" s="39" t="s">
        <v>1863</v>
      </c>
      <c r="C176" s="39" t="s">
        <v>972</v>
      </c>
      <c r="D176" s="39" t="s">
        <v>3219</v>
      </c>
      <c r="E176" s="40">
        <v>352</v>
      </c>
      <c r="F176" s="39">
        <v>1</v>
      </c>
      <c r="G176" s="590" t="s">
        <v>1115</v>
      </c>
      <c r="H176" s="140">
        <v>44120</v>
      </c>
      <c r="I176" s="39"/>
      <c r="J176" s="156"/>
      <c r="K176" s="39"/>
      <c r="M176" s="93" t="s">
        <v>112</v>
      </c>
      <c r="N176" s="94">
        <v>3500</v>
      </c>
      <c r="P176" t="s">
        <v>1693</v>
      </c>
    </row>
    <row r="177" spans="1:16">
      <c r="A177" s="39" t="s">
        <v>468</v>
      </c>
      <c r="B177" s="39" t="s">
        <v>1863</v>
      </c>
      <c r="C177" s="39" t="s">
        <v>3185</v>
      </c>
      <c r="D177" s="39" t="s">
        <v>3186</v>
      </c>
      <c r="E177" s="40">
        <v>900</v>
      </c>
      <c r="F177" s="39"/>
      <c r="G177" s="592" t="s">
        <v>3182</v>
      </c>
      <c r="H177" s="140">
        <v>44134</v>
      </c>
      <c r="I177" s="39"/>
      <c r="J177" s="156"/>
      <c r="K177" s="39"/>
      <c r="M177" s="93" t="s">
        <v>368</v>
      </c>
      <c r="N177" s="94">
        <v>600</v>
      </c>
    </row>
    <row r="178" spans="1:16" ht="16.5" thickBot="1">
      <c r="A178" s="39" t="s">
        <v>1217</v>
      </c>
      <c r="B178" s="39" t="s">
        <v>1863</v>
      </c>
      <c r="C178" s="39" t="s">
        <v>1218</v>
      </c>
      <c r="D178" s="39" t="s">
        <v>1216</v>
      </c>
      <c r="E178" s="40">
        <v>218</v>
      </c>
      <c r="F178" s="39">
        <v>1</v>
      </c>
      <c r="G178" s="250" t="s">
        <v>1215</v>
      </c>
      <c r="H178" s="140">
        <v>43556</v>
      </c>
      <c r="I178" s="39"/>
      <c r="J178" s="156"/>
      <c r="K178" s="39"/>
      <c r="M178" s="111" t="s">
        <v>278</v>
      </c>
      <c r="N178" s="112">
        <f>SUM(N175:N177)</f>
        <v>4100</v>
      </c>
    </row>
    <row r="179" spans="1:16" ht="16.5" thickBot="1">
      <c r="A179" s="39" t="s">
        <v>1113</v>
      </c>
      <c r="B179" s="39" t="s">
        <v>1863</v>
      </c>
      <c r="C179" s="39" t="s">
        <v>3102</v>
      </c>
      <c r="D179" s="39" t="s">
        <v>3281</v>
      </c>
      <c r="E179" s="40">
        <v>1784</v>
      </c>
      <c r="F179" s="39">
        <v>1</v>
      </c>
      <c r="G179" s="592" t="s">
        <v>1115</v>
      </c>
      <c r="H179" s="140">
        <v>44132</v>
      </c>
      <c r="I179" s="39"/>
      <c r="J179" s="156"/>
      <c r="K179" s="39"/>
    </row>
    <row r="180" spans="1:16" ht="16.5" thickBot="1">
      <c r="A180" s="105" t="s">
        <v>119</v>
      </c>
      <c r="B180" s="39" t="s">
        <v>1863</v>
      </c>
      <c r="C180" s="39" t="s">
        <v>988</v>
      </c>
      <c r="D180" s="39" t="s">
        <v>3110</v>
      </c>
      <c r="E180" s="40">
        <v>897</v>
      </c>
      <c r="F180" s="39">
        <v>1</v>
      </c>
      <c r="G180" s="537" t="s">
        <v>439</v>
      </c>
      <c r="H180" s="140">
        <v>43996</v>
      </c>
      <c r="I180" s="39"/>
      <c r="J180" s="156"/>
      <c r="K180" s="39"/>
      <c r="L180" t="s">
        <v>1383</v>
      </c>
      <c r="M180" s="109" t="s">
        <v>1382</v>
      </c>
      <c r="N180" s="110"/>
      <c r="O180" s="20">
        <v>35</v>
      </c>
      <c r="P180" t="s">
        <v>1694</v>
      </c>
    </row>
    <row r="181" spans="1:16" ht="16.5" thickTop="1">
      <c r="A181" s="39" t="s">
        <v>2140</v>
      </c>
      <c r="B181" s="39" t="s">
        <v>1863</v>
      </c>
      <c r="C181" s="39" t="s">
        <v>3256</v>
      </c>
      <c r="D181" s="39" t="s">
        <v>3258</v>
      </c>
      <c r="E181" s="40">
        <f>1478/2</f>
        <v>739</v>
      </c>
      <c r="F181" s="39">
        <v>1</v>
      </c>
      <c r="G181" s="590" t="s">
        <v>3257</v>
      </c>
      <c r="H181" s="140">
        <v>44124</v>
      </c>
      <c r="I181" s="39"/>
      <c r="J181" s="156"/>
      <c r="K181" s="39"/>
      <c r="M181" s="93" t="s">
        <v>112</v>
      </c>
      <c r="N181" s="94">
        <v>3000</v>
      </c>
      <c r="P181" t="s">
        <v>1693</v>
      </c>
    </row>
    <row r="182" spans="1:16">
      <c r="A182" s="39" t="s">
        <v>1756</v>
      </c>
      <c r="B182" s="39" t="s">
        <v>1863</v>
      </c>
      <c r="C182" s="39" t="s">
        <v>984</v>
      </c>
      <c r="D182" s="39" t="s">
        <v>3253</v>
      </c>
      <c r="E182" s="40">
        <v>993</v>
      </c>
      <c r="F182" s="39">
        <v>1</v>
      </c>
      <c r="G182" s="590" t="s">
        <v>1115</v>
      </c>
      <c r="H182" s="140">
        <v>44124</v>
      </c>
      <c r="I182" s="39"/>
      <c r="J182" s="156"/>
      <c r="K182" s="39"/>
      <c r="M182" s="93" t="s">
        <v>368</v>
      </c>
      <c r="N182" s="94">
        <v>500</v>
      </c>
    </row>
    <row r="183" spans="1:16" ht="16.5" thickBot="1">
      <c r="A183" s="105" t="s">
        <v>1099</v>
      </c>
      <c r="B183" s="105" t="s">
        <v>1863</v>
      </c>
      <c r="C183" s="105" t="s">
        <v>1100</v>
      </c>
      <c r="D183" s="105" t="s">
        <v>1111</v>
      </c>
      <c r="E183" s="106">
        <v>890</v>
      </c>
      <c r="F183" s="105">
        <v>1</v>
      </c>
      <c r="G183" s="154" t="s">
        <v>1105</v>
      </c>
      <c r="H183" s="218">
        <v>43525</v>
      </c>
      <c r="I183" s="39"/>
      <c r="J183" s="157"/>
      <c r="K183" s="105"/>
      <c r="M183" s="111" t="s">
        <v>278</v>
      </c>
      <c r="N183" s="112">
        <f>SUM(N180:N182)</f>
        <v>3500</v>
      </c>
    </row>
    <row r="184" spans="1:16" ht="16.5" thickBot="1">
      <c r="A184" s="39" t="s">
        <v>811</v>
      </c>
      <c r="B184" s="39" t="s">
        <v>1863</v>
      </c>
      <c r="C184" s="39" t="s">
        <v>821</v>
      </c>
      <c r="D184" s="39" t="s">
        <v>810</v>
      </c>
      <c r="E184" s="40">
        <v>1166</v>
      </c>
      <c r="F184" s="39">
        <v>1</v>
      </c>
      <c r="G184" s="11" t="s">
        <v>122</v>
      </c>
      <c r="H184" s="140">
        <v>43497</v>
      </c>
      <c r="I184" s="39"/>
      <c r="J184" s="156"/>
      <c r="K184" s="39"/>
    </row>
    <row r="185" spans="1:16" ht="16.5" thickBot="1">
      <c r="A185" s="39" t="s">
        <v>1814</v>
      </c>
      <c r="B185" s="39" t="s">
        <v>1863</v>
      </c>
      <c r="C185" s="39" t="s">
        <v>1114</v>
      </c>
      <c r="D185" s="39" t="s">
        <v>1815</v>
      </c>
      <c r="E185" s="40">
        <v>6666</v>
      </c>
      <c r="F185" s="39">
        <v>1</v>
      </c>
      <c r="G185" s="404" t="s">
        <v>1816</v>
      </c>
      <c r="H185" s="140">
        <v>43697</v>
      </c>
      <c r="I185" s="39"/>
      <c r="J185" s="156"/>
      <c r="K185" s="39"/>
      <c r="M185" s="109" t="s">
        <v>1483</v>
      </c>
      <c r="N185" s="110"/>
      <c r="O185" s="325">
        <v>36</v>
      </c>
      <c r="P185" t="s">
        <v>791</v>
      </c>
    </row>
    <row r="186" spans="1:16" ht="16.5" thickTop="1">
      <c r="A186" s="39" t="s">
        <v>3183</v>
      </c>
      <c r="B186" s="39" t="s">
        <v>1862</v>
      </c>
      <c r="C186" s="39" t="s">
        <v>371</v>
      </c>
      <c r="D186" s="39" t="s">
        <v>3184</v>
      </c>
      <c r="E186" s="40">
        <v>5230</v>
      </c>
      <c r="F186" s="39"/>
      <c r="G186" s="585" t="s">
        <v>3182</v>
      </c>
      <c r="H186" s="140">
        <v>44110</v>
      </c>
      <c r="I186" s="39"/>
      <c r="J186" s="156"/>
      <c r="K186" s="39"/>
      <c r="M186" s="93" t="s">
        <v>112</v>
      </c>
      <c r="N186" s="94">
        <v>4380</v>
      </c>
      <c r="O186" s="325"/>
      <c r="P186" t="s">
        <v>1693</v>
      </c>
    </row>
    <row r="187" spans="1:16">
      <c r="A187" s="105" t="s">
        <v>119</v>
      </c>
      <c r="B187" s="39" t="s">
        <v>1862</v>
      </c>
      <c r="C187" s="39" t="s">
        <v>2442</v>
      </c>
      <c r="D187" s="39" t="s">
        <v>2434</v>
      </c>
      <c r="E187" s="40">
        <v>5396</v>
      </c>
      <c r="F187" s="39">
        <v>1</v>
      </c>
      <c r="G187" s="505" t="s">
        <v>2439</v>
      </c>
      <c r="H187" s="140">
        <v>43780</v>
      </c>
      <c r="I187" s="39"/>
      <c r="J187" s="156"/>
      <c r="K187" s="39"/>
      <c r="M187" s="100" t="s">
        <v>1569</v>
      </c>
      <c r="N187" s="94">
        <v>1160</v>
      </c>
      <c r="O187" s="256"/>
    </row>
    <row r="188" spans="1:16">
      <c r="A188" s="105" t="s">
        <v>1102</v>
      </c>
      <c r="B188" s="39" t="s">
        <v>1862</v>
      </c>
      <c r="C188" s="105" t="s">
        <v>1103</v>
      </c>
      <c r="D188" s="105" t="s">
        <v>1112</v>
      </c>
      <c r="E188" s="106">
        <v>5720</v>
      </c>
      <c r="F188" s="105">
        <v>1</v>
      </c>
      <c r="G188" s="154" t="s">
        <v>122</v>
      </c>
      <c r="H188" s="218">
        <v>43521</v>
      </c>
      <c r="I188" s="39"/>
      <c r="J188" s="157"/>
      <c r="K188" s="105"/>
      <c r="M188" s="93" t="s">
        <v>368</v>
      </c>
      <c r="N188" s="94">
        <v>700</v>
      </c>
      <c r="O188" s="325"/>
    </row>
    <row r="189" spans="1:16" ht="16.5" thickBot="1">
      <c r="A189" s="39" t="s">
        <v>1131</v>
      </c>
      <c r="B189" s="39" t="s">
        <v>1862</v>
      </c>
      <c r="C189" s="39" t="s">
        <v>1132</v>
      </c>
      <c r="D189" s="39" t="s">
        <v>1133</v>
      </c>
      <c r="E189" s="40">
        <v>200</v>
      </c>
      <c r="F189" s="39">
        <v>2</v>
      </c>
      <c r="G189" s="217" t="s">
        <v>1130</v>
      </c>
      <c r="H189" s="140">
        <v>43527</v>
      </c>
      <c r="I189" s="39"/>
      <c r="J189" s="156"/>
      <c r="K189" s="39"/>
      <c r="M189" s="111" t="s">
        <v>278</v>
      </c>
      <c r="N189" s="112">
        <f>SUM(N185:N188)</f>
        <v>6240</v>
      </c>
      <c r="O189" s="325"/>
    </row>
    <row r="190" spans="1:16" ht="16.5" thickBot="1">
      <c r="A190" s="39" t="s">
        <v>2347</v>
      </c>
      <c r="B190" s="39" t="s">
        <v>2351</v>
      </c>
      <c r="C190" s="39" t="s">
        <v>2353</v>
      </c>
      <c r="D190" s="39" t="s">
        <v>2346</v>
      </c>
      <c r="E190" s="40">
        <v>2775</v>
      </c>
      <c r="F190" s="39">
        <v>1</v>
      </c>
      <c r="G190" s="500" t="s">
        <v>2356</v>
      </c>
      <c r="H190" s="140">
        <v>43770</v>
      </c>
      <c r="I190" s="39"/>
      <c r="J190" s="156"/>
      <c r="K190" s="39"/>
    </row>
    <row r="191" spans="1:16" ht="16.5" thickBot="1">
      <c r="A191" s="39"/>
      <c r="B191" s="39"/>
      <c r="C191" s="39"/>
      <c r="D191" s="39"/>
      <c r="E191" s="40"/>
      <c r="F191" s="39"/>
      <c r="G191" s="208"/>
      <c r="H191" s="140"/>
      <c r="I191" s="39"/>
      <c r="J191" s="156"/>
      <c r="K191" s="39"/>
      <c r="L191" t="s">
        <v>1495</v>
      </c>
      <c r="M191" s="109" t="s">
        <v>1496</v>
      </c>
      <c r="N191" s="110"/>
      <c r="O191" s="338">
        <v>37</v>
      </c>
      <c r="P191" t="s">
        <v>1695</v>
      </c>
    </row>
    <row r="192" spans="1:16" ht="16.5" thickTop="1">
      <c r="A192" s="624" t="s">
        <v>1230</v>
      </c>
      <c r="B192" s="625"/>
      <c r="C192" s="626"/>
      <c r="D192" s="209"/>
      <c r="E192" s="210"/>
      <c r="F192" s="209"/>
      <c r="G192" s="211"/>
      <c r="H192" s="213" t="s">
        <v>1069</v>
      </c>
      <c r="I192" s="214">
        <f>SUM(E193:E224)</f>
        <v>35803</v>
      </c>
      <c r="J192" s="212"/>
      <c r="K192" s="209"/>
      <c r="M192" s="93" t="s">
        <v>112</v>
      </c>
      <c r="N192" s="94">
        <v>3000</v>
      </c>
      <c r="O192" s="338"/>
      <c r="P192" t="s">
        <v>1693</v>
      </c>
    </row>
    <row r="193" spans="1:17">
      <c r="A193" s="260" t="s">
        <v>1227</v>
      </c>
      <c r="B193" s="260" t="s">
        <v>161</v>
      </c>
      <c r="C193" s="260" t="s">
        <v>1228</v>
      </c>
      <c r="D193" s="260" t="s">
        <v>1229</v>
      </c>
      <c r="E193" s="261">
        <v>7000</v>
      </c>
      <c r="F193" s="260">
        <v>1</v>
      </c>
      <c r="G193" s="262" t="s">
        <v>506</v>
      </c>
      <c r="H193" s="263">
        <v>43553</v>
      </c>
      <c r="I193" s="260"/>
      <c r="J193" s="270" t="s">
        <v>1255</v>
      </c>
      <c r="K193" s="260"/>
      <c r="M193" s="93" t="s">
        <v>368</v>
      </c>
      <c r="N193" s="94">
        <v>500</v>
      </c>
      <c r="O193" s="338"/>
      <c r="P193" t="s">
        <v>1678</v>
      </c>
      <c r="Q193" s="290" t="s">
        <v>1689</v>
      </c>
    </row>
    <row r="194" spans="1:17">
      <c r="A194" s="260" t="s">
        <v>1238</v>
      </c>
      <c r="B194" s="260" t="s">
        <v>161</v>
      </c>
      <c r="C194" s="260" t="s">
        <v>1232</v>
      </c>
      <c r="D194" s="260" t="s">
        <v>1239</v>
      </c>
      <c r="E194" s="265" t="s">
        <v>1231</v>
      </c>
      <c r="F194" s="260">
        <v>1</v>
      </c>
      <c r="G194" s="262" t="s">
        <v>480</v>
      </c>
      <c r="H194" s="263"/>
      <c r="I194" s="202" t="s">
        <v>662</v>
      </c>
      <c r="J194" s="264"/>
      <c r="K194" s="260"/>
      <c r="M194" s="100" t="s">
        <v>1167</v>
      </c>
      <c r="N194" s="94">
        <v>1500</v>
      </c>
      <c r="O194" s="256"/>
    </row>
    <row r="195" spans="1:17" ht="16.5" thickBot="1">
      <c r="A195" s="560" t="s">
        <v>3158</v>
      </c>
      <c r="B195" s="560" t="s">
        <v>161</v>
      </c>
      <c r="C195" s="560" t="s">
        <v>155</v>
      </c>
      <c r="D195" s="560" t="s">
        <v>3157</v>
      </c>
      <c r="E195" s="561">
        <v>3000</v>
      </c>
      <c r="F195" s="560">
        <v>3</v>
      </c>
      <c r="G195" s="562" t="s">
        <v>3134</v>
      </c>
      <c r="H195" s="563">
        <v>44098</v>
      </c>
      <c r="I195" s="560" t="s">
        <v>3340</v>
      </c>
      <c r="J195" s="574"/>
      <c r="K195" s="560"/>
      <c r="M195" s="111" t="s">
        <v>278</v>
      </c>
      <c r="N195" s="112">
        <f>SUM(N192:N194)</f>
        <v>5000</v>
      </c>
      <c r="O195" s="338"/>
    </row>
    <row r="196" spans="1:17" ht="16.5" thickBot="1">
      <c r="A196" s="39" t="s">
        <v>1293</v>
      </c>
      <c r="B196" s="39" t="s">
        <v>1294</v>
      </c>
      <c r="C196" s="39" t="s">
        <v>1295</v>
      </c>
      <c r="D196" s="39" t="s">
        <v>1296</v>
      </c>
      <c r="E196" s="40">
        <v>3000</v>
      </c>
      <c r="F196" s="39">
        <v>3</v>
      </c>
      <c r="G196" s="289" t="s">
        <v>1297</v>
      </c>
      <c r="H196" s="140">
        <v>43577</v>
      </c>
      <c r="I196" s="105"/>
      <c r="J196" s="156"/>
      <c r="K196" s="39"/>
    </row>
    <row r="197" spans="1:17" ht="16.5" thickBot="1">
      <c r="A197" s="260" t="s">
        <v>1235</v>
      </c>
      <c r="B197" s="260" t="s">
        <v>1862</v>
      </c>
      <c r="C197" s="260" t="s">
        <v>1234</v>
      </c>
      <c r="D197" s="260" t="s">
        <v>1236</v>
      </c>
      <c r="E197" s="265" t="s">
        <v>1231</v>
      </c>
      <c r="F197" s="260">
        <v>1</v>
      </c>
      <c r="G197" s="262" t="s">
        <v>480</v>
      </c>
      <c r="H197" s="263"/>
      <c r="I197" s="39"/>
      <c r="J197" s="264"/>
      <c r="K197" s="260"/>
      <c r="L197" t="s">
        <v>674</v>
      </c>
      <c r="M197" s="109" t="s">
        <v>1601</v>
      </c>
      <c r="N197" s="110"/>
      <c r="O197" s="360">
        <v>38</v>
      </c>
      <c r="P197" t="s">
        <v>1696</v>
      </c>
    </row>
    <row r="198" spans="1:17" ht="16.5" thickTop="1">
      <c r="A198" s="560" t="s">
        <v>103</v>
      </c>
      <c r="B198" s="560" t="s">
        <v>1862</v>
      </c>
      <c r="C198" s="560" t="s">
        <v>1249</v>
      </c>
      <c r="D198" s="560" t="s">
        <v>1250</v>
      </c>
      <c r="E198" s="561">
        <v>1961</v>
      </c>
      <c r="F198" s="560">
        <v>1</v>
      </c>
      <c r="G198" s="562" t="s">
        <v>493</v>
      </c>
      <c r="H198" s="563">
        <v>43562</v>
      </c>
      <c r="I198" s="560" t="s">
        <v>3101</v>
      </c>
      <c r="J198" s="156"/>
      <c r="K198" s="39"/>
      <c r="M198" s="93" t="s">
        <v>112</v>
      </c>
      <c r="N198" s="94">
        <v>4000</v>
      </c>
      <c r="O198" s="360" t="s">
        <v>1619</v>
      </c>
      <c r="P198" t="s">
        <v>1684</v>
      </c>
    </row>
    <row r="199" spans="1:17">
      <c r="A199" s="560" t="s">
        <v>119</v>
      </c>
      <c r="B199" s="560" t="s">
        <v>1862</v>
      </c>
      <c r="C199" s="560" t="s">
        <v>1223</v>
      </c>
      <c r="D199" s="560" t="s">
        <v>1221</v>
      </c>
      <c r="E199" s="561">
        <v>551</v>
      </c>
      <c r="F199" s="560">
        <v>1</v>
      </c>
      <c r="G199" s="562" t="s">
        <v>1225</v>
      </c>
      <c r="H199" s="563">
        <v>43556</v>
      </c>
      <c r="I199" s="560" t="s">
        <v>3101</v>
      </c>
      <c r="J199" s="159" t="s">
        <v>1259</v>
      </c>
      <c r="K199" s="39"/>
      <c r="M199" s="100" t="s">
        <v>1167</v>
      </c>
      <c r="N199" s="94">
        <v>1800</v>
      </c>
      <c r="O199" s="256"/>
      <c r="P199" t="s">
        <v>1672</v>
      </c>
      <c r="Q199" s="290" t="s">
        <v>1689</v>
      </c>
    </row>
    <row r="200" spans="1:17">
      <c r="A200" s="105" t="s">
        <v>815</v>
      </c>
      <c r="B200" s="105" t="s">
        <v>1863</v>
      </c>
      <c r="C200" s="105" t="s">
        <v>819</v>
      </c>
      <c r="D200" s="105" t="s">
        <v>1211</v>
      </c>
      <c r="E200" s="106">
        <v>450</v>
      </c>
      <c r="F200" s="105">
        <v>1</v>
      </c>
      <c r="G200" s="11" t="s">
        <v>1210</v>
      </c>
      <c r="H200" s="218">
        <v>43555</v>
      </c>
      <c r="I200" s="105"/>
      <c r="J200" s="609" t="s">
        <v>1212</v>
      </c>
      <c r="K200" s="105"/>
      <c r="M200" s="93" t="s">
        <v>368</v>
      </c>
      <c r="N200" s="94">
        <v>200</v>
      </c>
      <c r="O200" s="360"/>
    </row>
    <row r="201" spans="1:17" ht="16.5" thickBot="1">
      <c r="A201" s="39" t="s">
        <v>1912</v>
      </c>
      <c r="B201" s="39" t="s">
        <v>1862</v>
      </c>
      <c r="C201" s="39" t="s">
        <v>1913</v>
      </c>
      <c r="D201" s="39" t="s">
        <v>1914</v>
      </c>
      <c r="E201" s="40">
        <v>2980</v>
      </c>
      <c r="F201" s="39">
        <v>1</v>
      </c>
      <c r="G201" s="439" t="s">
        <v>650</v>
      </c>
      <c r="H201" s="140">
        <v>43721</v>
      </c>
      <c r="I201" s="105"/>
      <c r="J201" s="156"/>
      <c r="K201" s="39"/>
      <c r="M201" s="111" t="s">
        <v>278</v>
      </c>
      <c r="N201" s="112">
        <f>SUM(N197:N200)</f>
        <v>6000</v>
      </c>
      <c r="O201" s="360"/>
    </row>
    <row r="202" spans="1:17" ht="16.5" thickBot="1">
      <c r="A202" s="39" t="s">
        <v>1252</v>
      </c>
      <c r="B202" s="39" t="s">
        <v>1863</v>
      </c>
      <c r="C202" s="39" t="s">
        <v>1253</v>
      </c>
      <c r="D202" s="39" t="s">
        <v>1254</v>
      </c>
      <c r="E202" s="40">
        <v>1500</v>
      </c>
      <c r="F202" s="39">
        <v>1</v>
      </c>
      <c r="G202" s="268" t="s">
        <v>535</v>
      </c>
      <c r="H202" s="140">
        <v>43565</v>
      </c>
      <c r="I202" s="105"/>
      <c r="J202" s="156"/>
      <c r="K202" s="39"/>
    </row>
    <row r="203" spans="1:17" ht="16.5" thickBot="1">
      <c r="A203" s="39" t="s">
        <v>1756</v>
      </c>
      <c r="B203" s="39" t="s">
        <v>1863</v>
      </c>
      <c r="C203" s="39" t="s">
        <v>1271</v>
      </c>
      <c r="D203" s="39" t="s">
        <v>1330</v>
      </c>
      <c r="E203" s="40">
        <v>2289</v>
      </c>
      <c r="F203" s="39">
        <v>1</v>
      </c>
      <c r="G203" s="273" t="s">
        <v>1272</v>
      </c>
      <c r="H203" s="140">
        <v>43571</v>
      </c>
      <c r="I203" s="105"/>
      <c r="J203" s="156"/>
      <c r="K203" s="39"/>
      <c r="M203" s="109" t="s">
        <v>1659</v>
      </c>
      <c r="N203" s="110"/>
      <c r="O203" s="360">
        <v>39</v>
      </c>
      <c r="P203" t="s">
        <v>1697</v>
      </c>
    </row>
    <row r="204" spans="1:17" ht="16.5" thickTop="1">
      <c r="A204" s="39" t="s">
        <v>1907</v>
      </c>
      <c r="B204" s="39" t="s">
        <v>1862</v>
      </c>
      <c r="C204" s="39" t="s">
        <v>1911</v>
      </c>
      <c r="D204" s="39" t="s">
        <v>1906</v>
      </c>
      <c r="E204" s="40">
        <v>2346</v>
      </c>
      <c r="F204" s="39">
        <v>1</v>
      </c>
      <c r="G204" s="439" t="s">
        <v>1908</v>
      </c>
      <c r="H204" s="140">
        <v>43708</v>
      </c>
      <c r="I204" s="105"/>
      <c r="J204" s="442" t="s">
        <v>1931</v>
      </c>
      <c r="K204" s="39"/>
      <c r="M204" s="93" t="s">
        <v>112</v>
      </c>
      <c r="N204" s="94">
        <v>3000</v>
      </c>
      <c r="O204" s="360"/>
      <c r="P204" s="104" t="s">
        <v>1716</v>
      </c>
    </row>
    <row r="205" spans="1:17">
      <c r="A205" s="39" t="s">
        <v>1488</v>
      </c>
      <c r="B205" s="39" t="s">
        <v>1862</v>
      </c>
      <c r="C205" s="39" t="s">
        <v>1427</v>
      </c>
      <c r="D205" s="39" t="s">
        <v>1426</v>
      </c>
      <c r="E205" s="40">
        <v>3816</v>
      </c>
      <c r="F205" s="39">
        <v>1</v>
      </c>
      <c r="G205" s="336" t="s">
        <v>1425</v>
      </c>
      <c r="H205" s="140">
        <v>43622</v>
      </c>
      <c r="I205" s="105"/>
      <c r="J205" s="156"/>
      <c r="K205" s="39"/>
      <c r="M205" s="93" t="s">
        <v>368</v>
      </c>
      <c r="N205" s="94">
        <v>300</v>
      </c>
      <c r="O205" s="360"/>
    </row>
    <row r="206" spans="1:17" ht="16.5" thickBot="1">
      <c r="A206" s="39" t="s">
        <v>1927</v>
      </c>
      <c r="B206" s="39" t="s">
        <v>1862</v>
      </c>
      <c r="C206" s="39" t="s">
        <v>1928</v>
      </c>
      <c r="D206" s="39" t="s">
        <v>1926</v>
      </c>
      <c r="E206" s="40">
        <v>1200</v>
      </c>
      <c r="F206" s="39">
        <v>1</v>
      </c>
      <c r="G206" s="441" t="s">
        <v>1929</v>
      </c>
      <c r="H206" s="140">
        <v>43724</v>
      </c>
      <c r="I206" s="105"/>
      <c r="J206" s="156"/>
      <c r="K206" s="39"/>
      <c r="M206" s="111" t="s">
        <v>278</v>
      </c>
      <c r="N206" s="112">
        <f>SUM(N203:N205)</f>
        <v>3300</v>
      </c>
      <c r="O206" s="360"/>
    </row>
    <row r="207" spans="1:17" ht="16.5" thickBot="1">
      <c r="A207" s="105" t="s">
        <v>119</v>
      </c>
      <c r="B207" s="39" t="s">
        <v>1862</v>
      </c>
      <c r="C207" s="39" t="s">
        <v>3063</v>
      </c>
      <c r="D207" s="39" t="s">
        <v>3062</v>
      </c>
      <c r="E207" s="40">
        <v>645</v>
      </c>
      <c r="F207" s="39">
        <v>1</v>
      </c>
      <c r="G207" s="549" t="s">
        <v>1115</v>
      </c>
      <c r="H207" s="140">
        <v>44024</v>
      </c>
      <c r="I207" s="39"/>
      <c r="J207" s="156"/>
      <c r="K207" s="39"/>
      <c r="O207" s="252"/>
    </row>
    <row r="208" spans="1:17" ht="16.5" thickBot="1">
      <c r="A208" s="105" t="s">
        <v>119</v>
      </c>
      <c r="B208" s="39" t="s">
        <v>1862</v>
      </c>
      <c r="C208" s="39" t="s">
        <v>3037</v>
      </c>
      <c r="D208" s="39" t="s">
        <v>3064</v>
      </c>
      <c r="E208" s="40">
        <v>880</v>
      </c>
      <c r="F208" s="39">
        <v>1</v>
      </c>
      <c r="G208" s="549" t="s">
        <v>1115</v>
      </c>
      <c r="H208" s="140">
        <v>44024</v>
      </c>
      <c r="I208" s="39"/>
      <c r="J208" s="156"/>
      <c r="K208" s="39"/>
      <c r="L208" t="s">
        <v>1658</v>
      </c>
      <c r="M208" s="109" t="s">
        <v>1660</v>
      </c>
      <c r="N208" s="110"/>
      <c r="O208" s="377">
        <v>40</v>
      </c>
      <c r="P208" t="s">
        <v>1703</v>
      </c>
    </row>
    <row r="209" spans="1:17" ht="16.5" thickTop="1">
      <c r="A209" s="105" t="s">
        <v>119</v>
      </c>
      <c r="B209" s="39" t="s">
        <v>1863</v>
      </c>
      <c r="C209" s="39" t="s">
        <v>1278</v>
      </c>
      <c r="D209" s="39" t="s">
        <v>3086</v>
      </c>
      <c r="E209" s="40">
        <v>3141</v>
      </c>
      <c r="F209" s="39">
        <v>1</v>
      </c>
      <c r="G209" s="556" t="s">
        <v>1115</v>
      </c>
      <c r="H209" s="140">
        <v>44076</v>
      </c>
      <c r="I209" s="39"/>
      <c r="J209" s="156"/>
      <c r="K209" s="39"/>
      <c r="M209" s="93" t="s">
        <v>112</v>
      </c>
      <c r="N209" s="94">
        <v>3500</v>
      </c>
      <c r="O209" s="377"/>
      <c r="P209" t="s">
        <v>1669</v>
      </c>
    </row>
    <row r="210" spans="1:17">
      <c r="A210" s="39" t="s">
        <v>359</v>
      </c>
      <c r="B210" s="39" t="s">
        <v>1863</v>
      </c>
      <c r="C210" s="39" t="s">
        <v>2669</v>
      </c>
      <c r="D210" s="39" t="s">
        <v>2669</v>
      </c>
      <c r="E210" s="40">
        <v>705</v>
      </c>
      <c r="F210" s="39">
        <v>1</v>
      </c>
      <c r="G210" s="528" t="s">
        <v>439</v>
      </c>
      <c r="H210" s="140">
        <v>43938</v>
      </c>
      <c r="I210" s="39" t="s">
        <v>2673</v>
      </c>
      <c r="J210" s="156"/>
      <c r="K210" s="39"/>
      <c r="M210" s="93" t="s">
        <v>368</v>
      </c>
      <c r="N210" s="94">
        <v>500</v>
      </c>
      <c r="O210" s="377"/>
    </row>
    <row r="211" spans="1:17" ht="16.5" thickBot="1">
      <c r="A211" s="105" t="s">
        <v>119</v>
      </c>
      <c r="B211" s="39" t="s">
        <v>1863</v>
      </c>
      <c r="C211" s="39" t="s">
        <v>974</v>
      </c>
      <c r="D211" s="39" t="s">
        <v>2993</v>
      </c>
      <c r="E211" s="40">
        <v>405</v>
      </c>
      <c r="F211" s="39">
        <v>1</v>
      </c>
      <c r="G211" s="537" t="s">
        <v>439</v>
      </c>
      <c r="H211" s="140">
        <v>43979</v>
      </c>
      <c r="I211" s="39"/>
      <c r="J211" s="156"/>
      <c r="K211" s="39"/>
      <c r="M211" s="111" t="s">
        <v>278</v>
      </c>
      <c r="N211" s="112">
        <f>SUM(N208:N210)</f>
        <v>4000</v>
      </c>
      <c r="O211" s="377"/>
    </row>
    <row r="212" spans="1:17" ht="16.5" thickBot="1">
      <c r="A212" s="406" t="s">
        <v>103</v>
      </c>
      <c r="B212" s="407" t="s">
        <v>161</v>
      </c>
      <c r="C212" s="407" t="s">
        <v>1491</v>
      </c>
      <c r="D212" s="407" t="s">
        <v>1493</v>
      </c>
      <c r="E212" s="408" t="s">
        <v>1490</v>
      </c>
      <c r="F212" s="416">
        <v>1</v>
      </c>
      <c r="G212" s="409" t="s">
        <v>480</v>
      </c>
      <c r="H212" s="413"/>
      <c r="I212" s="280" t="s">
        <v>1566</v>
      </c>
      <c r="J212" s="264"/>
      <c r="K212" s="260"/>
      <c r="O212" s="282"/>
    </row>
    <row r="213" spans="1:17" ht="16.5" thickBot="1">
      <c r="A213" s="406" t="s">
        <v>1237</v>
      </c>
      <c r="B213" s="407" t="s">
        <v>1862</v>
      </c>
      <c r="C213" s="407" t="s">
        <v>1233</v>
      </c>
      <c r="D213" s="407" t="s">
        <v>1492</v>
      </c>
      <c r="E213" s="408" t="s">
        <v>1231</v>
      </c>
      <c r="F213" s="407">
        <v>1</v>
      </c>
      <c r="G213" s="409" t="s">
        <v>480</v>
      </c>
      <c r="H213" s="413"/>
      <c r="I213" s="280" t="s">
        <v>1384</v>
      </c>
      <c r="J213" s="264"/>
      <c r="K213" s="260"/>
      <c r="L213" t="s">
        <v>1780</v>
      </c>
      <c r="M213" s="109" t="s">
        <v>1779</v>
      </c>
      <c r="N213" s="110"/>
      <c r="O213" s="288">
        <v>41</v>
      </c>
      <c r="P213" t="s">
        <v>1669</v>
      </c>
    </row>
    <row r="214" spans="1:17" ht="16.5" thickTop="1">
      <c r="A214" s="406" t="s">
        <v>119</v>
      </c>
      <c r="B214" s="407" t="s">
        <v>1862</v>
      </c>
      <c r="C214" s="407" t="s">
        <v>1224</v>
      </c>
      <c r="D214" s="407" t="s">
        <v>1220</v>
      </c>
      <c r="E214" s="411">
        <v>1075</v>
      </c>
      <c r="F214" s="407">
        <v>1</v>
      </c>
      <c r="G214" s="409" t="s">
        <v>1225</v>
      </c>
      <c r="H214" s="413">
        <v>43556</v>
      </c>
      <c r="I214" s="280" t="s">
        <v>1413</v>
      </c>
      <c r="J214" s="159" t="s">
        <v>1412</v>
      </c>
      <c r="K214" s="39"/>
      <c r="M214" s="93" t="s">
        <v>112</v>
      </c>
      <c r="N214" s="94">
        <v>3000</v>
      </c>
      <c r="O214" s="295"/>
      <c r="P214" t="s">
        <v>1791</v>
      </c>
    </row>
    <row r="215" spans="1:17">
      <c r="A215" s="406" t="s">
        <v>1219</v>
      </c>
      <c r="B215" s="407" t="s">
        <v>1862</v>
      </c>
      <c r="C215" s="407" t="s">
        <v>1223</v>
      </c>
      <c r="D215" s="407" t="s">
        <v>1222</v>
      </c>
      <c r="E215" s="411">
        <v>1047</v>
      </c>
      <c r="F215" s="407">
        <v>1</v>
      </c>
      <c r="G215" s="409" t="s">
        <v>1225</v>
      </c>
      <c r="H215" s="413">
        <v>43556</v>
      </c>
      <c r="I215" s="280" t="s">
        <v>1264</v>
      </c>
      <c r="J215" s="220" t="s">
        <v>1265</v>
      </c>
      <c r="K215" s="39"/>
      <c r="M215" s="100" t="s">
        <v>1167</v>
      </c>
      <c r="N215" s="94">
        <v>1160</v>
      </c>
      <c r="O215" s="298"/>
    </row>
    <row r="216" spans="1:17">
      <c r="A216" s="406" t="s">
        <v>825</v>
      </c>
      <c r="B216" s="407" t="s">
        <v>1863</v>
      </c>
      <c r="C216" s="407" t="s">
        <v>1284</v>
      </c>
      <c r="D216" s="407" t="s">
        <v>1016</v>
      </c>
      <c r="E216" s="411">
        <v>3090</v>
      </c>
      <c r="F216" s="407">
        <v>1</v>
      </c>
      <c r="G216" s="409" t="s">
        <v>535</v>
      </c>
      <c r="H216" s="413">
        <v>43573</v>
      </c>
      <c r="I216" s="267" t="s">
        <v>3187</v>
      </c>
      <c r="J216" s="587" t="s">
        <v>1285</v>
      </c>
      <c r="K216" s="560"/>
      <c r="M216" s="93" t="s">
        <v>368</v>
      </c>
      <c r="N216" s="94">
        <v>700</v>
      </c>
      <c r="O216" s="298"/>
    </row>
    <row r="217" spans="1:17" ht="16.5" thickBot="1">
      <c r="A217" s="406" t="s">
        <v>1322</v>
      </c>
      <c r="B217" s="407" t="s">
        <v>1863</v>
      </c>
      <c r="C217" s="407" t="s">
        <v>1324</v>
      </c>
      <c r="D217" s="407" t="s">
        <v>3299</v>
      </c>
      <c r="E217" s="411">
        <v>2332</v>
      </c>
      <c r="F217" s="407">
        <v>1</v>
      </c>
      <c r="G217" s="409" t="s">
        <v>122</v>
      </c>
      <c r="H217" s="413">
        <v>43586</v>
      </c>
      <c r="I217" s="267" t="s">
        <v>3298</v>
      </c>
      <c r="J217" s="574"/>
      <c r="K217" s="560"/>
      <c r="M217" s="111" t="s">
        <v>278</v>
      </c>
      <c r="N217" s="112">
        <f>SUM(N213:N216)</f>
        <v>4860</v>
      </c>
      <c r="O217" s="298"/>
    </row>
    <row r="218" spans="1:17" ht="16.5" thickBot="1">
      <c r="A218" s="279" t="s">
        <v>1386</v>
      </c>
      <c r="B218" s="279"/>
      <c r="C218" s="279"/>
      <c r="D218" s="39" t="s">
        <v>1266</v>
      </c>
      <c r="E218" s="271">
        <v>-650</v>
      </c>
      <c r="F218" s="39"/>
      <c r="G218" s="273" t="s">
        <v>1242</v>
      </c>
      <c r="H218" s="45"/>
      <c r="I218" s="39"/>
      <c r="J218" s="156"/>
      <c r="K218" s="39"/>
      <c r="O218" s="369"/>
    </row>
    <row r="219" spans="1:17" ht="16.5" thickBot="1">
      <c r="A219" s="279" t="s">
        <v>1386</v>
      </c>
      <c r="B219" s="279"/>
      <c r="C219" s="279"/>
      <c r="D219" s="39" t="s">
        <v>1385</v>
      </c>
      <c r="E219" s="326">
        <v>-1670</v>
      </c>
      <c r="F219" s="39"/>
      <c r="G219" s="327" t="s">
        <v>1242</v>
      </c>
      <c r="H219" s="45"/>
      <c r="I219" s="39"/>
      <c r="J219" s="156"/>
      <c r="K219" s="39"/>
      <c r="L219" t="s">
        <v>1797</v>
      </c>
      <c r="M219" s="109" t="s">
        <v>1794</v>
      </c>
      <c r="N219" s="110"/>
      <c r="O219" s="392">
        <v>42</v>
      </c>
      <c r="P219" t="s">
        <v>1725</v>
      </c>
    </row>
    <row r="220" spans="1:17" ht="16.5" thickTop="1">
      <c r="A220" s="279" t="s">
        <v>1386</v>
      </c>
      <c r="B220" s="279"/>
      <c r="C220" s="279"/>
      <c r="D220" s="39" t="s">
        <v>1421</v>
      </c>
      <c r="E220" s="40">
        <v>-830</v>
      </c>
      <c r="F220" s="39"/>
      <c r="G220" s="329" t="s">
        <v>1242</v>
      </c>
      <c r="H220" s="140"/>
      <c r="I220" s="39"/>
      <c r="J220" s="156"/>
      <c r="K220" s="39"/>
      <c r="M220" s="93" t="s">
        <v>112</v>
      </c>
      <c r="N220" s="94">
        <v>3000</v>
      </c>
      <c r="O220" s="284"/>
      <c r="P220" t="s">
        <v>1724</v>
      </c>
      <c r="Q220" s="290" t="s">
        <v>1689</v>
      </c>
    </row>
    <row r="221" spans="1:17">
      <c r="A221" s="279" t="s">
        <v>1386</v>
      </c>
      <c r="B221" s="279"/>
      <c r="C221" s="279"/>
      <c r="D221" s="39" t="s">
        <v>1567</v>
      </c>
      <c r="E221" s="40">
        <v>-1706</v>
      </c>
      <c r="F221" s="39"/>
      <c r="G221" s="363" t="s">
        <v>1568</v>
      </c>
      <c r="H221" s="140"/>
      <c r="I221" s="39"/>
      <c r="J221" s="156"/>
      <c r="K221" s="39"/>
      <c r="M221" s="100" t="s">
        <v>1167</v>
      </c>
      <c r="N221" s="94">
        <v>1500</v>
      </c>
      <c r="O221" s="311"/>
      <c r="P221" t="s">
        <v>1802</v>
      </c>
      <c r="Q221" s="290" t="s">
        <v>1689</v>
      </c>
    </row>
    <row r="222" spans="1:17">
      <c r="A222" s="279" t="s">
        <v>1386</v>
      </c>
      <c r="B222" s="279"/>
      <c r="C222" s="279"/>
      <c r="D222" s="39" t="s">
        <v>3188</v>
      </c>
      <c r="E222" s="40">
        <v>-1449</v>
      </c>
      <c r="F222" s="39"/>
      <c r="G222" s="585" t="s">
        <v>125</v>
      </c>
      <c r="H222" s="140"/>
      <c r="I222" s="39"/>
      <c r="J222" s="156"/>
      <c r="K222" s="39"/>
      <c r="M222" s="93" t="s">
        <v>368</v>
      </c>
      <c r="N222" s="94">
        <v>1000</v>
      </c>
      <c r="O222" s="282"/>
      <c r="Q222" s="290"/>
    </row>
    <row r="223" spans="1:17" ht="16.5" thickBot="1">
      <c r="A223" s="279" t="s">
        <v>1386</v>
      </c>
      <c r="B223" s="279"/>
      <c r="C223" s="279"/>
      <c r="D223" s="39" t="s">
        <v>3300</v>
      </c>
      <c r="E223" s="40">
        <v>-1305</v>
      </c>
      <c r="F223" s="39"/>
      <c r="G223" s="612" t="s">
        <v>480</v>
      </c>
      <c r="H223" s="140"/>
      <c r="I223" s="39"/>
      <c r="J223" s="156"/>
      <c r="K223" s="39"/>
      <c r="M223" s="111" t="s">
        <v>278</v>
      </c>
      <c r="N223" s="112">
        <f>SUM(N219:N222)</f>
        <v>5500</v>
      </c>
      <c r="O223" s="286"/>
    </row>
    <row r="224" spans="1:17" ht="16.5" thickBot="1">
      <c r="A224" s="39"/>
      <c r="B224" s="39"/>
      <c r="C224" s="39"/>
      <c r="D224" s="39"/>
      <c r="E224" s="40"/>
      <c r="F224" s="39"/>
      <c r="G224" s="254"/>
      <c r="H224" s="140"/>
      <c r="I224" s="39"/>
      <c r="J224" s="156"/>
      <c r="K224" s="39"/>
      <c r="O224" s="369"/>
    </row>
    <row r="225" spans="1:17" ht="16.5" thickBot="1">
      <c r="A225" s="624" t="s">
        <v>2161</v>
      </c>
      <c r="B225" s="625"/>
      <c r="C225" s="626"/>
      <c r="D225" s="209"/>
      <c r="E225" s="210"/>
      <c r="F225" s="209"/>
      <c r="G225" s="211"/>
      <c r="H225" s="213" t="s">
        <v>1069</v>
      </c>
      <c r="I225" s="214">
        <f>SUM(E226:E234)</f>
        <v>19659</v>
      </c>
      <c r="J225" s="212"/>
      <c r="K225" s="209"/>
      <c r="L225" t="s">
        <v>1411</v>
      </c>
      <c r="M225" s="109" t="s">
        <v>1796</v>
      </c>
      <c r="N225" s="110"/>
      <c r="O225" s="20">
        <v>43</v>
      </c>
      <c r="P225" t="s">
        <v>1702</v>
      </c>
      <c r="Q225" t="s">
        <v>1823</v>
      </c>
    </row>
    <row r="226" spans="1:17" ht="16.5" thickTop="1">
      <c r="A226" s="454" t="s">
        <v>1087</v>
      </c>
      <c r="B226" s="454" t="s">
        <v>2098</v>
      </c>
      <c r="C226" s="454" t="s">
        <v>2099</v>
      </c>
      <c r="D226" s="454" t="s">
        <v>2100</v>
      </c>
      <c r="E226" s="455">
        <v>11400</v>
      </c>
      <c r="F226" s="454">
        <v>1</v>
      </c>
      <c r="G226" s="456" t="s">
        <v>2101</v>
      </c>
      <c r="H226" s="457">
        <v>43743</v>
      </c>
      <c r="I226" s="454"/>
      <c r="J226" s="458"/>
      <c r="K226" s="454"/>
      <c r="M226" s="93" t="s">
        <v>112</v>
      </c>
      <c r="N226" s="94">
        <v>3000</v>
      </c>
    </row>
    <row r="227" spans="1:17">
      <c r="A227" s="454" t="s">
        <v>2104</v>
      </c>
      <c r="B227" s="454" t="s">
        <v>2098</v>
      </c>
      <c r="C227" s="454" t="s">
        <v>2102</v>
      </c>
      <c r="D227" s="454" t="s">
        <v>2105</v>
      </c>
      <c r="E227" s="459" t="s">
        <v>2106</v>
      </c>
      <c r="F227" s="454">
        <v>2</v>
      </c>
      <c r="G227" s="456" t="s">
        <v>2101</v>
      </c>
      <c r="H227" s="457">
        <v>43743</v>
      </c>
      <c r="I227" s="454"/>
      <c r="J227" s="458" t="s">
        <v>1817</v>
      </c>
      <c r="K227" s="454"/>
      <c r="M227" s="93" t="s">
        <v>368</v>
      </c>
      <c r="N227" s="94">
        <v>1000</v>
      </c>
    </row>
    <row r="228" spans="1:17" ht="16.5" thickBot="1">
      <c r="A228" s="454" t="s">
        <v>119</v>
      </c>
      <c r="B228" s="454" t="s">
        <v>2098</v>
      </c>
      <c r="C228" s="454" t="s">
        <v>2102</v>
      </c>
      <c r="D228" s="454" t="s">
        <v>2103</v>
      </c>
      <c r="E228" s="459" t="s">
        <v>2107</v>
      </c>
      <c r="F228" s="454">
        <v>1</v>
      </c>
      <c r="G228" s="456" t="s">
        <v>2121</v>
      </c>
      <c r="H228" s="457">
        <v>43743</v>
      </c>
      <c r="I228" s="454"/>
      <c r="J228" s="458" t="s">
        <v>1817</v>
      </c>
      <c r="K228" s="454"/>
      <c r="M228" s="111" t="s">
        <v>278</v>
      </c>
      <c r="N228" s="112">
        <f>SUM(N225:N227)</f>
        <v>4000</v>
      </c>
    </row>
    <row r="229" spans="1:17" ht="16.5" thickBot="1">
      <c r="A229" s="595" t="s">
        <v>2124</v>
      </c>
      <c r="B229" s="595" t="s">
        <v>1863</v>
      </c>
      <c r="C229" s="595" t="s">
        <v>1284</v>
      </c>
      <c r="D229" s="595" t="s">
        <v>2123</v>
      </c>
      <c r="E229" s="601">
        <v>2400</v>
      </c>
      <c r="F229" s="595">
        <v>1</v>
      </c>
      <c r="G229" s="602" t="s">
        <v>2122</v>
      </c>
      <c r="H229" s="603">
        <v>43748</v>
      </c>
      <c r="I229" s="604"/>
      <c r="J229" s="567" t="s">
        <v>1246</v>
      </c>
      <c r="K229" s="604"/>
    </row>
    <row r="230" spans="1:17" ht="16.5" thickBot="1">
      <c r="A230" s="105" t="s">
        <v>119</v>
      </c>
      <c r="B230" s="39" t="s">
        <v>1863</v>
      </c>
      <c r="C230" s="39" t="s">
        <v>1278</v>
      </c>
      <c r="D230" s="39" t="s">
        <v>3086</v>
      </c>
      <c r="E230" s="40">
        <v>3141</v>
      </c>
      <c r="F230" s="39">
        <v>1</v>
      </c>
      <c r="G230" s="571" t="s">
        <v>1115</v>
      </c>
      <c r="H230" s="140">
        <v>44076</v>
      </c>
      <c r="I230" s="39"/>
      <c r="J230" s="156"/>
      <c r="K230" s="39"/>
      <c r="M230" s="109" t="s">
        <v>1795</v>
      </c>
      <c r="N230" s="110"/>
      <c r="O230" s="20">
        <v>44</v>
      </c>
      <c r="P230" t="s">
        <v>1669</v>
      </c>
    </row>
    <row r="231" spans="1:17" ht="16.5" thickTop="1">
      <c r="A231" s="39" t="s">
        <v>1113</v>
      </c>
      <c r="B231" s="39" t="s">
        <v>1863</v>
      </c>
      <c r="C231" s="39" t="s">
        <v>1114</v>
      </c>
      <c r="D231" s="39" t="s">
        <v>2580</v>
      </c>
      <c r="E231" s="40">
        <v>2903</v>
      </c>
      <c r="F231" s="39">
        <v>1</v>
      </c>
      <c r="G231" s="571" t="s">
        <v>1115</v>
      </c>
      <c r="H231" s="140">
        <v>43892</v>
      </c>
      <c r="I231" s="39"/>
      <c r="J231" s="156"/>
      <c r="K231" s="39"/>
      <c r="M231" s="93" t="s">
        <v>112</v>
      </c>
      <c r="N231" s="94">
        <v>4500</v>
      </c>
      <c r="P231" t="s">
        <v>1789</v>
      </c>
    </row>
    <row r="232" spans="1:17">
      <c r="A232" s="406" t="s">
        <v>2140</v>
      </c>
      <c r="B232" s="407" t="s">
        <v>1863</v>
      </c>
      <c r="C232" s="407" t="s">
        <v>1324</v>
      </c>
      <c r="D232" s="407" t="s">
        <v>2139</v>
      </c>
      <c r="E232" s="411">
        <v>1120</v>
      </c>
      <c r="F232" s="407">
        <v>1</v>
      </c>
      <c r="G232" s="409" t="s">
        <v>2145</v>
      </c>
      <c r="H232" s="413">
        <v>43748</v>
      </c>
      <c r="I232" s="267" t="s">
        <v>3298</v>
      </c>
      <c r="J232" s="574"/>
      <c r="K232" s="560"/>
      <c r="M232" s="100" t="s">
        <v>1167</v>
      </c>
      <c r="N232" s="94">
        <v>1160</v>
      </c>
      <c r="O232" s="305"/>
    </row>
    <row r="233" spans="1:17">
      <c r="A233" s="279" t="s">
        <v>1386</v>
      </c>
      <c r="B233" s="279"/>
      <c r="C233" s="279"/>
      <c r="D233" s="39" t="s">
        <v>3301</v>
      </c>
      <c r="E233" s="40">
        <v>-1305</v>
      </c>
      <c r="F233" s="39"/>
      <c r="G233" s="612" t="s">
        <v>480</v>
      </c>
      <c r="H233" s="140"/>
      <c r="I233" s="39"/>
      <c r="J233" s="156"/>
      <c r="K233" s="39"/>
      <c r="M233" s="93" t="s">
        <v>368</v>
      </c>
      <c r="N233" s="94">
        <v>850</v>
      </c>
    </row>
    <row r="234" spans="1:17" ht="16.5" thickBot="1">
      <c r="A234" s="39"/>
      <c r="B234" s="39"/>
      <c r="C234" s="39"/>
      <c r="D234" s="39"/>
      <c r="E234" s="40"/>
      <c r="F234" s="39"/>
      <c r="G234" s="462"/>
      <c r="H234" s="140"/>
      <c r="I234" s="39"/>
      <c r="J234" s="156"/>
      <c r="K234" s="39"/>
      <c r="M234" s="111" t="s">
        <v>278</v>
      </c>
      <c r="N234" s="112">
        <f>SUM(N230:N233)</f>
        <v>6510</v>
      </c>
    </row>
    <row r="235" spans="1:17" ht="16.5" thickBot="1">
      <c r="A235" s="624" t="s">
        <v>1364</v>
      </c>
      <c r="B235" s="625"/>
      <c r="C235" s="626"/>
      <c r="D235" s="209"/>
      <c r="E235" s="210"/>
      <c r="F235" s="209"/>
      <c r="G235" s="211"/>
      <c r="H235" s="213" t="s">
        <v>1069</v>
      </c>
      <c r="I235" s="214">
        <f>SUM(E236:E250)</f>
        <v>21845</v>
      </c>
      <c r="J235" s="212"/>
      <c r="K235" s="209"/>
    </row>
    <row r="236" spans="1:17" ht="16.5" thickBot="1">
      <c r="A236" s="39" t="s">
        <v>1314</v>
      </c>
      <c r="B236" s="39" t="s">
        <v>1315</v>
      </c>
      <c r="C236" s="39" t="s">
        <v>1316</v>
      </c>
      <c r="D236" s="39" t="s">
        <v>1317</v>
      </c>
      <c r="E236" s="40">
        <v>5000</v>
      </c>
      <c r="F236" s="39">
        <v>1</v>
      </c>
      <c r="G236" s="299" t="s">
        <v>535</v>
      </c>
      <c r="H236" s="140">
        <v>43588</v>
      </c>
      <c r="I236" s="39"/>
      <c r="J236" s="156"/>
      <c r="K236" s="39"/>
      <c r="L236" t="s">
        <v>1658</v>
      </c>
      <c r="M236" s="109" t="s">
        <v>1834</v>
      </c>
      <c r="N236" s="110"/>
      <c r="O236" s="313">
        <v>45</v>
      </c>
      <c r="P236" t="s">
        <v>1836</v>
      </c>
    </row>
    <row r="237" spans="1:17" ht="16.5" thickTop="1">
      <c r="A237" s="105" t="s">
        <v>825</v>
      </c>
      <c r="B237" s="39" t="s">
        <v>1863</v>
      </c>
      <c r="C237" s="39" t="s">
        <v>1284</v>
      </c>
      <c r="D237" s="39" t="s">
        <v>1016</v>
      </c>
      <c r="E237" s="40">
        <v>3090</v>
      </c>
      <c r="F237" s="39">
        <v>1</v>
      </c>
      <c r="G237" s="307" t="s">
        <v>535</v>
      </c>
      <c r="H237" s="140">
        <v>43598</v>
      </c>
      <c r="I237" s="39"/>
      <c r="J237" s="156" t="s">
        <v>1285</v>
      </c>
      <c r="K237" s="39"/>
      <c r="M237" s="93" t="s">
        <v>112</v>
      </c>
      <c r="N237" s="94">
        <v>3200</v>
      </c>
      <c r="O237" s="313"/>
      <c r="P237" t="s">
        <v>1831</v>
      </c>
    </row>
    <row r="238" spans="1:17">
      <c r="A238" s="105" t="s">
        <v>1358</v>
      </c>
      <c r="B238" s="39" t="s">
        <v>1359</v>
      </c>
      <c r="C238" s="39" t="s">
        <v>1360</v>
      </c>
      <c r="D238" s="39" t="s">
        <v>1362</v>
      </c>
      <c r="E238" s="40">
        <v>2064</v>
      </c>
      <c r="F238" s="39">
        <v>2</v>
      </c>
      <c r="G238" s="312" t="s">
        <v>1361</v>
      </c>
      <c r="H238" s="140">
        <v>43612</v>
      </c>
      <c r="I238" s="39"/>
      <c r="J238" s="156"/>
      <c r="K238" s="39"/>
      <c r="M238" s="93" t="s">
        <v>368</v>
      </c>
      <c r="N238" s="94">
        <v>1000</v>
      </c>
      <c r="O238" s="313"/>
    </row>
    <row r="239" spans="1:17" ht="16.5" thickBot="1">
      <c r="A239" s="39" t="s">
        <v>1365</v>
      </c>
      <c r="B239" s="39" t="s">
        <v>1863</v>
      </c>
      <c r="C239" s="39" t="s">
        <v>1366</v>
      </c>
      <c r="D239" s="39" t="s">
        <v>1368</v>
      </c>
      <c r="E239" s="40">
        <v>618</v>
      </c>
      <c r="F239" s="39">
        <v>1</v>
      </c>
      <c r="G239" s="314" t="s">
        <v>1367</v>
      </c>
      <c r="H239" s="140">
        <v>43605</v>
      </c>
      <c r="I239" s="39"/>
      <c r="J239" s="156"/>
      <c r="K239" s="39"/>
      <c r="M239" s="111" t="s">
        <v>278</v>
      </c>
      <c r="N239" s="112">
        <f>SUM(N236:N238)</f>
        <v>4200</v>
      </c>
      <c r="O239" s="313"/>
    </row>
    <row r="240" spans="1:17" ht="16.5" thickBot="1">
      <c r="A240" s="39" t="s">
        <v>1389</v>
      </c>
      <c r="B240" s="39" t="s">
        <v>1864</v>
      </c>
      <c r="C240" s="39" t="s">
        <v>1390</v>
      </c>
      <c r="D240" s="39" t="s">
        <v>1391</v>
      </c>
      <c r="E240" s="627">
        <v>2222</v>
      </c>
      <c r="F240" s="39">
        <v>1</v>
      </c>
      <c r="G240" s="327" t="s">
        <v>1395</v>
      </c>
      <c r="H240" s="140">
        <v>43617</v>
      </c>
      <c r="I240" s="39"/>
      <c r="J240" s="156"/>
      <c r="K240" s="39"/>
      <c r="O240" s="313"/>
    </row>
    <row r="241" spans="1:18" ht="16.5" thickBot="1">
      <c r="A241" s="39" t="s">
        <v>1393</v>
      </c>
      <c r="B241" s="39" t="s">
        <v>1864</v>
      </c>
      <c r="C241" s="39" t="s">
        <v>1392</v>
      </c>
      <c r="D241" s="39" t="s">
        <v>1394</v>
      </c>
      <c r="E241" s="627"/>
      <c r="F241" s="39">
        <v>1</v>
      </c>
      <c r="G241" s="327" t="s">
        <v>1395</v>
      </c>
      <c r="H241" s="140">
        <v>43617</v>
      </c>
      <c r="I241" s="39"/>
      <c r="J241" s="156"/>
      <c r="K241" s="39"/>
      <c r="L241" t="s">
        <v>1894</v>
      </c>
      <c r="M241" s="109" t="s">
        <v>1893</v>
      </c>
      <c r="N241" s="110"/>
      <c r="O241" s="272">
        <v>46</v>
      </c>
      <c r="P241" t="s">
        <v>1896</v>
      </c>
    </row>
    <row r="242" spans="1:18" ht="16.5" thickTop="1">
      <c r="A242" s="39" t="s">
        <v>1389</v>
      </c>
      <c r="B242" s="39" t="s">
        <v>1863</v>
      </c>
      <c r="C242" s="39" t="s">
        <v>1422</v>
      </c>
      <c r="D242" s="39" t="s">
        <v>1423</v>
      </c>
      <c r="E242" s="40">
        <v>2950</v>
      </c>
      <c r="F242" s="39">
        <v>1</v>
      </c>
      <c r="G242" s="331" t="s">
        <v>122</v>
      </c>
      <c r="H242" s="140">
        <v>43621</v>
      </c>
      <c r="I242" s="39"/>
      <c r="J242" s="156"/>
      <c r="K242" s="39"/>
      <c r="M242" s="93" t="s">
        <v>112</v>
      </c>
      <c r="N242" s="94">
        <v>3500</v>
      </c>
      <c r="O242" s="295"/>
      <c r="P242" t="s">
        <v>1669</v>
      </c>
    </row>
    <row r="243" spans="1:18">
      <c r="A243" s="39" t="s">
        <v>1580</v>
      </c>
      <c r="B243" s="39" t="s">
        <v>1863</v>
      </c>
      <c r="C243" s="39" t="s">
        <v>1583</v>
      </c>
      <c r="D243" s="39" t="s">
        <v>1579</v>
      </c>
      <c r="E243" s="40">
        <v>860</v>
      </c>
      <c r="F243" s="39">
        <v>1</v>
      </c>
      <c r="G243" s="367" t="s">
        <v>1582</v>
      </c>
      <c r="H243" s="140">
        <v>43648</v>
      </c>
      <c r="I243" s="39"/>
      <c r="J243" s="156"/>
      <c r="K243" s="39"/>
      <c r="M243" s="93" t="s">
        <v>368</v>
      </c>
      <c r="N243" s="94">
        <v>500</v>
      </c>
      <c r="O243" s="303"/>
    </row>
    <row r="244" spans="1:18" ht="16.5" thickBot="1">
      <c r="A244" s="39" t="s">
        <v>1393</v>
      </c>
      <c r="B244" s="39" t="s">
        <v>1863</v>
      </c>
      <c r="C244" s="39" t="s">
        <v>974</v>
      </c>
      <c r="D244" s="39" t="s">
        <v>1637</v>
      </c>
      <c r="E244" s="40">
        <v>1470</v>
      </c>
      <c r="F244" s="39">
        <v>1</v>
      </c>
      <c r="G244" s="378" t="s">
        <v>1632</v>
      </c>
      <c r="H244" s="140">
        <v>43660</v>
      </c>
      <c r="I244" s="39"/>
      <c r="J244" s="156"/>
      <c r="K244" s="39"/>
      <c r="M244" s="111" t="s">
        <v>278</v>
      </c>
      <c r="N244" s="112">
        <f>SUM(N241:N243)</f>
        <v>4000</v>
      </c>
      <c r="O244" s="300"/>
    </row>
    <row r="245" spans="1:18" ht="16.5" thickBot="1">
      <c r="A245" s="39" t="s">
        <v>1720</v>
      </c>
      <c r="B245" s="39" t="s">
        <v>1864</v>
      </c>
      <c r="C245" s="39" t="s">
        <v>1718</v>
      </c>
      <c r="D245" s="39" t="s">
        <v>1719</v>
      </c>
      <c r="E245" s="40">
        <v>1000</v>
      </c>
      <c r="F245" s="39">
        <v>1</v>
      </c>
      <c r="G245" s="384" t="s">
        <v>506</v>
      </c>
      <c r="H245" s="140">
        <v>43671</v>
      </c>
      <c r="I245" s="39"/>
      <c r="J245" s="156"/>
      <c r="K245" s="39"/>
      <c r="O245" s="298"/>
    </row>
    <row r="246" spans="1:18" ht="16.5" thickBot="1">
      <c r="A246" s="105" t="s">
        <v>119</v>
      </c>
      <c r="B246" s="39" t="s">
        <v>485</v>
      </c>
      <c r="C246" s="39" t="s">
        <v>1777</v>
      </c>
      <c r="D246" s="39" t="s">
        <v>1758</v>
      </c>
      <c r="E246" s="40">
        <v>816</v>
      </c>
      <c r="F246" s="39">
        <v>1</v>
      </c>
      <c r="G246" s="380" t="s">
        <v>1761</v>
      </c>
      <c r="H246" s="140">
        <v>43679</v>
      </c>
      <c r="I246" s="39"/>
      <c r="J246" s="156"/>
      <c r="K246" s="39"/>
      <c r="M246" s="109" t="s">
        <v>1935</v>
      </c>
      <c r="N246" s="110"/>
      <c r="O246" s="252">
        <v>47</v>
      </c>
      <c r="P246" s="104" t="s">
        <v>1716</v>
      </c>
      <c r="R246" t="s">
        <v>1940</v>
      </c>
    </row>
    <row r="247" spans="1:18" ht="16.5" thickTop="1">
      <c r="A247" s="39" t="s">
        <v>2535</v>
      </c>
      <c r="B247" s="39" t="s">
        <v>1862</v>
      </c>
      <c r="C247" s="39" t="s">
        <v>2464</v>
      </c>
      <c r="D247" s="39" t="s">
        <v>2536</v>
      </c>
      <c r="E247" s="40">
        <v>2400</v>
      </c>
      <c r="F247" s="39">
        <v>1</v>
      </c>
      <c r="G247" s="509" t="s">
        <v>2534</v>
      </c>
      <c r="H247" s="140">
        <v>43786</v>
      </c>
      <c r="I247" s="39"/>
      <c r="J247" s="156"/>
      <c r="K247" s="39"/>
      <c r="M247" s="93" t="s">
        <v>112</v>
      </c>
      <c r="N247" s="94">
        <v>3500</v>
      </c>
      <c r="O247" s="252"/>
      <c r="P247" t="s">
        <v>1838</v>
      </c>
    </row>
    <row r="248" spans="1:18">
      <c r="A248" s="406" t="s">
        <v>119</v>
      </c>
      <c r="B248" s="407" t="s">
        <v>1861</v>
      </c>
      <c r="C248" s="407" t="s">
        <v>1777</v>
      </c>
      <c r="D248" s="407" t="s">
        <v>1758</v>
      </c>
      <c r="E248" s="411">
        <v>815</v>
      </c>
      <c r="F248" s="407">
        <v>1</v>
      </c>
      <c r="G248" s="409" t="s">
        <v>1761</v>
      </c>
      <c r="H248" s="414">
        <v>43679</v>
      </c>
      <c r="I248" s="267" t="s">
        <v>1818</v>
      </c>
      <c r="J248" s="156"/>
      <c r="K248" s="39"/>
      <c r="M248" s="93" t="s">
        <v>368</v>
      </c>
      <c r="N248" s="94">
        <v>500</v>
      </c>
      <c r="O248" s="253"/>
      <c r="P248" t="s">
        <v>1939</v>
      </c>
    </row>
    <row r="249" spans="1:18" ht="16.5" thickBot="1">
      <c r="A249" s="279" t="s">
        <v>1386</v>
      </c>
      <c r="B249" s="279"/>
      <c r="C249" s="279"/>
      <c r="D249" s="39" t="s">
        <v>1819</v>
      </c>
      <c r="E249" s="40">
        <v>-1460</v>
      </c>
      <c r="F249" s="39"/>
      <c r="G249" s="404" t="s">
        <v>824</v>
      </c>
      <c r="H249" s="140"/>
      <c r="I249" s="39"/>
      <c r="J249" s="156"/>
      <c r="K249" s="39"/>
      <c r="M249" s="111" t="s">
        <v>278</v>
      </c>
      <c r="N249" s="112">
        <f>SUM(N246:N248)</f>
        <v>4000</v>
      </c>
      <c r="O249" s="253"/>
    </row>
    <row r="250" spans="1:18" ht="16.5" thickBot="1">
      <c r="A250" s="39"/>
      <c r="B250" s="39"/>
      <c r="C250" s="39"/>
      <c r="D250" s="39"/>
      <c r="E250" s="40"/>
      <c r="F250" s="39"/>
      <c r="G250" s="314"/>
      <c r="H250" s="140"/>
      <c r="I250" s="39"/>
      <c r="J250" s="156"/>
      <c r="K250" s="39"/>
      <c r="O250" s="328"/>
    </row>
    <row r="251" spans="1:18" ht="16.5" thickBot="1">
      <c r="A251" s="624" t="s">
        <v>2338</v>
      </c>
      <c r="B251" s="625"/>
      <c r="C251" s="626"/>
      <c r="D251" s="209"/>
      <c r="E251" s="210"/>
      <c r="F251" s="209"/>
      <c r="G251" s="211"/>
      <c r="H251" s="213" t="s">
        <v>1069</v>
      </c>
      <c r="I251" s="214">
        <f>SUM(E252:E256)</f>
        <v>11090</v>
      </c>
      <c r="J251" s="212"/>
      <c r="K251" s="209"/>
      <c r="L251" t="s">
        <v>1883</v>
      </c>
      <c r="M251" s="109" t="s">
        <v>1837</v>
      </c>
      <c r="N251" s="110"/>
      <c r="O251" s="418">
        <v>48</v>
      </c>
      <c r="P251" t="s">
        <v>1669</v>
      </c>
      <c r="Q251" s="290"/>
      <c r="R251" t="s">
        <v>1851</v>
      </c>
    </row>
    <row r="252" spans="1:18" ht="16.5" thickTop="1">
      <c r="A252" s="39" t="s">
        <v>2335</v>
      </c>
      <c r="B252" s="39" t="s">
        <v>2273</v>
      </c>
      <c r="C252" s="39" t="s">
        <v>162</v>
      </c>
      <c r="D252" s="39" t="s">
        <v>2337</v>
      </c>
      <c r="E252" s="40">
        <v>1800</v>
      </c>
      <c r="F252" s="39">
        <v>1</v>
      </c>
      <c r="G252" s="500" t="s">
        <v>2336</v>
      </c>
      <c r="H252" s="140">
        <v>43767</v>
      </c>
      <c r="I252" s="39"/>
      <c r="J252" s="156"/>
      <c r="K252" s="39"/>
      <c r="M252" s="93" t="s">
        <v>112</v>
      </c>
      <c r="N252" s="94">
        <v>4000</v>
      </c>
      <c r="O252" s="418"/>
      <c r="P252" t="s">
        <v>1838</v>
      </c>
      <c r="Q252" s="290" t="s">
        <v>1681</v>
      </c>
      <c r="R252" t="s">
        <v>1888</v>
      </c>
    </row>
    <row r="253" spans="1:18">
      <c r="A253" s="39" t="s">
        <v>2341</v>
      </c>
      <c r="B253" s="39" t="s">
        <v>2350</v>
      </c>
      <c r="C253" s="39" t="s">
        <v>2352</v>
      </c>
      <c r="D253" s="39" t="s">
        <v>2340</v>
      </c>
      <c r="E253" s="40">
        <v>4715</v>
      </c>
      <c r="F253" s="39">
        <v>1</v>
      </c>
      <c r="G253" s="500" t="s">
        <v>2356</v>
      </c>
      <c r="H253" s="140">
        <v>43770</v>
      </c>
      <c r="I253" s="39"/>
      <c r="J253" s="156"/>
      <c r="K253" s="39"/>
      <c r="M253" s="100" t="s">
        <v>1167</v>
      </c>
      <c r="N253" s="94">
        <v>1160</v>
      </c>
      <c r="O253" s="272"/>
      <c r="P253" t="s">
        <v>1925</v>
      </c>
      <c r="Q253" s="290" t="s">
        <v>1681</v>
      </c>
      <c r="R253" t="s">
        <v>1945</v>
      </c>
    </row>
    <row r="254" spans="1:18">
      <c r="A254" s="39" t="s">
        <v>2343</v>
      </c>
      <c r="B254" s="39" t="s">
        <v>2351</v>
      </c>
      <c r="C254" s="39" t="s">
        <v>2354</v>
      </c>
      <c r="D254" s="39" t="s">
        <v>2342</v>
      </c>
      <c r="E254" s="40">
        <v>3465</v>
      </c>
      <c r="F254" s="39">
        <v>1</v>
      </c>
      <c r="G254" s="500" t="s">
        <v>2356</v>
      </c>
      <c r="H254" s="140">
        <v>43770</v>
      </c>
      <c r="I254" s="39"/>
      <c r="J254" s="156"/>
      <c r="K254" s="39"/>
      <c r="M254" s="93" t="s">
        <v>368</v>
      </c>
      <c r="N254" s="94">
        <v>550</v>
      </c>
      <c r="O254" s="418"/>
      <c r="Q254" s="290"/>
    </row>
    <row r="255" spans="1:18" ht="16.5" thickBot="1">
      <c r="A255" s="105" t="s">
        <v>119</v>
      </c>
      <c r="B255" s="39" t="s">
        <v>2440</v>
      </c>
      <c r="C255" s="39" t="s">
        <v>2441</v>
      </c>
      <c r="D255" s="39" t="s">
        <v>2435</v>
      </c>
      <c r="E255" s="40">
        <v>1110</v>
      </c>
      <c r="F255" s="39">
        <v>1</v>
      </c>
      <c r="G255" s="509" t="s">
        <v>2439</v>
      </c>
      <c r="H255" s="140">
        <v>43780</v>
      </c>
      <c r="I255" s="39"/>
      <c r="J255" s="156"/>
      <c r="K255" s="39"/>
      <c r="M255" s="111" t="s">
        <v>278</v>
      </c>
      <c r="N255" s="112">
        <f>SUM(N251:N254)</f>
        <v>5710</v>
      </c>
      <c r="O255" s="418"/>
    </row>
    <row r="256" spans="1:18" ht="16.5" thickBot="1">
      <c r="A256" s="39"/>
      <c r="B256" s="39"/>
      <c r="C256" s="39"/>
      <c r="D256" s="39"/>
      <c r="E256" s="40"/>
      <c r="F256" s="39"/>
      <c r="G256" s="500"/>
      <c r="H256" s="140"/>
      <c r="I256" s="39"/>
      <c r="J256" s="156"/>
      <c r="K256" s="39"/>
      <c r="O256" s="418"/>
    </row>
    <row r="257" spans="1:17" ht="16.5" thickBot="1">
      <c r="A257" s="624" t="s">
        <v>2339</v>
      </c>
      <c r="B257" s="625"/>
      <c r="C257" s="626"/>
      <c r="D257" s="209"/>
      <c r="E257" s="210"/>
      <c r="F257" s="209"/>
      <c r="G257" s="211"/>
      <c r="H257" s="213" t="s">
        <v>1069</v>
      </c>
      <c r="I257" s="214">
        <f>SUM(E258:E261)</f>
        <v>11015</v>
      </c>
      <c r="J257" s="212"/>
      <c r="K257" s="209"/>
      <c r="L257" t="s">
        <v>1839</v>
      </c>
      <c r="M257" s="109" t="s">
        <v>2096</v>
      </c>
      <c r="N257" s="110"/>
      <c r="O257" s="418">
        <v>49</v>
      </c>
      <c r="P257" t="s">
        <v>1678</v>
      </c>
    </row>
    <row r="258" spans="1:17" ht="16.5" thickTop="1">
      <c r="A258" s="39" t="s">
        <v>2272</v>
      </c>
      <c r="B258" s="39" t="s">
        <v>2273</v>
      </c>
      <c r="C258" s="39" t="s">
        <v>162</v>
      </c>
      <c r="D258" s="39" t="s">
        <v>2276</v>
      </c>
      <c r="E258" s="40">
        <v>5000</v>
      </c>
      <c r="F258" s="39">
        <v>1</v>
      </c>
      <c r="G258" s="498" t="s">
        <v>2274</v>
      </c>
      <c r="H258" s="140">
        <v>43766</v>
      </c>
      <c r="I258" s="39"/>
      <c r="J258" s="156" t="s">
        <v>2275</v>
      </c>
      <c r="K258" s="39"/>
      <c r="M258" s="93" t="s">
        <v>112</v>
      </c>
      <c r="N258" s="94">
        <v>8000</v>
      </c>
      <c r="O258" s="418" t="s">
        <v>2095</v>
      </c>
      <c r="P258" t="s">
        <v>1230</v>
      </c>
      <c r="Q258" s="290" t="s">
        <v>1681</v>
      </c>
    </row>
    <row r="259" spans="1:17">
      <c r="A259" s="39" t="s">
        <v>2341</v>
      </c>
      <c r="B259" s="39" t="s">
        <v>2350</v>
      </c>
      <c r="C259" s="39" t="s">
        <v>2352</v>
      </c>
      <c r="D259" s="39" t="s">
        <v>2340</v>
      </c>
      <c r="E259" s="40">
        <v>4715</v>
      </c>
      <c r="F259" s="39">
        <v>1</v>
      </c>
      <c r="G259" s="500" t="s">
        <v>2356</v>
      </c>
      <c r="H259" s="140">
        <v>43770</v>
      </c>
      <c r="I259" s="39"/>
      <c r="J259" s="156"/>
      <c r="K259" s="39"/>
      <c r="M259" s="93" t="s">
        <v>368</v>
      </c>
      <c r="N259" s="94">
        <v>2000</v>
      </c>
      <c r="O259" s="418"/>
    </row>
    <row r="260" spans="1:17" ht="16.5" thickBot="1">
      <c r="A260" s="39" t="s">
        <v>3099</v>
      </c>
      <c r="B260" s="39" t="s">
        <v>1863</v>
      </c>
      <c r="C260" s="39" t="s">
        <v>1366</v>
      </c>
      <c r="D260" s="39" t="s">
        <v>3100</v>
      </c>
      <c r="E260" s="40">
        <v>1300</v>
      </c>
      <c r="F260" s="39">
        <v>1</v>
      </c>
      <c r="G260" s="556" t="s">
        <v>650</v>
      </c>
      <c r="H260" s="557">
        <v>44044</v>
      </c>
      <c r="I260" s="39"/>
      <c r="J260" s="156"/>
      <c r="K260" s="39"/>
      <c r="M260" s="111" t="s">
        <v>278</v>
      </c>
      <c r="N260" s="112">
        <f>SUM(N257:N259)</f>
        <v>10000</v>
      </c>
      <c r="O260" s="418"/>
    </row>
    <row r="261" spans="1:17" ht="16.5" thickBot="1">
      <c r="A261" s="39"/>
      <c r="B261" s="39"/>
      <c r="C261" s="39"/>
      <c r="D261" s="39"/>
      <c r="E261" s="40"/>
      <c r="F261" s="39"/>
      <c r="G261" s="500"/>
      <c r="H261" s="140"/>
      <c r="I261" s="39"/>
      <c r="J261" s="156"/>
      <c r="K261" s="39"/>
      <c r="O261" s="418"/>
    </row>
    <row r="262" spans="1:17" ht="16.5" thickBot="1">
      <c r="A262" s="624" t="s">
        <v>3242</v>
      </c>
      <c r="B262" s="625"/>
      <c r="C262" s="626"/>
      <c r="D262" s="209" t="s">
        <v>3244</v>
      </c>
      <c r="E262" s="209" t="s">
        <v>3243</v>
      </c>
      <c r="F262" s="209"/>
      <c r="G262" s="211"/>
      <c r="H262" s="213" t="s">
        <v>1069</v>
      </c>
      <c r="I262" s="214">
        <f>SUM(E263:E279)</f>
        <v>35860</v>
      </c>
      <c r="J262" s="212"/>
      <c r="K262" s="209"/>
      <c r="L262" t="s">
        <v>2267</v>
      </c>
      <c r="M262" s="109" t="s">
        <v>2170</v>
      </c>
      <c r="N262" s="110"/>
      <c r="O262" s="398">
        <v>50</v>
      </c>
      <c r="P262" t="s">
        <v>2171</v>
      </c>
    </row>
    <row r="263" spans="1:17" ht="16.5" thickTop="1">
      <c r="A263" s="105" t="s">
        <v>1017</v>
      </c>
      <c r="B263" s="105" t="s">
        <v>1863</v>
      </c>
      <c r="C263" s="105" t="s">
        <v>1018</v>
      </c>
      <c r="D263" s="105" t="s">
        <v>1019</v>
      </c>
      <c r="E263" s="106">
        <v>13000</v>
      </c>
      <c r="F263" s="105">
        <v>1</v>
      </c>
      <c r="G263" s="154" t="s">
        <v>1020</v>
      </c>
      <c r="H263" s="218">
        <v>43492</v>
      </c>
      <c r="I263" s="105"/>
      <c r="J263" s="156"/>
      <c r="K263" s="39"/>
      <c r="M263" s="93" t="s">
        <v>112</v>
      </c>
      <c r="N263" s="94">
        <v>3300</v>
      </c>
      <c r="O263" s="398"/>
      <c r="P263" t="s">
        <v>2172</v>
      </c>
    </row>
    <row r="264" spans="1:17">
      <c r="A264" s="595" t="s">
        <v>119</v>
      </c>
      <c r="B264" s="596" t="s">
        <v>1863</v>
      </c>
      <c r="C264" s="596" t="s">
        <v>1278</v>
      </c>
      <c r="D264" s="596" t="s">
        <v>2583</v>
      </c>
      <c r="E264" s="597">
        <v>6277</v>
      </c>
      <c r="F264" s="596">
        <v>2</v>
      </c>
      <c r="G264" s="598" t="s">
        <v>1115</v>
      </c>
      <c r="H264" s="599">
        <v>43893</v>
      </c>
      <c r="I264" s="600"/>
      <c r="J264" s="565" t="s">
        <v>3166</v>
      </c>
      <c r="K264" s="39"/>
      <c r="M264" s="93" t="s">
        <v>368</v>
      </c>
      <c r="N264" s="94">
        <v>700</v>
      </c>
      <c r="O264" s="398"/>
    </row>
    <row r="265" spans="1:17" ht="16.5" thickBot="1">
      <c r="A265" s="39" t="s">
        <v>1756</v>
      </c>
      <c r="B265" s="39" t="s">
        <v>1863</v>
      </c>
      <c r="C265" s="39" t="s">
        <v>984</v>
      </c>
      <c r="D265" s="39" t="s">
        <v>3334</v>
      </c>
      <c r="E265" s="40">
        <v>982</v>
      </c>
      <c r="F265" s="39">
        <v>1</v>
      </c>
      <c r="G265" s="618" t="s">
        <v>1115</v>
      </c>
      <c r="H265" s="140">
        <v>44179</v>
      </c>
      <c r="I265" s="39"/>
      <c r="J265" s="156"/>
      <c r="K265" s="39"/>
      <c r="M265" s="111" t="s">
        <v>278</v>
      </c>
      <c r="N265" s="112">
        <f>SUM(N262:N264)</f>
        <v>4000</v>
      </c>
      <c r="O265" s="398"/>
    </row>
    <row r="266" spans="1:17" ht="16.5" thickBot="1">
      <c r="A266" s="105" t="s">
        <v>119</v>
      </c>
      <c r="B266" s="39" t="s">
        <v>1863</v>
      </c>
      <c r="C266" s="39" t="s">
        <v>818</v>
      </c>
      <c r="D266" s="39" t="s">
        <v>3122</v>
      </c>
      <c r="E266" s="40">
        <v>703</v>
      </c>
      <c r="F266" s="39">
        <v>1</v>
      </c>
      <c r="G266" s="534" t="s">
        <v>439</v>
      </c>
      <c r="H266" s="140">
        <v>43938</v>
      </c>
      <c r="I266" s="39" t="s">
        <v>2672</v>
      </c>
      <c r="J266" s="156"/>
      <c r="K266" s="39"/>
      <c r="O266" s="309"/>
    </row>
    <row r="267" spans="1:17" ht="16.5" thickBot="1">
      <c r="A267" s="39" t="s">
        <v>359</v>
      </c>
      <c r="B267" s="39" t="s">
        <v>1863</v>
      </c>
      <c r="C267" s="39" t="s">
        <v>970</v>
      </c>
      <c r="D267" s="538" t="s">
        <v>2671</v>
      </c>
      <c r="E267" s="40">
        <v>1000</v>
      </c>
      <c r="F267" s="39">
        <v>1</v>
      </c>
      <c r="G267" s="534" t="s">
        <v>439</v>
      </c>
      <c r="H267" s="140">
        <v>43938</v>
      </c>
      <c r="I267" s="39" t="s">
        <v>2674</v>
      </c>
      <c r="J267" s="156"/>
      <c r="K267" s="39"/>
      <c r="L267" t="s">
        <v>2268</v>
      </c>
      <c r="M267" s="109" t="s">
        <v>2269</v>
      </c>
      <c r="N267" s="110"/>
      <c r="O267" s="369">
        <v>51</v>
      </c>
      <c r="P267" t="s">
        <v>1838</v>
      </c>
    </row>
    <row r="268" spans="1:17" ht="16.5" thickTop="1">
      <c r="A268" s="39" t="s">
        <v>359</v>
      </c>
      <c r="B268" s="39" t="s">
        <v>1863</v>
      </c>
      <c r="C268" s="39" t="s">
        <v>3254</v>
      </c>
      <c r="D268" s="39" t="s">
        <v>3255</v>
      </c>
      <c r="E268" s="40">
        <v>1348</v>
      </c>
      <c r="F268" s="39">
        <v>1</v>
      </c>
      <c r="G268" s="590" t="s">
        <v>1115</v>
      </c>
      <c r="H268" s="140">
        <v>44124</v>
      </c>
      <c r="I268" s="39"/>
      <c r="J268" s="156"/>
      <c r="K268" s="39"/>
      <c r="M268" s="93" t="s">
        <v>112</v>
      </c>
      <c r="N268" s="94">
        <v>4000</v>
      </c>
      <c r="O268" s="369"/>
      <c r="P268" t="s">
        <v>2115</v>
      </c>
    </row>
    <row r="269" spans="1:17">
      <c r="A269" s="39" t="s">
        <v>3263</v>
      </c>
      <c r="B269" s="39" t="s">
        <v>1863</v>
      </c>
      <c r="C269" s="39" t="s">
        <v>3264</v>
      </c>
      <c r="D269" s="39" t="s">
        <v>3262</v>
      </c>
      <c r="E269" s="40">
        <v>412</v>
      </c>
      <c r="F269" s="39">
        <v>2</v>
      </c>
      <c r="G269" s="590" t="s">
        <v>123</v>
      </c>
      <c r="H269" s="140">
        <v>44126</v>
      </c>
      <c r="I269" s="39"/>
      <c r="J269" s="156"/>
      <c r="K269" s="39"/>
      <c r="M269" s="93" t="s">
        <v>368</v>
      </c>
      <c r="N269" s="94">
        <v>1000</v>
      </c>
      <c r="O269" s="369"/>
    </row>
    <row r="270" spans="1:17" ht="16.5" thickBot="1">
      <c r="A270" s="39" t="s">
        <v>468</v>
      </c>
      <c r="B270" s="39" t="s">
        <v>1863</v>
      </c>
      <c r="C270" s="39" t="s">
        <v>3185</v>
      </c>
      <c r="D270" s="39" t="s">
        <v>3186</v>
      </c>
      <c r="E270" s="40">
        <v>900</v>
      </c>
      <c r="F270" s="39"/>
      <c r="G270" s="585" t="s">
        <v>3182</v>
      </c>
      <c r="H270" s="140">
        <v>44110</v>
      </c>
      <c r="I270" s="39"/>
      <c r="J270" s="156"/>
      <c r="K270" s="39"/>
      <c r="M270" s="111" t="s">
        <v>278</v>
      </c>
      <c r="N270" s="112">
        <f>SUM(N267:N269)</f>
        <v>5000</v>
      </c>
      <c r="O270" s="369"/>
    </row>
    <row r="271" spans="1:17" ht="16.5" thickBot="1">
      <c r="A271" s="105" t="s">
        <v>119</v>
      </c>
      <c r="B271" s="39" t="s">
        <v>1863</v>
      </c>
      <c r="C271" s="39" t="s">
        <v>972</v>
      </c>
      <c r="D271" s="39" t="s">
        <v>3219</v>
      </c>
      <c r="E271" s="40">
        <v>353</v>
      </c>
      <c r="F271" s="39">
        <v>1</v>
      </c>
      <c r="G271" s="592" t="s">
        <v>1115</v>
      </c>
      <c r="H271" s="140">
        <v>44120</v>
      </c>
      <c r="I271" s="39"/>
      <c r="J271" s="156"/>
      <c r="K271" s="39"/>
      <c r="O271" s="298"/>
    </row>
    <row r="272" spans="1:17" ht="16.5" thickBot="1">
      <c r="A272" s="434" t="s">
        <v>119</v>
      </c>
      <c r="B272" s="114" t="s">
        <v>1863</v>
      </c>
      <c r="C272" s="114" t="s">
        <v>991</v>
      </c>
      <c r="D272" s="114" t="s">
        <v>991</v>
      </c>
      <c r="E272" s="115">
        <v>899</v>
      </c>
      <c r="F272" s="114">
        <v>1</v>
      </c>
      <c r="G272" s="116" t="s">
        <v>2572</v>
      </c>
      <c r="H272" s="610">
        <v>43865</v>
      </c>
      <c r="I272" s="600"/>
      <c r="J272" s="605"/>
      <c r="K272" s="600" t="s">
        <v>2573</v>
      </c>
      <c r="L272" t="s">
        <v>1658</v>
      </c>
      <c r="M272" s="109" t="s">
        <v>2279</v>
      </c>
      <c r="N272" s="110"/>
      <c r="O272" s="499">
        <v>52</v>
      </c>
      <c r="P272" t="s">
        <v>2358</v>
      </c>
    </row>
    <row r="273" spans="1:17" ht="16.5" thickTop="1">
      <c r="A273" s="39" t="s">
        <v>2562</v>
      </c>
      <c r="B273" s="39" t="s">
        <v>1863</v>
      </c>
      <c r="C273" s="39" t="s">
        <v>713</v>
      </c>
      <c r="D273" s="39" t="s">
        <v>2565</v>
      </c>
      <c r="E273" s="40">
        <v>400</v>
      </c>
      <c r="F273" s="39">
        <v>1</v>
      </c>
      <c r="G273" s="154" t="s">
        <v>122</v>
      </c>
      <c r="H273" s="218">
        <v>43857</v>
      </c>
      <c r="I273" s="39"/>
      <c r="J273" s="156"/>
      <c r="K273" s="39"/>
      <c r="M273" s="93" t="s">
        <v>112</v>
      </c>
      <c r="N273" s="94">
        <v>3500</v>
      </c>
      <c r="O273" s="499"/>
      <c r="P273" t="s">
        <v>2115</v>
      </c>
    </row>
    <row r="274" spans="1:17">
      <c r="A274" s="39" t="s">
        <v>373</v>
      </c>
      <c r="B274" s="39" t="s">
        <v>1863</v>
      </c>
      <c r="C274" s="39" t="s">
        <v>980</v>
      </c>
      <c r="D274" s="39" t="s">
        <v>3164</v>
      </c>
      <c r="E274" s="40">
        <v>2807</v>
      </c>
      <c r="F274" s="39">
        <v>1</v>
      </c>
      <c r="G274" s="582" t="s">
        <v>1115</v>
      </c>
      <c r="H274" s="140">
        <v>44103</v>
      </c>
      <c r="I274" s="39" t="s">
        <v>3165</v>
      </c>
      <c r="J274" s="156"/>
      <c r="K274" s="39"/>
      <c r="M274" s="93" t="s">
        <v>368</v>
      </c>
      <c r="N274" s="94">
        <v>1000</v>
      </c>
      <c r="O274" s="499"/>
      <c r="P274" t="s">
        <v>2359</v>
      </c>
    </row>
    <row r="275" spans="1:17" ht="16.5" thickBot="1">
      <c r="A275" s="39" t="s">
        <v>3191</v>
      </c>
      <c r="B275" s="39" t="s">
        <v>1862</v>
      </c>
      <c r="C275" s="39" t="s">
        <v>2581</v>
      </c>
      <c r="D275" s="39" t="s">
        <v>2582</v>
      </c>
      <c r="E275" s="40">
        <v>2360</v>
      </c>
      <c r="F275" s="39">
        <v>1</v>
      </c>
      <c r="G275" s="522" t="s">
        <v>1115</v>
      </c>
      <c r="H275" s="140">
        <v>43892</v>
      </c>
      <c r="I275" s="39"/>
      <c r="J275" s="156"/>
      <c r="K275" s="39"/>
      <c r="M275" s="111" t="s">
        <v>278</v>
      </c>
      <c r="N275" s="112">
        <f>SUM(N272:N274)</f>
        <v>4500</v>
      </c>
      <c r="O275" s="499"/>
    </row>
    <row r="276" spans="1:17" ht="16.5" thickBot="1">
      <c r="A276" s="39" t="s">
        <v>3067</v>
      </c>
      <c r="B276" s="39" t="s">
        <v>1862</v>
      </c>
      <c r="C276" s="39" t="s">
        <v>1868</v>
      </c>
      <c r="D276" s="39" t="s">
        <v>3069</v>
      </c>
      <c r="E276" s="40">
        <v>826</v>
      </c>
      <c r="F276" s="39">
        <v>1</v>
      </c>
      <c r="G276" s="549" t="s">
        <v>1115</v>
      </c>
      <c r="H276" s="140">
        <v>44024</v>
      </c>
      <c r="I276" s="39"/>
      <c r="J276" s="156"/>
      <c r="K276" s="39"/>
      <c r="O276" s="497"/>
      <c r="P276" s="37"/>
    </row>
    <row r="277" spans="1:17" ht="16.5" thickBot="1">
      <c r="A277" s="105" t="s">
        <v>119</v>
      </c>
      <c r="B277" s="105" t="s">
        <v>1862</v>
      </c>
      <c r="C277" s="105" t="s">
        <v>175</v>
      </c>
      <c r="D277" s="105" t="s">
        <v>2657</v>
      </c>
      <c r="E277" s="106">
        <v>1400</v>
      </c>
      <c r="F277" s="105">
        <v>2</v>
      </c>
      <c r="G277" s="154" t="s">
        <v>2566</v>
      </c>
      <c r="H277" s="218">
        <v>43900</v>
      </c>
      <c r="I277" s="105"/>
      <c r="J277" s="565" t="s">
        <v>2658</v>
      </c>
      <c r="K277" s="39" t="s">
        <v>3112</v>
      </c>
      <c r="M277" s="109" t="s">
        <v>2377</v>
      </c>
      <c r="N277" s="110"/>
      <c r="O277" s="502">
        <v>53</v>
      </c>
      <c r="P277" t="s">
        <v>1702</v>
      </c>
    </row>
    <row r="278" spans="1:17" ht="16.5" thickTop="1">
      <c r="A278" s="105" t="s">
        <v>119</v>
      </c>
      <c r="B278" s="39" t="s">
        <v>1862</v>
      </c>
      <c r="C278" s="39" t="s">
        <v>715</v>
      </c>
      <c r="D278" s="39" t="s">
        <v>3135</v>
      </c>
      <c r="E278" s="40">
        <v>2193</v>
      </c>
      <c r="F278" s="39">
        <v>1</v>
      </c>
      <c r="G278" s="45" t="s">
        <v>1115</v>
      </c>
      <c r="H278" s="140">
        <v>44083</v>
      </c>
      <c r="I278" s="39"/>
      <c r="J278" s="156"/>
      <c r="K278" s="39"/>
      <c r="M278" s="93" t="s">
        <v>112</v>
      </c>
      <c r="N278" s="94">
        <v>3300</v>
      </c>
      <c r="O278" s="502"/>
      <c r="P278" t="s">
        <v>2359</v>
      </c>
    </row>
    <row r="279" spans="1:17">
      <c r="A279" s="39"/>
      <c r="B279" s="39"/>
      <c r="C279" s="39"/>
      <c r="D279" s="39"/>
      <c r="E279" s="40"/>
      <c r="F279" s="39"/>
      <c r="G279" s="154"/>
      <c r="H279" s="218"/>
      <c r="I279" s="39"/>
      <c r="J279" s="159"/>
      <c r="K279" s="39"/>
      <c r="M279" s="93" t="s">
        <v>368</v>
      </c>
      <c r="N279" s="94">
        <v>1000</v>
      </c>
      <c r="O279" s="502"/>
      <c r="Q279" s="37"/>
    </row>
    <row r="280" spans="1:17" ht="16.5" thickBot="1">
      <c r="A280" s="624" t="s">
        <v>3035</v>
      </c>
      <c r="B280" s="625"/>
      <c r="C280" s="626"/>
      <c r="D280" s="209"/>
      <c r="E280" s="210"/>
      <c r="F280" s="209"/>
      <c r="G280" s="211"/>
      <c r="H280" s="213" t="s">
        <v>1069</v>
      </c>
      <c r="I280" s="214">
        <f>SUM(E281:E293)</f>
        <v>33914</v>
      </c>
      <c r="J280" s="212"/>
      <c r="K280" s="209"/>
      <c r="M280" s="111" t="s">
        <v>278</v>
      </c>
      <c r="N280" s="112">
        <f>SUM(N277:N279)</f>
        <v>4300</v>
      </c>
      <c r="O280" s="502"/>
      <c r="Q280" s="37"/>
    </row>
    <row r="281" spans="1:17" ht="16.5" thickBot="1">
      <c r="A281" s="39" t="s">
        <v>2679</v>
      </c>
      <c r="B281" s="39" t="s">
        <v>161</v>
      </c>
      <c r="C281" s="39" t="s">
        <v>162</v>
      </c>
      <c r="D281" s="39" t="s">
        <v>2680</v>
      </c>
      <c r="E281" s="40">
        <v>9800</v>
      </c>
      <c r="F281" s="39">
        <v>1</v>
      </c>
      <c r="G281" s="534" t="s">
        <v>2681</v>
      </c>
      <c r="H281" s="140">
        <v>43926</v>
      </c>
      <c r="I281" s="39" t="s">
        <v>2682</v>
      </c>
      <c r="J281" s="156"/>
      <c r="K281" s="39"/>
      <c r="O281" s="495"/>
      <c r="P281" s="37"/>
      <c r="Q281" s="37"/>
    </row>
    <row r="282" spans="1:17" ht="16.5" thickBot="1">
      <c r="A282" s="39" t="s">
        <v>2675</v>
      </c>
      <c r="B282" s="39" t="s">
        <v>1863</v>
      </c>
      <c r="C282" s="39" t="s">
        <v>2676</v>
      </c>
      <c r="D282" s="39" t="s">
        <v>2677</v>
      </c>
      <c r="E282" s="40">
        <v>2910</v>
      </c>
      <c r="F282" s="39">
        <v>1</v>
      </c>
      <c r="G282" s="547" t="s">
        <v>439</v>
      </c>
      <c r="H282" s="140">
        <v>43944</v>
      </c>
      <c r="I282" s="39" t="s">
        <v>3036</v>
      </c>
      <c r="J282" s="156"/>
      <c r="K282" s="39"/>
      <c r="L282" t="s">
        <v>2411</v>
      </c>
      <c r="M282" s="109" t="s">
        <v>2389</v>
      </c>
      <c r="N282" s="110"/>
      <c r="O282" s="502">
        <v>54</v>
      </c>
      <c r="P282" t="s">
        <v>2390</v>
      </c>
      <c r="Q282" s="290" t="s">
        <v>1681</v>
      </c>
    </row>
    <row r="283" spans="1:17" ht="16.5" thickTop="1">
      <c r="A283" s="39" t="s">
        <v>1064</v>
      </c>
      <c r="B283" s="39" t="s">
        <v>1863</v>
      </c>
      <c r="C283" s="39" t="s">
        <v>1323</v>
      </c>
      <c r="D283" s="39" t="s">
        <v>1062</v>
      </c>
      <c r="E283" s="40">
        <v>2400</v>
      </c>
      <c r="F283" s="39">
        <v>1</v>
      </c>
      <c r="G283" s="547" t="s">
        <v>124</v>
      </c>
      <c r="H283" s="218">
        <v>43844</v>
      </c>
      <c r="I283" s="39"/>
      <c r="J283" s="159"/>
      <c r="K283" s="39"/>
      <c r="M283" s="93" t="s">
        <v>112</v>
      </c>
      <c r="N283" s="94">
        <v>3500</v>
      </c>
      <c r="O283" s="502"/>
      <c r="P283" t="s">
        <v>2391</v>
      </c>
    </row>
    <row r="284" spans="1:17">
      <c r="A284" s="39" t="s">
        <v>3005</v>
      </c>
      <c r="B284" s="39" t="s">
        <v>1862</v>
      </c>
      <c r="C284" s="105" t="s">
        <v>715</v>
      </c>
      <c r="D284" s="39" t="s">
        <v>3028</v>
      </c>
      <c r="E284" s="40">
        <v>6250</v>
      </c>
      <c r="F284" s="39">
        <v>1</v>
      </c>
      <c r="G284" s="461" t="s">
        <v>3029</v>
      </c>
      <c r="H284" s="140">
        <v>44008</v>
      </c>
      <c r="I284" s="39" t="s">
        <v>3030</v>
      </c>
      <c r="J284" s="156"/>
      <c r="K284" s="39"/>
      <c r="M284" s="100" t="s">
        <v>1167</v>
      </c>
      <c r="N284" s="94">
        <v>1782</v>
      </c>
      <c r="O284" s="502"/>
      <c r="P284" t="s">
        <v>2397</v>
      </c>
    </row>
    <row r="285" spans="1:17">
      <c r="A285" s="105" t="s">
        <v>119</v>
      </c>
      <c r="B285" s="39" t="s">
        <v>1862</v>
      </c>
      <c r="C285" s="39" t="s">
        <v>1771</v>
      </c>
      <c r="D285" s="39" t="s">
        <v>1764</v>
      </c>
      <c r="E285" s="40">
        <v>73</v>
      </c>
      <c r="F285" s="39">
        <v>1</v>
      </c>
      <c r="G285" s="394" t="s">
        <v>1761</v>
      </c>
      <c r="H285" s="140">
        <v>43679</v>
      </c>
      <c r="I285" s="105"/>
      <c r="J285" s="386" t="s">
        <v>1768</v>
      </c>
      <c r="K285" s="39"/>
      <c r="M285" s="93" t="s">
        <v>368</v>
      </c>
      <c r="N285" s="94">
        <v>1000</v>
      </c>
      <c r="O285" s="502"/>
    </row>
    <row r="286" spans="1:17" ht="16.5" thickBot="1">
      <c r="A286" s="105" t="s">
        <v>119</v>
      </c>
      <c r="B286" s="39" t="s">
        <v>1862</v>
      </c>
      <c r="C286" s="39" t="s">
        <v>1772</v>
      </c>
      <c r="D286" s="39" t="s">
        <v>1766</v>
      </c>
      <c r="E286" s="40">
        <v>1267</v>
      </c>
      <c r="F286" s="39">
        <v>1</v>
      </c>
      <c r="G286" s="394" t="s">
        <v>1761</v>
      </c>
      <c r="H286" s="140">
        <v>43679</v>
      </c>
      <c r="I286" s="39" t="s">
        <v>1770</v>
      </c>
      <c r="J286" s="156"/>
      <c r="K286" s="39"/>
      <c r="M286" s="111" t="s">
        <v>278</v>
      </c>
      <c r="N286" s="112">
        <f>SUM(N282:N285)</f>
        <v>6282</v>
      </c>
      <c r="O286" s="495"/>
    </row>
    <row r="287" spans="1:17" ht="16.5" thickBot="1">
      <c r="A287" s="105" t="s">
        <v>119</v>
      </c>
      <c r="B287" s="39" t="s">
        <v>1862</v>
      </c>
      <c r="C287" s="39" t="s">
        <v>2442</v>
      </c>
      <c r="D287" s="39" t="s">
        <v>3040</v>
      </c>
      <c r="E287" s="40">
        <v>2832</v>
      </c>
      <c r="F287" s="39">
        <v>1</v>
      </c>
      <c r="G287" s="547" t="s">
        <v>439</v>
      </c>
      <c r="H287" s="140">
        <v>44014</v>
      </c>
      <c r="I287" s="39"/>
      <c r="J287" s="156"/>
      <c r="K287" s="39"/>
      <c r="O287" s="495"/>
    </row>
    <row r="288" spans="1:17" ht="16.5" thickBot="1">
      <c r="A288" s="39" t="s">
        <v>1545</v>
      </c>
      <c r="B288" s="39" t="s">
        <v>1863</v>
      </c>
      <c r="C288" s="39" t="s">
        <v>1544</v>
      </c>
      <c r="D288" s="39" t="s">
        <v>1543</v>
      </c>
      <c r="E288" s="40">
        <v>200</v>
      </c>
      <c r="F288" s="39">
        <v>1</v>
      </c>
      <c r="G288" s="339" t="s">
        <v>1542</v>
      </c>
      <c r="H288" s="140">
        <v>43633</v>
      </c>
      <c r="I288" s="39"/>
      <c r="J288" s="156"/>
      <c r="K288" s="39"/>
      <c r="L288" t="s">
        <v>2541</v>
      </c>
      <c r="M288" s="109" t="s">
        <v>2540</v>
      </c>
      <c r="N288" s="110"/>
      <c r="O288" s="513">
        <v>55</v>
      </c>
      <c r="P288" t="s">
        <v>2542</v>
      </c>
      <c r="Q288" s="290"/>
    </row>
    <row r="289" spans="1:17" ht="16.5" thickTop="1">
      <c r="A289" s="105" t="s">
        <v>1097</v>
      </c>
      <c r="B289" s="39" t="s">
        <v>1862</v>
      </c>
      <c r="C289" s="105" t="s">
        <v>983</v>
      </c>
      <c r="D289" s="105" t="s">
        <v>1118</v>
      </c>
      <c r="E289" s="106">
        <v>2980</v>
      </c>
      <c r="F289" s="105">
        <v>1</v>
      </c>
      <c r="G289" s="154" t="s">
        <v>2553</v>
      </c>
      <c r="H289" s="218">
        <v>43844</v>
      </c>
      <c r="I289" s="39"/>
      <c r="J289" s="157"/>
      <c r="K289" s="105"/>
      <c r="M289" s="93" t="s">
        <v>112</v>
      </c>
      <c r="N289" s="94">
        <v>3600</v>
      </c>
      <c r="O289" s="513"/>
      <c r="P289" t="s">
        <v>2543</v>
      </c>
    </row>
    <row r="290" spans="1:17">
      <c r="A290" s="39" t="s">
        <v>2344</v>
      </c>
      <c r="B290" s="39" t="s">
        <v>2350</v>
      </c>
      <c r="C290" s="39" t="s">
        <v>2352</v>
      </c>
      <c r="D290" s="39" t="s">
        <v>2345</v>
      </c>
      <c r="E290" s="40">
        <v>1273</v>
      </c>
      <c r="F290" s="39">
        <v>1</v>
      </c>
      <c r="G290" s="500" t="s">
        <v>2356</v>
      </c>
      <c r="H290" s="140">
        <v>43770</v>
      </c>
      <c r="I290" s="39"/>
      <c r="J290" s="156"/>
      <c r="K290" s="39"/>
      <c r="M290" s="100" t="s">
        <v>1167</v>
      </c>
      <c r="N290" s="94">
        <v>1800</v>
      </c>
      <c r="O290" s="513"/>
    </row>
    <row r="291" spans="1:17">
      <c r="A291" s="39" t="s">
        <v>1113</v>
      </c>
      <c r="B291" s="39" t="s">
        <v>1863</v>
      </c>
      <c r="C291" s="39" t="s">
        <v>1114</v>
      </c>
      <c r="D291" s="39" t="s">
        <v>2578</v>
      </c>
      <c r="E291" s="40">
        <v>3008</v>
      </c>
      <c r="F291" s="39">
        <v>1</v>
      </c>
      <c r="G291" s="520" t="s">
        <v>1115</v>
      </c>
      <c r="H291" s="140">
        <v>43876</v>
      </c>
      <c r="I291" s="39"/>
      <c r="J291" s="156"/>
      <c r="K291" s="39"/>
      <c r="M291" s="93" t="s">
        <v>368</v>
      </c>
      <c r="N291" s="94">
        <v>500</v>
      </c>
      <c r="O291" s="513"/>
    </row>
    <row r="292" spans="1:17" ht="16.5" thickBot="1">
      <c r="A292" s="105" t="s">
        <v>3067</v>
      </c>
      <c r="B292" s="39" t="s">
        <v>1862</v>
      </c>
      <c r="C292" s="39" t="s">
        <v>1868</v>
      </c>
      <c r="D292" s="39" t="s">
        <v>3068</v>
      </c>
      <c r="E292" s="40">
        <v>921</v>
      </c>
      <c r="F292" s="39">
        <v>1</v>
      </c>
      <c r="G292" s="549" t="s">
        <v>1115</v>
      </c>
      <c r="H292" s="140">
        <v>44024</v>
      </c>
      <c r="I292" s="39"/>
      <c r="J292" s="156"/>
      <c r="K292" s="39"/>
      <c r="M292" s="111" t="s">
        <v>278</v>
      </c>
      <c r="N292" s="112">
        <f>SUM(N288:N291)</f>
        <v>5900</v>
      </c>
      <c r="O292" s="513"/>
    </row>
    <row r="293" spans="1:17" ht="16.5" thickBot="1">
      <c r="A293" s="39"/>
      <c r="B293" s="39"/>
      <c r="C293" s="39"/>
      <c r="D293" s="39"/>
      <c r="E293" s="40"/>
      <c r="F293" s="39"/>
      <c r="G293" s="518"/>
      <c r="H293" s="140"/>
      <c r="I293" s="39"/>
      <c r="J293" s="156"/>
      <c r="K293" s="39"/>
      <c r="O293" s="360"/>
    </row>
    <row r="294" spans="1:17" ht="16.5" thickBot="1">
      <c r="A294" s="624" t="s">
        <v>1078</v>
      </c>
      <c r="B294" s="625"/>
      <c r="C294" s="626"/>
      <c r="D294" s="209"/>
      <c r="E294" s="210"/>
      <c r="F294" s="209"/>
      <c r="G294" s="211"/>
      <c r="H294" s="213" t="s">
        <v>1069</v>
      </c>
      <c r="I294" s="214">
        <f>SUM(E295:E299)</f>
        <v>10218</v>
      </c>
      <c r="J294" s="212"/>
      <c r="K294" s="209"/>
      <c r="L294" t="s">
        <v>1894</v>
      </c>
      <c r="M294" s="109" t="s">
        <v>2544</v>
      </c>
      <c r="N294" s="110"/>
      <c r="O294" s="515">
        <v>56</v>
      </c>
      <c r="P294" t="s">
        <v>2359</v>
      </c>
      <c r="Q294" s="290"/>
    </row>
    <row r="295" spans="1:17" ht="16.5" thickTop="1">
      <c r="A295" s="39" t="s">
        <v>103</v>
      </c>
      <c r="B295" s="39" t="s">
        <v>1589</v>
      </c>
      <c r="C295" s="39" t="s">
        <v>162</v>
      </c>
      <c r="D295" s="39" t="s">
        <v>154</v>
      </c>
      <c r="E295" s="40">
        <v>6716</v>
      </c>
      <c r="F295" s="39">
        <v>1</v>
      </c>
      <c r="G295" s="199" t="s">
        <v>125</v>
      </c>
      <c r="H295" s="45"/>
      <c r="I295" s="39"/>
      <c r="J295" s="156"/>
      <c r="K295" s="39"/>
      <c r="M295" s="93" t="s">
        <v>112</v>
      </c>
      <c r="N295" s="94">
        <v>3000</v>
      </c>
      <c r="O295" s="515"/>
      <c r="P295" t="s">
        <v>1669</v>
      </c>
    </row>
    <row r="296" spans="1:17">
      <c r="A296" s="39" t="s">
        <v>1825</v>
      </c>
      <c r="B296" s="39" t="s">
        <v>1589</v>
      </c>
      <c r="C296" s="39" t="s">
        <v>494</v>
      </c>
      <c r="D296" s="39" t="s">
        <v>1824</v>
      </c>
      <c r="E296" s="40">
        <v>1615</v>
      </c>
      <c r="F296" s="39">
        <v>1</v>
      </c>
      <c r="G296" s="404" t="s">
        <v>535</v>
      </c>
      <c r="H296" s="140">
        <v>43704</v>
      </c>
      <c r="I296" s="39"/>
      <c r="J296" s="156"/>
      <c r="K296" s="39"/>
      <c r="M296" s="100" t="s">
        <v>1167</v>
      </c>
      <c r="N296" s="94">
        <v>1782</v>
      </c>
      <c r="O296" s="515"/>
    </row>
    <row r="297" spans="1:17">
      <c r="A297" s="105" t="s">
        <v>119</v>
      </c>
      <c r="B297" s="39" t="s">
        <v>1856</v>
      </c>
      <c r="C297" s="39" t="s">
        <v>428</v>
      </c>
      <c r="D297" s="39" t="s">
        <v>427</v>
      </c>
      <c r="E297" s="40">
        <v>1780</v>
      </c>
      <c r="F297" s="39">
        <v>1</v>
      </c>
      <c r="G297" s="199" t="s">
        <v>124</v>
      </c>
      <c r="H297" s="45"/>
      <c r="I297" s="39"/>
      <c r="J297" s="156"/>
      <c r="K297" s="39"/>
      <c r="M297" s="93" t="s">
        <v>368</v>
      </c>
      <c r="N297" s="94">
        <v>500</v>
      </c>
      <c r="O297" s="515"/>
    </row>
    <row r="298" spans="1:17" ht="16.5" thickBot="1">
      <c r="A298" s="105" t="s">
        <v>119</v>
      </c>
      <c r="B298" s="39" t="s">
        <v>164</v>
      </c>
      <c r="C298" s="39" t="s">
        <v>2331</v>
      </c>
      <c r="D298" s="39" t="s">
        <v>2329</v>
      </c>
      <c r="E298" s="40">
        <v>107</v>
      </c>
      <c r="F298" s="39">
        <v>1</v>
      </c>
      <c r="G298" s="496" t="s">
        <v>2330</v>
      </c>
      <c r="H298" s="140">
        <v>43720</v>
      </c>
      <c r="I298" s="39"/>
      <c r="J298" s="156"/>
      <c r="K298" s="39"/>
      <c r="M298" s="111" t="s">
        <v>278</v>
      </c>
      <c r="N298" s="112">
        <f>SUM(N294:N297)</f>
        <v>5282</v>
      </c>
      <c r="O298" s="515"/>
    </row>
    <row r="299" spans="1:17" ht="16.5" thickBot="1">
      <c r="A299" s="39"/>
      <c r="B299" s="39"/>
      <c r="C299" s="39"/>
      <c r="D299" s="39"/>
      <c r="E299" s="40"/>
      <c r="F299" s="39"/>
      <c r="G299" s="208"/>
      <c r="H299" s="140"/>
      <c r="I299" s="39"/>
      <c r="J299" s="156"/>
      <c r="K299" s="39"/>
      <c r="N299" s="497"/>
      <c r="O299" s="366"/>
    </row>
    <row r="300" spans="1:17" ht="16.5" thickBot="1">
      <c r="A300" s="624" t="s">
        <v>1844</v>
      </c>
      <c r="B300" s="625"/>
      <c r="C300" s="626"/>
      <c r="D300" s="209"/>
      <c r="E300" s="210"/>
      <c r="F300" s="209"/>
      <c r="G300" s="211"/>
      <c r="H300" s="213" t="s">
        <v>1069</v>
      </c>
      <c r="I300" s="214">
        <f>SUM(E301:E307)</f>
        <v>7914</v>
      </c>
      <c r="J300" s="212"/>
      <c r="K300" s="209"/>
      <c r="L300" t="s">
        <v>1894</v>
      </c>
      <c r="M300" s="109" t="s">
        <v>3046</v>
      </c>
      <c r="N300" s="110"/>
      <c r="O300" s="515">
        <v>57</v>
      </c>
      <c r="P300" t="s">
        <v>1683</v>
      </c>
    </row>
    <row r="301" spans="1:17" ht="16.5" thickTop="1">
      <c r="A301" s="39" t="s">
        <v>1850</v>
      </c>
      <c r="B301" s="39" t="s">
        <v>1588</v>
      </c>
      <c r="C301" s="39" t="s">
        <v>1847</v>
      </c>
      <c r="D301" s="39" t="s">
        <v>1844</v>
      </c>
      <c r="E301" s="421" t="s">
        <v>1848</v>
      </c>
      <c r="F301" s="39">
        <v>1</v>
      </c>
      <c r="G301" s="423" t="s">
        <v>1849</v>
      </c>
      <c r="H301" s="140">
        <v>43708</v>
      </c>
      <c r="I301" s="39"/>
      <c r="J301" s="156"/>
      <c r="K301" s="39"/>
      <c r="L301" t="s">
        <v>2557</v>
      </c>
      <c r="M301" s="93" t="s">
        <v>112</v>
      </c>
      <c r="N301" s="94">
        <v>750</v>
      </c>
      <c r="O301" s="515"/>
      <c r="Q301" t="s">
        <v>2545</v>
      </c>
    </row>
    <row r="302" spans="1:17">
      <c r="A302" s="39" t="s">
        <v>1850</v>
      </c>
      <c r="B302" s="39" t="s">
        <v>1588</v>
      </c>
      <c r="C302" s="39" t="s">
        <v>1884</v>
      </c>
      <c r="D302" s="39" t="s">
        <v>1885</v>
      </c>
      <c r="E302" s="40">
        <v>3940</v>
      </c>
      <c r="F302" s="39">
        <v>1</v>
      </c>
      <c r="G302" s="419" t="s">
        <v>1886</v>
      </c>
      <c r="H302" s="140">
        <v>43717</v>
      </c>
      <c r="I302" s="39"/>
      <c r="J302" s="159" t="s">
        <v>1887</v>
      </c>
      <c r="K302" s="39"/>
      <c r="M302" s="100" t="s">
        <v>1167</v>
      </c>
      <c r="N302" s="94">
        <v>210</v>
      </c>
      <c r="O302" s="515"/>
      <c r="Q302" t="s">
        <v>2546</v>
      </c>
    </row>
    <row r="303" spans="1:17" ht="16.5" thickBot="1">
      <c r="A303" s="39" t="s">
        <v>1842</v>
      </c>
      <c r="B303" s="39" t="s">
        <v>1588</v>
      </c>
      <c r="C303" s="39" t="s">
        <v>1846</v>
      </c>
      <c r="D303" s="39" t="s">
        <v>1843</v>
      </c>
      <c r="E303" s="40">
        <v>1092</v>
      </c>
      <c r="F303" s="39">
        <v>3</v>
      </c>
      <c r="G303" s="435" t="s">
        <v>1845</v>
      </c>
      <c r="H303" s="140">
        <v>43711</v>
      </c>
      <c r="I303" s="39"/>
      <c r="J303" s="156"/>
      <c r="K303" s="39"/>
      <c r="M303" s="111" t="s">
        <v>278</v>
      </c>
      <c r="N303" s="112">
        <f>SUM(N301:N302)</f>
        <v>960</v>
      </c>
      <c r="O303" s="515"/>
    </row>
    <row r="304" spans="1:17" ht="16.5" thickBot="1">
      <c r="A304" s="39" t="s">
        <v>1850</v>
      </c>
      <c r="B304" s="39" t="s">
        <v>1862</v>
      </c>
      <c r="C304" s="39" t="s">
        <v>2176</v>
      </c>
      <c r="D304" s="39" t="s">
        <v>2178</v>
      </c>
      <c r="E304" s="40">
        <v>880</v>
      </c>
      <c r="F304" s="39">
        <v>1</v>
      </c>
      <c r="G304" s="466" t="s">
        <v>2177</v>
      </c>
      <c r="H304" s="140">
        <v>43757</v>
      </c>
      <c r="I304" s="39"/>
      <c r="J304" s="156" t="s">
        <v>2179</v>
      </c>
      <c r="K304" s="39"/>
      <c r="O304" s="369"/>
    </row>
    <row r="305" spans="1:18" ht="16.5" thickBot="1">
      <c r="A305" s="39" t="s">
        <v>2407</v>
      </c>
      <c r="B305" s="39" t="s">
        <v>1862</v>
      </c>
      <c r="C305" s="39" t="s">
        <v>449</v>
      </c>
      <c r="D305" s="39" t="s">
        <v>2406</v>
      </c>
      <c r="E305" s="40">
        <v>780</v>
      </c>
      <c r="F305" s="39">
        <v>1</v>
      </c>
      <c r="G305" s="505" t="s">
        <v>2399</v>
      </c>
      <c r="H305" s="140">
        <v>43779</v>
      </c>
      <c r="I305" s="39"/>
      <c r="J305" s="156"/>
      <c r="K305" s="39"/>
      <c r="L305" t="s">
        <v>1894</v>
      </c>
      <c r="M305" s="109" t="s">
        <v>3047</v>
      </c>
      <c r="N305" s="110"/>
      <c r="O305" s="515">
        <v>58</v>
      </c>
      <c r="P305" t="s">
        <v>2359</v>
      </c>
    </row>
    <row r="306" spans="1:18" ht="16.5" thickTop="1">
      <c r="A306" s="39" t="s">
        <v>2130</v>
      </c>
      <c r="B306" s="39" t="s">
        <v>1863</v>
      </c>
      <c r="C306" s="39" t="s">
        <v>1644</v>
      </c>
      <c r="D306" s="39" t="s">
        <v>2129</v>
      </c>
      <c r="E306" s="40">
        <v>1222</v>
      </c>
      <c r="F306" s="39">
        <v>1</v>
      </c>
      <c r="G306" s="461" t="s">
        <v>2145</v>
      </c>
      <c r="H306" s="140">
        <v>43748</v>
      </c>
      <c r="I306" s="39"/>
      <c r="J306" s="156"/>
      <c r="K306" s="39"/>
      <c r="M306" s="93" t="s">
        <v>112</v>
      </c>
      <c r="N306" s="94">
        <v>750</v>
      </c>
      <c r="O306" s="515"/>
      <c r="P306" t="s">
        <v>1669</v>
      </c>
    </row>
    <row r="307" spans="1:18">
      <c r="A307" s="39"/>
      <c r="B307" s="39"/>
      <c r="C307" s="39"/>
      <c r="D307" s="39"/>
      <c r="E307" s="40"/>
      <c r="F307" s="39"/>
      <c r="G307" s="400"/>
      <c r="H307" s="140"/>
      <c r="I307" s="39"/>
      <c r="J307" s="156"/>
      <c r="K307" s="39"/>
      <c r="M307" s="100" t="s">
        <v>1167</v>
      </c>
      <c r="N307" s="94">
        <v>210</v>
      </c>
      <c r="O307" s="515"/>
    </row>
    <row r="308" spans="1:18" ht="16.5" thickBot="1">
      <c r="A308" s="624" t="s">
        <v>3123</v>
      </c>
      <c r="B308" s="625"/>
      <c r="C308" s="626"/>
      <c r="D308" s="209"/>
      <c r="E308" s="210"/>
      <c r="F308" s="209"/>
      <c r="G308" s="211"/>
      <c r="H308" s="213" t="s">
        <v>1069</v>
      </c>
      <c r="I308" s="214">
        <f>SUM(E309:E318)</f>
        <v>-1841</v>
      </c>
      <c r="J308" s="212"/>
      <c r="K308" s="209"/>
      <c r="M308" s="111" t="s">
        <v>278</v>
      </c>
      <c r="N308" s="112">
        <f>SUM(N306:N307)</f>
        <v>960</v>
      </c>
      <c r="O308" s="515"/>
    </row>
    <row r="309" spans="1:18" ht="16.5" thickBot="1">
      <c r="A309" s="39" t="s">
        <v>1905</v>
      </c>
      <c r="B309" s="39" t="s">
        <v>1922</v>
      </c>
      <c r="C309" s="39" t="s">
        <v>162</v>
      </c>
      <c r="D309" s="39" t="s">
        <v>1915</v>
      </c>
      <c r="E309" s="40">
        <v>7209</v>
      </c>
      <c r="F309" s="39">
        <v>1</v>
      </c>
      <c r="G309" s="439" t="s">
        <v>1908</v>
      </c>
      <c r="H309" s="140">
        <v>43708</v>
      </c>
      <c r="I309" s="39" t="s">
        <v>1934</v>
      </c>
      <c r="J309" s="156" t="s">
        <v>1909</v>
      </c>
      <c r="K309" s="39" t="s">
        <v>2375</v>
      </c>
      <c r="O309" s="374"/>
    </row>
    <row r="310" spans="1:18" ht="16.5" thickBot="1">
      <c r="A310" s="406" t="s">
        <v>1905</v>
      </c>
      <c r="B310" s="407" t="s">
        <v>1588</v>
      </c>
      <c r="C310" s="407" t="s">
        <v>162</v>
      </c>
      <c r="D310" s="407" t="s">
        <v>2249</v>
      </c>
      <c r="E310" s="411">
        <v>7209</v>
      </c>
      <c r="F310" s="407">
        <v>1</v>
      </c>
      <c r="G310" s="409" t="s">
        <v>1908</v>
      </c>
      <c r="H310" s="415">
        <v>43708</v>
      </c>
      <c r="I310" s="267" t="s">
        <v>1916</v>
      </c>
      <c r="J310" s="156" t="s">
        <v>1909</v>
      </c>
      <c r="K310" s="39"/>
      <c r="L310" t="s">
        <v>2550</v>
      </c>
      <c r="M310" s="109" t="s">
        <v>3048</v>
      </c>
      <c r="N310" s="110"/>
      <c r="O310" s="515">
        <v>59</v>
      </c>
      <c r="P310" t="s">
        <v>1683</v>
      </c>
      <c r="Q310" t="s">
        <v>2549</v>
      </c>
    </row>
    <row r="311" spans="1:18" ht="16.5" thickTop="1">
      <c r="A311" s="406" t="s">
        <v>2250</v>
      </c>
      <c r="B311" s="407" t="s">
        <v>1588</v>
      </c>
      <c r="C311" s="407" t="s">
        <v>162</v>
      </c>
      <c r="D311" s="407" t="s">
        <v>2251</v>
      </c>
      <c r="E311" s="411">
        <v>8762</v>
      </c>
      <c r="F311" s="407">
        <v>1</v>
      </c>
      <c r="G311" s="409" t="s">
        <v>2248</v>
      </c>
      <c r="H311" s="413">
        <v>43763</v>
      </c>
      <c r="I311" s="267" t="s">
        <v>2386</v>
      </c>
      <c r="J311" s="39" t="s">
        <v>2332</v>
      </c>
      <c r="K311" s="39"/>
      <c r="M311" s="93" t="s">
        <v>112</v>
      </c>
      <c r="N311" s="94">
        <v>750</v>
      </c>
      <c r="O311" s="515"/>
    </row>
    <row r="312" spans="1:18">
      <c r="A312" s="406" t="s">
        <v>2254</v>
      </c>
      <c r="B312" s="407" t="s">
        <v>1588</v>
      </c>
      <c r="C312" s="407" t="s">
        <v>162</v>
      </c>
      <c r="D312" s="407" t="s">
        <v>2363</v>
      </c>
      <c r="E312" s="411">
        <v>10643</v>
      </c>
      <c r="F312" s="407">
        <v>1</v>
      </c>
      <c r="G312" s="409" t="s">
        <v>2248</v>
      </c>
      <c r="H312" s="413">
        <v>43763</v>
      </c>
      <c r="I312" s="506" t="s">
        <v>2362</v>
      </c>
      <c r="J312" s="39" t="s">
        <v>2333</v>
      </c>
      <c r="K312" s="39"/>
      <c r="M312" s="100" t="s">
        <v>2547</v>
      </c>
      <c r="N312" s="94">
        <v>1200</v>
      </c>
      <c r="O312" s="515"/>
      <c r="Q312" t="s">
        <v>2548</v>
      </c>
    </row>
    <row r="313" spans="1:18" ht="16.5" thickBot="1">
      <c r="A313" s="39" t="s">
        <v>2370</v>
      </c>
      <c r="B313" s="39" t="s">
        <v>1863</v>
      </c>
      <c r="C313" s="39" t="s">
        <v>2373</v>
      </c>
      <c r="D313" s="39" t="s">
        <v>2372</v>
      </c>
      <c r="E313" s="40">
        <v>800</v>
      </c>
      <c r="F313" s="39">
        <v>1</v>
      </c>
      <c r="G313" s="503" t="s">
        <v>1657</v>
      </c>
      <c r="H313" s="140">
        <v>43774</v>
      </c>
      <c r="I313" s="39"/>
      <c r="J313" s="156"/>
      <c r="K313" s="39"/>
      <c r="M313" s="111" t="s">
        <v>278</v>
      </c>
      <c r="N313" s="112">
        <f>SUM(N311:N312)</f>
        <v>1950</v>
      </c>
      <c r="O313" s="515"/>
    </row>
    <row r="314" spans="1:18" ht="16.5" thickBot="1">
      <c r="A314" s="39" t="s">
        <v>2401</v>
      </c>
      <c r="B314" s="39" t="s">
        <v>1863</v>
      </c>
      <c r="C314" s="39" t="s">
        <v>2409</v>
      </c>
      <c r="D314" s="39" t="s">
        <v>2400</v>
      </c>
      <c r="E314" s="40">
        <v>2280</v>
      </c>
      <c r="F314" s="39">
        <v>1</v>
      </c>
      <c r="G314" s="505" t="s">
        <v>2399</v>
      </c>
      <c r="H314" s="140">
        <v>43779</v>
      </c>
      <c r="I314" s="39" t="s">
        <v>3019</v>
      </c>
      <c r="J314" s="156"/>
      <c r="K314" s="39"/>
      <c r="O314" s="377"/>
    </row>
    <row r="315" spans="1:18" ht="16.5" thickBot="1">
      <c r="A315" s="279" t="s">
        <v>1386</v>
      </c>
      <c r="B315" s="279"/>
      <c r="C315" s="279"/>
      <c r="D315" s="39" t="s">
        <v>2387</v>
      </c>
      <c r="E315" s="40">
        <v>-12490</v>
      </c>
      <c r="F315" s="39"/>
      <c r="G315" s="441" t="s">
        <v>1387</v>
      </c>
      <c r="H315" s="140"/>
      <c r="I315" s="39"/>
      <c r="J315" s="156"/>
      <c r="K315" s="39"/>
      <c r="L315" t="s">
        <v>2554</v>
      </c>
      <c r="M315" s="109" t="s">
        <v>3049</v>
      </c>
      <c r="N315" s="110"/>
      <c r="O315" s="517">
        <v>60</v>
      </c>
      <c r="P315" t="s">
        <v>2555</v>
      </c>
    </row>
    <row r="316" spans="1:18" ht="16.5" thickTop="1">
      <c r="A316" s="279" t="s">
        <v>1386</v>
      </c>
      <c r="B316" s="279"/>
      <c r="C316" s="279"/>
      <c r="D316" s="39" t="s">
        <v>2364</v>
      </c>
      <c r="E316" s="40">
        <v>-12150</v>
      </c>
      <c r="F316" s="39"/>
      <c r="G316" s="500" t="s">
        <v>2365</v>
      </c>
      <c r="H316" s="140"/>
      <c r="I316" s="39"/>
      <c r="J316" s="156"/>
      <c r="K316" s="39"/>
      <c r="M316" s="93" t="s">
        <v>112</v>
      </c>
      <c r="N316" s="94">
        <v>750</v>
      </c>
      <c r="O316" s="517"/>
      <c r="P316" t="s">
        <v>1669</v>
      </c>
    </row>
    <row r="317" spans="1:18">
      <c r="A317" s="279" t="s">
        <v>1386</v>
      </c>
      <c r="B317" s="279"/>
      <c r="C317" s="279"/>
      <c r="D317" s="39" t="s">
        <v>2388</v>
      </c>
      <c r="E317" s="40">
        <v>-14104</v>
      </c>
      <c r="F317" s="39"/>
      <c r="G317" s="503" t="s">
        <v>1387</v>
      </c>
      <c r="H317" s="140"/>
      <c r="I317" s="39"/>
      <c r="J317" s="156"/>
      <c r="K317" s="39"/>
      <c r="M317" s="100" t="s">
        <v>1167</v>
      </c>
      <c r="N317" s="94">
        <v>210</v>
      </c>
      <c r="O317" s="517"/>
    </row>
    <row r="318" spans="1:18" ht="16.5" thickBot="1">
      <c r="A318" s="39"/>
      <c r="B318" s="39"/>
      <c r="C318" s="39"/>
      <c r="D318" s="39"/>
      <c r="E318" s="40"/>
      <c r="F318" s="39"/>
      <c r="G318" s="441"/>
      <c r="H318" s="140"/>
      <c r="I318" s="39"/>
      <c r="J318" s="156"/>
      <c r="K318" s="39"/>
      <c r="M318" s="111" t="s">
        <v>278</v>
      </c>
      <c r="N318" s="112">
        <f>SUM(N316:N317)</f>
        <v>960</v>
      </c>
      <c r="O318" s="517"/>
    </row>
    <row r="319" spans="1:18" ht="16.5" thickBot="1">
      <c r="A319" s="624" t="s">
        <v>3012</v>
      </c>
      <c r="B319" s="625"/>
      <c r="C319" s="626"/>
      <c r="D319" s="209"/>
      <c r="E319" s="210"/>
      <c r="F319" s="209"/>
      <c r="G319" s="211"/>
      <c r="H319" s="213" t="s">
        <v>1069</v>
      </c>
      <c r="I319" s="214">
        <f>SUM(E320:E332)</f>
        <v>29032</v>
      </c>
      <c r="J319" s="212"/>
      <c r="K319" s="209"/>
      <c r="O319" s="377"/>
    </row>
    <row r="320" spans="1:18" ht="16.5" thickBot="1">
      <c r="A320" s="39" t="s">
        <v>3003</v>
      </c>
      <c r="B320" s="39" t="s">
        <v>162</v>
      </c>
      <c r="C320" s="39" t="s">
        <v>754</v>
      </c>
      <c r="D320" s="39" t="s">
        <v>3004</v>
      </c>
      <c r="E320" s="40">
        <v>11005</v>
      </c>
      <c r="F320" s="39">
        <v>1</v>
      </c>
      <c r="G320" s="537" t="s">
        <v>2572</v>
      </c>
      <c r="H320" s="140">
        <v>43982</v>
      </c>
      <c r="I320" s="39" t="s">
        <v>3013</v>
      </c>
      <c r="J320" s="156"/>
      <c r="K320" s="39"/>
      <c r="L320" t="s">
        <v>1894</v>
      </c>
      <c r="M320" s="109" t="s">
        <v>3050</v>
      </c>
      <c r="N320" s="110"/>
      <c r="O320" s="517">
        <v>61</v>
      </c>
      <c r="P320" t="s">
        <v>1683</v>
      </c>
      <c r="Q320" t="s">
        <v>2549</v>
      </c>
      <c r="R320" t="s">
        <v>2556</v>
      </c>
    </row>
    <row r="321" spans="1:16" ht="16.5" thickTop="1">
      <c r="A321" s="105" t="s">
        <v>119</v>
      </c>
      <c r="B321" s="39" t="s">
        <v>1862</v>
      </c>
      <c r="C321" s="39" t="s">
        <v>1604</v>
      </c>
      <c r="D321" s="39" t="s">
        <v>3002</v>
      </c>
      <c r="E321" s="40">
        <v>3630</v>
      </c>
      <c r="F321" s="39">
        <v>1</v>
      </c>
      <c r="G321" s="537" t="s">
        <v>439</v>
      </c>
      <c r="H321" s="140">
        <v>43979</v>
      </c>
      <c r="I321" s="39" t="s">
        <v>3014</v>
      </c>
      <c r="J321" s="156"/>
      <c r="K321" s="39"/>
      <c r="M321" s="93" t="s">
        <v>112</v>
      </c>
      <c r="N321" s="94">
        <v>750</v>
      </c>
      <c r="O321" s="517"/>
      <c r="P321" t="s">
        <v>1669</v>
      </c>
    </row>
    <row r="322" spans="1:16">
      <c r="A322" s="39" t="s">
        <v>2252</v>
      </c>
      <c r="B322" s="39" t="s">
        <v>1862</v>
      </c>
      <c r="C322" s="39" t="s">
        <v>2253</v>
      </c>
      <c r="D322" s="39" t="s">
        <v>2255</v>
      </c>
      <c r="E322" s="40">
        <v>2839</v>
      </c>
      <c r="F322" s="39">
        <v>1</v>
      </c>
      <c r="G322" s="496" t="s">
        <v>2248</v>
      </c>
      <c r="H322" s="140">
        <v>43763</v>
      </c>
      <c r="I322" s="39"/>
      <c r="J322" s="39" t="s">
        <v>2334</v>
      </c>
      <c r="K322" s="39"/>
      <c r="M322" s="100" t="s">
        <v>1167</v>
      </c>
      <c r="N322" s="94">
        <v>210</v>
      </c>
      <c r="O322" s="517"/>
    </row>
    <row r="323" spans="1:16" ht="16.5" thickBot="1">
      <c r="A323" s="39" t="s">
        <v>3132</v>
      </c>
      <c r="B323" s="39" t="s">
        <v>1863</v>
      </c>
      <c r="C323" s="39" t="s">
        <v>984</v>
      </c>
      <c r="D323" s="39" t="s">
        <v>3133</v>
      </c>
      <c r="E323" s="40">
        <v>1000</v>
      </c>
      <c r="F323" s="39">
        <v>1</v>
      </c>
      <c r="G323" s="573" t="s">
        <v>3134</v>
      </c>
      <c r="H323" s="140">
        <v>44084</v>
      </c>
      <c r="I323" s="39"/>
      <c r="J323" s="156"/>
      <c r="K323" s="39"/>
      <c r="M323" s="111" t="s">
        <v>278</v>
      </c>
      <c r="N323" s="112">
        <f>SUM(N321:N322)</f>
        <v>960</v>
      </c>
      <c r="O323" s="517"/>
    </row>
    <row r="324" spans="1:16" ht="16.5" thickBot="1">
      <c r="A324" s="39" t="s">
        <v>2370</v>
      </c>
      <c r="B324" s="39" t="s">
        <v>1863</v>
      </c>
      <c r="C324" s="39" t="s">
        <v>2374</v>
      </c>
      <c r="D324" s="39" t="s">
        <v>2371</v>
      </c>
      <c r="E324" s="40">
        <v>2100</v>
      </c>
      <c r="F324" s="39">
        <v>1</v>
      </c>
      <c r="G324" s="503" t="s">
        <v>1657</v>
      </c>
      <c r="H324" s="140">
        <v>43774</v>
      </c>
      <c r="I324" s="39"/>
      <c r="J324" s="156"/>
      <c r="K324" s="39"/>
      <c r="O324" s="381"/>
    </row>
    <row r="325" spans="1:16" ht="16.5" thickBot="1">
      <c r="A325" s="105" t="s">
        <v>2998</v>
      </c>
      <c r="B325" s="105" t="s">
        <v>1866</v>
      </c>
      <c r="C325" s="105" t="s">
        <v>442</v>
      </c>
      <c r="D325" s="39" t="s">
        <v>2997</v>
      </c>
      <c r="E325" s="40">
        <v>2904</v>
      </c>
      <c r="F325" s="39">
        <v>1</v>
      </c>
      <c r="G325" s="537" t="s">
        <v>439</v>
      </c>
      <c r="H325" s="140">
        <v>43979</v>
      </c>
      <c r="I325" s="39"/>
      <c r="J325" s="156"/>
      <c r="K325" s="39"/>
      <c r="L325" t="s">
        <v>1894</v>
      </c>
      <c r="M325" s="109" t="s">
        <v>3051</v>
      </c>
      <c r="N325" s="110"/>
      <c r="O325" s="517">
        <v>62</v>
      </c>
      <c r="P325" t="s">
        <v>1683</v>
      </c>
    </row>
    <row r="326" spans="1:16" ht="16.5" thickTop="1">
      <c r="A326" s="105" t="s">
        <v>119</v>
      </c>
      <c r="B326" s="39" t="s">
        <v>164</v>
      </c>
      <c r="C326" s="39" t="s">
        <v>428</v>
      </c>
      <c r="D326" s="39" t="s">
        <v>2579</v>
      </c>
      <c r="E326" s="40">
        <v>1098</v>
      </c>
      <c r="F326" s="39">
        <v>1</v>
      </c>
      <c r="G326" s="520" t="s">
        <v>1115</v>
      </c>
      <c r="H326" s="140">
        <v>43876</v>
      </c>
      <c r="I326" s="39"/>
      <c r="J326" s="156"/>
      <c r="K326" s="39"/>
      <c r="M326" s="93" t="s">
        <v>112</v>
      </c>
      <c r="N326" s="94">
        <v>750</v>
      </c>
      <c r="O326" s="517"/>
    </row>
    <row r="327" spans="1:16">
      <c r="A327" s="105" t="s">
        <v>119</v>
      </c>
      <c r="B327" s="39" t="s">
        <v>164</v>
      </c>
      <c r="C327" s="39" t="s">
        <v>2331</v>
      </c>
      <c r="D327" s="39" t="s">
        <v>2329</v>
      </c>
      <c r="E327" s="40">
        <v>360</v>
      </c>
      <c r="F327" s="39">
        <v>1</v>
      </c>
      <c r="G327" s="516" t="s">
        <v>124</v>
      </c>
      <c r="H327" s="218">
        <v>43844</v>
      </c>
      <c r="I327" s="39"/>
      <c r="J327" s="156"/>
      <c r="K327" s="39"/>
      <c r="M327" s="100" t="s">
        <v>1167</v>
      </c>
      <c r="N327" s="94">
        <v>210</v>
      </c>
      <c r="O327" s="517"/>
    </row>
    <row r="328" spans="1:16" ht="16.5" thickBot="1">
      <c r="A328" s="39" t="s">
        <v>102</v>
      </c>
      <c r="B328" s="39" t="s">
        <v>1588</v>
      </c>
      <c r="C328" s="39" t="s">
        <v>494</v>
      </c>
      <c r="D328" s="39" t="s">
        <v>3098</v>
      </c>
      <c r="E328" s="40">
        <v>5212</v>
      </c>
      <c r="F328" s="39">
        <v>2</v>
      </c>
      <c r="G328" s="45" t="s">
        <v>122</v>
      </c>
      <c r="H328" s="557">
        <v>44044</v>
      </c>
      <c r="I328" s="39"/>
      <c r="J328" s="156"/>
      <c r="K328" s="39"/>
      <c r="M328" s="111" t="s">
        <v>278</v>
      </c>
      <c r="N328" s="112">
        <f>SUM(N326:N327)</f>
        <v>960</v>
      </c>
      <c r="O328" s="517"/>
    </row>
    <row r="329" spans="1:16" ht="16.5" thickBot="1">
      <c r="A329" s="39" t="s">
        <v>103</v>
      </c>
      <c r="B329" s="39" t="s">
        <v>1863</v>
      </c>
      <c r="C329" s="39" t="s">
        <v>3136</v>
      </c>
      <c r="D329" s="39" t="s">
        <v>3137</v>
      </c>
      <c r="E329" s="40">
        <v>330</v>
      </c>
      <c r="F329" s="39">
        <v>1</v>
      </c>
      <c r="G329" s="534" t="s">
        <v>3138</v>
      </c>
      <c r="H329" s="140">
        <v>44080</v>
      </c>
      <c r="I329" s="39" t="s">
        <v>3139</v>
      </c>
      <c r="J329" s="156"/>
      <c r="K329" s="39"/>
      <c r="O329" s="393"/>
    </row>
    <row r="330" spans="1:16" ht="16.5" thickBot="1">
      <c r="A330" s="406" t="s">
        <v>1919</v>
      </c>
      <c r="B330" s="407" t="s">
        <v>1922</v>
      </c>
      <c r="C330" s="407" t="s">
        <v>1920</v>
      </c>
      <c r="D330" s="407" t="s">
        <v>1918</v>
      </c>
      <c r="E330" s="411">
        <v>5574</v>
      </c>
      <c r="F330" s="407">
        <v>2</v>
      </c>
      <c r="G330" s="409" t="s">
        <v>1921</v>
      </c>
      <c r="H330" s="413">
        <v>43724</v>
      </c>
      <c r="I330" s="407"/>
      <c r="J330" s="544" t="s">
        <v>1923</v>
      </c>
      <c r="K330" s="407"/>
      <c r="L330" t="s">
        <v>2554</v>
      </c>
      <c r="M330" s="109" t="s">
        <v>3052</v>
      </c>
      <c r="N330" s="110"/>
      <c r="O330" s="517">
        <v>63</v>
      </c>
      <c r="P330" t="s">
        <v>2555</v>
      </c>
    </row>
    <row r="331" spans="1:16" ht="16.5" thickTop="1">
      <c r="A331" s="279" t="s">
        <v>1386</v>
      </c>
      <c r="B331" s="279"/>
      <c r="C331" s="279"/>
      <c r="D331" s="39" t="s">
        <v>3016</v>
      </c>
      <c r="E331" s="40">
        <v>-7020</v>
      </c>
      <c r="F331" s="39">
        <v>2</v>
      </c>
      <c r="G331" s="542" t="s">
        <v>2667</v>
      </c>
      <c r="H331" s="140"/>
      <c r="I331" s="39" t="s">
        <v>3018</v>
      </c>
      <c r="J331" s="156"/>
      <c r="K331" s="39"/>
      <c r="M331" s="93" t="s">
        <v>112</v>
      </c>
      <c r="N331" s="94">
        <v>750</v>
      </c>
      <c r="O331" s="517"/>
      <c r="P331" t="s">
        <v>1669</v>
      </c>
    </row>
    <row r="332" spans="1:16">
      <c r="A332" s="39"/>
      <c r="B332" s="39"/>
      <c r="C332" s="39"/>
      <c r="D332" s="39"/>
      <c r="E332" s="40"/>
      <c r="F332" s="39"/>
      <c r="G332" s="542"/>
      <c r="H332" s="140"/>
      <c r="I332" s="39"/>
      <c r="J332" s="156"/>
      <c r="K332" s="39"/>
      <c r="M332" s="100" t="s">
        <v>1167</v>
      </c>
      <c r="N332" s="94">
        <v>210</v>
      </c>
      <c r="O332" s="517"/>
    </row>
    <row r="333" spans="1:16" ht="16.5" thickBot="1">
      <c r="A333" s="624" t="s">
        <v>1585</v>
      </c>
      <c r="B333" s="625"/>
      <c r="C333" s="626"/>
      <c r="D333" s="209"/>
      <c r="E333" s="210"/>
      <c r="F333" s="209"/>
      <c r="G333" s="211"/>
      <c r="H333" s="213" t="s">
        <v>1069</v>
      </c>
      <c r="I333" s="214">
        <f>SUM(E334:E355)</f>
        <v>23258</v>
      </c>
      <c r="J333" s="212"/>
      <c r="K333" s="209"/>
      <c r="M333" s="111" t="s">
        <v>278</v>
      </c>
      <c r="N333" s="112">
        <f>SUM(N331:N332)</f>
        <v>960</v>
      </c>
      <c r="O333" s="517"/>
    </row>
    <row r="334" spans="1:16" ht="16.5" thickBot="1">
      <c r="A334" s="39" t="s">
        <v>1556</v>
      </c>
      <c r="B334" s="39" t="s">
        <v>1587</v>
      </c>
      <c r="C334" s="39" t="s">
        <v>1555</v>
      </c>
      <c r="D334" s="39" t="s">
        <v>1563</v>
      </c>
      <c r="E334" s="40">
        <v>3600</v>
      </c>
      <c r="F334" s="39">
        <v>1</v>
      </c>
      <c r="G334" s="361" t="s">
        <v>1542</v>
      </c>
      <c r="H334" s="140">
        <v>43638</v>
      </c>
      <c r="I334" s="39"/>
      <c r="J334" s="156"/>
      <c r="K334" s="39"/>
      <c r="O334" s="393"/>
    </row>
    <row r="335" spans="1:16" ht="16.5" thickBot="1">
      <c r="A335" s="406" t="s">
        <v>103</v>
      </c>
      <c r="B335" s="407" t="s">
        <v>1587</v>
      </c>
      <c r="C335" s="407" t="s">
        <v>1602</v>
      </c>
      <c r="D335" s="407" t="s">
        <v>1607</v>
      </c>
      <c r="E335" s="411">
        <v>1540</v>
      </c>
      <c r="F335" s="407">
        <v>1</v>
      </c>
      <c r="G335" s="409" t="s">
        <v>125</v>
      </c>
      <c r="H335" s="413">
        <v>43651</v>
      </c>
      <c r="I335" s="407"/>
      <c r="J335" s="544"/>
      <c r="K335" s="407"/>
      <c r="L335" t="s">
        <v>1894</v>
      </c>
      <c r="M335" s="109" t="s">
        <v>3053</v>
      </c>
      <c r="N335" s="110"/>
      <c r="O335" s="517">
        <v>64</v>
      </c>
      <c r="P335" t="s">
        <v>2359</v>
      </c>
    </row>
    <row r="336" spans="1:16" ht="16.5" thickTop="1">
      <c r="A336" s="39" t="s">
        <v>103</v>
      </c>
      <c r="B336" s="39" t="s">
        <v>1587</v>
      </c>
      <c r="C336" s="39" t="s">
        <v>494</v>
      </c>
      <c r="D336" s="39" t="s">
        <v>1656</v>
      </c>
      <c r="E336" s="40">
        <v>3000</v>
      </c>
      <c r="F336" s="39">
        <v>2</v>
      </c>
      <c r="G336" s="378" t="s">
        <v>1657</v>
      </c>
      <c r="H336" s="140">
        <v>43661</v>
      </c>
      <c r="I336" s="39"/>
      <c r="J336" s="156"/>
      <c r="K336" s="39"/>
      <c r="M336" s="93" t="s">
        <v>112</v>
      </c>
      <c r="N336" s="94">
        <v>750</v>
      </c>
      <c r="O336" s="517"/>
      <c r="P336" t="s">
        <v>1669</v>
      </c>
    </row>
    <row r="337" spans="1:16">
      <c r="A337" s="39" t="s">
        <v>1564</v>
      </c>
      <c r="B337" s="39" t="s">
        <v>1863</v>
      </c>
      <c r="C337" s="39" t="s">
        <v>1284</v>
      </c>
      <c r="D337" s="39" t="s">
        <v>1565</v>
      </c>
      <c r="E337" s="40">
        <v>2750</v>
      </c>
      <c r="F337" s="39">
        <v>1</v>
      </c>
      <c r="G337" s="362" t="s">
        <v>125</v>
      </c>
      <c r="H337" s="140">
        <v>43641</v>
      </c>
      <c r="I337" s="39"/>
      <c r="J337" s="156" t="s">
        <v>1285</v>
      </c>
      <c r="K337" s="39"/>
      <c r="M337" s="100" t="s">
        <v>1167</v>
      </c>
      <c r="N337" s="94">
        <v>210</v>
      </c>
      <c r="O337" s="517"/>
    </row>
    <row r="338" spans="1:16" ht="16.5" thickBot="1">
      <c r="A338" s="39" t="s">
        <v>1580</v>
      </c>
      <c r="B338" s="39" t="s">
        <v>1863</v>
      </c>
      <c r="C338" s="39" t="s">
        <v>1583</v>
      </c>
      <c r="D338" s="39" t="s">
        <v>1635</v>
      </c>
      <c r="E338" s="40">
        <v>860</v>
      </c>
      <c r="F338" s="39">
        <v>1</v>
      </c>
      <c r="G338" s="367" t="s">
        <v>1582</v>
      </c>
      <c r="H338" s="140">
        <v>43648</v>
      </c>
      <c r="I338" s="39"/>
      <c r="J338" s="156"/>
      <c r="K338" s="39"/>
      <c r="M338" s="111" t="s">
        <v>278</v>
      </c>
      <c r="N338" s="112">
        <f>SUM(N336:N337)</f>
        <v>960</v>
      </c>
      <c r="O338" s="517"/>
    </row>
    <row r="339" spans="1:16" ht="16.5" thickBot="1">
      <c r="A339" s="39" t="s">
        <v>1581</v>
      </c>
      <c r="B339" s="39" t="s">
        <v>1863</v>
      </c>
      <c r="C339" s="39" t="s">
        <v>1584</v>
      </c>
      <c r="D339" s="39" t="s">
        <v>1634</v>
      </c>
      <c r="E339" s="40">
        <v>1350</v>
      </c>
      <c r="F339" s="39">
        <v>1</v>
      </c>
      <c r="G339" s="367" t="s">
        <v>1609</v>
      </c>
      <c r="H339" s="140">
        <v>43648</v>
      </c>
      <c r="I339" s="39"/>
      <c r="J339" s="156"/>
      <c r="K339" s="39"/>
      <c r="O339" s="397"/>
    </row>
    <row r="340" spans="1:16" ht="16.5" thickBot="1">
      <c r="A340" s="39" t="s">
        <v>1393</v>
      </c>
      <c r="B340" s="39" t="s">
        <v>1863</v>
      </c>
      <c r="C340" s="39" t="s">
        <v>1636</v>
      </c>
      <c r="D340" s="39" t="s">
        <v>1633</v>
      </c>
      <c r="E340" s="40">
        <v>1571</v>
      </c>
      <c r="F340" s="39">
        <v>1</v>
      </c>
      <c r="G340" s="378" t="s">
        <v>1632</v>
      </c>
      <c r="H340" s="140">
        <v>43660</v>
      </c>
      <c r="I340" s="39"/>
      <c r="J340" s="156"/>
      <c r="K340" s="39"/>
      <c r="L340" t="s">
        <v>2550</v>
      </c>
      <c r="M340" s="109" t="s">
        <v>3054</v>
      </c>
      <c r="N340" s="110"/>
      <c r="O340" s="519">
        <v>65</v>
      </c>
      <c r="P340" t="s">
        <v>1683</v>
      </c>
    </row>
    <row r="341" spans="1:16" ht="16.5" thickTop="1">
      <c r="A341" s="39" t="s">
        <v>1639</v>
      </c>
      <c r="B341" s="39" t="s">
        <v>1863</v>
      </c>
      <c r="C341" s="39" t="s">
        <v>1640</v>
      </c>
      <c r="D341" s="39" t="s">
        <v>1638</v>
      </c>
      <c r="E341" s="40">
        <v>1610</v>
      </c>
      <c r="F341" s="39">
        <v>1</v>
      </c>
      <c r="G341" s="378" t="s">
        <v>1632</v>
      </c>
      <c r="H341" s="140">
        <v>43660</v>
      </c>
      <c r="I341" s="39"/>
      <c r="J341" s="156"/>
      <c r="K341" s="39"/>
      <c r="M341" s="93" t="s">
        <v>112</v>
      </c>
      <c r="N341" s="94">
        <v>750</v>
      </c>
      <c r="O341" s="519"/>
    </row>
    <row r="342" spans="1:16">
      <c r="A342" s="39" t="s">
        <v>1639</v>
      </c>
      <c r="B342" s="39" t="s">
        <v>1863</v>
      </c>
      <c r="C342" s="39" t="s">
        <v>1642</v>
      </c>
      <c r="D342" s="39" t="s">
        <v>1641</v>
      </c>
      <c r="E342" s="40">
        <v>620</v>
      </c>
      <c r="F342" s="39">
        <v>1</v>
      </c>
      <c r="G342" s="378" t="s">
        <v>1632</v>
      </c>
      <c r="H342" s="140">
        <v>43660</v>
      </c>
      <c r="I342" s="39"/>
      <c r="J342" s="156"/>
      <c r="K342" s="39"/>
      <c r="M342" s="100" t="s">
        <v>1167</v>
      </c>
      <c r="N342" s="94">
        <v>210</v>
      </c>
      <c r="O342" s="519"/>
    </row>
    <row r="343" spans="1:16" ht="16.5" thickBot="1">
      <c r="A343" s="39" t="s">
        <v>1639</v>
      </c>
      <c r="B343" s="39" t="s">
        <v>1863</v>
      </c>
      <c r="C343" s="39" t="s">
        <v>1644</v>
      </c>
      <c r="D343" s="39" t="s">
        <v>1643</v>
      </c>
      <c r="E343" s="40">
        <v>2490</v>
      </c>
      <c r="F343" s="39">
        <v>1</v>
      </c>
      <c r="G343" s="378" t="s">
        <v>1632</v>
      </c>
      <c r="H343" s="140">
        <v>43660</v>
      </c>
      <c r="I343" s="39"/>
      <c r="J343" s="156"/>
      <c r="K343" s="39"/>
      <c r="M343" s="111" t="s">
        <v>278</v>
      </c>
      <c r="N343" s="112">
        <f>SUM(N341:N342)</f>
        <v>960</v>
      </c>
      <c r="O343" s="519"/>
    </row>
    <row r="344" spans="1:16" ht="16.5" thickBot="1">
      <c r="A344" s="39" t="s">
        <v>1646</v>
      </c>
      <c r="B344" s="39" t="s">
        <v>1863</v>
      </c>
      <c r="C344" s="39" t="s">
        <v>1647</v>
      </c>
      <c r="D344" s="39" t="s">
        <v>1645</v>
      </c>
      <c r="E344" s="40">
        <v>544</v>
      </c>
      <c r="F344" s="39">
        <v>4</v>
      </c>
      <c r="G344" s="375" t="s">
        <v>1648</v>
      </c>
      <c r="H344" s="140">
        <v>43660</v>
      </c>
      <c r="I344" s="39"/>
      <c r="J344" s="156"/>
      <c r="K344" s="39"/>
      <c r="O344" s="401"/>
    </row>
    <row r="345" spans="1:16" ht="16.5" thickBot="1">
      <c r="A345" s="39" t="s">
        <v>1651</v>
      </c>
      <c r="B345" s="39" t="s">
        <v>1863</v>
      </c>
      <c r="C345" s="39" t="s">
        <v>1650</v>
      </c>
      <c r="D345" s="39" t="s">
        <v>1649</v>
      </c>
      <c r="E345" s="40">
        <v>1260</v>
      </c>
      <c r="F345" s="39">
        <v>10</v>
      </c>
      <c r="G345" s="378" t="s">
        <v>648</v>
      </c>
      <c r="H345" s="140">
        <v>43660</v>
      </c>
      <c r="I345" s="39"/>
      <c r="J345" s="156"/>
      <c r="K345" s="39"/>
      <c r="L345" t="s">
        <v>2550</v>
      </c>
      <c r="M345" s="109" t="s">
        <v>3055</v>
      </c>
      <c r="N345" s="110"/>
      <c r="O345" s="526">
        <v>66</v>
      </c>
      <c r="P345" t="s">
        <v>1683</v>
      </c>
    </row>
    <row r="346" spans="1:16" ht="16.5" thickTop="1">
      <c r="A346" s="39" t="s">
        <v>1664</v>
      </c>
      <c r="B346" s="39" t="s">
        <v>1863</v>
      </c>
      <c r="C346" s="39" t="s">
        <v>1666</v>
      </c>
      <c r="D346" s="39" t="s">
        <v>1665</v>
      </c>
      <c r="E346" s="40">
        <v>379</v>
      </c>
      <c r="F346" s="39">
        <v>1</v>
      </c>
      <c r="G346" s="382" t="s">
        <v>3011</v>
      </c>
      <c r="H346" s="140">
        <v>43667</v>
      </c>
      <c r="I346" s="39"/>
      <c r="J346" s="156"/>
      <c r="K346" s="39"/>
      <c r="M346" s="93" t="s">
        <v>112</v>
      </c>
      <c r="N346" s="94">
        <v>750</v>
      </c>
      <c r="O346" s="526"/>
    </row>
    <row r="347" spans="1:16">
      <c r="A347" s="39" t="s">
        <v>2369</v>
      </c>
      <c r="B347" s="39" t="s">
        <v>1862</v>
      </c>
      <c r="C347" s="39" t="s">
        <v>2368</v>
      </c>
      <c r="D347" s="39" t="s">
        <v>2367</v>
      </c>
      <c r="E347" s="40">
        <v>790</v>
      </c>
      <c r="F347" s="39">
        <v>1</v>
      </c>
      <c r="G347" s="500" t="s">
        <v>2366</v>
      </c>
      <c r="H347" s="140">
        <v>43769</v>
      </c>
      <c r="I347" s="39"/>
      <c r="J347" s="156"/>
      <c r="K347" s="39"/>
      <c r="M347" s="100" t="s">
        <v>1167</v>
      </c>
      <c r="N347" s="94">
        <v>210</v>
      </c>
      <c r="O347" s="526"/>
    </row>
    <row r="348" spans="1:16" ht="16.5" thickBot="1">
      <c r="A348" s="39" t="s">
        <v>1603</v>
      </c>
      <c r="B348" s="39" t="s">
        <v>1862</v>
      </c>
      <c r="C348" s="39" t="s">
        <v>1605</v>
      </c>
      <c r="D348" s="39" t="s">
        <v>1606</v>
      </c>
      <c r="E348" s="40">
        <v>1800</v>
      </c>
      <c r="F348" s="39">
        <v>1</v>
      </c>
      <c r="G348" s="375" t="s">
        <v>1608</v>
      </c>
      <c r="H348" s="140">
        <v>43652</v>
      </c>
      <c r="I348" s="39"/>
      <c r="J348" s="156"/>
      <c r="K348" s="39"/>
      <c r="M348" s="111" t="s">
        <v>278</v>
      </c>
      <c r="N348" s="112">
        <f>SUM(N346:N347)</f>
        <v>960</v>
      </c>
      <c r="O348" s="526"/>
    </row>
    <row r="349" spans="1:16" ht="16.5" thickBot="1">
      <c r="A349" s="105" t="s">
        <v>119</v>
      </c>
      <c r="B349" s="39" t="s">
        <v>1862</v>
      </c>
      <c r="C349" s="39" t="s">
        <v>1318</v>
      </c>
      <c r="D349" s="39" t="s">
        <v>1318</v>
      </c>
      <c r="E349" s="40">
        <v>498</v>
      </c>
      <c r="F349" s="39">
        <v>1</v>
      </c>
      <c r="G349" s="299" t="s">
        <v>1319</v>
      </c>
      <c r="H349" s="140">
        <v>43589</v>
      </c>
      <c r="I349" s="39" t="s">
        <v>3146</v>
      </c>
      <c r="J349" s="156"/>
      <c r="K349" s="39"/>
      <c r="O349" s="399"/>
    </row>
    <row r="350" spans="1:16" ht="16.5" thickBot="1">
      <c r="A350" s="39" t="s">
        <v>2349</v>
      </c>
      <c r="B350" s="39" t="s">
        <v>2351</v>
      </c>
      <c r="C350" s="39" t="s">
        <v>2355</v>
      </c>
      <c r="D350" s="39" t="s">
        <v>2348</v>
      </c>
      <c r="E350" s="40">
        <v>906</v>
      </c>
      <c r="F350" s="39">
        <v>1</v>
      </c>
      <c r="G350" s="500" t="s">
        <v>2356</v>
      </c>
      <c r="H350" s="140">
        <v>43770</v>
      </c>
      <c r="I350" s="39" t="s">
        <v>3145</v>
      </c>
      <c r="J350" s="156"/>
      <c r="K350" s="39"/>
      <c r="L350" t="s">
        <v>2649</v>
      </c>
      <c r="M350" s="109" t="s">
        <v>3056</v>
      </c>
      <c r="N350" s="110"/>
      <c r="O350" s="526">
        <v>67</v>
      </c>
      <c r="P350" t="s">
        <v>1683</v>
      </c>
    </row>
    <row r="351" spans="1:16" ht="16.5" thickTop="1">
      <c r="A351" s="39" t="s">
        <v>573</v>
      </c>
      <c r="B351" s="105" t="s">
        <v>1862</v>
      </c>
      <c r="C351" s="39" t="s">
        <v>574</v>
      </c>
      <c r="D351" s="39" t="s">
        <v>575</v>
      </c>
      <c r="E351" s="40">
        <v>300</v>
      </c>
      <c r="F351" s="39">
        <v>1</v>
      </c>
      <c r="G351" s="199" t="s">
        <v>506</v>
      </c>
      <c r="H351" s="45"/>
      <c r="I351" s="39"/>
      <c r="J351" s="156"/>
      <c r="K351" s="39"/>
      <c r="M351" s="93" t="s">
        <v>112</v>
      </c>
      <c r="N351" s="94">
        <v>750</v>
      </c>
      <c r="O351" s="526"/>
      <c r="P351" t="s">
        <v>1669</v>
      </c>
    </row>
    <row r="352" spans="1:16">
      <c r="A352" s="406" t="s">
        <v>1603</v>
      </c>
      <c r="B352" s="407" t="s">
        <v>1862</v>
      </c>
      <c r="C352" s="407" t="s">
        <v>1604</v>
      </c>
      <c r="D352" s="407" t="s">
        <v>1621</v>
      </c>
      <c r="E352" s="411">
        <v>1600</v>
      </c>
      <c r="F352" s="407">
        <v>1</v>
      </c>
      <c r="G352" s="409" t="s">
        <v>1608</v>
      </c>
      <c r="H352" s="415">
        <v>43652</v>
      </c>
      <c r="I352" s="379" t="s">
        <v>1620</v>
      </c>
      <c r="J352" s="156"/>
      <c r="K352" s="39"/>
      <c r="M352" s="100" t="s">
        <v>2650</v>
      </c>
      <c r="N352" s="94">
        <v>300</v>
      </c>
      <c r="O352" s="526"/>
    </row>
    <row r="353" spans="1:16" ht="16.5" thickBot="1">
      <c r="A353" s="279" t="s">
        <v>1386</v>
      </c>
      <c r="B353" s="279"/>
      <c r="C353" s="279"/>
      <c r="D353" s="39" t="s">
        <v>1622</v>
      </c>
      <c r="E353" s="40">
        <v>-1510</v>
      </c>
      <c r="F353" s="39"/>
      <c r="G353" s="376" t="s">
        <v>648</v>
      </c>
      <c r="H353" s="140"/>
      <c r="I353" s="39"/>
      <c r="J353" s="156"/>
      <c r="K353" s="39"/>
      <c r="M353" s="111" t="s">
        <v>278</v>
      </c>
      <c r="N353" s="112">
        <f>SUM(N351:N352)</f>
        <v>1050</v>
      </c>
      <c r="O353" s="526"/>
    </row>
    <row r="354" spans="1:16" ht="16.5" thickBot="1">
      <c r="A354" s="279" t="s">
        <v>1386</v>
      </c>
      <c r="B354" s="279"/>
      <c r="C354" s="279"/>
      <c r="D354" s="39" t="s">
        <v>3020</v>
      </c>
      <c r="E354" s="40">
        <v>-2700</v>
      </c>
      <c r="F354" s="39"/>
      <c r="G354" s="542" t="s">
        <v>2667</v>
      </c>
      <c r="H354" s="140"/>
      <c r="I354" s="39" t="s">
        <v>3021</v>
      </c>
      <c r="J354" s="156"/>
      <c r="K354" s="39"/>
      <c r="O354" s="403"/>
    </row>
    <row r="355" spans="1:16" ht="16.5" thickBot="1">
      <c r="A355" s="39"/>
      <c r="B355" s="39"/>
      <c r="C355" s="39"/>
      <c r="D355" s="39"/>
      <c r="E355" s="40"/>
      <c r="F355" s="39"/>
      <c r="G355" s="370"/>
      <c r="H355" s="140"/>
      <c r="I355" s="39"/>
      <c r="J355" s="156"/>
      <c r="K355" s="39"/>
      <c r="L355" t="s">
        <v>2651</v>
      </c>
      <c r="M355" s="109" t="s">
        <v>3057</v>
      </c>
      <c r="N355" s="110"/>
      <c r="O355" s="527">
        <v>68</v>
      </c>
      <c r="P355" t="s">
        <v>1669</v>
      </c>
    </row>
    <row r="356" spans="1:16" ht="16.5" thickTop="1">
      <c r="A356" s="624" t="s">
        <v>3180</v>
      </c>
      <c r="B356" s="625"/>
      <c r="C356" s="626"/>
      <c r="D356" s="209"/>
      <c r="E356" s="210"/>
      <c r="F356" s="209"/>
      <c r="G356" s="211"/>
      <c r="H356" s="213" t="s">
        <v>1069</v>
      </c>
      <c r="I356" s="214">
        <f>SUM(E357:E363)</f>
        <v>8844</v>
      </c>
      <c r="J356" s="212"/>
      <c r="K356" s="209"/>
      <c r="M356" s="93" t="s">
        <v>112</v>
      </c>
      <c r="N356" s="94">
        <v>750</v>
      </c>
      <c r="O356" s="527"/>
    </row>
    <row r="357" spans="1:16">
      <c r="A357" s="39" t="s">
        <v>103</v>
      </c>
      <c r="B357" s="39" t="s">
        <v>162</v>
      </c>
      <c r="C357" s="39" t="s">
        <v>754</v>
      </c>
      <c r="D357" s="39" t="s">
        <v>3167</v>
      </c>
      <c r="E357" s="40">
        <v>2653</v>
      </c>
      <c r="F357" s="39">
        <v>1</v>
      </c>
      <c r="G357" s="582" t="s">
        <v>447</v>
      </c>
      <c r="H357" s="140">
        <v>44104</v>
      </c>
      <c r="I357" s="39"/>
      <c r="J357" s="156"/>
      <c r="K357" s="39"/>
      <c r="M357" s="100" t="s">
        <v>1167</v>
      </c>
      <c r="N357" s="94">
        <v>210</v>
      </c>
      <c r="O357" s="527"/>
    </row>
    <row r="358" spans="1:16" ht="16.5" thickBot="1">
      <c r="A358" s="39" t="s">
        <v>3168</v>
      </c>
      <c r="B358" s="39" t="s">
        <v>1863</v>
      </c>
      <c r="C358" s="39" t="s">
        <v>713</v>
      </c>
      <c r="D358" s="39" t="s">
        <v>3169</v>
      </c>
      <c r="E358" s="40">
        <v>1180</v>
      </c>
      <c r="F358" s="39">
        <v>1</v>
      </c>
      <c r="G358" s="573" t="s">
        <v>3138</v>
      </c>
      <c r="H358" s="140">
        <v>44104</v>
      </c>
      <c r="I358" s="39"/>
      <c r="J358" s="156"/>
      <c r="K358" s="39"/>
      <c r="M358" s="111" t="s">
        <v>278</v>
      </c>
      <c r="N358" s="112">
        <f>SUM(N356:N357)</f>
        <v>960</v>
      </c>
      <c r="O358" s="527"/>
    </row>
    <row r="359" spans="1:16" ht="16.5" thickBot="1">
      <c r="A359" s="39" t="s">
        <v>103</v>
      </c>
      <c r="B359" s="39" t="s">
        <v>3170</v>
      </c>
      <c r="C359" s="39" t="s">
        <v>155</v>
      </c>
      <c r="D359" s="39" t="s">
        <v>3171</v>
      </c>
      <c r="E359" s="40">
        <v>1408</v>
      </c>
      <c r="F359" s="39">
        <v>2</v>
      </c>
      <c r="G359" s="582" t="s">
        <v>1367</v>
      </c>
      <c r="H359" s="140">
        <v>44104</v>
      </c>
      <c r="I359" s="39"/>
      <c r="J359" s="156"/>
      <c r="K359" s="39"/>
      <c r="O359" s="422"/>
    </row>
    <row r="360" spans="1:16" ht="16.5" thickBot="1">
      <c r="A360" s="39" t="s">
        <v>3163</v>
      </c>
      <c r="B360" s="39" t="s">
        <v>1862</v>
      </c>
      <c r="C360" s="39" t="s">
        <v>3161</v>
      </c>
      <c r="D360" s="39" t="s">
        <v>3162</v>
      </c>
      <c r="E360" s="40">
        <v>2900</v>
      </c>
      <c r="F360" s="39">
        <v>1</v>
      </c>
      <c r="G360" s="582" t="s">
        <v>480</v>
      </c>
      <c r="H360" s="140">
        <v>44103</v>
      </c>
      <c r="I360" s="39"/>
      <c r="J360" s="156"/>
      <c r="K360" s="39"/>
      <c r="L360" t="s">
        <v>2652</v>
      </c>
      <c r="M360" s="109" t="s">
        <v>3058</v>
      </c>
      <c r="N360" s="110"/>
      <c r="O360" s="527">
        <v>69</v>
      </c>
      <c r="P360" t="s">
        <v>2359</v>
      </c>
    </row>
    <row r="361" spans="1:16" ht="16.5" thickTop="1">
      <c r="A361" s="105" t="s">
        <v>119</v>
      </c>
      <c r="B361" s="39" t="s">
        <v>1862</v>
      </c>
      <c r="C361" s="39" t="s">
        <v>175</v>
      </c>
      <c r="D361" s="39" t="s">
        <v>3250</v>
      </c>
      <c r="E361" s="40">
        <v>528</v>
      </c>
      <c r="F361" s="39">
        <v>1</v>
      </c>
      <c r="G361" s="590" t="s">
        <v>1115</v>
      </c>
      <c r="H361" s="140">
        <v>44123</v>
      </c>
      <c r="I361" s="39"/>
      <c r="J361" s="156"/>
      <c r="K361" s="39"/>
      <c r="M361" s="93" t="s">
        <v>112</v>
      </c>
      <c r="N361" s="94">
        <v>750</v>
      </c>
      <c r="O361" s="527"/>
    </row>
    <row r="362" spans="1:16">
      <c r="A362" s="105" t="s">
        <v>119</v>
      </c>
      <c r="B362" s="39" t="s">
        <v>1862</v>
      </c>
      <c r="C362" s="39" t="s">
        <v>3291</v>
      </c>
      <c r="D362" s="39" t="s">
        <v>3290</v>
      </c>
      <c r="E362" s="40">
        <v>175</v>
      </c>
      <c r="F362" s="39">
        <v>4</v>
      </c>
      <c r="G362" s="608" t="s">
        <v>1115</v>
      </c>
      <c r="H362" s="140">
        <v>44135</v>
      </c>
      <c r="I362" s="39"/>
      <c r="J362" s="156"/>
      <c r="K362" s="39"/>
      <c r="M362" s="100" t="s">
        <v>1167</v>
      </c>
      <c r="N362" s="94">
        <v>210</v>
      </c>
      <c r="O362" s="527"/>
    </row>
    <row r="363" spans="1:16" ht="16.5" thickBot="1">
      <c r="A363" s="39"/>
      <c r="B363" s="39"/>
      <c r="C363" s="39"/>
      <c r="D363" s="39"/>
      <c r="E363" s="40"/>
      <c r="F363" s="39"/>
      <c r="G363" s="585"/>
      <c r="H363" s="140"/>
      <c r="I363" s="39"/>
      <c r="J363" s="156"/>
      <c r="K363" s="39"/>
      <c r="M363" s="111" t="s">
        <v>278</v>
      </c>
      <c r="N363" s="112">
        <f>SUM(N361:N362)</f>
        <v>960</v>
      </c>
      <c r="O363" s="527"/>
    </row>
    <row r="364" spans="1:16" ht="16.5" thickBot="1">
      <c r="A364" s="624" t="s">
        <v>1869</v>
      </c>
      <c r="B364" s="625"/>
      <c r="C364" s="626"/>
      <c r="D364" s="209"/>
      <c r="E364" s="210"/>
      <c r="F364" s="209"/>
      <c r="G364" s="211"/>
      <c r="H364" s="213" t="s">
        <v>1069</v>
      </c>
      <c r="I364" s="214">
        <f>SUM(E365:E396)</f>
        <v>21963</v>
      </c>
      <c r="J364" s="212"/>
      <c r="K364" s="209"/>
      <c r="O364" s="438"/>
    </row>
    <row r="365" spans="1:16" ht="16.5" thickBot="1">
      <c r="A365" s="39" t="s">
        <v>504</v>
      </c>
      <c r="B365" s="39" t="s">
        <v>485</v>
      </c>
      <c r="C365" s="39" t="s">
        <v>489</v>
      </c>
      <c r="D365" s="39" t="s">
        <v>505</v>
      </c>
      <c r="E365" s="40">
        <v>2000</v>
      </c>
      <c r="F365" s="39">
        <v>1</v>
      </c>
      <c r="G365" s="199" t="s">
        <v>506</v>
      </c>
      <c r="H365" s="45"/>
      <c r="I365" s="39" t="s">
        <v>3317</v>
      </c>
      <c r="J365" s="156"/>
      <c r="K365" s="39"/>
      <c r="L365" t="s">
        <v>3081</v>
      </c>
      <c r="M365" s="109" t="s">
        <v>3082</v>
      </c>
      <c r="N365" s="110"/>
      <c r="O365" s="554">
        <v>70</v>
      </c>
      <c r="P365" t="s">
        <v>791</v>
      </c>
    </row>
    <row r="366" spans="1:16" ht="16.5" thickTop="1">
      <c r="A366" s="39" t="s">
        <v>473</v>
      </c>
      <c r="B366" s="39" t="s">
        <v>485</v>
      </c>
      <c r="C366" s="39" t="s">
        <v>489</v>
      </c>
      <c r="D366" s="39" t="s">
        <v>474</v>
      </c>
      <c r="E366" s="40">
        <v>1750</v>
      </c>
      <c r="F366" s="39">
        <v>2</v>
      </c>
      <c r="G366" s="199" t="s">
        <v>475</v>
      </c>
      <c r="H366" s="45"/>
      <c r="I366" s="39"/>
      <c r="J366" s="156" t="s">
        <v>1870</v>
      </c>
      <c r="K366" s="39"/>
      <c r="M366" s="93" t="s">
        <v>112</v>
      </c>
      <c r="N366" s="94">
        <v>4000</v>
      </c>
      <c r="O366" s="554"/>
    </row>
    <row r="367" spans="1:16">
      <c r="A367" s="39" t="s">
        <v>1351</v>
      </c>
      <c r="B367" s="39" t="s">
        <v>156</v>
      </c>
      <c r="C367" s="39" t="s">
        <v>489</v>
      </c>
      <c r="D367" s="39" t="s">
        <v>1350</v>
      </c>
      <c r="E367" s="40">
        <v>1348</v>
      </c>
      <c r="F367" s="39">
        <v>1</v>
      </c>
      <c r="G367" s="310" t="s">
        <v>1352</v>
      </c>
      <c r="H367" s="140">
        <v>43609</v>
      </c>
      <c r="I367" s="39" t="s">
        <v>3316</v>
      </c>
      <c r="J367" s="156"/>
      <c r="K367" s="39"/>
      <c r="M367" s="93" t="s">
        <v>368</v>
      </c>
      <c r="N367" s="94">
        <v>600</v>
      </c>
      <c r="O367" s="554"/>
    </row>
    <row r="368" spans="1:16">
      <c r="A368" s="39" t="s">
        <v>1785</v>
      </c>
      <c r="B368" s="39" t="s">
        <v>485</v>
      </c>
      <c r="C368" s="39" t="s">
        <v>489</v>
      </c>
      <c r="D368" s="39" t="s">
        <v>1784</v>
      </c>
      <c r="E368" s="40">
        <v>2109</v>
      </c>
      <c r="F368" s="39">
        <v>1</v>
      </c>
      <c r="G368" s="396" t="s">
        <v>1319</v>
      </c>
      <c r="H368" s="140">
        <v>43681</v>
      </c>
      <c r="I368" s="39" t="s">
        <v>3319</v>
      </c>
      <c r="J368" s="156"/>
      <c r="K368" s="39"/>
      <c r="M368" s="100" t="s">
        <v>1167</v>
      </c>
      <c r="N368" s="94">
        <v>1656</v>
      </c>
      <c r="O368" s="440"/>
    </row>
    <row r="369" spans="1:16" ht="16.5" thickBot="1">
      <c r="A369" s="39" t="s">
        <v>465</v>
      </c>
      <c r="B369" s="39" t="s">
        <v>156</v>
      </c>
      <c r="C369" s="39" t="s">
        <v>489</v>
      </c>
      <c r="D369" s="39" t="s">
        <v>3315</v>
      </c>
      <c r="E369" s="40">
        <v>2080</v>
      </c>
      <c r="F369" s="39">
        <v>2</v>
      </c>
      <c r="G369" s="615" t="s">
        <v>439</v>
      </c>
      <c r="H369" s="140">
        <v>44160</v>
      </c>
      <c r="I369" s="39" t="s">
        <v>3318</v>
      </c>
      <c r="J369" s="156"/>
      <c r="K369" s="39"/>
      <c r="M369" s="111" t="s">
        <v>278</v>
      </c>
      <c r="N369" s="112">
        <f>SUM(N366:N368)</f>
        <v>6256</v>
      </c>
      <c r="O369" s="554"/>
    </row>
    <row r="370" spans="1:16" ht="16.5" thickBot="1">
      <c r="A370" s="39" t="s">
        <v>465</v>
      </c>
      <c r="B370" s="39" t="s">
        <v>485</v>
      </c>
      <c r="C370" s="39" t="s">
        <v>1355</v>
      </c>
      <c r="D370" s="39" t="s">
        <v>2114</v>
      </c>
      <c r="E370" s="40">
        <v>453</v>
      </c>
      <c r="F370" s="39">
        <v>1</v>
      </c>
      <c r="G370" s="199" t="s">
        <v>476</v>
      </c>
      <c r="H370" s="45"/>
      <c r="I370" s="39"/>
      <c r="J370" s="156"/>
      <c r="K370" s="39"/>
      <c r="O370" s="440"/>
    </row>
    <row r="371" spans="1:16" ht="16.5" thickBot="1">
      <c r="A371" s="105" t="s">
        <v>119</v>
      </c>
      <c r="B371" s="39" t="s">
        <v>485</v>
      </c>
      <c r="C371" s="39" t="s">
        <v>1353</v>
      </c>
      <c r="D371" s="39" t="s">
        <v>488</v>
      </c>
      <c r="E371" s="40">
        <v>360</v>
      </c>
      <c r="F371" s="39">
        <v>1</v>
      </c>
      <c r="G371" s="199" t="s">
        <v>483</v>
      </c>
      <c r="H371" s="45"/>
      <c r="I371" s="39"/>
      <c r="J371" s="156"/>
      <c r="K371" s="39"/>
      <c r="M371" s="109" t="s">
        <v>3083</v>
      </c>
      <c r="N371" s="110"/>
      <c r="O371" s="554">
        <v>71</v>
      </c>
      <c r="P371" t="s">
        <v>3106</v>
      </c>
    </row>
    <row r="372" spans="1:16" ht="16.5" thickTop="1">
      <c r="A372" s="39" t="s">
        <v>465</v>
      </c>
      <c r="B372" s="39" t="s">
        <v>1861</v>
      </c>
      <c r="C372" s="39" t="s">
        <v>2532</v>
      </c>
      <c r="D372" s="39" t="s">
        <v>2531</v>
      </c>
      <c r="E372" s="40">
        <v>343</v>
      </c>
      <c r="F372" s="39">
        <v>1</v>
      </c>
      <c r="G372" s="512" t="s">
        <v>2530</v>
      </c>
      <c r="H372" s="140">
        <v>43788</v>
      </c>
      <c r="I372" s="39"/>
      <c r="J372" s="156"/>
      <c r="K372" s="39"/>
      <c r="M372" s="93" t="s">
        <v>112</v>
      </c>
      <c r="N372" s="94">
        <v>3300</v>
      </c>
      <c r="O372" s="554"/>
    </row>
    <row r="373" spans="1:16">
      <c r="A373" s="39" t="s">
        <v>484</v>
      </c>
      <c r="B373" s="39" t="s">
        <v>485</v>
      </c>
      <c r="C373" s="39" t="s">
        <v>492</v>
      </c>
      <c r="D373" s="39" t="s">
        <v>486</v>
      </c>
      <c r="E373" s="40">
        <v>2600</v>
      </c>
      <c r="F373" s="39">
        <v>1</v>
      </c>
      <c r="G373" s="199" t="s">
        <v>483</v>
      </c>
      <c r="H373" s="45"/>
      <c r="I373" s="39"/>
      <c r="J373" s="156"/>
      <c r="K373" s="39"/>
      <c r="M373" s="93" t="s">
        <v>368</v>
      </c>
      <c r="N373" s="94">
        <v>800</v>
      </c>
      <c r="O373" s="554"/>
    </row>
    <row r="374" spans="1:16">
      <c r="A374" s="105" t="s">
        <v>119</v>
      </c>
      <c r="B374" s="39" t="s">
        <v>156</v>
      </c>
      <c r="C374" s="39" t="s">
        <v>157</v>
      </c>
      <c r="D374" s="39" t="s">
        <v>1571</v>
      </c>
      <c r="E374" s="40">
        <v>532</v>
      </c>
      <c r="F374" s="39">
        <v>1</v>
      </c>
      <c r="G374" s="365" t="s">
        <v>1572</v>
      </c>
      <c r="H374" s="140">
        <v>43648</v>
      </c>
      <c r="I374" s="39"/>
      <c r="J374" s="156"/>
      <c r="K374" s="39"/>
      <c r="M374" s="100" t="s">
        <v>3084</v>
      </c>
      <c r="N374" s="94">
        <v>500</v>
      </c>
      <c r="O374" s="554"/>
    </row>
    <row r="375" spans="1:16" ht="16.5" thickBot="1">
      <c r="A375" s="427" t="s">
        <v>119</v>
      </c>
      <c r="B375" s="428" t="s">
        <v>485</v>
      </c>
      <c r="C375" s="428" t="s">
        <v>492</v>
      </c>
      <c r="D375" s="428" t="s">
        <v>487</v>
      </c>
      <c r="E375" s="429">
        <v>599</v>
      </c>
      <c r="F375" s="428">
        <v>1</v>
      </c>
      <c r="G375" s="430" t="s">
        <v>483</v>
      </c>
      <c r="H375" s="246"/>
      <c r="I375" s="431" t="s">
        <v>1573</v>
      </c>
      <c r="J375" s="371"/>
      <c r="K375" s="241"/>
      <c r="M375" s="111" t="s">
        <v>278</v>
      </c>
      <c r="N375" s="112">
        <f>SUM(N372:N374)</f>
        <v>4600</v>
      </c>
      <c r="O375" s="554"/>
    </row>
    <row r="376" spans="1:16" ht="16.5" thickBot="1">
      <c r="A376" s="454" t="s">
        <v>2108</v>
      </c>
      <c r="B376" s="454" t="s">
        <v>485</v>
      </c>
      <c r="C376" s="454" t="s">
        <v>157</v>
      </c>
      <c r="D376" s="454" t="s">
        <v>2109</v>
      </c>
      <c r="E376" s="459" t="s">
        <v>2110</v>
      </c>
      <c r="F376" s="454">
        <v>1</v>
      </c>
      <c r="G376" s="456" t="s">
        <v>2101</v>
      </c>
      <c r="H376" s="457">
        <v>43743</v>
      </c>
      <c r="I376" s="454"/>
      <c r="J376" s="458"/>
      <c r="K376" s="454"/>
      <c r="O376" s="440"/>
    </row>
    <row r="377" spans="1:16" ht="16.5" thickBot="1">
      <c r="A377" s="241" t="s">
        <v>103</v>
      </c>
      <c r="B377" s="241" t="s">
        <v>1865</v>
      </c>
      <c r="C377" s="241" t="s">
        <v>173</v>
      </c>
      <c r="D377" s="241" t="s">
        <v>145</v>
      </c>
      <c r="E377" s="242">
        <v>1080</v>
      </c>
      <c r="F377" s="241">
        <v>1</v>
      </c>
      <c r="G377" s="243" t="s">
        <v>122</v>
      </c>
      <c r="H377" s="246"/>
      <c r="I377" s="241" t="s">
        <v>1183</v>
      </c>
      <c r="J377" s="245"/>
      <c r="K377" s="241"/>
      <c r="L377" t="s">
        <v>3178</v>
      </c>
      <c r="M377" s="109" t="s">
        <v>3085</v>
      </c>
      <c r="N377" s="110"/>
      <c r="O377" s="440">
        <v>72</v>
      </c>
      <c r="P377" t="s">
        <v>3116</v>
      </c>
    </row>
    <row r="378" spans="1:16" ht="16.5" thickTop="1">
      <c r="A378" s="241" t="s">
        <v>103</v>
      </c>
      <c r="B378" s="241" t="s">
        <v>1865</v>
      </c>
      <c r="C378" s="241" t="s">
        <v>1840</v>
      </c>
      <c r="D378" s="241" t="s">
        <v>145</v>
      </c>
      <c r="E378" s="242">
        <v>1223</v>
      </c>
      <c r="F378" s="241">
        <v>1</v>
      </c>
      <c r="G378" s="243" t="s">
        <v>122</v>
      </c>
      <c r="H378" s="244">
        <v>43710</v>
      </c>
      <c r="I378" s="241" t="s">
        <v>1183</v>
      </c>
      <c r="J378" s="245"/>
      <c r="K378" s="241"/>
      <c r="M378" s="93" t="s">
        <v>112</v>
      </c>
      <c r="N378" s="94">
        <v>3300</v>
      </c>
      <c r="O378" s="440"/>
      <c r="P378" t="s">
        <v>3106</v>
      </c>
    </row>
    <row r="379" spans="1:16">
      <c r="A379" s="241" t="s">
        <v>1943</v>
      </c>
      <c r="B379" s="241" t="s">
        <v>169</v>
      </c>
      <c r="C379" s="241" t="s">
        <v>1840</v>
      </c>
      <c r="D379" s="241" t="s">
        <v>1944</v>
      </c>
      <c r="E379" s="558" t="s">
        <v>1942</v>
      </c>
      <c r="F379" s="241">
        <v>1</v>
      </c>
      <c r="G379" s="243" t="s">
        <v>1941</v>
      </c>
      <c r="H379" s="244">
        <v>43730</v>
      </c>
      <c r="I379" s="241" t="s">
        <v>1183</v>
      </c>
      <c r="J379" s="245"/>
      <c r="K379" s="241"/>
      <c r="M379" s="93" t="s">
        <v>368</v>
      </c>
      <c r="N379" s="94">
        <f>500+390</f>
        <v>890</v>
      </c>
      <c r="O379" s="444"/>
    </row>
    <row r="380" spans="1:16" ht="16.5" thickBot="1">
      <c r="A380" s="39" t="s">
        <v>2126</v>
      </c>
      <c r="B380" s="39" t="s">
        <v>169</v>
      </c>
      <c r="C380" s="39" t="s">
        <v>2142</v>
      </c>
      <c r="D380" s="39" t="s">
        <v>2125</v>
      </c>
      <c r="E380" s="40">
        <v>1303</v>
      </c>
      <c r="F380" s="39">
        <v>2</v>
      </c>
      <c r="G380" s="461" t="s">
        <v>2145</v>
      </c>
      <c r="H380" s="140">
        <v>43748</v>
      </c>
      <c r="I380" s="39" t="s">
        <v>665</v>
      </c>
      <c r="J380" s="156"/>
      <c r="K380" s="39"/>
      <c r="M380" s="111" t="s">
        <v>278</v>
      </c>
      <c r="N380" s="112">
        <f>SUM(N377:N379)</f>
        <v>4190</v>
      </c>
      <c r="O380" s="444"/>
    </row>
    <row r="381" spans="1:16" ht="16.5" thickBot="1">
      <c r="A381" s="241" t="s">
        <v>2070</v>
      </c>
      <c r="B381" s="241" t="s">
        <v>169</v>
      </c>
      <c r="C381" s="241" t="s">
        <v>2065</v>
      </c>
      <c r="D381" s="241" t="s">
        <v>2064</v>
      </c>
      <c r="E381" s="242">
        <v>3000</v>
      </c>
      <c r="F381" s="241">
        <v>44</v>
      </c>
      <c r="G381" s="243" t="s">
        <v>2061</v>
      </c>
      <c r="H381" s="244">
        <v>43738</v>
      </c>
      <c r="I381" s="241" t="s">
        <v>1183</v>
      </c>
      <c r="J381" s="245"/>
      <c r="K381" s="241"/>
      <c r="O381" s="444"/>
    </row>
    <row r="382" spans="1:16" ht="16.5" thickBot="1">
      <c r="A382" s="39" t="s">
        <v>2134</v>
      </c>
      <c r="B382" s="39" t="s">
        <v>169</v>
      </c>
      <c r="C382" s="39" t="s">
        <v>2065</v>
      </c>
      <c r="D382" s="39" t="s">
        <v>2133</v>
      </c>
      <c r="E382" s="40">
        <v>1477</v>
      </c>
      <c r="F382" s="39">
        <v>30</v>
      </c>
      <c r="G382" s="461" t="s">
        <v>2145</v>
      </c>
      <c r="H382" s="140">
        <v>43748</v>
      </c>
      <c r="I382" s="39" t="s">
        <v>665</v>
      </c>
      <c r="J382" s="156"/>
      <c r="K382" s="39"/>
      <c r="L382" t="s">
        <v>1658</v>
      </c>
      <c r="M382" s="109" t="s">
        <v>3115</v>
      </c>
      <c r="N382" s="110"/>
      <c r="O382" s="444">
        <v>73</v>
      </c>
      <c r="P382" t="s">
        <v>718</v>
      </c>
    </row>
    <row r="383" spans="1:16" ht="16.5" thickTop="1">
      <c r="A383" s="81" t="s">
        <v>588</v>
      </c>
      <c r="B383" s="81" t="s">
        <v>485</v>
      </c>
      <c r="C383" s="81" t="s">
        <v>157</v>
      </c>
      <c r="D383" s="81" t="s">
        <v>587</v>
      </c>
      <c r="E383" s="82">
        <v>410</v>
      </c>
      <c r="F383" s="81">
        <v>1</v>
      </c>
      <c r="G383" s="83" t="s">
        <v>483</v>
      </c>
      <c r="H383" s="140">
        <v>43357</v>
      </c>
      <c r="I383" s="158" t="s">
        <v>661</v>
      </c>
      <c r="J383" s="157"/>
      <c r="K383" s="39"/>
      <c r="M383" s="93" t="s">
        <v>112</v>
      </c>
      <c r="N383" s="94">
        <v>3500</v>
      </c>
      <c r="O383" s="444"/>
      <c r="P383" t="s">
        <v>3106</v>
      </c>
    </row>
    <row r="384" spans="1:16">
      <c r="A384" s="81" t="s">
        <v>591</v>
      </c>
      <c r="B384" s="81" t="s">
        <v>169</v>
      </c>
      <c r="C384" s="81" t="s">
        <v>590</v>
      </c>
      <c r="D384" s="81" t="s">
        <v>589</v>
      </c>
      <c r="E384" s="82">
        <v>297</v>
      </c>
      <c r="F384" s="81">
        <v>1</v>
      </c>
      <c r="G384" s="84" t="s">
        <v>123</v>
      </c>
      <c r="H384" s="45"/>
      <c r="I384" s="158" t="s">
        <v>661</v>
      </c>
      <c r="J384" s="157"/>
      <c r="K384" s="39"/>
      <c r="M384" s="93" t="s">
        <v>368</v>
      </c>
      <c r="N384" s="94">
        <f>600+120+140</f>
        <v>860</v>
      </c>
      <c r="O384" s="444"/>
    </row>
    <row r="385" spans="1:16" ht="16.5" thickBot="1">
      <c r="A385" s="406" t="s">
        <v>722</v>
      </c>
      <c r="B385" s="407" t="s">
        <v>485</v>
      </c>
      <c r="C385" s="407" t="s">
        <v>490</v>
      </c>
      <c r="D385" s="407" t="s">
        <v>456</v>
      </c>
      <c r="E385" s="408" t="s">
        <v>64</v>
      </c>
      <c r="F385" s="407">
        <v>1</v>
      </c>
      <c r="G385" s="409"/>
      <c r="H385" s="410"/>
      <c r="I385" s="267" t="s">
        <v>1434</v>
      </c>
      <c r="J385" s="188"/>
      <c r="K385" s="39"/>
      <c r="M385" s="111" t="s">
        <v>278</v>
      </c>
      <c r="N385" s="112">
        <f>SUM(N382:N384)</f>
        <v>4360</v>
      </c>
      <c r="O385" s="446"/>
    </row>
    <row r="386" spans="1:16" ht="16.5" thickBot="1">
      <c r="A386" s="406" t="s">
        <v>103</v>
      </c>
      <c r="B386" s="407" t="s">
        <v>485</v>
      </c>
      <c r="C386" s="407" t="s">
        <v>644</v>
      </c>
      <c r="D386" s="407" t="s">
        <v>643</v>
      </c>
      <c r="E386" s="408" t="s">
        <v>603</v>
      </c>
      <c r="F386" s="407">
        <v>1</v>
      </c>
      <c r="G386" s="409" t="s">
        <v>535</v>
      </c>
      <c r="H386" s="410"/>
      <c r="I386" s="267" t="s">
        <v>1434</v>
      </c>
      <c r="J386" s="334"/>
      <c r="K386" s="39"/>
      <c r="O386" s="446"/>
    </row>
    <row r="387" spans="1:16" ht="16.5" thickBot="1">
      <c r="A387" s="407" t="s">
        <v>646</v>
      </c>
      <c r="B387" s="407" t="s">
        <v>485</v>
      </c>
      <c r="C387" s="407" t="s">
        <v>644</v>
      </c>
      <c r="D387" s="407" t="s">
        <v>645</v>
      </c>
      <c r="E387" s="408" t="s">
        <v>603</v>
      </c>
      <c r="F387" s="407">
        <v>1</v>
      </c>
      <c r="G387" s="409" t="s">
        <v>535</v>
      </c>
      <c r="H387" s="410"/>
      <c r="I387" s="267" t="s">
        <v>1434</v>
      </c>
      <c r="J387" s="334"/>
      <c r="K387" s="39"/>
      <c r="L387" t="s">
        <v>3178</v>
      </c>
      <c r="M387" s="109" t="s">
        <v>3147</v>
      </c>
      <c r="N387" s="110"/>
      <c r="O387" s="559">
        <v>74</v>
      </c>
      <c r="P387" t="s">
        <v>2161</v>
      </c>
    </row>
    <row r="388" spans="1:16" ht="16.5" thickTop="1">
      <c r="A388" s="406" t="s">
        <v>103</v>
      </c>
      <c r="B388" s="407" t="s">
        <v>156</v>
      </c>
      <c r="C388" s="407" t="s">
        <v>157</v>
      </c>
      <c r="D388" s="407" t="s">
        <v>153</v>
      </c>
      <c r="E388" s="411">
        <v>1940</v>
      </c>
      <c r="F388" s="407">
        <v>1</v>
      </c>
      <c r="G388" s="412" t="s">
        <v>122</v>
      </c>
      <c r="H388" s="410"/>
      <c r="I388" s="267" t="s">
        <v>1434</v>
      </c>
      <c r="J388" s="281"/>
      <c r="K388" s="39"/>
      <c r="M388" s="93" t="s">
        <v>112</v>
      </c>
      <c r="N388" s="94">
        <v>3300</v>
      </c>
      <c r="O388" s="559"/>
      <c r="P388" t="s">
        <v>3106</v>
      </c>
    </row>
    <row r="389" spans="1:16">
      <c r="A389" s="406" t="s">
        <v>102</v>
      </c>
      <c r="B389" s="407" t="s">
        <v>491</v>
      </c>
      <c r="C389" s="407" t="s">
        <v>490</v>
      </c>
      <c r="D389" s="407" t="s">
        <v>152</v>
      </c>
      <c r="E389" s="408" t="s">
        <v>642</v>
      </c>
      <c r="F389" s="407">
        <v>2</v>
      </c>
      <c r="G389" s="409"/>
      <c r="H389" s="410"/>
      <c r="I389" s="267" t="s">
        <v>663</v>
      </c>
      <c r="J389" s="126"/>
      <c r="K389" s="105"/>
      <c r="M389" s="93" t="s">
        <v>368</v>
      </c>
      <c r="N389" s="94" t="s">
        <v>3149</v>
      </c>
      <c r="O389" s="559"/>
    </row>
    <row r="390" spans="1:16" ht="16.5" thickBot="1">
      <c r="A390" s="406" t="s">
        <v>102</v>
      </c>
      <c r="B390" s="407" t="s">
        <v>485</v>
      </c>
      <c r="C390" s="407" t="s">
        <v>157</v>
      </c>
      <c r="D390" s="407" t="s">
        <v>108</v>
      </c>
      <c r="E390" s="411">
        <v>900</v>
      </c>
      <c r="F390" s="407">
        <v>1</v>
      </c>
      <c r="G390" s="409" t="s">
        <v>124</v>
      </c>
      <c r="H390" s="410"/>
      <c r="I390" s="267" t="s">
        <v>663</v>
      </c>
      <c r="J390" s="125"/>
      <c r="K390" s="39"/>
      <c r="M390" s="111" t="s">
        <v>278</v>
      </c>
      <c r="N390" s="112">
        <v>0</v>
      </c>
      <c r="O390" s="559"/>
    </row>
    <row r="391" spans="1:16" ht="16.5" thickBot="1">
      <c r="A391" s="406" t="s">
        <v>3007</v>
      </c>
      <c r="B391" s="407" t="s">
        <v>169</v>
      </c>
      <c r="C391" s="407" t="s">
        <v>173</v>
      </c>
      <c r="D391" s="407" t="s">
        <v>3008</v>
      </c>
      <c r="E391" s="411">
        <v>1164</v>
      </c>
      <c r="F391" s="407">
        <v>1</v>
      </c>
      <c r="G391" s="409" t="s">
        <v>2572</v>
      </c>
      <c r="H391" s="413">
        <v>43982</v>
      </c>
      <c r="I391" s="407"/>
      <c r="J391" s="551"/>
      <c r="K391" s="550"/>
      <c r="O391" s="460"/>
    </row>
    <row r="392" spans="1:16" ht="16.5" thickBot="1">
      <c r="A392" s="279" t="s">
        <v>1386</v>
      </c>
      <c r="B392" s="279"/>
      <c r="C392" s="279"/>
      <c r="D392" s="39" t="s">
        <v>525</v>
      </c>
      <c r="E392" s="627">
        <v>-1895</v>
      </c>
      <c r="F392" s="39"/>
      <c r="G392" s="124"/>
      <c r="H392" s="45"/>
      <c r="I392" s="39"/>
      <c r="J392" s="156"/>
      <c r="K392" s="39"/>
      <c r="L392" t="s">
        <v>3177</v>
      </c>
      <c r="M392" s="109" t="s">
        <v>3153</v>
      </c>
      <c r="N392" s="110"/>
      <c r="O392" s="568">
        <v>75</v>
      </c>
      <c r="P392" t="s">
        <v>1683</v>
      </c>
    </row>
    <row r="393" spans="1:16" ht="16.5" thickTop="1">
      <c r="A393" s="279" t="s">
        <v>1386</v>
      </c>
      <c r="B393" s="279"/>
      <c r="C393" s="279"/>
      <c r="D393" s="39" t="s">
        <v>526</v>
      </c>
      <c r="E393" s="627"/>
      <c r="F393" s="39"/>
      <c r="H393" s="45"/>
      <c r="I393" s="39"/>
      <c r="J393" s="156"/>
      <c r="K393" s="39"/>
      <c r="M393" s="93" t="s">
        <v>112</v>
      </c>
      <c r="N393" s="94">
        <v>3000</v>
      </c>
      <c r="O393" s="568"/>
      <c r="P393" t="s">
        <v>1669</v>
      </c>
    </row>
    <row r="394" spans="1:16">
      <c r="A394" s="279" t="s">
        <v>1386</v>
      </c>
      <c r="B394" s="279"/>
      <c r="C394" s="279"/>
      <c r="D394" s="39" t="s">
        <v>1433</v>
      </c>
      <c r="E394" s="40">
        <v>-2300</v>
      </c>
      <c r="F394" s="39"/>
      <c r="G394" s="332"/>
      <c r="H394" s="140"/>
      <c r="I394" s="39"/>
      <c r="J394" s="156"/>
      <c r="K394" s="39"/>
      <c r="M394" s="93" t="s">
        <v>368</v>
      </c>
      <c r="N394" s="94">
        <v>500</v>
      </c>
      <c r="O394" s="568"/>
    </row>
    <row r="395" spans="1:16" ht="16.5" thickBot="1">
      <c r="A395" s="279" t="s">
        <v>1386</v>
      </c>
      <c r="B395" s="279"/>
      <c r="C395" s="279"/>
      <c r="D395" s="543" t="s">
        <v>3015</v>
      </c>
      <c r="E395" s="40">
        <v>-810</v>
      </c>
      <c r="F395" s="39">
        <v>1</v>
      </c>
      <c r="G395" s="542" t="s">
        <v>2667</v>
      </c>
      <c r="H395" s="140"/>
      <c r="I395" s="39" t="s">
        <v>3017</v>
      </c>
      <c r="J395" s="156"/>
      <c r="K395" s="39"/>
      <c r="M395" s="111" t="s">
        <v>278</v>
      </c>
      <c r="N395" s="112">
        <f>SUM(N392:N394)</f>
        <v>3500</v>
      </c>
      <c r="O395" s="568"/>
    </row>
    <row r="396" spans="1:16" ht="16.5" thickBot="1">
      <c r="A396" s="39"/>
      <c r="B396" s="39"/>
      <c r="C396" s="39"/>
      <c r="D396" s="39"/>
      <c r="E396" s="40"/>
      <c r="F396" s="39"/>
      <c r="G396" s="208"/>
      <c r="H396" s="140"/>
      <c r="I396" s="39"/>
      <c r="J396" s="156"/>
      <c r="K396" s="39"/>
      <c r="O396" s="460"/>
    </row>
    <row r="397" spans="1:16" ht="16.5" thickBot="1">
      <c r="A397" s="624" t="s">
        <v>1882</v>
      </c>
      <c r="B397" s="625"/>
      <c r="C397" s="626"/>
      <c r="D397" s="209"/>
      <c r="E397" s="210"/>
      <c r="F397" s="209"/>
      <c r="G397" s="211"/>
      <c r="H397" s="213" t="s">
        <v>1069</v>
      </c>
      <c r="I397" s="214">
        <f>SUM(E398:E428)</f>
        <v>7829</v>
      </c>
      <c r="J397" s="212"/>
      <c r="K397" s="209"/>
      <c r="L397" t="s">
        <v>3159</v>
      </c>
      <c r="M397" s="109" t="s">
        <v>3150</v>
      </c>
      <c r="N397" s="110"/>
      <c r="O397" s="568">
        <v>76</v>
      </c>
      <c r="P397" t="s">
        <v>1685</v>
      </c>
    </row>
    <row r="398" spans="1:16" ht="16.5" thickTop="1">
      <c r="A398" s="105" t="s">
        <v>444</v>
      </c>
      <c r="B398" s="105" t="s">
        <v>1866</v>
      </c>
      <c r="C398" s="105" t="s">
        <v>442</v>
      </c>
      <c r="D398" s="105" t="s">
        <v>443</v>
      </c>
      <c r="E398" s="106">
        <v>1880</v>
      </c>
      <c r="F398" s="105">
        <v>1</v>
      </c>
      <c r="G398" s="154" t="s">
        <v>124</v>
      </c>
      <c r="H398" s="45"/>
      <c r="I398" s="39"/>
      <c r="J398" s="156"/>
      <c r="K398" s="39"/>
      <c r="M398" s="93" t="s">
        <v>112</v>
      </c>
      <c r="N398" s="94">
        <v>3500</v>
      </c>
      <c r="O398" s="568"/>
      <c r="P398" t="s">
        <v>1838</v>
      </c>
    </row>
    <row r="399" spans="1:16">
      <c r="A399" s="105" t="s">
        <v>119</v>
      </c>
      <c r="B399" s="39" t="s">
        <v>1866</v>
      </c>
      <c r="C399" s="39" t="s">
        <v>499</v>
      </c>
      <c r="D399" s="39" t="s">
        <v>500</v>
      </c>
      <c r="E399" s="40">
        <v>2182</v>
      </c>
      <c r="F399" s="105">
        <v>1</v>
      </c>
      <c r="G399" s="11" t="s">
        <v>439</v>
      </c>
      <c r="H399" s="45"/>
      <c r="I399" s="39"/>
      <c r="J399" s="156"/>
      <c r="K399" s="39"/>
      <c r="M399" s="93" t="s">
        <v>368</v>
      </c>
      <c r="N399" s="94">
        <v>600</v>
      </c>
      <c r="O399" s="568"/>
    </row>
    <row r="400" spans="1:16" ht="16.5" thickBot="1">
      <c r="A400" s="105" t="s">
        <v>463</v>
      </c>
      <c r="B400" s="105" t="s">
        <v>1866</v>
      </c>
      <c r="C400" s="105" t="s">
        <v>442</v>
      </c>
      <c r="D400" s="105" t="s">
        <v>464</v>
      </c>
      <c r="E400" s="106">
        <v>1791</v>
      </c>
      <c r="F400" s="105">
        <v>1</v>
      </c>
      <c r="G400" s="11" t="s">
        <v>439</v>
      </c>
      <c r="H400" s="45"/>
      <c r="I400" s="39"/>
      <c r="J400" s="156"/>
      <c r="K400" s="39"/>
      <c r="M400" s="111" t="s">
        <v>278</v>
      </c>
      <c r="N400" s="112">
        <f>SUM(N397:N399)</f>
        <v>4100</v>
      </c>
      <c r="O400" s="568"/>
    </row>
    <row r="401" spans="1:17" ht="16.5" thickBot="1">
      <c r="A401" s="39" t="s">
        <v>726</v>
      </c>
      <c r="B401" s="39" t="s">
        <v>1866</v>
      </c>
      <c r="C401" s="39" t="s">
        <v>499</v>
      </c>
      <c r="D401" s="39" t="s">
        <v>727</v>
      </c>
      <c r="E401" s="40">
        <v>2882</v>
      </c>
      <c r="F401" s="39">
        <v>1</v>
      </c>
      <c r="G401" s="11" t="s">
        <v>439</v>
      </c>
      <c r="H401" s="140">
        <v>43416</v>
      </c>
      <c r="I401" s="39"/>
      <c r="J401" s="159" t="s">
        <v>1340</v>
      </c>
      <c r="K401" s="39"/>
      <c r="O401" s="460"/>
    </row>
    <row r="402" spans="1:17" ht="16.5" thickBot="1">
      <c r="A402" s="39" t="s">
        <v>2437</v>
      </c>
      <c r="B402" s="39" t="s">
        <v>1866</v>
      </c>
      <c r="C402" s="39" t="s">
        <v>499</v>
      </c>
      <c r="D402" s="39" t="s">
        <v>2438</v>
      </c>
      <c r="E402" s="40">
        <v>5388</v>
      </c>
      <c r="F402" s="39">
        <v>1</v>
      </c>
      <c r="G402" s="509" t="s">
        <v>2439</v>
      </c>
      <c r="H402" s="140">
        <v>43780</v>
      </c>
      <c r="I402" s="39"/>
      <c r="J402" s="156"/>
      <c r="K402" s="39"/>
      <c r="L402" t="s">
        <v>3176</v>
      </c>
      <c r="M402" s="109" t="s">
        <v>3148</v>
      </c>
      <c r="N402" s="110"/>
      <c r="O402" s="579">
        <v>77</v>
      </c>
      <c r="P402" t="s">
        <v>1697</v>
      </c>
    </row>
    <row r="403" spans="1:17" ht="16.5" thickTop="1">
      <c r="A403" s="596" t="s">
        <v>2437</v>
      </c>
      <c r="B403" s="596" t="s">
        <v>1862</v>
      </c>
      <c r="C403" s="596" t="s">
        <v>2443</v>
      </c>
      <c r="D403" s="596" t="s">
        <v>2436</v>
      </c>
      <c r="E403" s="597">
        <v>368</v>
      </c>
      <c r="F403" s="596">
        <v>1</v>
      </c>
      <c r="G403" s="598" t="s">
        <v>2439</v>
      </c>
      <c r="H403" s="599">
        <v>43780</v>
      </c>
      <c r="I403" s="566" t="s">
        <v>3105</v>
      </c>
      <c r="J403" s="156"/>
      <c r="K403" s="39"/>
      <c r="M403" s="93" t="s">
        <v>112</v>
      </c>
      <c r="N403" s="94">
        <v>2500</v>
      </c>
      <c r="O403" s="579"/>
      <c r="P403" t="s">
        <v>2359</v>
      </c>
    </row>
    <row r="404" spans="1:17">
      <c r="A404" s="39" t="s">
        <v>2437</v>
      </c>
      <c r="B404" s="39" t="s">
        <v>1862</v>
      </c>
      <c r="C404" s="39" t="s">
        <v>2443</v>
      </c>
      <c r="D404" s="39" t="s">
        <v>2436</v>
      </c>
      <c r="E404" s="40">
        <v>647</v>
      </c>
      <c r="F404" s="39">
        <v>1</v>
      </c>
      <c r="G404" s="556" t="s">
        <v>439</v>
      </c>
      <c r="H404" s="140">
        <v>44070</v>
      </c>
      <c r="I404" s="39"/>
      <c r="J404" s="156"/>
      <c r="K404" s="39"/>
      <c r="M404" s="93" t="s">
        <v>368</v>
      </c>
      <c r="N404" s="94" t="s">
        <v>3160</v>
      </c>
      <c r="O404" s="579"/>
    </row>
    <row r="405" spans="1:17" ht="16.5" thickBot="1">
      <c r="A405" s="39" t="s">
        <v>3321</v>
      </c>
      <c r="B405" s="39" t="s">
        <v>1862</v>
      </c>
      <c r="C405" s="39" t="s">
        <v>578</v>
      </c>
      <c r="D405" s="39" t="s">
        <v>3320</v>
      </c>
      <c r="E405" s="40">
        <v>1243</v>
      </c>
      <c r="F405" s="39">
        <v>1</v>
      </c>
      <c r="G405" s="615" t="s">
        <v>439</v>
      </c>
      <c r="H405" s="140">
        <v>44169</v>
      </c>
      <c r="I405" s="39"/>
      <c r="J405" s="156"/>
      <c r="K405" s="39"/>
      <c r="M405" s="111" t="s">
        <v>278</v>
      </c>
      <c r="N405" s="112">
        <f>SUM(N402:N404)</f>
        <v>2500</v>
      </c>
      <c r="O405" s="579"/>
    </row>
    <row r="406" spans="1:17" ht="16.5" thickBot="1">
      <c r="A406" s="39" t="s">
        <v>577</v>
      </c>
      <c r="B406" s="39" t="s">
        <v>1862</v>
      </c>
      <c r="C406" s="39" t="s">
        <v>578</v>
      </c>
      <c r="D406" s="39" t="s">
        <v>579</v>
      </c>
      <c r="E406" s="40">
        <v>307</v>
      </c>
      <c r="F406" s="39">
        <v>1</v>
      </c>
      <c r="G406" s="11" t="s">
        <v>439</v>
      </c>
      <c r="H406" s="45"/>
      <c r="I406" s="39"/>
      <c r="J406" s="156"/>
      <c r="K406" s="39"/>
      <c r="O406" s="465"/>
    </row>
    <row r="407" spans="1:17" ht="16.5" thickBot="1">
      <c r="A407" s="105" t="s">
        <v>139</v>
      </c>
      <c r="B407" s="105" t="s">
        <v>1866</v>
      </c>
      <c r="C407" s="105" t="s">
        <v>176</v>
      </c>
      <c r="D407" s="105" t="s">
        <v>140</v>
      </c>
      <c r="E407" s="106">
        <v>1500</v>
      </c>
      <c r="F407" s="105">
        <v>1</v>
      </c>
      <c r="G407" s="11" t="s">
        <v>126</v>
      </c>
      <c r="H407" s="45"/>
      <c r="I407" s="426" t="s">
        <v>1881</v>
      </c>
      <c r="J407" s="156"/>
      <c r="K407" s="39"/>
      <c r="L407" t="s">
        <v>3177</v>
      </c>
      <c r="M407" s="109" t="s">
        <v>3282</v>
      </c>
      <c r="N407" s="110"/>
      <c r="O407" s="589">
        <v>78</v>
      </c>
    </row>
    <row r="408" spans="1:17" ht="16.5" thickTop="1">
      <c r="A408" s="105" t="s">
        <v>437</v>
      </c>
      <c r="B408" s="105" t="s">
        <v>1862</v>
      </c>
      <c r="C408" s="105" t="s">
        <v>438</v>
      </c>
      <c r="D408" s="105" t="s">
        <v>436</v>
      </c>
      <c r="E408" s="106">
        <v>1386</v>
      </c>
      <c r="F408" s="105">
        <v>1</v>
      </c>
      <c r="G408" s="11" t="s">
        <v>439</v>
      </c>
      <c r="H408" s="45"/>
      <c r="I408" s="434" t="s">
        <v>1881</v>
      </c>
      <c r="J408" s="156"/>
      <c r="K408" s="39"/>
      <c r="M408" s="93" t="s">
        <v>112</v>
      </c>
      <c r="N408" s="94">
        <v>3000</v>
      </c>
      <c r="O408" s="589"/>
      <c r="P408" t="s">
        <v>718</v>
      </c>
    </row>
    <row r="409" spans="1:17">
      <c r="A409" s="406" t="s">
        <v>1852</v>
      </c>
      <c r="B409" s="407" t="s">
        <v>1866</v>
      </c>
      <c r="C409" s="407" t="s">
        <v>1853</v>
      </c>
      <c r="D409" s="407" t="s">
        <v>1854</v>
      </c>
      <c r="E409" s="411">
        <v>2205</v>
      </c>
      <c r="F409" s="407">
        <v>2</v>
      </c>
      <c r="G409" s="409" t="s">
        <v>1855</v>
      </c>
      <c r="H409" s="413">
        <v>43712</v>
      </c>
      <c r="I409" s="638" t="s">
        <v>2516</v>
      </c>
      <c r="J409" s="426" t="s">
        <v>1860</v>
      </c>
      <c r="K409" s="39"/>
      <c r="M409" s="93" t="s">
        <v>368</v>
      </c>
      <c r="N409" s="94" t="s">
        <v>64</v>
      </c>
      <c r="O409" s="589"/>
    </row>
    <row r="410" spans="1:17" ht="16.5" thickBot="1">
      <c r="A410" s="407" t="s">
        <v>119</v>
      </c>
      <c r="B410" s="407" t="s">
        <v>1864</v>
      </c>
      <c r="C410" s="407" t="s">
        <v>2116</v>
      </c>
      <c r="D410" s="407" t="s">
        <v>1858</v>
      </c>
      <c r="E410" s="411">
        <v>230</v>
      </c>
      <c r="F410" s="407">
        <v>1</v>
      </c>
      <c r="G410" s="409" t="s">
        <v>1857</v>
      </c>
      <c r="H410" s="413">
        <v>43712</v>
      </c>
      <c r="I410" s="638"/>
      <c r="J410" s="434" t="s">
        <v>1881</v>
      </c>
      <c r="K410" s="39"/>
      <c r="M410" s="111" t="s">
        <v>278</v>
      </c>
      <c r="N410" s="112">
        <f>SUM(N407:N409)</f>
        <v>3000</v>
      </c>
      <c r="O410" s="589"/>
    </row>
    <row r="411" spans="1:17" ht="16.5" thickBot="1">
      <c r="A411" s="406" t="s">
        <v>726</v>
      </c>
      <c r="B411" s="407" t="s">
        <v>1866</v>
      </c>
      <c r="C411" s="407" t="s">
        <v>499</v>
      </c>
      <c r="D411" s="407" t="s">
        <v>1290</v>
      </c>
      <c r="E411" s="411">
        <v>1923</v>
      </c>
      <c r="F411" s="407">
        <v>1</v>
      </c>
      <c r="G411" s="412" t="s">
        <v>439</v>
      </c>
      <c r="H411" s="413">
        <v>43553</v>
      </c>
      <c r="I411" s="267" t="s">
        <v>1289</v>
      </c>
      <c r="J411" s="156"/>
      <c r="K411" s="39"/>
      <c r="O411" s="495"/>
    </row>
    <row r="412" spans="1:17" ht="16.5" thickBot="1">
      <c r="A412" s="406" t="s">
        <v>1301</v>
      </c>
      <c r="B412" s="407" t="s">
        <v>1866</v>
      </c>
      <c r="C412" s="407" t="s">
        <v>499</v>
      </c>
      <c r="D412" s="407" t="s">
        <v>1311</v>
      </c>
      <c r="E412" s="411">
        <v>1923</v>
      </c>
      <c r="F412" s="407">
        <v>1</v>
      </c>
      <c r="G412" s="409" t="s">
        <v>1115</v>
      </c>
      <c r="H412" s="413">
        <v>43553</v>
      </c>
      <c r="I412" s="267" t="s">
        <v>1312</v>
      </c>
      <c r="J412" s="156"/>
      <c r="K412" s="39"/>
      <c r="L412" t="s">
        <v>1797</v>
      </c>
      <c r="M412" s="109" t="s">
        <v>3154</v>
      </c>
      <c r="N412" s="110"/>
      <c r="O412" s="589">
        <v>79</v>
      </c>
    </row>
    <row r="413" spans="1:17" ht="16.5" thickTop="1">
      <c r="A413" s="406" t="s">
        <v>1301</v>
      </c>
      <c r="B413" s="407" t="s">
        <v>1866</v>
      </c>
      <c r="C413" s="407" t="s">
        <v>499</v>
      </c>
      <c r="D413" s="407" t="s">
        <v>1347</v>
      </c>
      <c r="E413" s="411">
        <v>1923</v>
      </c>
      <c r="F413" s="407">
        <v>1</v>
      </c>
      <c r="G413" s="409" t="s">
        <v>1115</v>
      </c>
      <c r="H413" s="413">
        <v>43553</v>
      </c>
      <c r="I413" s="267" t="s">
        <v>1348</v>
      </c>
      <c r="J413" s="156"/>
      <c r="K413" s="39"/>
      <c r="M413" s="93" t="s">
        <v>112</v>
      </c>
      <c r="N413" s="94">
        <v>4800</v>
      </c>
      <c r="O413" s="589"/>
      <c r="P413" t="s">
        <v>3116</v>
      </c>
    </row>
    <row r="414" spans="1:17">
      <c r="A414" s="406" t="s">
        <v>726</v>
      </c>
      <c r="B414" s="407" t="s">
        <v>1866</v>
      </c>
      <c r="C414" s="407" t="s">
        <v>499</v>
      </c>
      <c r="D414" s="407" t="s">
        <v>1373</v>
      </c>
      <c r="E414" s="411">
        <v>1923</v>
      </c>
      <c r="F414" s="407">
        <v>1</v>
      </c>
      <c r="G414" s="412" t="s">
        <v>439</v>
      </c>
      <c r="H414" s="413">
        <v>43553</v>
      </c>
      <c r="I414" s="267" t="s">
        <v>1375</v>
      </c>
      <c r="J414" s="156" t="s">
        <v>1374</v>
      </c>
      <c r="K414" s="39"/>
      <c r="M414" s="93" t="s">
        <v>368</v>
      </c>
      <c r="N414" s="94">
        <v>400</v>
      </c>
      <c r="O414" s="589"/>
      <c r="P414" t="s">
        <v>2161</v>
      </c>
      <c r="Q414" t="s">
        <v>3181</v>
      </c>
    </row>
    <row r="415" spans="1:17">
      <c r="A415" s="406" t="s">
        <v>726</v>
      </c>
      <c r="B415" s="407" t="s">
        <v>1866</v>
      </c>
      <c r="C415" s="407" t="s">
        <v>499</v>
      </c>
      <c r="D415" s="407" t="s">
        <v>1269</v>
      </c>
      <c r="E415" s="411">
        <v>1285</v>
      </c>
      <c r="F415" s="407">
        <v>1</v>
      </c>
      <c r="G415" s="412" t="s">
        <v>439</v>
      </c>
      <c r="H415" s="413">
        <v>43553</v>
      </c>
      <c r="I415" s="267" t="s">
        <v>1268</v>
      </c>
      <c r="J415" s="156"/>
      <c r="K415" s="39"/>
      <c r="M415" s="100" t="s">
        <v>1167</v>
      </c>
      <c r="N415" s="94">
        <v>1478</v>
      </c>
      <c r="O415" s="589"/>
    </row>
    <row r="416" spans="1:17" ht="16.5" thickBot="1">
      <c r="A416" s="406" t="s">
        <v>1301</v>
      </c>
      <c r="B416" s="407" t="s">
        <v>1866</v>
      </c>
      <c r="C416" s="407" t="s">
        <v>499</v>
      </c>
      <c r="D416" s="407" t="s">
        <v>1302</v>
      </c>
      <c r="E416" s="411">
        <v>1285</v>
      </c>
      <c r="F416" s="407">
        <v>1</v>
      </c>
      <c r="G416" s="409" t="s">
        <v>1115</v>
      </c>
      <c r="H416" s="413">
        <v>43553</v>
      </c>
      <c r="I416" s="267" t="s">
        <v>1303</v>
      </c>
      <c r="J416" s="156"/>
      <c r="K416" s="39"/>
      <c r="M416" s="111" t="s">
        <v>278</v>
      </c>
      <c r="N416" s="112">
        <f>SUM(N413:N415)</f>
        <v>6678</v>
      </c>
      <c r="O416" s="589"/>
    </row>
    <row r="417" spans="1:16" ht="16.5" thickBot="1">
      <c r="A417" s="406" t="s">
        <v>1301</v>
      </c>
      <c r="B417" s="407" t="s">
        <v>1866</v>
      </c>
      <c r="C417" s="407" t="s">
        <v>499</v>
      </c>
      <c r="D417" s="407" t="s">
        <v>1308</v>
      </c>
      <c r="E417" s="411">
        <v>1285</v>
      </c>
      <c r="F417" s="407">
        <v>1</v>
      </c>
      <c r="G417" s="409" t="s">
        <v>1115</v>
      </c>
      <c r="H417" s="413">
        <v>43553</v>
      </c>
      <c r="I417" s="267" t="s">
        <v>1309</v>
      </c>
      <c r="J417" s="156"/>
      <c r="K417" s="39"/>
      <c r="O417" s="499"/>
    </row>
    <row r="418" spans="1:16" ht="16.5" thickBot="1">
      <c r="A418" s="406" t="s">
        <v>726</v>
      </c>
      <c r="B418" s="407" t="s">
        <v>1866</v>
      </c>
      <c r="C418" s="407" t="s">
        <v>499</v>
      </c>
      <c r="D418" s="407" t="s">
        <v>1328</v>
      </c>
      <c r="E418" s="411">
        <v>1285</v>
      </c>
      <c r="F418" s="407">
        <v>1</v>
      </c>
      <c r="G418" s="412" t="s">
        <v>439</v>
      </c>
      <c r="H418" s="413">
        <v>43553</v>
      </c>
      <c r="I418" s="267" t="s">
        <v>1327</v>
      </c>
      <c r="J418" s="156" t="s">
        <v>1326</v>
      </c>
      <c r="K418" s="39"/>
      <c r="L418" t="s">
        <v>3176</v>
      </c>
      <c r="M418" s="109" t="s">
        <v>3275</v>
      </c>
      <c r="N418" s="110"/>
      <c r="O418" s="589">
        <v>80</v>
      </c>
    </row>
    <row r="419" spans="1:16" ht="16.5" thickTop="1">
      <c r="A419" s="279" t="s">
        <v>1386</v>
      </c>
      <c r="B419" s="279"/>
      <c r="C419" s="279"/>
      <c r="D419" s="39" t="s">
        <v>1291</v>
      </c>
      <c r="E419" s="297">
        <v>-3260</v>
      </c>
      <c r="F419" s="39"/>
      <c r="G419" s="299" t="s">
        <v>535</v>
      </c>
      <c r="H419" s="45"/>
      <c r="I419" s="39"/>
      <c r="J419" s="156"/>
      <c r="K419" s="39"/>
      <c r="M419" s="93" t="s">
        <v>112</v>
      </c>
      <c r="N419" s="94">
        <v>3000</v>
      </c>
      <c r="O419" s="589"/>
      <c r="P419" t="s">
        <v>3276</v>
      </c>
    </row>
    <row r="420" spans="1:16">
      <c r="A420" s="279" t="s">
        <v>1386</v>
      </c>
      <c r="B420" s="279"/>
      <c r="C420" s="279"/>
      <c r="D420" s="39" t="s">
        <v>1313</v>
      </c>
      <c r="E420" s="285">
        <v>-3260</v>
      </c>
      <c r="F420" s="39"/>
      <c r="G420" s="287" t="s">
        <v>535</v>
      </c>
      <c r="H420" s="45"/>
      <c r="I420" s="39"/>
      <c r="J420" s="156"/>
      <c r="K420" s="39"/>
      <c r="M420" s="93" t="s">
        <v>368</v>
      </c>
      <c r="N420" s="94">
        <v>100</v>
      </c>
      <c r="O420" s="589"/>
      <c r="P420" t="s">
        <v>1669</v>
      </c>
    </row>
    <row r="421" spans="1:16" ht="16.5" thickBot="1">
      <c r="A421" s="279" t="s">
        <v>1386</v>
      </c>
      <c r="B421" s="279"/>
      <c r="C421" s="279"/>
      <c r="D421" s="39" t="s">
        <v>1349</v>
      </c>
      <c r="E421" s="308">
        <v>-3242</v>
      </c>
      <c r="F421" s="39"/>
      <c r="G421" s="310" t="s">
        <v>535</v>
      </c>
      <c r="H421" s="45"/>
      <c r="I421" s="39"/>
      <c r="J421" s="156"/>
      <c r="K421" s="39"/>
      <c r="M421" s="111" t="s">
        <v>278</v>
      </c>
      <c r="N421" s="112">
        <f>SUM(N418:N420)</f>
        <v>3100</v>
      </c>
      <c r="O421" s="589"/>
      <c r="P421" t="s">
        <v>3277</v>
      </c>
    </row>
    <row r="422" spans="1:16" ht="16.5" thickBot="1">
      <c r="A422" s="279" t="s">
        <v>1386</v>
      </c>
      <c r="B422" s="279"/>
      <c r="C422" s="279"/>
      <c r="D422" s="39" t="s">
        <v>1376</v>
      </c>
      <c r="E422" s="315">
        <v>-3260</v>
      </c>
      <c r="F422" s="39"/>
      <c r="G422" s="317" t="s">
        <v>535</v>
      </c>
      <c r="H422" s="45"/>
      <c r="I422" s="39"/>
      <c r="J422" s="156"/>
      <c r="K422" s="39"/>
      <c r="O422" s="589"/>
    </row>
    <row r="423" spans="1:16" ht="16.5" thickBot="1">
      <c r="A423" s="279" t="s">
        <v>1386</v>
      </c>
      <c r="B423" s="279"/>
      <c r="C423" s="279"/>
      <c r="D423" s="39" t="s">
        <v>1292</v>
      </c>
      <c r="E423" s="271">
        <v>-2740</v>
      </c>
      <c r="F423" s="39"/>
      <c r="G423" s="273" t="s">
        <v>535</v>
      </c>
      <c r="H423" s="45"/>
      <c r="I423" s="39"/>
      <c r="J423" s="156"/>
      <c r="K423" s="39"/>
      <c r="L423" t="s">
        <v>1658</v>
      </c>
      <c r="M423" s="109" t="s">
        <v>3284</v>
      </c>
      <c r="N423" s="110"/>
      <c r="O423" s="591">
        <v>81</v>
      </c>
      <c r="P423" t="s">
        <v>1683</v>
      </c>
    </row>
    <row r="424" spans="1:16" ht="16.5" thickTop="1">
      <c r="A424" s="279" t="s">
        <v>1386</v>
      </c>
      <c r="B424" s="279"/>
      <c r="C424" s="279"/>
      <c r="D424" s="39" t="s">
        <v>1304</v>
      </c>
      <c r="E424" s="294">
        <v>-2920</v>
      </c>
      <c r="F424" s="39"/>
      <c r="G424" s="296" t="s">
        <v>535</v>
      </c>
      <c r="H424" s="45"/>
      <c r="I424" s="39"/>
      <c r="J424" s="156"/>
      <c r="K424" s="39"/>
      <c r="M424" s="93" t="s">
        <v>112</v>
      </c>
      <c r="N424" s="94">
        <v>3500</v>
      </c>
      <c r="O424" s="591"/>
      <c r="P424" t="s">
        <v>1669</v>
      </c>
    </row>
    <row r="425" spans="1:16">
      <c r="A425" s="279" t="s">
        <v>1386</v>
      </c>
      <c r="B425" s="279"/>
      <c r="C425" s="279"/>
      <c r="D425" s="39" t="s">
        <v>1305</v>
      </c>
      <c r="E425" s="302">
        <v>-2920</v>
      </c>
      <c r="F425" s="39"/>
      <c r="G425" s="304" t="s">
        <v>535</v>
      </c>
      <c r="H425" s="45"/>
      <c r="I425" s="39"/>
      <c r="J425" s="156"/>
      <c r="K425" s="39"/>
      <c r="M425" s="93" t="s">
        <v>368</v>
      </c>
      <c r="N425" s="94">
        <v>500</v>
      </c>
      <c r="O425" s="591"/>
    </row>
    <row r="426" spans="1:16" ht="16.5" thickBot="1">
      <c r="A426" s="279" t="s">
        <v>1386</v>
      </c>
      <c r="B426" s="279"/>
      <c r="C426" s="279"/>
      <c r="D426" s="39" t="s">
        <v>1329</v>
      </c>
      <c r="E426" s="297">
        <v>-2920</v>
      </c>
      <c r="F426" s="39"/>
      <c r="G426" s="299" t="s">
        <v>535</v>
      </c>
      <c r="H426" s="45"/>
      <c r="I426" s="39"/>
      <c r="J426" s="156"/>
      <c r="K426" s="39"/>
      <c r="M426" s="111" t="s">
        <v>278</v>
      </c>
      <c r="N426" s="112">
        <f>SUM(N423:N425)</f>
        <v>4000</v>
      </c>
      <c r="O426" s="591"/>
    </row>
    <row r="427" spans="1:16" ht="16.5" thickBot="1">
      <c r="A427" s="279" t="s">
        <v>1386</v>
      </c>
      <c r="B427" s="279"/>
      <c r="C427" s="279"/>
      <c r="D427" s="39" t="s">
        <v>2517</v>
      </c>
      <c r="E427" s="40">
        <v>-2490</v>
      </c>
      <c r="F427" s="39"/>
      <c r="G427" s="512" t="s">
        <v>535</v>
      </c>
      <c r="H427" s="140"/>
      <c r="I427" s="39"/>
      <c r="J427" s="156"/>
      <c r="K427" s="39"/>
      <c r="O427" s="504"/>
    </row>
    <row r="428" spans="1:16" ht="16.5" thickBot="1">
      <c r="A428" s="39"/>
      <c r="B428" s="39"/>
      <c r="C428" s="39"/>
      <c r="D428" s="39"/>
      <c r="E428" s="40"/>
      <c r="F428" s="39"/>
      <c r="G428" s="208"/>
      <c r="H428" s="140"/>
      <c r="I428" s="39"/>
      <c r="J428" s="156"/>
      <c r="K428" s="39"/>
      <c r="L428" t="s">
        <v>3285</v>
      </c>
      <c r="M428" s="109" t="s">
        <v>3283</v>
      </c>
      <c r="N428" s="110"/>
      <c r="O428" s="591">
        <v>82</v>
      </c>
      <c r="P428" t="s">
        <v>3303</v>
      </c>
    </row>
    <row r="429" spans="1:16" ht="16.5" thickTop="1">
      <c r="A429" s="624" t="s">
        <v>1079</v>
      </c>
      <c r="B429" s="625"/>
      <c r="C429" s="626"/>
      <c r="D429" s="209"/>
      <c r="E429" s="210"/>
      <c r="F429" s="209"/>
      <c r="G429" s="211"/>
      <c r="H429" s="213" t="s">
        <v>1069</v>
      </c>
      <c r="I429" s="214">
        <f>SUM(E430:E543)</f>
        <v>58546</v>
      </c>
      <c r="J429" s="212"/>
      <c r="K429" s="209"/>
      <c r="M429" s="93" t="s">
        <v>112</v>
      </c>
      <c r="N429" s="94">
        <v>6050</v>
      </c>
      <c r="O429" s="591"/>
      <c r="P429" t="s">
        <v>1669</v>
      </c>
    </row>
    <row r="430" spans="1:16">
      <c r="A430" s="39" t="s">
        <v>103</v>
      </c>
      <c r="B430" s="39" t="s">
        <v>1862</v>
      </c>
      <c r="C430" s="39" t="s">
        <v>449</v>
      </c>
      <c r="D430" s="39" t="s">
        <v>448</v>
      </c>
      <c r="E430" s="40">
        <v>2138</v>
      </c>
      <c r="F430" s="39">
        <v>1</v>
      </c>
      <c r="G430" s="199" t="s">
        <v>447</v>
      </c>
      <c r="H430" s="45"/>
      <c r="I430" s="45"/>
      <c r="J430" s="159" t="s">
        <v>1369</v>
      </c>
      <c r="K430" s="39"/>
      <c r="M430" s="100" t="s">
        <v>1167</v>
      </c>
      <c r="N430" s="94">
        <v>2000</v>
      </c>
      <c r="O430" s="614"/>
    </row>
    <row r="431" spans="1:16">
      <c r="A431" s="39" t="s">
        <v>465</v>
      </c>
      <c r="B431" s="39" t="s">
        <v>1862</v>
      </c>
      <c r="C431" s="39" t="s">
        <v>2662</v>
      </c>
      <c r="D431" s="39" t="s">
        <v>1763</v>
      </c>
      <c r="E431" s="40">
        <v>3638</v>
      </c>
      <c r="F431" s="39">
        <v>1</v>
      </c>
      <c r="G431" s="45" t="s">
        <v>1115</v>
      </c>
      <c r="H431" s="557">
        <v>44044</v>
      </c>
      <c r="I431" s="39"/>
      <c r="J431" s="159" t="s">
        <v>1881</v>
      </c>
      <c r="K431" s="39"/>
      <c r="M431" s="93" t="s">
        <v>368</v>
      </c>
      <c r="N431" s="94">
        <v>500</v>
      </c>
      <c r="O431" s="591"/>
    </row>
    <row r="432" spans="1:16" ht="16.5" thickBot="1">
      <c r="A432" s="39" t="s">
        <v>1093</v>
      </c>
      <c r="B432" s="39" t="s">
        <v>64</v>
      </c>
      <c r="C432" s="39" t="s">
        <v>1096</v>
      </c>
      <c r="D432" s="114" t="s">
        <v>3240</v>
      </c>
      <c r="E432" s="40">
        <v>4200</v>
      </c>
      <c r="F432" s="39">
        <v>1</v>
      </c>
      <c r="G432" s="215" t="s">
        <v>1090</v>
      </c>
      <c r="H432" s="140">
        <v>43505</v>
      </c>
      <c r="I432" s="39"/>
      <c r="J432" s="156"/>
      <c r="K432" s="39"/>
      <c r="M432" s="111" t="s">
        <v>278</v>
      </c>
      <c r="N432" s="112">
        <f>SUM(N428:N431)</f>
        <v>8550</v>
      </c>
      <c r="O432" s="591"/>
    </row>
    <row r="433" spans="1:16" ht="16.5" thickBot="1">
      <c r="A433" s="105" t="s">
        <v>2568</v>
      </c>
      <c r="B433" s="105" t="s">
        <v>64</v>
      </c>
      <c r="C433" s="105" t="s">
        <v>1096</v>
      </c>
      <c r="D433" s="105" t="s">
        <v>3241</v>
      </c>
      <c r="E433" s="106">
        <v>5600</v>
      </c>
      <c r="F433" s="105">
        <v>1</v>
      </c>
      <c r="G433" s="154" t="s">
        <v>2558</v>
      </c>
      <c r="H433" s="218">
        <v>43899</v>
      </c>
      <c r="I433" s="105"/>
      <c r="J433" s="157"/>
      <c r="K433" s="105" t="s">
        <v>3113</v>
      </c>
      <c r="O433" s="508"/>
    </row>
    <row r="434" spans="1:16" ht="16.5" thickBot="1">
      <c r="A434" s="39" t="s">
        <v>1093</v>
      </c>
      <c r="B434" s="39" t="s">
        <v>1862</v>
      </c>
      <c r="C434" s="39" t="s">
        <v>1094</v>
      </c>
      <c r="D434" s="39" t="s">
        <v>1095</v>
      </c>
      <c r="E434" s="40">
        <v>1185</v>
      </c>
      <c r="F434" s="39">
        <v>1</v>
      </c>
      <c r="G434" s="216" t="s">
        <v>493</v>
      </c>
      <c r="H434" s="140">
        <v>43512</v>
      </c>
      <c r="I434" s="39"/>
      <c r="J434" s="156"/>
      <c r="K434" s="39"/>
      <c r="L434" t="s">
        <v>2541</v>
      </c>
      <c r="M434" s="109" t="s">
        <v>3328</v>
      </c>
      <c r="N434" s="110"/>
      <c r="O434" s="591">
        <v>83</v>
      </c>
      <c r="P434" t="s">
        <v>3303</v>
      </c>
    </row>
    <row r="435" spans="1:16" ht="16.5" thickTop="1">
      <c r="A435" s="105" t="s">
        <v>1097</v>
      </c>
      <c r="B435" s="105" t="s">
        <v>1863</v>
      </c>
      <c r="C435" s="105" t="s">
        <v>1180</v>
      </c>
      <c r="D435" s="105" t="s">
        <v>1179</v>
      </c>
      <c r="E435" s="219">
        <v>5480</v>
      </c>
      <c r="F435" s="105">
        <v>1</v>
      </c>
      <c r="G435" s="154" t="s">
        <v>1177</v>
      </c>
      <c r="H435" s="218">
        <v>43539</v>
      </c>
      <c r="I435" s="105" t="s">
        <v>1917</v>
      </c>
      <c r="J435" s="220"/>
      <c r="K435" s="105"/>
      <c r="M435" s="93" t="s">
        <v>112</v>
      </c>
      <c r="N435" s="94">
        <v>3500</v>
      </c>
      <c r="O435" s="591"/>
    </row>
    <row r="436" spans="1:16">
      <c r="A436" s="105" t="s">
        <v>1134</v>
      </c>
      <c r="B436" s="105" t="s">
        <v>1863</v>
      </c>
      <c r="C436" s="105" t="s">
        <v>1101</v>
      </c>
      <c r="D436" s="105" t="s">
        <v>1135</v>
      </c>
      <c r="E436" s="106">
        <v>2869</v>
      </c>
      <c r="F436" s="105">
        <v>1</v>
      </c>
      <c r="G436" s="154" t="s">
        <v>1106</v>
      </c>
      <c r="H436" s="218">
        <v>43528</v>
      </c>
      <c r="I436" s="105"/>
      <c r="J436" s="157"/>
      <c r="K436" s="105"/>
      <c r="M436" s="93" t="s">
        <v>368</v>
      </c>
      <c r="N436" s="94">
        <v>0</v>
      </c>
      <c r="O436" s="591"/>
    </row>
    <row r="437" spans="1:16" ht="16.5" thickBot="1">
      <c r="A437" s="105" t="s">
        <v>1097</v>
      </c>
      <c r="B437" s="105" t="s">
        <v>1862</v>
      </c>
      <c r="C437" s="105" t="s">
        <v>1098</v>
      </c>
      <c r="D437" s="105" t="s">
        <v>1118</v>
      </c>
      <c r="E437" s="106">
        <v>3480</v>
      </c>
      <c r="F437" s="105">
        <v>1</v>
      </c>
      <c r="G437" s="154" t="s">
        <v>1104</v>
      </c>
      <c r="H437" s="218">
        <v>43525</v>
      </c>
      <c r="I437" s="105"/>
      <c r="J437" s="157"/>
      <c r="K437" s="105"/>
      <c r="M437" s="111" t="s">
        <v>278</v>
      </c>
      <c r="N437" s="112">
        <f>SUM(N434:N436)</f>
        <v>3500</v>
      </c>
      <c r="O437" s="591"/>
    </row>
    <row r="438" spans="1:16" ht="16.5" thickBot="1">
      <c r="A438" s="39" t="s">
        <v>817</v>
      </c>
      <c r="B438" s="105" t="s">
        <v>1863</v>
      </c>
      <c r="C438" s="39" t="s">
        <v>820</v>
      </c>
      <c r="D438" s="39" t="s">
        <v>816</v>
      </c>
      <c r="E438" s="40">
        <v>690</v>
      </c>
      <c r="F438" s="39">
        <v>1</v>
      </c>
      <c r="G438" s="11" t="s">
        <v>124</v>
      </c>
      <c r="H438" s="140">
        <v>43463</v>
      </c>
      <c r="I438" s="39"/>
      <c r="J438" s="159"/>
      <c r="K438" s="39"/>
      <c r="O438" s="499"/>
    </row>
    <row r="439" spans="1:16" ht="16.5" thickBot="1">
      <c r="A439" s="39" t="s">
        <v>2562</v>
      </c>
      <c r="B439" s="39" t="s">
        <v>1863</v>
      </c>
      <c r="C439" s="39" t="s">
        <v>713</v>
      </c>
      <c r="D439" s="39" t="s">
        <v>2563</v>
      </c>
      <c r="E439" s="40">
        <v>380</v>
      </c>
      <c r="F439" s="39">
        <v>1</v>
      </c>
      <c r="G439" s="154" t="s">
        <v>122</v>
      </c>
      <c r="H439" s="218">
        <v>43857</v>
      </c>
      <c r="I439" s="39"/>
      <c r="J439" s="156"/>
      <c r="K439" s="39"/>
      <c r="L439" t="s">
        <v>3159</v>
      </c>
      <c r="M439" s="109" t="s">
        <v>3313</v>
      </c>
      <c r="N439" s="110"/>
      <c r="O439" s="591">
        <v>84</v>
      </c>
      <c r="P439" t="s">
        <v>1230</v>
      </c>
    </row>
    <row r="440" spans="1:16" ht="16.5" thickTop="1">
      <c r="A440" s="39" t="s">
        <v>2526</v>
      </c>
      <c r="B440" s="39" t="s">
        <v>1863</v>
      </c>
      <c r="C440" s="39" t="s">
        <v>819</v>
      </c>
      <c r="D440" s="39" t="s">
        <v>2525</v>
      </c>
      <c r="E440" s="40">
        <v>1200</v>
      </c>
      <c r="F440" s="39">
        <v>2</v>
      </c>
      <c r="G440" s="509" t="s">
        <v>2527</v>
      </c>
      <c r="H440" s="140">
        <v>43788</v>
      </c>
      <c r="I440" s="39"/>
      <c r="J440" s="156"/>
      <c r="K440" s="39"/>
      <c r="M440" s="93" t="s">
        <v>112</v>
      </c>
      <c r="N440" s="94">
        <v>3500</v>
      </c>
      <c r="O440" s="591"/>
    </row>
    <row r="441" spans="1:16">
      <c r="A441" s="39" t="s">
        <v>2132</v>
      </c>
      <c r="B441" s="39" t="s">
        <v>1863</v>
      </c>
      <c r="C441" s="39" t="s">
        <v>2144</v>
      </c>
      <c r="D441" s="39" t="s">
        <v>2131</v>
      </c>
      <c r="E441" s="40">
        <v>693</v>
      </c>
      <c r="F441" s="39">
        <v>1</v>
      </c>
      <c r="G441" s="461" t="s">
        <v>2145</v>
      </c>
      <c r="H441" s="140">
        <v>43748</v>
      </c>
      <c r="I441" s="39"/>
      <c r="J441" s="156"/>
      <c r="K441" s="39"/>
      <c r="M441" s="93" t="s">
        <v>368</v>
      </c>
      <c r="N441" s="94">
        <v>220</v>
      </c>
      <c r="O441" s="591"/>
    </row>
    <row r="442" spans="1:16" ht="16.5" thickBot="1">
      <c r="A442" s="105" t="s">
        <v>119</v>
      </c>
      <c r="B442" s="39" t="s">
        <v>1863</v>
      </c>
      <c r="C442" s="39" t="s">
        <v>3090</v>
      </c>
      <c r="D442" s="39" t="s">
        <v>3089</v>
      </c>
      <c r="E442" s="40">
        <v>1158</v>
      </c>
      <c r="F442" s="39">
        <v>1</v>
      </c>
      <c r="G442" s="45" t="s">
        <v>439</v>
      </c>
      <c r="H442" s="557">
        <v>44044</v>
      </c>
      <c r="I442" s="39"/>
      <c r="J442" s="156"/>
      <c r="K442" s="39"/>
      <c r="M442" s="111" t="s">
        <v>278</v>
      </c>
      <c r="N442" s="112">
        <f>SUM(N439:N441)</f>
        <v>3720</v>
      </c>
      <c r="O442" s="591"/>
    </row>
    <row r="443" spans="1:16" ht="16.5" thickBot="1">
      <c r="A443" s="39" t="s">
        <v>815</v>
      </c>
      <c r="B443" s="39" t="s">
        <v>1863</v>
      </c>
      <c r="C443" s="39" t="s">
        <v>819</v>
      </c>
      <c r="D443" s="39" t="s">
        <v>814</v>
      </c>
      <c r="E443" s="40">
        <v>698</v>
      </c>
      <c r="F443" s="39">
        <v>1</v>
      </c>
      <c r="G443" s="11" t="s">
        <v>122</v>
      </c>
      <c r="H443" s="140">
        <v>43497</v>
      </c>
      <c r="I443" s="39"/>
      <c r="J443" s="156"/>
      <c r="K443" s="39"/>
      <c r="O443" s="502"/>
    </row>
    <row r="444" spans="1:16" ht="16.5" thickBot="1">
      <c r="A444" s="39" t="s">
        <v>3000</v>
      </c>
      <c r="B444" s="39" t="s">
        <v>1863</v>
      </c>
      <c r="C444" s="39" t="s">
        <v>3001</v>
      </c>
      <c r="D444" s="39" t="s">
        <v>2999</v>
      </c>
      <c r="E444" s="40">
        <v>1259</v>
      </c>
      <c r="F444" s="39">
        <v>1</v>
      </c>
      <c r="G444" s="537" t="s">
        <v>439</v>
      </c>
      <c r="H444" s="140">
        <v>43979</v>
      </c>
      <c r="I444" s="39"/>
      <c r="J444" s="156"/>
      <c r="K444" s="39"/>
      <c r="L444" t="s">
        <v>3178</v>
      </c>
      <c r="M444" s="109" t="s">
        <v>3332</v>
      </c>
      <c r="N444" s="110"/>
      <c r="O444" s="614">
        <v>85</v>
      </c>
      <c r="P444" t="s">
        <v>1683</v>
      </c>
    </row>
    <row r="445" spans="1:16" ht="16.5" thickTop="1">
      <c r="A445" s="39" t="s">
        <v>1113</v>
      </c>
      <c r="B445" s="39" t="s">
        <v>1863</v>
      </c>
      <c r="C445" s="39" t="s">
        <v>3114</v>
      </c>
      <c r="D445" s="39" t="s">
        <v>3114</v>
      </c>
      <c r="E445" s="40">
        <v>705</v>
      </c>
      <c r="F445" s="39">
        <v>1</v>
      </c>
      <c r="G445" s="556" t="s">
        <v>1115</v>
      </c>
      <c r="H445" s="140">
        <v>43938</v>
      </c>
      <c r="I445" s="39" t="s">
        <v>2673</v>
      </c>
      <c r="J445" s="156"/>
      <c r="K445" s="39"/>
      <c r="M445" s="93" t="s">
        <v>112</v>
      </c>
      <c r="N445" s="94">
        <v>2300</v>
      </c>
      <c r="O445" s="614"/>
    </row>
    <row r="446" spans="1:16">
      <c r="A446" s="105" t="s">
        <v>119</v>
      </c>
      <c r="B446" s="39" t="s">
        <v>1863</v>
      </c>
      <c r="C446" s="39" t="s">
        <v>974</v>
      </c>
      <c r="D446" s="39" t="s">
        <v>2992</v>
      </c>
      <c r="E446" s="40">
        <v>405</v>
      </c>
      <c r="F446" s="39">
        <v>1</v>
      </c>
      <c r="G446" s="537" t="s">
        <v>439</v>
      </c>
      <c r="H446" s="140">
        <v>43979</v>
      </c>
      <c r="I446" s="39"/>
      <c r="J446" s="156"/>
      <c r="K446" s="39"/>
      <c r="M446" s="93" t="s">
        <v>368</v>
      </c>
      <c r="N446" s="95" t="s">
        <v>64</v>
      </c>
      <c r="O446" s="614"/>
    </row>
    <row r="447" spans="1:16" ht="16.5" thickBot="1">
      <c r="A447" s="39" t="s">
        <v>373</v>
      </c>
      <c r="B447" s="39" t="s">
        <v>1863</v>
      </c>
      <c r="C447" s="39" t="s">
        <v>970</v>
      </c>
      <c r="D447" s="39" t="s">
        <v>3238</v>
      </c>
      <c r="E447" s="40">
        <v>3080</v>
      </c>
      <c r="F447" s="39">
        <v>1</v>
      </c>
      <c r="G447" s="528" t="s">
        <v>2566</v>
      </c>
      <c r="H447" s="140">
        <v>43900</v>
      </c>
      <c r="I447" s="39" t="s">
        <v>2656</v>
      </c>
      <c r="J447" s="156"/>
      <c r="K447" s="39"/>
      <c r="M447" s="111" t="s">
        <v>278</v>
      </c>
      <c r="N447" s="112">
        <f>SUM(N444:N446)</f>
        <v>2300</v>
      </c>
      <c r="O447" s="614"/>
    </row>
    <row r="448" spans="1:16" ht="16.5" thickBot="1">
      <c r="A448" s="105" t="s">
        <v>119</v>
      </c>
      <c r="B448" s="39" t="s">
        <v>1863</v>
      </c>
      <c r="C448" s="39" t="s">
        <v>1061</v>
      </c>
      <c r="D448" s="39" t="s">
        <v>3111</v>
      </c>
      <c r="E448" s="40">
        <v>440</v>
      </c>
      <c r="F448" s="39">
        <v>1</v>
      </c>
      <c r="G448" s="11" t="s">
        <v>439</v>
      </c>
      <c r="H448" s="140">
        <v>43499</v>
      </c>
      <c r="I448" s="39"/>
      <c r="J448" s="159"/>
      <c r="K448" s="39"/>
      <c r="O448" s="515"/>
    </row>
    <row r="449" spans="1:16" ht="16.5" thickBot="1">
      <c r="A449" s="39" t="s">
        <v>119</v>
      </c>
      <c r="B449" s="39" t="s">
        <v>1862</v>
      </c>
      <c r="C449" s="39" t="s">
        <v>688</v>
      </c>
      <c r="D449" s="39" t="s">
        <v>687</v>
      </c>
      <c r="E449" s="40">
        <v>2299</v>
      </c>
      <c r="F449" s="39">
        <v>1</v>
      </c>
      <c r="G449" s="154" t="s">
        <v>2553</v>
      </c>
      <c r="H449" s="218">
        <v>43844</v>
      </c>
      <c r="I449" s="39"/>
      <c r="J449" s="156"/>
      <c r="K449" s="39"/>
      <c r="L449" t="s">
        <v>3350</v>
      </c>
      <c r="M449" s="109" t="s">
        <v>3351</v>
      </c>
      <c r="N449" s="110"/>
      <c r="O449" s="614">
        <v>86</v>
      </c>
      <c r="P449" t="s">
        <v>718</v>
      </c>
    </row>
    <row r="450" spans="1:16" ht="16.5" thickTop="1">
      <c r="A450" s="39" t="s">
        <v>1417</v>
      </c>
      <c r="B450" s="105" t="s">
        <v>1862</v>
      </c>
      <c r="C450" s="39" t="s">
        <v>1418</v>
      </c>
      <c r="D450" s="39" t="s">
        <v>1416</v>
      </c>
      <c r="E450" s="40">
        <v>4394</v>
      </c>
      <c r="F450" s="39">
        <v>1</v>
      </c>
      <c r="G450" s="329" t="s">
        <v>1415</v>
      </c>
      <c r="H450" s="140">
        <v>43620</v>
      </c>
      <c r="I450" s="39"/>
      <c r="J450" s="156"/>
      <c r="K450" s="39"/>
      <c r="M450" s="93" t="s">
        <v>112</v>
      </c>
      <c r="N450" s="94">
        <v>3300</v>
      </c>
      <c r="O450" s="614"/>
      <c r="P450" t="s">
        <v>1669</v>
      </c>
    </row>
    <row r="451" spans="1:16">
      <c r="A451" s="105" t="s">
        <v>119</v>
      </c>
      <c r="B451" s="39" t="s">
        <v>1862</v>
      </c>
      <c r="C451" s="39" t="s">
        <v>371</v>
      </c>
      <c r="D451" s="39" t="s">
        <v>3041</v>
      </c>
      <c r="E451" s="40">
        <v>1431</v>
      </c>
      <c r="F451" s="39">
        <v>1</v>
      </c>
      <c r="G451" s="547" t="s">
        <v>439</v>
      </c>
      <c r="H451" s="140">
        <v>44016</v>
      </c>
      <c r="I451" s="39"/>
      <c r="J451" s="159"/>
      <c r="K451" s="39"/>
      <c r="M451" s="93" t="s">
        <v>368</v>
      </c>
      <c r="N451" s="95" t="s">
        <v>64</v>
      </c>
      <c r="O451" s="614"/>
    </row>
    <row r="452" spans="1:16" ht="16.5" thickBot="1">
      <c r="A452" s="105" t="s">
        <v>119</v>
      </c>
      <c r="B452" s="39" t="s">
        <v>1862</v>
      </c>
      <c r="C452" s="39" t="s">
        <v>715</v>
      </c>
      <c r="D452" s="39" t="s">
        <v>3009</v>
      </c>
      <c r="E452" s="40">
        <v>1411</v>
      </c>
      <c r="F452" s="39">
        <v>1</v>
      </c>
      <c r="G452" s="542" t="s">
        <v>439</v>
      </c>
      <c r="H452" s="140">
        <v>43996</v>
      </c>
      <c r="I452" s="39"/>
      <c r="J452" s="156"/>
      <c r="K452" s="39"/>
      <c r="M452" s="111" t="s">
        <v>278</v>
      </c>
      <c r="N452" s="112">
        <f>SUM(N449:N451)</f>
        <v>3300</v>
      </c>
      <c r="O452" s="614"/>
    </row>
    <row r="453" spans="1:16" ht="16.5" thickBot="1">
      <c r="A453" s="105" t="s">
        <v>119</v>
      </c>
      <c r="B453" s="39" t="s">
        <v>1862</v>
      </c>
      <c r="C453" s="39" t="s">
        <v>1775</v>
      </c>
      <c r="D453" s="39" t="s">
        <v>1760</v>
      </c>
      <c r="E453" s="40">
        <v>1706</v>
      </c>
      <c r="F453" s="39">
        <v>1</v>
      </c>
      <c r="G453" s="394" t="s">
        <v>1761</v>
      </c>
      <c r="H453" s="140">
        <v>43679</v>
      </c>
      <c r="I453" s="39"/>
      <c r="J453" s="156"/>
      <c r="K453" s="39"/>
      <c r="O453" s="517"/>
    </row>
    <row r="454" spans="1:16" ht="16.5" thickBot="1">
      <c r="A454" s="39" t="s">
        <v>2357</v>
      </c>
      <c r="B454" s="39" t="s">
        <v>1862</v>
      </c>
      <c r="C454" s="39" t="s">
        <v>688</v>
      </c>
      <c r="D454" s="39" t="s">
        <v>687</v>
      </c>
      <c r="E454" s="40">
        <v>1292</v>
      </c>
      <c r="F454" s="39">
        <v>1</v>
      </c>
      <c r="G454" s="199" t="s">
        <v>686</v>
      </c>
      <c r="H454" s="140">
        <v>43398</v>
      </c>
      <c r="I454" s="39"/>
      <c r="J454" s="156"/>
      <c r="K454" s="39"/>
      <c r="M454" s="109" t="s">
        <v>3314</v>
      </c>
      <c r="N454" s="110"/>
      <c r="O454" s="621"/>
    </row>
    <row r="455" spans="1:16" ht="16.5" thickTop="1">
      <c r="A455" s="105" t="s">
        <v>1102</v>
      </c>
      <c r="B455" s="39" t="s">
        <v>1862</v>
      </c>
      <c r="C455" s="105" t="s">
        <v>1103</v>
      </c>
      <c r="D455" s="105" t="s">
        <v>699</v>
      </c>
      <c r="E455" s="106">
        <v>5744</v>
      </c>
      <c r="F455" s="105">
        <v>1</v>
      </c>
      <c r="G455" s="154" t="s">
        <v>122</v>
      </c>
      <c r="H455" s="218">
        <v>43847</v>
      </c>
      <c r="I455" s="39"/>
      <c r="J455" s="157"/>
      <c r="K455" s="105"/>
      <c r="M455" s="93" t="s">
        <v>112</v>
      </c>
      <c r="N455" s="94"/>
      <c r="O455" s="621"/>
    </row>
    <row r="456" spans="1:16">
      <c r="A456" s="39" t="s">
        <v>1064</v>
      </c>
      <c r="B456" s="39" t="s">
        <v>1863</v>
      </c>
      <c r="C456" s="39" t="s">
        <v>1323</v>
      </c>
      <c r="D456" s="39" t="s">
        <v>1062</v>
      </c>
      <c r="E456" s="40">
        <v>2400</v>
      </c>
      <c r="F456" s="39">
        <v>1</v>
      </c>
      <c r="G456" s="516" t="s">
        <v>124</v>
      </c>
      <c r="H456" s="218">
        <v>43844</v>
      </c>
      <c r="I456" s="39"/>
      <c r="J456" s="159"/>
      <c r="K456" s="39"/>
      <c r="M456" s="93" t="s">
        <v>368</v>
      </c>
      <c r="N456" s="94"/>
      <c r="O456" s="621"/>
    </row>
    <row r="457" spans="1:16" ht="16.5" thickBot="1">
      <c r="A457" s="105" t="s">
        <v>119</v>
      </c>
      <c r="B457" s="39" t="s">
        <v>1862</v>
      </c>
      <c r="C457" s="105" t="s">
        <v>3037</v>
      </c>
      <c r="D457" s="105" t="s">
        <v>1895</v>
      </c>
      <c r="E457" s="106">
        <v>1280</v>
      </c>
      <c r="F457" s="105">
        <v>1</v>
      </c>
      <c r="G457" s="11" t="s">
        <v>122</v>
      </c>
      <c r="H457" s="45"/>
      <c r="I457" s="39"/>
      <c r="J457" s="156"/>
      <c r="K457" s="39"/>
      <c r="M457" s="111" t="s">
        <v>278</v>
      </c>
      <c r="N457" s="112">
        <f>SUM(N454:N456)</f>
        <v>0</v>
      </c>
      <c r="O457" s="621"/>
    </row>
    <row r="458" spans="1:16">
      <c r="A458" s="117" t="s">
        <v>119</v>
      </c>
      <c r="B458" s="117" t="s">
        <v>1862</v>
      </c>
      <c r="C458" s="117" t="s">
        <v>3037</v>
      </c>
      <c r="D458" s="117" t="s">
        <v>462</v>
      </c>
      <c r="E458" s="118" t="s">
        <v>461</v>
      </c>
      <c r="F458" s="117">
        <v>1</v>
      </c>
      <c r="G458" s="119"/>
      <c r="H458" s="45"/>
      <c r="I458" s="202" t="s">
        <v>662</v>
      </c>
      <c r="J458" s="119"/>
      <c r="K458" s="39"/>
      <c r="O458" s="621"/>
    </row>
    <row r="459" spans="1:16">
      <c r="A459" s="105" t="s">
        <v>119</v>
      </c>
      <c r="B459" s="39" t="s">
        <v>1862</v>
      </c>
      <c r="C459" s="39" t="s">
        <v>3037</v>
      </c>
      <c r="D459" s="39" t="s">
        <v>3245</v>
      </c>
      <c r="E459" s="40">
        <v>1131</v>
      </c>
      <c r="F459" s="39">
        <v>1</v>
      </c>
      <c r="G459" s="549" t="s">
        <v>1115</v>
      </c>
      <c r="H459" s="140">
        <v>44024</v>
      </c>
      <c r="I459" s="39"/>
      <c r="J459" s="156"/>
      <c r="K459" s="39"/>
      <c r="O459" s="621"/>
    </row>
    <row r="460" spans="1:16">
      <c r="A460" s="39" t="s">
        <v>465</v>
      </c>
      <c r="B460" s="39" t="s">
        <v>1862</v>
      </c>
      <c r="C460" s="39" t="s">
        <v>1420</v>
      </c>
      <c r="D460" s="39" t="s">
        <v>1419</v>
      </c>
      <c r="E460" s="40">
        <v>1560</v>
      </c>
      <c r="F460" s="39">
        <v>1</v>
      </c>
      <c r="G460" s="329" t="s">
        <v>1415</v>
      </c>
      <c r="H460" s="140">
        <v>43620</v>
      </c>
      <c r="I460" s="202" t="s">
        <v>662</v>
      </c>
      <c r="J460" s="156"/>
      <c r="K460" s="39"/>
      <c r="O460" s="621"/>
    </row>
    <row r="461" spans="1:16">
      <c r="A461" s="105" t="s">
        <v>465</v>
      </c>
      <c r="B461" s="105" t="s">
        <v>1862</v>
      </c>
      <c r="C461" s="105" t="s">
        <v>985</v>
      </c>
      <c r="D461" s="105" t="s">
        <v>1799</v>
      </c>
      <c r="E461" s="106">
        <v>816</v>
      </c>
      <c r="F461" s="105">
        <v>1</v>
      </c>
      <c r="G461" s="154" t="s">
        <v>466</v>
      </c>
      <c r="H461" s="218">
        <v>43636</v>
      </c>
      <c r="I461" s="105"/>
      <c r="J461" s="157"/>
      <c r="K461" s="105"/>
      <c r="O461" s="517"/>
    </row>
    <row r="462" spans="1:16">
      <c r="A462" s="105" t="s">
        <v>3091</v>
      </c>
      <c r="B462" s="105" t="s">
        <v>1862</v>
      </c>
      <c r="C462" s="105" t="s">
        <v>3092</v>
      </c>
      <c r="D462" s="105" t="s">
        <v>3093</v>
      </c>
      <c r="E462" s="106">
        <v>1067</v>
      </c>
      <c r="F462" s="105">
        <v>1</v>
      </c>
      <c r="G462" s="108" t="s">
        <v>1115</v>
      </c>
      <c r="H462" s="606">
        <v>44044</v>
      </c>
      <c r="I462" s="105"/>
      <c r="J462" s="105" t="s">
        <v>3094</v>
      </c>
      <c r="K462" s="105"/>
      <c r="O462" s="515"/>
    </row>
    <row r="463" spans="1:16">
      <c r="A463" s="39" t="s">
        <v>1787</v>
      </c>
      <c r="B463" s="39" t="s">
        <v>1862</v>
      </c>
      <c r="C463" s="39" t="s">
        <v>1788</v>
      </c>
      <c r="D463" s="39" t="s">
        <v>1786</v>
      </c>
      <c r="E463" s="40">
        <v>1075</v>
      </c>
      <c r="F463" s="39">
        <v>1</v>
      </c>
      <c r="G463" s="396" t="s">
        <v>1319</v>
      </c>
      <c r="H463" s="140">
        <v>43680</v>
      </c>
      <c r="I463" s="39"/>
      <c r="J463" s="156"/>
      <c r="K463" s="39"/>
      <c r="O463" s="517"/>
    </row>
    <row r="464" spans="1:16">
      <c r="A464" s="105" t="s">
        <v>119</v>
      </c>
      <c r="B464" s="39" t="s">
        <v>1862</v>
      </c>
      <c r="C464" s="39" t="s">
        <v>1288</v>
      </c>
      <c r="D464" s="39" t="s">
        <v>1286</v>
      </c>
      <c r="E464" s="40">
        <v>1190</v>
      </c>
      <c r="F464" s="39">
        <v>1</v>
      </c>
      <c r="G464" s="283" t="s">
        <v>1287</v>
      </c>
      <c r="H464" s="140">
        <v>43573</v>
      </c>
      <c r="I464" s="202" t="s">
        <v>662</v>
      </c>
      <c r="J464" s="156"/>
      <c r="K464" s="39"/>
      <c r="O464" s="517"/>
    </row>
    <row r="465" spans="1:15">
      <c r="A465" s="105" t="s">
        <v>1107</v>
      </c>
      <c r="B465" s="105" t="s">
        <v>1863</v>
      </c>
      <c r="C465" s="105" t="s">
        <v>1108</v>
      </c>
      <c r="D465" s="105" t="s">
        <v>1110</v>
      </c>
      <c r="E465" s="106">
        <v>2901</v>
      </c>
      <c r="F465" s="105">
        <v>1</v>
      </c>
      <c r="G465" s="154" t="s">
        <v>1109</v>
      </c>
      <c r="H465" s="140">
        <v>43515</v>
      </c>
      <c r="I465" s="39"/>
      <c r="J465" s="157"/>
      <c r="K465" s="105"/>
      <c r="O465" s="517"/>
    </row>
    <row r="466" spans="1:15">
      <c r="A466" s="454" t="s">
        <v>3124</v>
      </c>
      <c r="B466" s="454" t="s">
        <v>1863</v>
      </c>
      <c r="C466" s="454" t="s">
        <v>980</v>
      </c>
      <c r="D466" s="454" t="s">
        <v>3125</v>
      </c>
      <c r="E466" s="455" t="s">
        <v>64</v>
      </c>
      <c r="F466" s="454">
        <v>1</v>
      </c>
      <c r="G466" s="456" t="s">
        <v>1090</v>
      </c>
      <c r="H466" s="457">
        <v>43743</v>
      </c>
      <c r="I466" s="454" t="s">
        <v>3126</v>
      </c>
      <c r="J466" s="458"/>
      <c r="K466" s="454"/>
      <c r="O466" s="517"/>
    </row>
    <row r="467" spans="1:15">
      <c r="A467" s="39" t="s">
        <v>1113</v>
      </c>
      <c r="B467" s="39" t="s">
        <v>1863</v>
      </c>
      <c r="C467" s="39" t="s">
        <v>1114</v>
      </c>
      <c r="D467" s="39" t="s">
        <v>2580</v>
      </c>
      <c r="E467" s="40">
        <v>2904</v>
      </c>
      <c r="F467" s="39">
        <v>1</v>
      </c>
      <c r="G467" s="571" t="s">
        <v>1115</v>
      </c>
      <c r="H467" s="140">
        <v>43892</v>
      </c>
      <c r="I467" s="202" t="s">
        <v>662</v>
      </c>
      <c r="J467" s="156"/>
      <c r="K467" s="545"/>
      <c r="O467" s="517"/>
    </row>
    <row r="468" spans="1:15">
      <c r="A468" s="39" t="s">
        <v>1175</v>
      </c>
      <c r="B468" s="105" t="s">
        <v>1863</v>
      </c>
      <c r="C468" s="39" t="s">
        <v>1176</v>
      </c>
      <c r="D468" s="39" t="s">
        <v>1174</v>
      </c>
      <c r="E468" s="40">
        <v>1728</v>
      </c>
      <c r="F468" s="105">
        <v>1</v>
      </c>
      <c r="G468" s="231" t="s">
        <v>1734</v>
      </c>
      <c r="H468" s="140">
        <v>43535</v>
      </c>
      <c r="I468" s="39"/>
      <c r="J468" s="156"/>
      <c r="K468" s="39"/>
      <c r="O468" s="519"/>
    </row>
    <row r="469" spans="1:15">
      <c r="A469" s="39" t="s">
        <v>465</v>
      </c>
      <c r="B469" s="39" t="s">
        <v>1863</v>
      </c>
      <c r="C469" s="39" t="s">
        <v>1278</v>
      </c>
      <c r="D469" s="39" t="s">
        <v>3252</v>
      </c>
      <c r="E469" s="40">
        <f>11876-2969-5938</f>
        <v>2969</v>
      </c>
      <c r="F469" s="39">
        <v>1</v>
      </c>
      <c r="G469" s="590" t="s">
        <v>1115</v>
      </c>
      <c r="H469" s="140">
        <v>44124</v>
      </c>
      <c r="I469" s="39"/>
      <c r="J469" s="39" t="s">
        <v>3251</v>
      </c>
      <c r="K469" s="39"/>
      <c r="O469" s="519"/>
    </row>
    <row r="470" spans="1:15">
      <c r="A470" s="81" t="s">
        <v>1321</v>
      </c>
      <c r="B470" s="81" t="s">
        <v>1863</v>
      </c>
      <c r="C470" s="81" t="s">
        <v>1323</v>
      </c>
      <c r="D470" s="81" t="s">
        <v>1320</v>
      </c>
      <c r="E470" s="82">
        <v>480</v>
      </c>
      <c r="F470" s="81">
        <v>1</v>
      </c>
      <c r="G470" s="83" t="s">
        <v>122</v>
      </c>
      <c r="H470" s="218">
        <v>43586</v>
      </c>
      <c r="I470" s="306" t="s">
        <v>1334</v>
      </c>
      <c r="J470" s="159" t="s">
        <v>1335</v>
      </c>
      <c r="K470" s="39"/>
      <c r="O470" s="521"/>
    </row>
    <row r="471" spans="1:15">
      <c r="A471" s="81" t="s">
        <v>723</v>
      </c>
      <c r="B471" s="81" t="s">
        <v>1862</v>
      </c>
      <c r="C471" s="81" t="s">
        <v>724</v>
      </c>
      <c r="D471" s="81" t="s">
        <v>721</v>
      </c>
      <c r="E471" s="82">
        <v>388</v>
      </c>
      <c r="F471" s="81">
        <v>1</v>
      </c>
      <c r="G471" s="83" t="s">
        <v>686</v>
      </c>
      <c r="H471" s="140">
        <v>43416</v>
      </c>
      <c r="I471" s="158" t="s">
        <v>661</v>
      </c>
      <c r="J471" s="156"/>
      <c r="K471" s="39"/>
      <c r="O471" s="521"/>
    </row>
    <row r="472" spans="1:15">
      <c r="A472" s="81" t="s">
        <v>113</v>
      </c>
      <c r="B472" s="81" t="s">
        <v>1862</v>
      </c>
      <c r="C472" s="81" t="s">
        <v>158</v>
      </c>
      <c r="D472" s="81" t="s">
        <v>127</v>
      </c>
      <c r="E472" s="82">
        <v>420</v>
      </c>
      <c r="F472" s="81">
        <v>1</v>
      </c>
      <c r="G472" s="83" t="s">
        <v>124</v>
      </c>
      <c r="H472" s="45"/>
      <c r="I472" s="158" t="s">
        <v>661</v>
      </c>
      <c r="J472" s="249"/>
      <c r="K472" s="39"/>
      <c r="O472" s="521"/>
    </row>
    <row r="473" spans="1:15">
      <c r="A473" s="81" t="s">
        <v>136</v>
      </c>
      <c r="B473" s="81" t="s">
        <v>1862</v>
      </c>
      <c r="C473" s="81" t="s">
        <v>158</v>
      </c>
      <c r="D473" s="81" t="s">
        <v>137</v>
      </c>
      <c r="E473" s="82">
        <v>929</v>
      </c>
      <c r="F473" s="81">
        <v>1</v>
      </c>
      <c r="G473" s="83" t="s">
        <v>124</v>
      </c>
      <c r="H473" s="45"/>
      <c r="I473" s="158" t="s">
        <v>661</v>
      </c>
      <c r="J473" s="156"/>
      <c r="K473" s="39"/>
      <c r="O473" s="521"/>
    </row>
    <row r="474" spans="1:15">
      <c r="A474" s="150" t="s">
        <v>465</v>
      </c>
      <c r="B474" s="150" t="s">
        <v>1862</v>
      </c>
      <c r="C474" s="150" t="s">
        <v>641</v>
      </c>
      <c r="D474" s="150" t="s">
        <v>127</v>
      </c>
      <c r="E474" s="153" t="s">
        <v>640</v>
      </c>
      <c r="F474" s="150">
        <v>1</v>
      </c>
      <c r="G474" s="152" t="s">
        <v>535</v>
      </c>
      <c r="H474" s="45"/>
      <c r="I474" s="158" t="s">
        <v>661</v>
      </c>
      <c r="J474" s="156"/>
      <c r="K474" s="39"/>
      <c r="O474" s="519"/>
    </row>
    <row r="475" spans="1:15">
      <c r="A475" s="81" t="s">
        <v>119</v>
      </c>
      <c r="B475" s="81" t="s">
        <v>1862</v>
      </c>
      <c r="C475" s="81" t="s">
        <v>1961</v>
      </c>
      <c r="D475" s="81" t="s">
        <v>131</v>
      </c>
      <c r="E475" s="82">
        <v>430</v>
      </c>
      <c r="F475" s="81">
        <v>1</v>
      </c>
      <c r="G475" s="83" t="s">
        <v>124</v>
      </c>
      <c r="H475" s="45"/>
      <c r="I475" s="158" t="s">
        <v>661</v>
      </c>
      <c r="J475" s="156"/>
      <c r="K475" s="39"/>
      <c r="O475" s="517"/>
    </row>
    <row r="476" spans="1:15">
      <c r="A476" s="81" t="s">
        <v>119</v>
      </c>
      <c r="B476" s="81" t="s">
        <v>169</v>
      </c>
      <c r="C476" s="81" t="s">
        <v>169</v>
      </c>
      <c r="D476" s="81" t="s">
        <v>288</v>
      </c>
      <c r="E476" s="82">
        <v>270</v>
      </c>
      <c r="F476" s="81">
        <v>6</v>
      </c>
      <c r="G476" s="83" t="s">
        <v>124</v>
      </c>
      <c r="H476" s="45"/>
      <c r="I476" s="158" t="s">
        <v>661</v>
      </c>
      <c r="J476" s="156"/>
      <c r="K476" s="39"/>
      <c r="O476" s="527"/>
    </row>
    <row r="477" spans="1:15">
      <c r="A477" s="447" t="s">
        <v>1930</v>
      </c>
      <c r="B477" s="448" t="s">
        <v>1862</v>
      </c>
      <c r="C477" s="448" t="s">
        <v>1910</v>
      </c>
      <c r="D477" s="448" t="s">
        <v>2057</v>
      </c>
      <c r="E477" s="449">
        <v>8451</v>
      </c>
      <c r="F477" s="448">
        <v>1</v>
      </c>
      <c r="G477" s="450" t="s">
        <v>1908</v>
      </c>
      <c r="H477" s="451">
        <v>43708</v>
      </c>
      <c r="I477" s="267" t="s">
        <v>2056</v>
      </c>
      <c r="J477" s="442" t="s">
        <v>1933</v>
      </c>
      <c r="K477" s="39"/>
      <c r="O477" s="527"/>
    </row>
    <row r="478" spans="1:15">
      <c r="A478" s="406" t="s">
        <v>1907</v>
      </c>
      <c r="B478" s="407" t="s">
        <v>1862</v>
      </c>
      <c r="C478" s="407" t="s">
        <v>1911</v>
      </c>
      <c r="D478" s="407" t="s">
        <v>2152</v>
      </c>
      <c r="E478" s="411">
        <v>2348</v>
      </c>
      <c r="F478" s="407">
        <v>1</v>
      </c>
      <c r="G478" s="409" t="s">
        <v>1908</v>
      </c>
      <c r="H478" s="413">
        <v>43708</v>
      </c>
      <c r="I478" s="267" t="s">
        <v>2154</v>
      </c>
      <c r="J478" s="159" t="s">
        <v>1932</v>
      </c>
      <c r="K478" s="39"/>
      <c r="O478" s="527"/>
    </row>
    <row r="479" spans="1:15">
      <c r="A479" s="406" t="s">
        <v>1907</v>
      </c>
      <c r="B479" s="407" t="s">
        <v>1862</v>
      </c>
      <c r="C479" s="407" t="s">
        <v>1911</v>
      </c>
      <c r="D479" s="407" t="s">
        <v>2153</v>
      </c>
      <c r="E479" s="411">
        <v>2348</v>
      </c>
      <c r="F479" s="407">
        <v>1</v>
      </c>
      <c r="G479" s="409" t="s">
        <v>1908</v>
      </c>
      <c r="H479" s="413">
        <v>43708</v>
      </c>
      <c r="I479" s="267" t="s">
        <v>2271</v>
      </c>
      <c r="J479" s="159" t="s">
        <v>1932</v>
      </c>
      <c r="K479" s="39"/>
      <c r="O479" s="527"/>
    </row>
    <row r="480" spans="1:15">
      <c r="A480" s="406" t="s">
        <v>103</v>
      </c>
      <c r="B480" s="407" t="s">
        <v>1862</v>
      </c>
      <c r="C480" s="407" t="s">
        <v>647</v>
      </c>
      <c r="D480" s="407" t="s">
        <v>2174</v>
      </c>
      <c r="E480" s="408" t="s">
        <v>635</v>
      </c>
      <c r="F480" s="407">
        <v>1</v>
      </c>
      <c r="G480" s="412" t="s">
        <v>648</v>
      </c>
      <c r="H480" s="417"/>
      <c r="I480" s="267" t="s">
        <v>2173</v>
      </c>
      <c r="J480" s="203"/>
      <c r="K480" s="39"/>
      <c r="O480" s="527"/>
    </row>
    <row r="481" spans="1:15">
      <c r="A481" s="406" t="s">
        <v>1489</v>
      </c>
      <c r="B481" s="407" t="s">
        <v>1862</v>
      </c>
      <c r="C481" s="407" t="s">
        <v>1427</v>
      </c>
      <c r="D481" s="407" t="s">
        <v>1661</v>
      </c>
      <c r="E481" s="411">
        <v>3818</v>
      </c>
      <c r="F481" s="407">
        <v>1</v>
      </c>
      <c r="G481" s="409" t="s">
        <v>1425</v>
      </c>
      <c r="H481" s="413">
        <v>43622</v>
      </c>
      <c r="I481" s="267" t="s">
        <v>1662</v>
      </c>
      <c r="J481" s="156" t="s">
        <v>1835</v>
      </c>
      <c r="K481" s="39"/>
      <c r="O481" s="540"/>
    </row>
    <row r="482" spans="1:15">
      <c r="A482" s="406" t="s">
        <v>1488</v>
      </c>
      <c r="B482" s="407" t="s">
        <v>1862</v>
      </c>
      <c r="C482" s="407" t="s">
        <v>371</v>
      </c>
      <c r="D482" s="407" t="s">
        <v>1781</v>
      </c>
      <c r="E482" s="411">
        <v>3818</v>
      </c>
      <c r="F482" s="407">
        <v>1</v>
      </c>
      <c r="G482" s="409" t="s">
        <v>1425</v>
      </c>
      <c r="H482" s="413">
        <v>43622</v>
      </c>
      <c r="I482" s="267" t="s">
        <v>1782</v>
      </c>
      <c r="J482" s="156"/>
      <c r="K482" s="39"/>
      <c r="O482" s="527"/>
    </row>
    <row r="483" spans="1:15">
      <c r="A483" s="406" t="s">
        <v>1488</v>
      </c>
      <c r="B483" s="407" t="s">
        <v>1862</v>
      </c>
      <c r="C483" s="407" t="s">
        <v>371</v>
      </c>
      <c r="D483" s="407" t="s">
        <v>1804</v>
      </c>
      <c r="E483" s="411">
        <v>3818</v>
      </c>
      <c r="F483" s="407">
        <v>1</v>
      </c>
      <c r="G483" s="409" t="s">
        <v>1425</v>
      </c>
      <c r="H483" s="413">
        <v>43622</v>
      </c>
      <c r="I483" s="267" t="s">
        <v>1803</v>
      </c>
      <c r="J483" s="156"/>
      <c r="K483" s="39"/>
      <c r="O483" s="527"/>
    </row>
    <row r="484" spans="1:15">
      <c r="A484" s="406" t="s">
        <v>465</v>
      </c>
      <c r="B484" s="407" t="s">
        <v>1862</v>
      </c>
      <c r="C484" s="407" t="s">
        <v>985</v>
      </c>
      <c r="D484" s="407" t="s">
        <v>1590</v>
      </c>
      <c r="E484" s="411">
        <v>769</v>
      </c>
      <c r="F484" s="407">
        <v>1</v>
      </c>
      <c r="G484" s="409" t="s">
        <v>439</v>
      </c>
      <c r="H484" s="414">
        <v>43636</v>
      </c>
      <c r="I484" s="267" t="s">
        <v>1570</v>
      </c>
      <c r="J484" s="156"/>
      <c r="K484" s="39"/>
      <c r="O484" s="527"/>
    </row>
    <row r="485" spans="1:15">
      <c r="A485" s="406" t="s">
        <v>465</v>
      </c>
      <c r="B485" s="407" t="s">
        <v>1862</v>
      </c>
      <c r="C485" s="407" t="s">
        <v>985</v>
      </c>
      <c r="D485" s="407" t="s">
        <v>1591</v>
      </c>
      <c r="E485" s="411">
        <v>769</v>
      </c>
      <c r="F485" s="407">
        <v>1</v>
      </c>
      <c r="G485" s="409" t="s">
        <v>439</v>
      </c>
      <c r="H485" s="414">
        <v>43636</v>
      </c>
      <c r="I485" s="267" t="s">
        <v>1586</v>
      </c>
      <c r="J485" s="156"/>
      <c r="K485" s="39"/>
      <c r="N485" s="535"/>
      <c r="O485" s="527"/>
    </row>
    <row r="486" spans="1:15">
      <c r="A486" s="406" t="s">
        <v>465</v>
      </c>
      <c r="B486" s="407" t="s">
        <v>1862</v>
      </c>
      <c r="C486" s="407" t="s">
        <v>985</v>
      </c>
      <c r="D486" s="407" t="s">
        <v>1595</v>
      </c>
      <c r="E486" s="411">
        <v>769</v>
      </c>
      <c r="F486" s="407">
        <v>1</v>
      </c>
      <c r="G486" s="409" t="s">
        <v>439</v>
      </c>
      <c r="H486" s="414">
        <v>43636</v>
      </c>
      <c r="I486" s="267" t="s">
        <v>1597</v>
      </c>
      <c r="J486" s="156"/>
      <c r="K486" s="39"/>
      <c r="O486" s="527"/>
    </row>
    <row r="487" spans="1:15">
      <c r="A487" s="406" t="s">
        <v>1596</v>
      </c>
      <c r="B487" s="407" t="s">
        <v>1862</v>
      </c>
      <c r="C487" s="407" t="s">
        <v>985</v>
      </c>
      <c r="D487" s="407" t="s">
        <v>1598</v>
      </c>
      <c r="E487" s="411">
        <v>766</v>
      </c>
      <c r="F487" s="407">
        <v>1</v>
      </c>
      <c r="G487" s="409" t="s">
        <v>1415</v>
      </c>
      <c r="H487" s="414">
        <v>43636</v>
      </c>
      <c r="I487" s="267" t="s">
        <v>1594</v>
      </c>
      <c r="J487" s="156" t="s">
        <v>1558</v>
      </c>
      <c r="K487" s="39"/>
      <c r="O487" s="533"/>
    </row>
    <row r="488" spans="1:15">
      <c r="A488" s="406" t="s">
        <v>465</v>
      </c>
      <c r="B488" s="407" t="s">
        <v>1862</v>
      </c>
      <c r="C488" s="407" t="s">
        <v>985</v>
      </c>
      <c r="D488" s="407" t="s">
        <v>1722</v>
      </c>
      <c r="E488" s="411">
        <v>815</v>
      </c>
      <c r="F488" s="407">
        <v>1</v>
      </c>
      <c r="G488" s="409" t="s">
        <v>1415</v>
      </c>
      <c r="H488" s="414">
        <v>43636</v>
      </c>
      <c r="I488" s="267" t="s">
        <v>1721</v>
      </c>
      <c r="J488" s="156" t="s">
        <v>1557</v>
      </c>
      <c r="K488" s="39"/>
      <c r="O488" s="533"/>
    </row>
    <row r="489" spans="1:15">
      <c r="A489" s="406" t="s">
        <v>465</v>
      </c>
      <c r="B489" s="407" t="s">
        <v>1862</v>
      </c>
      <c r="C489" s="407" t="s">
        <v>985</v>
      </c>
      <c r="D489" s="407" t="s">
        <v>1798</v>
      </c>
      <c r="E489" s="411">
        <v>815</v>
      </c>
      <c r="F489" s="407">
        <v>1</v>
      </c>
      <c r="G489" s="409" t="s">
        <v>1415</v>
      </c>
      <c r="H489" s="413">
        <v>43636</v>
      </c>
      <c r="I489" s="267" t="s">
        <v>1800</v>
      </c>
      <c r="J489" s="156" t="s">
        <v>1559</v>
      </c>
      <c r="K489" s="39"/>
      <c r="O489" s="527"/>
    </row>
    <row r="490" spans="1:15">
      <c r="A490" s="406" t="s">
        <v>1113</v>
      </c>
      <c r="B490" s="407" t="s">
        <v>1863</v>
      </c>
      <c r="C490" s="407" t="s">
        <v>1114</v>
      </c>
      <c r="D490" s="407" t="s">
        <v>1260</v>
      </c>
      <c r="E490" s="411">
        <v>2900</v>
      </c>
      <c r="F490" s="407">
        <v>1</v>
      </c>
      <c r="G490" s="409" t="s">
        <v>1115</v>
      </c>
      <c r="H490" s="414">
        <v>43515</v>
      </c>
      <c r="I490" s="267" t="s">
        <v>1136</v>
      </c>
      <c r="J490" s="156"/>
      <c r="K490" s="39"/>
      <c r="O490" s="511"/>
    </row>
    <row r="491" spans="1:15">
      <c r="A491" s="406" t="s">
        <v>1113</v>
      </c>
      <c r="B491" s="407" t="s">
        <v>1863</v>
      </c>
      <c r="C491" s="407" t="s">
        <v>1114</v>
      </c>
      <c r="D491" s="407" t="s">
        <v>1261</v>
      </c>
      <c r="E491" s="411">
        <v>2900</v>
      </c>
      <c r="F491" s="407">
        <v>1</v>
      </c>
      <c r="G491" s="409" t="s">
        <v>1115</v>
      </c>
      <c r="H491" s="414">
        <v>43515</v>
      </c>
      <c r="I491" s="267" t="s">
        <v>1168</v>
      </c>
      <c r="J491" s="156"/>
      <c r="K491" s="39"/>
      <c r="O491" s="533"/>
    </row>
    <row r="492" spans="1:15">
      <c r="A492" s="406" t="s">
        <v>1113</v>
      </c>
      <c r="B492" s="407" t="s">
        <v>1863</v>
      </c>
      <c r="C492" s="407" t="s">
        <v>1114</v>
      </c>
      <c r="D492" s="407" t="s">
        <v>1262</v>
      </c>
      <c r="E492" s="411">
        <v>2900</v>
      </c>
      <c r="F492" s="407">
        <v>1</v>
      </c>
      <c r="G492" s="409" t="s">
        <v>1115</v>
      </c>
      <c r="H492" s="414">
        <v>43515</v>
      </c>
      <c r="I492" s="379" t="s">
        <v>1240</v>
      </c>
      <c r="J492" s="220"/>
      <c r="K492" s="39"/>
      <c r="O492" s="533"/>
    </row>
    <row r="493" spans="1:15">
      <c r="A493" s="406" t="s">
        <v>1113</v>
      </c>
      <c r="B493" s="407" t="s">
        <v>1863</v>
      </c>
      <c r="C493" s="407" t="s">
        <v>1114</v>
      </c>
      <c r="D493" s="407" t="s">
        <v>1833</v>
      </c>
      <c r="E493" s="411">
        <v>2700</v>
      </c>
      <c r="F493" s="407">
        <v>1</v>
      </c>
      <c r="G493" s="409" t="s">
        <v>1115</v>
      </c>
      <c r="H493" s="413">
        <v>43705</v>
      </c>
      <c r="I493" s="267" t="s">
        <v>1891</v>
      </c>
      <c r="J493" s="156"/>
      <c r="K493" s="39"/>
      <c r="O493" s="536"/>
    </row>
    <row r="494" spans="1:15">
      <c r="A494" s="406" t="s">
        <v>465</v>
      </c>
      <c r="B494" s="407" t="s">
        <v>1862</v>
      </c>
      <c r="C494" s="407" t="s">
        <v>2662</v>
      </c>
      <c r="D494" s="407" t="s">
        <v>2663</v>
      </c>
      <c r="E494" s="411">
        <v>4176</v>
      </c>
      <c r="F494" s="407">
        <v>1</v>
      </c>
      <c r="G494" s="409" t="s">
        <v>1115</v>
      </c>
      <c r="H494" s="413">
        <v>43892</v>
      </c>
      <c r="I494" s="267" t="s">
        <v>2664</v>
      </c>
      <c r="J494" s="156"/>
      <c r="K494" s="39"/>
      <c r="O494" s="536"/>
    </row>
    <row r="495" spans="1:15">
      <c r="A495" s="406" t="s">
        <v>119</v>
      </c>
      <c r="B495" s="407" t="s">
        <v>1862</v>
      </c>
      <c r="C495" s="407" t="s">
        <v>647</v>
      </c>
      <c r="D495" s="407" t="s">
        <v>1763</v>
      </c>
      <c r="E495" s="411">
        <v>8352</v>
      </c>
      <c r="F495" s="407">
        <v>2</v>
      </c>
      <c r="G495" s="409" t="s">
        <v>439</v>
      </c>
      <c r="H495" s="413">
        <v>43892</v>
      </c>
      <c r="I495" s="407" t="s">
        <v>2665</v>
      </c>
      <c r="J495" s="159"/>
      <c r="K495" s="39"/>
      <c r="O495" s="536"/>
    </row>
    <row r="496" spans="1:15">
      <c r="A496" s="406" t="s">
        <v>1919</v>
      </c>
      <c r="B496" s="407" t="s">
        <v>1862</v>
      </c>
      <c r="C496" s="407" t="s">
        <v>449</v>
      </c>
      <c r="D496" s="407" t="s">
        <v>2654</v>
      </c>
      <c r="E496" s="411">
        <v>1633</v>
      </c>
      <c r="F496" s="407">
        <v>1</v>
      </c>
      <c r="G496" s="409" t="s">
        <v>122</v>
      </c>
      <c r="H496" s="413">
        <v>43906</v>
      </c>
      <c r="I496" s="280" t="s">
        <v>3075</v>
      </c>
      <c r="J496" s="156"/>
      <c r="K496" s="39"/>
      <c r="O496" s="536"/>
    </row>
    <row r="497" spans="1:15">
      <c r="A497" s="406" t="s">
        <v>119</v>
      </c>
      <c r="B497" s="407" t="s">
        <v>1862</v>
      </c>
      <c r="C497" s="407" t="s">
        <v>1773</v>
      </c>
      <c r="D497" s="407" t="s">
        <v>1763</v>
      </c>
      <c r="E497" s="411">
        <v>3765</v>
      </c>
      <c r="F497" s="407">
        <v>1</v>
      </c>
      <c r="G497" s="409" t="s">
        <v>1761</v>
      </c>
      <c r="H497" s="413">
        <v>43679</v>
      </c>
      <c r="I497" s="407" t="s">
        <v>3079</v>
      </c>
      <c r="J497" s="159" t="s">
        <v>1369</v>
      </c>
      <c r="K497" s="39"/>
      <c r="O497" s="533"/>
    </row>
    <row r="498" spans="1:15">
      <c r="A498" s="447" t="s">
        <v>1113</v>
      </c>
      <c r="B498" s="448" t="s">
        <v>1863</v>
      </c>
      <c r="C498" s="448" t="s">
        <v>1114</v>
      </c>
      <c r="D498" s="448" t="s">
        <v>3130</v>
      </c>
      <c r="E498" s="449">
        <v>2904</v>
      </c>
      <c r="F498" s="448">
        <v>1</v>
      </c>
      <c r="G498" s="450" t="s">
        <v>1115</v>
      </c>
      <c r="H498" s="451">
        <v>43892</v>
      </c>
      <c r="I498" s="578" t="s">
        <v>3131</v>
      </c>
      <c r="J498" s="156"/>
      <c r="K498" s="545"/>
      <c r="O498" s="533"/>
    </row>
    <row r="499" spans="1:15">
      <c r="A499" s="406" t="s">
        <v>2675</v>
      </c>
      <c r="B499" s="407" t="s">
        <v>1863</v>
      </c>
      <c r="C499" s="407" t="s">
        <v>2676</v>
      </c>
      <c r="D499" s="407" t="s">
        <v>3140</v>
      </c>
      <c r="E499" s="411">
        <v>2910</v>
      </c>
      <c r="F499" s="407">
        <v>1</v>
      </c>
      <c r="G499" s="409" t="s">
        <v>439</v>
      </c>
      <c r="H499" s="413">
        <v>43944</v>
      </c>
      <c r="I499" s="267" t="s">
        <v>3142</v>
      </c>
      <c r="J499" s="39" t="s">
        <v>2678</v>
      </c>
      <c r="K499" s="39"/>
      <c r="O499" s="536"/>
    </row>
    <row r="500" spans="1:15">
      <c r="A500" s="406" t="s">
        <v>119</v>
      </c>
      <c r="B500" s="407" t="s">
        <v>1863</v>
      </c>
      <c r="C500" s="407" t="s">
        <v>1278</v>
      </c>
      <c r="D500" s="407" t="s">
        <v>3097</v>
      </c>
      <c r="E500" s="411">
        <v>2745</v>
      </c>
      <c r="F500" s="407">
        <v>1</v>
      </c>
      <c r="G500" s="417" t="s">
        <v>1115</v>
      </c>
      <c r="H500" s="580">
        <v>44044</v>
      </c>
      <c r="I500" s="267" t="s">
        <v>3152</v>
      </c>
      <c r="J500" s="156"/>
      <c r="K500" s="39"/>
      <c r="O500" s="536"/>
    </row>
    <row r="501" spans="1:15">
      <c r="A501" s="406" t="s">
        <v>2675</v>
      </c>
      <c r="B501" s="407" t="s">
        <v>1863</v>
      </c>
      <c r="C501" s="407" t="s">
        <v>2676</v>
      </c>
      <c r="D501" s="407" t="s">
        <v>3143</v>
      </c>
      <c r="E501" s="411">
        <v>2911</v>
      </c>
      <c r="F501" s="407">
        <v>1</v>
      </c>
      <c r="G501" s="409" t="s">
        <v>439</v>
      </c>
      <c r="H501" s="413">
        <v>43944</v>
      </c>
      <c r="I501" s="267" t="s">
        <v>3156</v>
      </c>
      <c r="J501" s="39" t="s">
        <v>2678</v>
      </c>
      <c r="K501" s="39"/>
      <c r="O501" s="536"/>
    </row>
    <row r="502" spans="1:15">
      <c r="A502" s="406" t="s">
        <v>373</v>
      </c>
      <c r="B502" s="407" t="s">
        <v>1863</v>
      </c>
      <c r="C502" s="407" t="s">
        <v>980</v>
      </c>
      <c r="D502" s="407" t="s">
        <v>3172</v>
      </c>
      <c r="E502" s="411">
        <v>2807</v>
      </c>
      <c r="F502" s="407">
        <v>1</v>
      </c>
      <c r="G502" s="409" t="s">
        <v>1115</v>
      </c>
      <c r="H502" s="413">
        <v>44103</v>
      </c>
      <c r="I502" s="267" t="s">
        <v>3174</v>
      </c>
      <c r="J502" s="156" t="s">
        <v>3173</v>
      </c>
      <c r="K502" s="39"/>
      <c r="O502" s="536"/>
    </row>
    <row r="503" spans="1:15">
      <c r="A503" s="406" t="s">
        <v>373</v>
      </c>
      <c r="B503" s="407" t="s">
        <v>1863</v>
      </c>
      <c r="C503" s="407" t="s">
        <v>980</v>
      </c>
      <c r="D503" s="407" t="s">
        <v>3218</v>
      </c>
      <c r="E503" s="411">
        <v>2807</v>
      </c>
      <c r="F503" s="407">
        <v>1</v>
      </c>
      <c r="G503" s="409" t="s">
        <v>1115</v>
      </c>
      <c r="H503" s="413">
        <v>44103</v>
      </c>
      <c r="I503" s="267" t="s">
        <v>3217</v>
      </c>
      <c r="J503" s="156" t="s">
        <v>3173</v>
      </c>
      <c r="K503" s="39"/>
      <c r="O503" s="536"/>
    </row>
    <row r="504" spans="1:15">
      <c r="A504" s="406" t="s">
        <v>465</v>
      </c>
      <c r="B504" s="407" t="s">
        <v>1863</v>
      </c>
      <c r="C504" s="407" t="s">
        <v>1278</v>
      </c>
      <c r="D504" s="407" t="s">
        <v>3265</v>
      </c>
      <c r="E504" s="411">
        <v>2969</v>
      </c>
      <c r="F504" s="407">
        <v>1</v>
      </c>
      <c r="G504" s="409" t="s">
        <v>1115</v>
      </c>
      <c r="H504" s="413">
        <v>44124</v>
      </c>
      <c r="I504" s="267" t="s">
        <v>3266</v>
      </c>
      <c r="J504" s="39" t="s">
        <v>3251</v>
      </c>
      <c r="K504" s="39"/>
      <c r="O504" s="541"/>
    </row>
    <row r="505" spans="1:15">
      <c r="A505" s="406" t="s">
        <v>465</v>
      </c>
      <c r="B505" s="407" t="s">
        <v>1863</v>
      </c>
      <c r="C505" s="407" t="s">
        <v>1278</v>
      </c>
      <c r="D505" s="407" t="s">
        <v>3269</v>
      </c>
      <c r="E505" s="411">
        <f>2969*2</f>
        <v>5938</v>
      </c>
      <c r="F505" s="407">
        <v>2</v>
      </c>
      <c r="G505" s="409" t="s">
        <v>1115</v>
      </c>
      <c r="H505" s="413">
        <v>44124</v>
      </c>
      <c r="I505" s="267" t="s">
        <v>3266</v>
      </c>
      <c r="J505" s="39" t="s">
        <v>3251</v>
      </c>
      <c r="K505" s="39"/>
      <c r="O505" s="541"/>
    </row>
    <row r="506" spans="1:15">
      <c r="A506" s="406" t="s">
        <v>1113</v>
      </c>
      <c r="B506" s="407" t="s">
        <v>1863</v>
      </c>
      <c r="C506" s="407" t="s">
        <v>3270</v>
      </c>
      <c r="D506" s="407" t="s">
        <v>2670</v>
      </c>
      <c r="E506" s="411">
        <v>705</v>
      </c>
      <c r="F506" s="407">
        <v>1</v>
      </c>
      <c r="G506" s="409" t="s">
        <v>1115</v>
      </c>
      <c r="H506" s="413">
        <v>43938</v>
      </c>
      <c r="I506" s="267" t="s">
        <v>3271</v>
      </c>
      <c r="J506" s="156" t="s">
        <v>2673</v>
      </c>
      <c r="K506" s="39"/>
      <c r="O506" s="541"/>
    </row>
    <row r="507" spans="1:15">
      <c r="A507" s="406" t="s">
        <v>119</v>
      </c>
      <c r="B507" s="407" t="s">
        <v>1863</v>
      </c>
      <c r="C507" s="407" t="s">
        <v>972</v>
      </c>
      <c r="D507" s="407" t="s">
        <v>3278</v>
      </c>
      <c r="E507" s="411">
        <v>353</v>
      </c>
      <c r="F507" s="407">
        <v>1</v>
      </c>
      <c r="G507" s="409" t="s">
        <v>1115</v>
      </c>
      <c r="H507" s="413">
        <v>44120</v>
      </c>
      <c r="I507" s="267" t="s">
        <v>3279</v>
      </c>
      <c r="J507" s="156"/>
      <c r="K507" s="39"/>
      <c r="O507" s="541"/>
    </row>
    <row r="508" spans="1:15">
      <c r="A508" s="406" t="s">
        <v>119</v>
      </c>
      <c r="B508" s="407" t="s">
        <v>1863</v>
      </c>
      <c r="C508" s="407" t="s">
        <v>972</v>
      </c>
      <c r="D508" s="407" t="s">
        <v>3287</v>
      </c>
      <c r="E508" s="411">
        <f>1411-353-353</f>
        <v>705</v>
      </c>
      <c r="F508" s="407">
        <v>1</v>
      </c>
      <c r="G508" s="409" t="s">
        <v>1115</v>
      </c>
      <c r="H508" s="413">
        <v>44120</v>
      </c>
      <c r="I508" s="267" t="s">
        <v>3286</v>
      </c>
      <c r="J508" s="156" t="s">
        <v>3220</v>
      </c>
      <c r="K508" s="39"/>
      <c r="O508" s="541"/>
    </row>
    <row r="509" spans="1:15">
      <c r="A509" s="406" t="s">
        <v>359</v>
      </c>
      <c r="B509" s="407" t="s">
        <v>1863</v>
      </c>
      <c r="C509" s="407" t="s">
        <v>972</v>
      </c>
      <c r="D509" s="407" t="s">
        <v>2670</v>
      </c>
      <c r="E509" s="411">
        <v>705</v>
      </c>
      <c r="F509" s="407">
        <v>1</v>
      </c>
      <c r="G509" s="409" t="s">
        <v>439</v>
      </c>
      <c r="H509" s="413">
        <v>43938</v>
      </c>
      <c r="I509" s="267" t="s">
        <v>3286</v>
      </c>
      <c r="J509" s="39" t="s">
        <v>2673</v>
      </c>
      <c r="K509" s="39"/>
      <c r="O509" s="541"/>
    </row>
    <row r="510" spans="1:15">
      <c r="A510" s="279" t="s">
        <v>1386</v>
      </c>
      <c r="B510" s="279"/>
      <c r="C510" s="279"/>
      <c r="D510" s="39" t="s">
        <v>1170</v>
      </c>
      <c r="E510" s="222">
        <v>-3335</v>
      </c>
      <c r="F510" s="39"/>
      <c r="G510" s="223" t="s">
        <v>1242</v>
      </c>
      <c r="H510" s="45"/>
      <c r="I510" s="39"/>
      <c r="J510" s="156"/>
      <c r="K510" s="39"/>
      <c r="O510" s="541"/>
    </row>
    <row r="511" spans="1:15">
      <c r="A511" s="279" t="s">
        <v>1386</v>
      </c>
      <c r="B511" s="279"/>
      <c r="C511" s="279"/>
      <c r="D511" s="39" t="s">
        <v>1169</v>
      </c>
      <c r="E511" s="230">
        <v>-3335</v>
      </c>
      <c r="F511" s="39"/>
      <c r="G511" s="327" t="s">
        <v>1242</v>
      </c>
      <c r="H511" s="45"/>
      <c r="I511" s="39"/>
      <c r="J511" s="156"/>
      <c r="K511" s="39"/>
      <c r="O511" s="541"/>
    </row>
    <row r="512" spans="1:15">
      <c r="A512" s="279" t="s">
        <v>1386</v>
      </c>
      <c r="B512" s="279"/>
      <c r="C512" s="279"/>
      <c r="D512" s="39" t="s">
        <v>1241</v>
      </c>
      <c r="E512" s="255">
        <v>-3440</v>
      </c>
      <c r="F512" s="39"/>
      <c r="G512" s="327" t="s">
        <v>1242</v>
      </c>
      <c r="H512" s="45"/>
      <c r="I512" s="39"/>
      <c r="J512" s="156"/>
      <c r="K512" s="39"/>
      <c r="O512" s="541"/>
    </row>
    <row r="513" spans="1:15">
      <c r="A513" s="279" t="s">
        <v>1386</v>
      </c>
      <c r="B513" s="279"/>
      <c r="C513" s="279"/>
      <c r="D513" s="39" t="s">
        <v>1592</v>
      </c>
      <c r="E513" s="364">
        <v>-1680</v>
      </c>
      <c r="F513" s="39"/>
      <c r="G513" s="365" t="s">
        <v>480</v>
      </c>
      <c r="H513" s="140"/>
      <c r="I513" s="39"/>
      <c r="J513" s="156"/>
      <c r="K513" s="39"/>
      <c r="O513" s="541"/>
    </row>
    <row r="514" spans="1:15">
      <c r="A514" s="279" t="s">
        <v>1386</v>
      </c>
      <c r="B514" s="279"/>
      <c r="C514" s="279"/>
      <c r="D514" s="39" t="s">
        <v>1593</v>
      </c>
      <c r="E514" s="368">
        <v>-1680</v>
      </c>
      <c r="F514" s="39"/>
      <c r="G514" s="370" t="s">
        <v>480</v>
      </c>
      <c r="H514" s="140"/>
      <c r="I514" s="39"/>
      <c r="J514" s="156"/>
      <c r="K514" s="39"/>
      <c r="O514" s="541"/>
    </row>
    <row r="515" spans="1:15">
      <c r="A515" s="279" t="s">
        <v>1386</v>
      </c>
      <c r="B515" s="279"/>
      <c r="C515" s="279"/>
      <c r="D515" s="39" t="s">
        <v>1599</v>
      </c>
      <c r="E515" s="372">
        <v>-1680</v>
      </c>
      <c r="F515" s="39"/>
      <c r="G515" s="373" t="s">
        <v>480</v>
      </c>
      <c r="H515" s="140"/>
      <c r="I515" s="39"/>
      <c r="J515" s="156"/>
      <c r="K515" s="39"/>
      <c r="O515" s="541"/>
    </row>
    <row r="516" spans="1:15">
      <c r="A516" s="279" t="s">
        <v>1386</v>
      </c>
      <c r="B516" s="279"/>
      <c r="C516" s="279"/>
      <c r="D516" s="39" t="s">
        <v>1600</v>
      </c>
      <c r="E516" s="372">
        <v>-1680</v>
      </c>
      <c r="F516" s="39"/>
      <c r="G516" s="373" t="s">
        <v>480</v>
      </c>
      <c r="H516" s="140"/>
      <c r="I516" s="39"/>
      <c r="J516" s="156"/>
      <c r="K516" s="39"/>
      <c r="O516" s="541"/>
    </row>
    <row r="517" spans="1:15">
      <c r="A517" s="279" t="s">
        <v>1386</v>
      </c>
      <c r="B517" s="279"/>
      <c r="C517" s="279"/>
      <c r="D517" s="39" t="s">
        <v>1663</v>
      </c>
      <c r="E517" s="40">
        <v>-4160</v>
      </c>
      <c r="F517" s="39"/>
      <c r="G517" s="380" t="s">
        <v>480</v>
      </c>
      <c r="H517" s="140"/>
      <c r="I517" s="39"/>
      <c r="J517" s="156"/>
      <c r="K517" s="39"/>
      <c r="O517" s="546"/>
    </row>
    <row r="518" spans="1:15">
      <c r="A518" s="279" t="s">
        <v>1386</v>
      </c>
      <c r="B518" s="279"/>
      <c r="C518" s="279"/>
      <c r="D518" s="39" t="s">
        <v>1723</v>
      </c>
      <c r="E518" s="40">
        <v>-1680</v>
      </c>
      <c r="F518" s="39"/>
      <c r="G518" s="391" t="s">
        <v>480</v>
      </c>
      <c r="H518" s="140"/>
      <c r="I518" s="39"/>
      <c r="J518" s="156"/>
      <c r="K518" s="39"/>
      <c r="O518" s="546"/>
    </row>
    <row r="519" spans="1:15">
      <c r="A519" s="279" t="s">
        <v>1386</v>
      </c>
      <c r="B519" s="279"/>
      <c r="C519" s="279"/>
      <c r="D519" s="39" t="s">
        <v>1783</v>
      </c>
      <c r="E519" s="40">
        <v>-4160</v>
      </c>
      <c r="F519" s="39"/>
      <c r="G519" s="395" t="s">
        <v>480</v>
      </c>
      <c r="H519" s="140"/>
      <c r="I519" s="39"/>
      <c r="J519" s="156"/>
      <c r="K519" s="39"/>
      <c r="O519" s="546"/>
    </row>
    <row r="520" spans="1:15">
      <c r="A520" s="279" t="s">
        <v>1386</v>
      </c>
      <c r="B520" s="279"/>
      <c r="C520" s="279"/>
      <c r="D520" s="39" t="s">
        <v>1801</v>
      </c>
      <c r="E520" s="40">
        <v>-1680</v>
      </c>
      <c r="F520" s="39"/>
      <c r="G520" s="400" t="s">
        <v>480</v>
      </c>
      <c r="H520" s="140"/>
      <c r="I520" s="39"/>
      <c r="J520" s="156"/>
      <c r="K520" s="39"/>
      <c r="O520" s="546"/>
    </row>
    <row r="521" spans="1:15">
      <c r="A521" s="279" t="s">
        <v>1386</v>
      </c>
      <c r="B521" s="279"/>
      <c r="C521" s="279"/>
      <c r="D521" s="39" t="s">
        <v>1805</v>
      </c>
      <c r="E521" s="40">
        <v>-4000</v>
      </c>
      <c r="F521" s="39"/>
      <c r="G521" s="402" t="s">
        <v>480</v>
      </c>
      <c r="H521" s="140"/>
      <c r="I521" s="39"/>
      <c r="J521" s="156"/>
      <c r="K521" s="39"/>
      <c r="O521" s="546"/>
    </row>
    <row r="522" spans="1:15">
      <c r="A522" s="279" t="s">
        <v>1386</v>
      </c>
      <c r="B522" s="279"/>
      <c r="C522" s="279"/>
      <c r="D522" s="39" t="s">
        <v>1892</v>
      </c>
      <c r="E522" s="40">
        <v>-3660</v>
      </c>
      <c r="F522" s="39"/>
      <c r="G522" s="437" t="s">
        <v>480</v>
      </c>
      <c r="H522" s="140"/>
      <c r="I522" s="39"/>
      <c r="J522" s="156"/>
      <c r="K522" s="39"/>
      <c r="O522" s="541"/>
    </row>
    <row r="523" spans="1:15">
      <c r="A523" s="279" t="s">
        <v>1386</v>
      </c>
      <c r="B523" s="279"/>
      <c r="C523" s="279"/>
      <c r="D523" s="39" t="s">
        <v>2058</v>
      </c>
      <c r="E523" s="40">
        <v>-8900</v>
      </c>
      <c r="F523" s="39"/>
      <c r="G523" s="445" t="s">
        <v>480</v>
      </c>
      <c r="H523" s="140"/>
      <c r="I523" s="39"/>
      <c r="J523" s="156"/>
      <c r="K523" s="39"/>
      <c r="O523" s="536"/>
    </row>
    <row r="524" spans="1:15">
      <c r="A524" s="279" t="s">
        <v>1386</v>
      </c>
      <c r="B524" s="279"/>
      <c r="C524" s="279"/>
      <c r="D524" s="39" t="s">
        <v>2155</v>
      </c>
      <c r="E524" s="40">
        <v>-2615</v>
      </c>
      <c r="F524" s="39"/>
      <c r="G524" s="462" t="s">
        <v>480</v>
      </c>
      <c r="H524" s="140"/>
      <c r="I524" s="39"/>
      <c r="J524" s="156"/>
      <c r="K524" s="39"/>
      <c r="O524" s="546"/>
    </row>
    <row r="525" spans="1:15">
      <c r="A525" s="279" t="s">
        <v>1386</v>
      </c>
      <c r="B525" s="279"/>
      <c r="C525" s="279"/>
      <c r="D525" s="39" t="s">
        <v>2175</v>
      </c>
      <c r="E525" s="40">
        <v>-2890</v>
      </c>
      <c r="F525" s="39"/>
      <c r="G525" s="466" t="s">
        <v>480</v>
      </c>
      <c r="H525" s="140"/>
      <c r="I525" s="39"/>
      <c r="J525" s="156"/>
      <c r="K525" s="39"/>
      <c r="O525" s="546"/>
    </row>
    <row r="526" spans="1:15">
      <c r="A526" s="279" t="s">
        <v>1386</v>
      </c>
      <c r="B526" s="279"/>
      <c r="C526" s="279"/>
      <c r="D526" s="39" t="s">
        <v>2270</v>
      </c>
      <c r="E526" s="40">
        <v>-2525</v>
      </c>
      <c r="F526" s="39"/>
      <c r="G526" s="498" t="s">
        <v>480</v>
      </c>
      <c r="H526" s="140"/>
      <c r="I526" s="39"/>
      <c r="J526" s="156"/>
      <c r="K526" s="39"/>
      <c r="O526" s="546"/>
    </row>
    <row r="527" spans="1:15">
      <c r="A527" s="279" t="s">
        <v>1386</v>
      </c>
      <c r="B527" s="279"/>
      <c r="C527" s="279"/>
      <c r="D527" s="39" t="s">
        <v>2666</v>
      </c>
      <c r="E527" s="40">
        <v>-4050</v>
      </c>
      <c r="F527" s="39"/>
      <c r="G527" s="528" t="s">
        <v>2667</v>
      </c>
      <c r="H527" s="140"/>
      <c r="I527" s="39" t="s">
        <v>2668</v>
      </c>
      <c r="J527" s="156"/>
      <c r="K527" s="39"/>
      <c r="O527" s="546"/>
    </row>
    <row r="528" spans="1:15">
      <c r="A528" s="279" t="s">
        <v>1386</v>
      </c>
      <c r="B528" s="279"/>
      <c r="C528" s="279"/>
      <c r="D528" s="39" t="s">
        <v>3024</v>
      </c>
      <c r="E528" s="40">
        <v>-8100</v>
      </c>
      <c r="F528" s="39"/>
      <c r="G528" s="547" t="s">
        <v>2667</v>
      </c>
      <c r="H528" s="140"/>
      <c r="I528" s="39" t="s">
        <v>3025</v>
      </c>
      <c r="J528" s="156"/>
      <c r="K528" s="39"/>
      <c r="O528" s="546"/>
    </row>
    <row r="529" spans="1:15">
      <c r="A529" s="279" t="s">
        <v>1386</v>
      </c>
      <c r="B529" s="279"/>
      <c r="C529" s="279"/>
      <c r="D529" s="39" t="s">
        <v>3076</v>
      </c>
      <c r="E529" s="40">
        <v>-1755</v>
      </c>
      <c r="F529" s="39"/>
      <c r="G529" s="553" t="s">
        <v>2667</v>
      </c>
      <c r="H529" s="140"/>
      <c r="I529" s="39" t="s">
        <v>3077</v>
      </c>
      <c r="J529" s="156"/>
      <c r="K529" s="39"/>
      <c r="O529" s="546"/>
    </row>
    <row r="530" spans="1:15">
      <c r="A530" s="279" t="s">
        <v>1386</v>
      </c>
      <c r="B530" s="279"/>
      <c r="C530" s="279"/>
      <c r="D530" s="39" t="s">
        <v>3078</v>
      </c>
      <c r="E530" s="40">
        <v>-4050</v>
      </c>
      <c r="F530" s="39"/>
      <c r="G530" s="553" t="s">
        <v>2667</v>
      </c>
      <c r="H530" s="140"/>
      <c r="I530" s="39" t="s">
        <v>2668</v>
      </c>
      <c r="J530" s="156"/>
      <c r="K530" s="39"/>
      <c r="O530" s="546"/>
    </row>
    <row r="531" spans="1:15">
      <c r="A531" s="279" t="s">
        <v>1386</v>
      </c>
      <c r="B531" s="279"/>
      <c r="C531" s="279"/>
      <c r="D531" s="39" t="s">
        <v>3129</v>
      </c>
      <c r="E531" s="569">
        <v>-3825</v>
      </c>
      <c r="F531" s="39"/>
      <c r="G531" s="571" t="s">
        <v>480</v>
      </c>
      <c r="H531" s="45"/>
      <c r="I531" s="39"/>
      <c r="J531" s="156"/>
      <c r="K531" s="39"/>
      <c r="O531" s="546"/>
    </row>
    <row r="532" spans="1:15">
      <c r="A532" s="279" t="s">
        <v>1386</v>
      </c>
      <c r="B532" s="279"/>
      <c r="C532" s="279"/>
      <c r="D532" s="39" t="s">
        <v>3141</v>
      </c>
      <c r="E532" s="40">
        <v>-2975</v>
      </c>
      <c r="F532" s="39"/>
      <c r="G532" s="582" t="s">
        <v>480</v>
      </c>
      <c r="H532" s="140"/>
      <c r="I532" s="39"/>
      <c r="J532" s="156"/>
      <c r="K532" s="39"/>
      <c r="O532" s="548"/>
    </row>
    <row r="533" spans="1:15">
      <c r="A533" s="279" t="s">
        <v>1386</v>
      </c>
      <c r="B533" s="279"/>
      <c r="C533" s="279"/>
      <c r="D533" s="39" t="s">
        <v>3151</v>
      </c>
      <c r="E533" s="40">
        <v>-4821</v>
      </c>
      <c r="F533" s="39"/>
      <c r="G533" s="573" t="s">
        <v>1090</v>
      </c>
      <c r="H533" s="140"/>
      <c r="I533" s="39"/>
      <c r="J533" s="156"/>
      <c r="K533" s="39"/>
      <c r="O533" s="548"/>
    </row>
    <row r="534" spans="1:15">
      <c r="A534" s="279" t="s">
        <v>1386</v>
      </c>
      <c r="B534" s="279"/>
      <c r="C534" s="279"/>
      <c r="D534" s="39" t="s">
        <v>3155</v>
      </c>
      <c r="E534" s="40">
        <v>-3065</v>
      </c>
      <c r="F534" s="39"/>
      <c r="G534" s="582" t="s">
        <v>480</v>
      </c>
      <c r="H534" s="140"/>
      <c r="I534" s="39"/>
      <c r="J534" s="156"/>
      <c r="K534" s="39"/>
      <c r="O534" s="548"/>
    </row>
    <row r="535" spans="1:15">
      <c r="A535" s="279" t="s">
        <v>1386</v>
      </c>
      <c r="B535" s="279"/>
      <c r="C535" s="279"/>
      <c r="D535" s="39" t="s">
        <v>3175</v>
      </c>
      <c r="E535" s="40">
        <v>-4415</v>
      </c>
      <c r="F535" s="39"/>
      <c r="G535" s="582" t="s">
        <v>480</v>
      </c>
      <c r="H535" s="140"/>
      <c r="I535" s="39"/>
      <c r="J535" s="156"/>
      <c r="K535" s="39"/>
      <c r="O535" s="555"/>
    </row>
    <row r="536" spans="1:15">
      <c r="A536" s="279" t="s">
        <v>1386</v>
      </c>
      <c r="B536" s="279"/>
      <c r="C536" s="279"/>
      <c r="D536" s="39" t="s">
        <v>3216</v>
      </c>
      <c r="E536" s="40">
        <v>-3800</v>
      </c>
      <c r="F536" s="39"/>
      <c r="G536" s="590" t="s">
        <v>480</v>
      </c>
      <c r="H536" s="140"/>
      <c r="I536" s="39"/>
      <c r="J536" s="156"/>
      <c r="K536" s="39"/>
      <c r="O536" s="555"/>
    </row>
    <row r="537" spans="1:15">
      <c r="A537" s="279" t="s">
        <v>1386</v>
      </c>
      <c r="B537" s="279"/>
      <c r="C537" s="279"/>
      <c r="D537" s="39" t="s">
        <v>3267</v>
      </c>
      <c r="E537" s="40">
        <v>-4325</v>
      </c>
      <c r="F537" s="39"/>
      <c r="G537" s="590" t="s">
        <v>480</v>
      </c>
      <c r="H537" s="140"/>
      <c r="I537" s="39"/>
      <c r="J537" s="156"/>
      <c r="K537" s="39"/>
      <c r="O537" s="555"/>
    </row>
    <row r="538" spans="1:15">
      <c r="A538" s="279" t="s">
        <v>1386</v>
      </c>
      <c r="B538" s="279"/>
      <c r="C538" s="279"/>
      <c r="D538" s="39" t="s">
        <v>3268</v>
      </c>
      <c r="E538" s="40">
        <f>-4325-4330</f>
        <v>-8655</v>
      </c>
      <c r="F538" s="39"/>
      <c r="G538" s="592" t="s">
        <v>480</v>
      </c>
      <c r="H538" s="140"/>
      <c r="I538" s="39"/>
      <c r="J538" s="156"/>
      <c r="K538" s="39"/>
      <c r="O538" s="555"/>
    </row>
    <row r="539" spans="1:15">
      <c r="A539" s="279" t="s">
        <v>1386</v>
      </c>
      <c r="B539" s="279"/>
      <c r="C539" s="279"/>
      <c r="D539" s="39" t="s">
        <v>3272</v>
      </c>
      <c r="E539" s="40">
        <v>-780</v>
      </c>
      <c r="F539" s="39"/>
      <c r="G539" s="592" t="s">
        <v>480</v>
      </c>
      <c r="H539" s="140"/>
      <c r="I539" s="39"/>
      <c r="J539" s="156"/>
      <c r="K539" s="39"/>
      <c r="O539" s="548"/>
    </row>
    <row r="540" spans="1:15">
      <c r="A540" s="279" t="s">
        <v>1386</v>
      </c>
      <c r="B540" s="279"/>
      <c r="C540" s="279"/>
      <c r="D540" s="39" t="s">
        <v>3280</v>
      </c>
      <c r="E540" s="40">
        <v>-780</v>
      </c>
      <c r="F540" s="39"/>
      <c r="G540" s="592" t="s">
        <v>480</v>
      </c>
      <c r="H540" s="140"/>
      <c r="I540" s="39"/>
      <c r="J540" s="156"/>
      <c r="K540" s="39"/>
      <c r="O540" s="555"/>
    </row>
    <row r="541" spans="1:15">
      <c r="A541" s="279" t="s">
        <v>1386</v>
      </c>
      <c r="B541" s="279"/>
      <c r="C541" s="279"/>
      <c r="D541" s="39" t="s">
        <v>3288</v>
      </c>
      <c r="E541" s="40">
        <v>-780</v>
      </c>
      <c r="F541" s="39"/>
      <c r="G541" s="592" t="s">
        <v>480</v>
      </c>
      <c r="H541" s="140"/>
      <c r="I541" s="39"/>
      <c r="J541" s="156"/>
      <c r="K541" s="39"/>
      <c r="O541" s="555"/>
    </row>
    <row r="542" spans="1:15">
      <c r="A542" s="279" t="s">
        <v>1386</v>
      </c>
      <c r="B542" s="279"/>
      <c r="C542" s="279"/>
      <c r="D542" s="39" t="s">
        <v>3292</v>
      </c>
      <c r="E542" s="40">
        <v>-780</v>
      </c>
      <c r="F542" s="39"/>
      <c r="G542" s="608" t="s">
        <v>480</v>
      </c>
      <c r="H542" s="140"/>
      <c r="I542" s="39"/>
      <c r="J542" s="156"/>
      <c r="K542" s="39"/>
      <c r="O542" s="555"/>
    </row>
    <row r="543" spans="1:15">
      <c r="A543" s="39"/>
      <c r="B543" s="39"/>
      <c r="C543" s="39"/>
      <c r="D543" s="39"/>
      <c r="E543" s="40"/>
      <c r="F543" s="39"/>
      <c r="G543" s="208"/>
      <c r="H543" s="140"/>
      <c r="I543" s="39"/>
      <c r="J543" s="156"/>
      <c r="K543" s="39"/>
      <c r="O543" s="555"/>
    </row>
    <row r="544" spans="1:15">
      <c r="A544" s="624" t="s">
        <v>1080</v>
      </c>
      <c r="B544" s="625"/>
      <c r="C544" s="626"/>
      <c r="D544" s="209"/>
      <c r="E544" s="210"/>
      <c r="F544" s="209"/>
      <c r="G544" s="211"/>
      <c r="H544" s="213" t="s">
        <v>1069</v>
      </c>
      <c r="I544" s="214">
        <f>SUM(E545:E573)</f>
        <v>38943</v>
      </c>
      <c r="J544" s="212"/>
      <c r="K544" s="209"/>
      <c r="O544" s="546"/>
    </row>
    <row r="545" spans="1:15">
      <c r="A545" s="39" t="s">
        <v>706</v>
      </c>
      <c r="B545" s="39" t="s">
        <v>169</v>
      </c>
      <c r="C545" s="39" t="s">
        <v>712</v>
      </c>
      <c r="D545" s="39" t="s">
        <v>705</v>
      </c>
      <c r="E545" s="40">
        <v>6399</v>
      </c>
      <c r="F545" s="39">
        <v>1</v>
      </c>
      <c r="G545" s="11" t="s">
        <v>122</v>
      </c>
      <c r="H545" s="140">
        <v>43405</v>
      </c>
      <c r="I545" s="39" t="s">
        <v>711</v>
      </c>
      <c r="J545" s="156"/>
      <c r="K545" s="39"/>
      <c r="O545" s="555"/>
    </row>
    <row r="546" spans="1:15">
      <c r="A546" s="241" t="s">
        <v>106</v>
      </c>
      <c r="B546" s="241" t="s">
        <v>169</v>
      </c>
      <c r="C546" s="241" t="s">
        <v>163</v>
      </c>
      <c r="D546" s="241" t="s">
        <v>809</v>
      </c>
      <c r="E546" s="242">
        <v>980</v>
      </c>
      <c r="F546" s="241">
        <v>4000</v>
      </c>
      <c r="G546" s="247" t="s">
        <v>122</v>
      </c>
      <c r="H546" s="244">
        <v>43459</v>
      </c>
      <c r="I546" s="241" t="s">
        <v>1183</v>
      </c>
      <c r="J546" s="245"/>
      <c r="K546" s="241"/>
      <c r="O546" s="555"/>
    </row>
    <row r="547" spans="1:15">
      <c r="A547" s="241" t="s">
        <v>440</v>
      </c>
      <c r="B547" s="241" t="s">
        <v>169</v>
      </c>
      <c r="C547" s="241" t="s">
        <v>163</v>
      </c>
      <c r="D547" s="241" t="s">
        <v>441</v>
      </c>
      <c r="E547" s="242">
        <v>999</v>
      </c>
      <c r="F547" s="241">
        <v>4000</v>
      </c>
      <c r="G547" s="243" t="s">
        <v>124</v>
      </c>
      <c r="H547" s="246"/>
      <c r="I547" s="241" t="s">
        <v>1183</v>
      </c>
      <c r="J547" s="245"/>
      <c r="K547" s="241"/>
      <c r="O547" s="555"/>
    </row>
    <row r="548" spans="1:15">
      <c r="A548" s="241" t="s">
        <v>440</v>
      </c>
      <c r="B548" s="241" t="s">
        <v>169</v>
      </c>
      <c r="C548" s="241" t="s">
        <v>163</v>
      </c>
      <c r="D548" s="241" t="s">
        <v>441</v>
      </c>
      <c r="E548" s="242">
        <v>999</v>
      </c>
      <c r="F548" s="241">
        <v>4000</v>
      </c>
      <c r="G548" s="243" t="s">
        <v>124</v>
      </c>
      <c r="H548" s="246"/>
      <c r="I548" s="241" t="s">
        <v>1183</v>
      </c>
      <c r="J548" s="245"/>
      <c r="K548" s="241"/>
      <c r="O548" s="533"/>
    </row>
    <row r="549" spans="1:15">
      <c r="A549" s="241" t="s">
        <v>440</v>
      </c>
      <c r="B549" s="241" t="s">
        <v>169</v>
      </c>
      <c r="C549" s="241" t="s">
        <v>163</v>
      </c>
      <c r="D549" s="241" t="s">
        <v>441</v>
      </c>
      <c r="E549" s="242">
        <v>999</v>
      </c>
      <c r="F549" s="241">
        <v>4000</v>
      </c>
      <c r="G549" s="243" t="s">
        <v>124</v>
      </c>
      <c r="H549" s="244">
        <v>43381</v>
      </c>
      <c r="I549" s="241" t="s">
        <v>1183</v>
      </c>
      <c r="J549" s="245"/>
      <c r="K549" s="241"/>
      <c r="O549" s="555"/>
    </row>
    <row r="550" spans="1:15">
      <c r="A550" s="241" t="s">
        <v>440</v>
      </c>
      <c r="B550" s="241" t="s">
        <v>169</v>
      </c>
      <c r="C550" s="241" t="s">
        <v>163</v>
      </c>
      <c r="D550" s="241" t="s">
        <v>441</v>
      </c>
      <c r="E550" s="242">
        <v>999</v>
      </c>
      <c r="F550" s="241">
        <v>4000</v>
      </c>
      <c r="G550" s="243" t="s">
        <v>124</v>
      </c>
      <c r="H550" s="244">
        <v>43423</v>
      </c>
      <c r="I550" s="241" t="s">
        <v>1183</v>
      </c>
      <c r="J550" s="245"/>
      <c r="K550" s="241"/>
      <c r="O550" s="555"/>
    </row>
    <row r="551" spans="1:15">
      <c r="A551" s="318" t="s">
        <v>440</v>
      </c>
      <c r="B551" s="319" t="s">
        <v>169</v>
      </c>
      <c r="C551" s="319" t="s">
        <v>163</v>
      </c>
      <c r="D551" s="319" t="s">
        <v>441</v>
      </c>
      <c r="E551" s="320">
        <v>1950</v>
      </c>
      <c r="F551" s="319">
        <v>8000</v>
      </c>
      <c r="G551" s="321" t="s">
        <v>124</v>
      </c>
      <c r="H551" s="322">
        <v>43525</v>
      </c>
      <c r="I551" s="241" t="s">
        <v>1183</v>
      </c>
      <c r="J551" s="323"/>
      <c r="K551" s="319"/>
      <c r="O551" s="555"/>
    </row>
    <row r="552" spans="1:15">
      <c r="A552" s="241" t="s">
        <v>649</v>
      </c>
      <c r="B552" s="241" t="s">
        <v>169</v>
      </c>
      <c r="C552" s="241" t="s">
        <v>163</v>
      </c>
      <c r="D552" s="241" t="s">
        <v>1370</v>
      </c>
      <c r="E552" s="242">
        <v>999</v>
      </c>
      <c r="F552" s="241">
        <v>4000</v>
      </c>
      <c r="G552" s="243" t="s">
        <v>650</v>
      </c>
      <c r="H552" s="244">
        <v>43603</v>
      </c>
      <c r="I552" s="241" t="s">
        <v>1183</v>
      </c>
      <c r="J552" s="245"/>
      <c r="K552" s="241"/>
      <c r="O552" s="555"/>
    </row>
    <row r="553" spans="1:15">
      <c r="A553" s="241" t="s">
        <v>649</v>
      </c>
      <c r="B553" s="241" t="s">
        <v>169</v>
      </c>
      <c r="C553" s="241" t="s">
        <v>163</v>
      </c>
      <c r="D553" s="241" t="s">
        <v>1370</v>
      </c>
      <c r="E553" s="242">
        <v>999</v>
      </c>
      <c r="F553" s="241">
        <v>4000</v>
      </c>
      <c r="G553" s="243" t="s">
        <v>650</v>
      </c>
      <c r="H553" s="244">
        <v>43648</v>
      </c>
      <c r="I553" s="241" t="s">
        <v>1183</v>
      </c>
      <c r="J553" s="245"/>
      <c r="K553" s="241"/>
      <c r="O553" s="555"/>
    </row>
    <row r="554" spans="1:15">
      <c r="A554" s="241" t="s">
        <v>649</v>
      </c>
      <c r="B554" s="241" t="s">
        <v>169</v>
      </c>
      <c r="C554" s="241" t="s">
        <v>163</v>
      </c>
      <c r="D554" s="241" t="s">
        <v>1370</v>
      </c>
      <c r="E554" s="242">
        <v>1000</v>
      </c>
      <c r="F554" s="241">
        <v>4000</v>
      </c>
      <c r="G554" s="243" t="s">
        <v>650</v>
      </c>
      <c r="H554" s="244">
        <v>43687</v>
      </c>
      <c r="I554" s="241" t="s">
        <v>1183</v>
      </c>
      <c r="J554" s="245"/>
      <c r="K554" s="241"/>
      <c r="O554" s="570"/>
    </row>
    <row r="555" spans="1:15">
      <c r="A555" s="241" t="s">
        <v>2405</v>
      </c>
      <c r="B555" s="241" t="s">
        <v>169</v>
      </c>
      <c r="C555" s="241" t="s">
        <v>163</v>
      </c>
      <c r="D555" s="241" t="s">
        <v>2404</v>
      </c>
      <c r="E555" s="242">
        <v>1180</v>
      </c>
      <c r="F555" s="241">
        <v>4000</v>
      </c>
      <c r="G555" s="243" t="s">
        <v>2399</v>
      </c>
      <c r="H555" s="244">
        <v>43779</v>
      </c>
      <c r="I555" s="241" t="s">
        <v>1183</v>
      </c>
      <c r="J555" s="245"/>
      <c r="K555" s="241"/>
      <c r="O555" s="570"/>
    </row>
    <row r="556" spans="1:15">
      <c r="A556" s="241" t="s">
        <v>2568</v>
      </c>
      <c r="B556" s="241" t="s">
        <v>169</v>
      </c>
      <c r="C556" s="241" t="s">
        <v>163</v>
      </c>
      <c r="D556" s="241" t="s">
        <v>2569</v>
      </c>
      <c r="E556" s="242">
        <v>1049</v>
      </c>
      <c r="F556" s="241">
        <v>3000</v>
      </c>
      <c r="G556" s="243" t="s">
        <v>2566</v>
      </c>
      <c r="H556" s="244">
        <v>43861</v>
      </c>
      <c r="I556" s="241" t="s">
        <v>1183</v>
      </c>
      <c r="J556" s="241" t="s">
        <v>2567</v>
      </c>
      <c r="K556" s="241"/>
      <c r="O556" s="570"/>
    </row>
    <row r="557" spans="1:15">
      <c r="A557" s="241" t="s">
        <v>2570</v>
      </c>
      <c r="B557" s="241" t="s">
        <v>169</v>
      </c>
      <c r="C557" s="241" t="s">
        <v>163</v>
      </c>
      <c r="D557" s="241" t="s">
        <v>2571</v>
      </c>
      <c r="E557" s="242">
        <v>899</v>
      </c>
      <c r="F557" s="241">
        <v>4000</v>
      </c>
      <c r="G557" s="243" t="s">
        <v>2572</v>
      </c>
      <c r="H557" s="244">
        <v>43865</v>
      </c>
      <c r="I557" s="241" t="s">
        <v>1183</v>
      </c>
      <c r="J557" s="241" t="s">
        <v>2573</v>
      </c>
      <c r="K557" s="241"/>
      <c r="O557" s="555"/>
    </row>
    <row r="558" spans="1:15">
      <c r="A558" s="241" t="s">
        <v>649</v>
      </c>
      <c r="B558" s="241" t="s">
        <v>169</v>
      </c>
      <c r="C558" s="241" t="s">
        <v>163</v>
      </c>
      <c r="D558" s="241" t="s">
        <v>1370</v>
      </c>
      <c r="E558" s="242">
        <v>2280</v>
      </c>
      <c r="F558" s="241">
        <v>8000</v>
      </c>
      <c r="G558" s="246" t="s">
        <v>650</v>
      </c>
      <c r="H558" s="586">
        <v>44044</v>
      </c>
      <c r="I558" s="241" t="s">
        <v>1183</v>
      </c>
      <c r="J558" s="245"/>
      <c r="K558" s="241"/>
      <c r="O558" s="572"/>
    </row>
    <row r="559" spans="1:15">
      <c r="A559" s="39" t="s">
        <v>649</v>
      </c>
      <c r="B559" s="39" t="s">
        <v>169</v>
      </c>
      <c r="C559" s="39" t="s">
        <v>163</v>
      </c>
      <c r="D559" s="39" t="s">
        <v>1370</v>
      </c>
      <c r="E559" s="40">
        <v>2280</v>
      </c>
      <c r="F559" s="39">
        <v>8000</v>
      </c>
      <c r="G559" s="45" t="s">
        <v>650</v>
      </c>
      <c r="H559" s="583">
        <v>44107</v>
      </c>
      <c r="I559" s="39"/>
      <c r="J559" s="156"/>
      <c r="K559" s="39"/>
      <c r="O559" s="572"/>
    </row>
    <row r="560" spans="1:15">
      <c r="A560" s="241" t="s">
        <v>106</v>
      </c>
      <c r="B560" s="241" t="s">
        <v>169</v>
      </c>
      <c r="C560" s="241" t="s">
        <v>163</v>
      </c>
      <c r="D560" s="241" t="s">
        <v>107</v>
      </c>
      <c r="E560" s="242">
        <v>1166</v>
      </c>
      <c r="F560" s="241">
        <v>4000</v>
      </c>
      <c r="G560" s="243" t="s">
        <v>124</v>
      </c>
      <c r="H560" s="246"/>
      <c r="I560" s="241" t="s">
        <v>1183</v>
      </c>
      <c r="J560" s="245"/>
      <c r="K560" s="241"/>
      <c r="O560" s="533"/>
    </row>
    <row r="561" spans="1:15">
      <c r="A561" s="241" t="s">
        <v>649</v>
      </c>
      <c r="B561" s="241" t="s">
        <v>169</v>
      </c>
      <c r="C561" s="241" t="s">
        <v>163</v>
      </c>
      <c r="D561" s="241" t="s">
        <v>651</v>
      </c>
      <c r="E561" s="242">
        <v>999</v>
      </c>
      <c r="F561" s="241">
        <v>5000</v>
      </c>
      <c r="G561" s="243" t="s">
        <v>650</v>
      </c>
      <c r="H561" s="244">
        <v>43423</v>
      </c>
      <c r="I561" s="241" t="s">
        <v>1183</v>
      </c>
      <c r="J561" s="245"/>
      <c r="K561" s="241"/>
      <c r="O561" s="572"/>
    </row>
    <row r="562" spans="1:15">
      <c r="A562" s="241" t="s">
        <v>649</v>
      </c>
      <c r="B562" s="241" t="s">
        <v>169</v>
      </c>
      <c r="C562" s="241" t="s">
        <v>163</v>
      </c>
      <c r="D562" s="241" t="s">
        <v>651</v>
      </c>
      <c r="E562" s="242">
        <v>1000</v>
      </c>
      <c r="F562" s="241">
        <v>5000</v>
      </c>
      <c r="G562" s="243" t="s">
        <v>826</v>
      </c>
      <c r="H562" s="244">
        <v>43478</v>
      </c>
      <c r="I562" s="241" t="s">
        <v>1183</v>
      </c>
      <c r="J562" s="371" t="s">
        <v>1081</v>
      </c>
      <c r="K562" s="241"/>
      <c r="O562" s="572"/>
    </row>
    <row r="563" spans="1:15">
      <c r="A563" s="241" t="s">
        <v>649</v>
      </c>
      <c r="B563" s="241" t="s">
        <v>169</v>
      </c>
      <c r="C563" s="241" t="s">
        <v>163</v>
      </c>
      <c r="D563" s="241" t="s">
        <v>1793</v>
      </c>
      <c r="E563" s="242">
        <v>1000</v>
      </c>
      <c r="F563" s="241">
        <v>5000</v>
      </c>
      <c r="G563" s="243" t="s">
        <v>826</v>
      </c>
      <c r="H563" s="244">
        <v>43681</v>
      </c>
      <c r="I563" s="241" t="s">
        <v>1183</v>
      </c>
      <c r="J563" s="371" t="s">
        <v>1792</v>
      </c>
      <c r="K563" s="241"/>
      <c r="O563" s="572"/>
    </row>
    <row r="564" spans="1:15">
      <c r="A564" s="241" t="s">
        <v>1807</v>
      </c>
      <c r="B564" s="241" t="s">
        <v>169</v>
      </c>
      <c r="C564" s="241" t="s">
        <v>163</v>
      </c>
      <c r="D564" s="241" t="s">
        <v>1806</v>
      </c>
      <c r="E564" s="242">
        <v>1580</v>
      </c>
      <c r="F564" s="241">
        <v>4000</v>
      </c>
      <c r="G564" s="243" t="s">
        <v>650</v>
      </c>
      <c r="H564" s="244">
        <v>43687</v>
      </c>
      <c r="I564" s="241" t="s">
        <v>1183</v>
      </c>
      <c r="J564" s="245"/>
      <c r="K564" s="241"/>
      <c r="O564" s="572"/>
    </row>
    <row r="565" spans="1:15">
      <c r="A565" s="39" t="s">
        <v>653</v>
      </c>
      <c r="B565" s="39" t="s">
        <v>169</v>
      </c>
      <c r="C565" s="39" t="s">
        <v>163</v>
      </c>
      <c r="D565" s="39" t="s">
        <v>652</v>
      </c>
      <c r="E565" s="40">
        <v>1480</v>
      </c>
      <c r="F565" s="39">
        <v>2000</v>
      </c>
      <c r="G565" s="199" t="s">
        <v>650</v>
      </c>
      <c r="H565" s="140">
        <v>43390</v>
      </c>
      <c r="I565" s="39" t="s">
        <v>665</v>
      </c>
      <c r="J565" s="159"/>
      <c r="K565" s="39"/>
      <c r="O565" s="572"/>
    </row>
    <row r="566" spans="1:15">
      <c r="A566" s="39" t="s">
        <v>2575</v>
      </c>
      <c r="B566" s="39" t="s">
        <v>169</v>
      </c>
      <c r="C566" s="39" t="s">
        <v>163</v>
      </c>
      <c r="D566" s="39" t="s">
        <v>2576</v>
      </c>
      <c r="E566" s="40">
        <v>2099</v>
      </c>
      <c r="F566" s="39">
        <v>2700</v>
      </c>
      <c r="G566" s="520" t="s">
        <v>2572</v>
      </c>
      <c r="H566" s="140">
        <v>43874</v>
      </c>
      <c r="I566" s="39" t="s">
        <v>665</v>
      </c>
      <c r="J566" s="159" t="s">
        <v>2577</v>
      </c>
      <c r="K566" s="39"/>
      <c r="O566" s="572"/>
    </row>
    <row r="567" spans="1:15">
      <c r="A567" s="39" t="s">
        <v>529</v>
      </c>
      <c r="B567" s="39" t="s">
        <v>169</v>
      </c>
      <c r="C567" s="39" t="s">
        <v>163</v>
      </c>
      <c r="D567" s="39" t="s">
        <v>446</v>
      </c>
      <c r="E567" s="40">
        <v>268</v>
      </c>
      <c r="F567" s="39">
        <v>1</v>
      </c>
      <c r="G567" s="199" t="s">
        <v>1371</v>
      </c>
      <c r="H567" s="45"/>
      <c r="I567" s="39" t="s">
        <v>660</v>
      </c>
      <c r="J567" s="159" t="s">
        <v>1244</v>
      </c>
      <c r="K567" s="39"/>
      <c r="O567" s="581"/>
    </row>
    <row r="568" spans="1:15">
      <c r="A568" s="105" t="s">
        <v>119</v>
      </c>
      <c r="B568" s="39" t="s">
        <v>169</v>
      </c>
      <c r="C568" s="39" t="s">
        <v>163</v>
      </c>
      <c r="D568" s="39" t="s">
        <v>2561</v>
      </c>
      <c r="E568" s="40">
        <v>276</v>
      </c>
      <c r="F568" s="39">
        <v>1</v>
      </c>
      <c r="G568" s="154" t="s">
        <v>122</v>
      </c>
      <c r="H568" s="218">
        <v>43847</v>
      </c>
      <c r="I568" s="39"/>
      <c r="J568" s="159"/>
      <c r="K568" s="39"/>
      <c r="O568" s="581"/>
    </row>
    <row r="569" spans="1:15">
      <c r="A569" s="39" t="s">
        <v>103</v>
      </c>
      <c r="B569" s="39" t="s">
        <v>169</v>
      </c>
      <c r="C569" s="39" t="s">
        <v>174</v>
      </c>
      <c r="D569" s="39" t="s">
        <v>151</v>
      </c>
      <c r="E569" s="40">
        <v>1400</v>
      </c>
      <c r="F569" s="39">
        <v>1</v>
      </c>
      <c r="G569" s="11" t="s">
        <v>122</v>
      </c>
      <c r="H569" s="45"/>
      <c r="I569" s="39" t="s">
        <v>660</v>
      </c>
      <c r="J569" s="156"/>
      <c r="K569" s="39"/>
      <c r="O569" s="581"/>
    </row>
    <row r="570" spans="1:15">
      <c r="A570" s="39" t="s">
        <v>2126</v>
      </c>
      <c r="B570" s="39" t="s">
        <v>169</v>
      </c>
      <c r="C570" s="39" t="s">
        <v>174</v>
      </c>
      <c r="D570" s="39" t="s">
        <v>2141</v>
      </c>
      <c r="E570" s="40">
        <v>2648</v>
      </c>
      <c r="F570" s="39">
        <v>1</v>
      </c>
      <c r="G570" s="461" t="s">
        <v>2145</v>
      </c>
      <c r="H570" s="140">
        <v>43748</v>
      </c>
      <c r="I570" s="39" t="s">
        <v>660</v>
      </c>
      <c r="J570" s="156"/>
      <c r="K570" s="39"/>
      <c r="O570" s="581"/>
    </row>
    <row r="571" spans="1:15">
      <c r="A571" s="81" t="s">
        <v>290</v>
      </c>
      <c r="B571" s="81" t="s">
        <v>169</v>
      </c>
      <c r="C571" s="81" t="s">
        <v>163</v>
      </c>
      <c r="D571" s="81" t="s">
        <v>291</v>
      </c>
      <c r="E571" s="82">
        <v>216</v>
      </c>
      <c r="F571" s="81">
        <v>2</v>
      </c>
      <c r="G571" s="84" t="s">
        <v>447</v>
      </c>
      <c r="H571" s="45"/>
      <c r="I571" s="158" t="s">
        <v>661</v>
      </c>
      <c r="J571" s="156"/>
      <c r="K571" s="39"/>
      <c r="O571" s="572"/>
    </row>
    <row r="572" spans="1:15">
      <c r="A572" s="39" t="s">
        <v>774</v>
      </c>
      <c r="B572" s="39" t="s">
        <v>169</v>
      </c>
      <c r="C572" s="39" t="s">
        <v>775</v>
      </c>
      <c r="D572" s="39" t="s">
        <v>773</v>
      </c>
      <c r="E572" s="40">
        <v>800</v>
      </c>
      <c r="F572" s="39">
        <v>10</v>
      </c>
      <c r="G572" s="177" t="s">
        <v>483</v>
      </c>
      <c r="H572" s="140">
        <v>43423</v>
      </c>
      <c r="I572" s="39" t="s">
        <v>776</v>
      </c>
      <c r="J572" s="156"/>
      <c r="K572" s="39"/>
      <c r="O572" s="581"/>
    </row>
    <row r="573" spans="1:15">
      <c r="A573" s="39"/>
      <c r="B573" s="39"/>
      <c r="C573" s="39"/>
      <c r="D573" s="39"/>
      <c r="E573" s="40"/>
      <c r="F573" s="39"/>
      <c r="G573" s="208"/>
      <c r="H573" s="140"/>
      <c r="I573" s="39"/>
      <c r="J573" s="156"/>
      <c r="K573" s="39"/>
      <c r="O573" s="581"/>
    </row>
    <row r="574" spans="1:15">
      <c r="A574" s="624" t="s">
        <v>1077</v>
      </c>
      <c r="B574" s="625"/>
      <c r="C574" s="626"/>
      <c r="D574" s="209"/>
      <c r="E574" s="210"/>
      <c r="F574" s="209"/>
      <c r="G574" s="211"/>
      <c r="H574" s="213" t="s">
        <v>1069</v>
      </c>
      <c r="I574" s="214">
        <f>SUM(E575:E623)</f>
        <v>20634</v>
      </c>
      <c r="J574" s="212"/>
      <c r="K574" s="209"/>
      <c r="O574" s="581"/>
    </row>
    <row r="575" spans="1:15">
      <c r="A575" s="39" t="s">
        <v>114</v>
      </c>
      <c r="B575" s="39" t="s">
        <v>169</v>
      </c>
      <c r="C575" s="39" t="s">
        <v>177</v>
      </c>
      <c r="D575" s="39" t="s">
        <v>118</v>
      </c>
      <c r="E575" s="40">
        <v>682</v>
      </c>
      <c r="F575" s="39">
        <v>1</v>
      </c>
      <c r="G575" s="50" t="s">
        <v>123</v>
      </c>
      <c r="H575" s="140">
        <v>43353</v>
      </c>
      <c r="I575" s="39" t="s">
        <v>664</v>
      </c>
      <c r="J575" s="156"/>
      <c r="K575" s="39"/>
      <c r="O575" s="581"/>
    </row>
    <row r="576" spans="1:15">
      <c r="A576" s="39" t="s">
        <v>507</v>
      </c>
      <c r="B576" s="39" t="s">
        <v>169</v>
      </c>
      <c r="C576" s="39" t="s">
        <v>177</v>
      </c>
      <c r="D576" s="39" t="s">
        <v>508</v>
      </c>
      <c r="E576" s="40">
        <v>266</v>
      </c>
      <c r="F576" s="39">
        <v>1</v>
      </c>
      <c r="G576" s="50" t="s">
        <v>509</v>
      </c>
      <c r="H576" s="45"/>
      <c r="I576" s="39" t="s">
        <v>664</v>
      </c>
      <c r="J576" s="156"/>
      <c r="K576" s="39"/>
      <c r="O576" s="584"/>
    </row>
    <row r="577" spans="1:15">
      <c r="A577" s="39" t="s">
        <v>513</v>
      </c>
      <c r="B577" s="39" t="s">
        <v>510</v>
      </c>
      <c r="C577" s="39" t="s">
        <v>515</v>
      </c>
      <c r="D577" s="39" t="s">
        <v>514</v>
      </c>
      <c r="E577" s="40">
        <v>388</v>
      </c>
      <c r="F577" s="39">
        <v>1</v>
      </c>
      <c r="G577" s="199" t="s">
        <v>124</v>
      </c>
      <c r="H577" s="45"/>
      <c r="I577" s="39" t="s">
        <v>664</v>
      </c>
      <c r="J577" s="156"/>
      <c r="K577" s="39"/>
      <c r="O577" s="584"/>
    </row>
    <row r="578" spans="1:15">
      <c r="A578" s="39" t="s">
        <v>544</v>
      </c>
      <c r="B578" s="39" t="s">
        <v>169</v>
      </c>
      <c r="C578" s="39" t="s">
        <v>177</v>
      </c>
      <c r="D578" s="39" t="s">
        <v>545</v>
      </c>
      <c r="E578" s="40">
        <v>51</v>
      </c>
      <c r="F578" s="39">
        <v>1</v>
      </c>
      <c r="G578" s="50" t="s">
        <v>123</v>
      </c>
      <c r="H578" s="45"/>
      <c r="I578" s="39" t="s">
        <v>664</v>
      </c>
      <c r="J578" s="156"/>
      <c r="K578" s="39"/>
      <c r="O578" s="584"/>
    </row>
    <row r="579" spans="1:15">
      <c r="A579" s="105" t="s">
        <v>119</v>
      </c>
      <c r="B579" s="39" t="s">
        <v>169</v>
      </c>
      <c r="C579" s="39" t="s">
        <v>177</v>
      </c>
      <c r="D579" s="39" t="s">
        <v>1424</v>
      </c>
      <c r="E579" s="40">
        <v>900</v>
      </c>
      <c r="F579" s="39">
        <v>1</v>
      </c>
      <c r="G579" s="331" t="s">
        <v>122</v>
      </c>
      <c r="H579" s="140">
        <v>43621</v>
      </c>
      <c r="I579" s="39" t="s">
        <v>664</v>
      </c>
      <c r="J579" s="156"/>
      <c r="K579" s="39"/>
      <c r="O579" s="584"/>
    </row>
    <row r="580" spans="1:15">
      <c r="A580" s="39" t="s">
        <v>2128</v>
      </c>
      <c r="B580" s="39" t="s">
        <v>169</v>
      </c>
      <c r="C580" s="39" t="s">
        <v>177</v>
      </c>
      <c r="D580" s="39" t="s">
        <v>2127</v>
      </c>
      <c r="E580" s="40">
        <v>672</v>
      </c>
      <c r="F580" s="39">
        <v>1</v>
      </c>
      <c r="G580" s="461" t="s">
        <v>2145</v>
      </c>
      <c r="H580" s="140">
        <v>43748</v>
      </c>
      <c r="I580" s="39" t="s">
        <v>664</v>
      </c>
      <c r="J580" s="156"/>
      <c r="K580" s="39"/>
      <c r="O580" s="584"/>
    </row>
    <row r="581" spans="1:15">
      <c r="A581" s="39" t="s">
        <v>465</v>
      </c>
      <c r="B581" s="39" t="s">
        <v>169</v>
      </c>
      <c r="C581" s="39" t="s">
        <v>177</v>
      </c>
      <c r="D581" s="39" t="s">
        <v>3095</v>
      </c>
      <c r="E581" s="40">
        <v>1436</v>
      </c>
      <c r="F581" s="39">
        <v>1</v>
      </c>
      <c r="G581" s="45" t="s">
        <v>1115</v>
      </c>
      <c r="H581" s="557">
        <v>44044</v>
      </c>
      <c r="I581" s="39" t="s">
        <v>664</v>
      </c>
      <c r="J581" s="156"/>
      <c r="K581" s="39"/>
      <c r="O581" s="584"/>
    </row>
    <row r="582" spans="1:15">
      <c r="A582" s="39" t="s">
        <v>465</v>
      </c>
      <c r="B582" s="39" t="s">
        <v>169</v>
      </c>
      <c r="C582" s="39" t="s">
        <v>177</v>
      </c>
      <c r="D582" s="39" t="s">
        <v>3096</v>
      </c>
      <c r="E582" s="40">
        <v>1423</v>
      </c>
      <c r="F582" s="39">
        <v>1</v>
      </c>
      <c r="G582" s="45" t="s">
        <v>1115</v>
      </c>
      <c r="H582" s="557">
        <v>44044</v>
      </c>
      <c r="I582" s="39" t="s">
        <v>664</v>
      </c>
      <c r="J582" s="156"/>
      <c r="K582" s="39"/>
      <c r="O582" s="584"/>
    </row>
    <row r="583" spans="1:15">
      <c r="A583" s="39" t="s">
        <v>3042</v>
      </c>
      <c r="B583" s="39" t="s">
        <v>169</v>
      </c>
      <c r="C583" s="39" t="s">
        <v>177</v>
      </c>
      <c r="D583" s="39" t="s">
        <v>3144</v>
      </c>
      <c r="E583" s="40">
        <v>2386</v>
      </c>
      <c r="F583" s="39">
        <v>1</v>
      </c>
      <c r="G583" s="45" t="s">
        <v>1115</v>
      </c>
      <c r="H583" s="140">
        <v>44089</v>
      </c>
      <c r="I583" s="39" t="s">
        <v>664</v>
      </c>
      <c r="J583" s="156"/>
      <c r="K583" s="39"/>
      <c r="O583" s="584"/>
    </row>
    <row r="584" spans="1:15">
      <c r="A584" s="39" t="s">
        <v>3261</v>
      </c>
      <c r="B584" s="39" t="s">
        <v>169</v>
      </c>
      <c r="C584" s="39" t="s">
        <v>177</v>
      </c>
      <c r="D584" s="39" t="s">
        <v>3260</v>
      </c>
      <c r="E584" s="40">
        <v>517</v>
      </c>
      <c r="F584" s="39">
        <v>1</v>
      </c>
      <c r="G584" s="590" t="s">
        <v>123</v>
      </c>
      <c r="H584" s="140">
        <v>44126</v>
      </c>
      <c r="I584" s="39" t="s">
        <v>664</v>
      </c>
      <c r="J584" s="156"/>
      <c r="K584" s="39"/>
      <c r="O584" s="584"/>
    </row>
    <row r="585" spans="1:15">
      <c r="A585" s="105" t="s">
        <v>517</v>
      </c>
      <c r="B585" s="39" t="s">
        <v>510</v>
      </c>
      <c r="C585" s="39" t="s">
        <v>518</v>
      </c>
      <c r="D585" s="39" t="s">
        <v>519</v>
      </c>
      <c r="E585" s="40">
        <v>144</v>
      </c>
      <c r="F585" s="39">
        <v>4</v>
      </c>
      <c r="G585" s="199" t="s">
        <v>1372</v>
      </c>
      <c r="H585" s="45"/>
      <c r="I585" s="39" t="s">
        <v>666</v>
      </c>
      <c r="J585" s="156"/>
      <c r="K585" s="39"/>
      <c r="O585" s="584"/>
    </row>
    <row r="586" spans="1:15">
      <c r="A586" s="39" t="s">
        <v>465</v>
      </c>
      <c r="B586" s="39" t="s">
        <v>1561</v>
      </c>
      <c r="C586" s="39" t="s">
        <v>1562</v>
      </c>
      <c r="D586" s="39" t="s">
        <v>1560</v>
      </c>
      <c r="E586" s="40">
        <v>284</v>
      </c>
      <c r="F586" s="39">
        <v>1</v>
      </c>
      <c r="G586" s="361" t="s">
        <v>1415</v>
      </c>
      <c r="H586" s="140">
        <v>43631</v>
      </c>
      <c r="I586" s="39" t="s">
        <v>666</v>
      </c>
      <c r="J586" s="156"/>
      <c r="K586" s="39"/>
      <c r="O586" s="584"/>
    </row>
    <row r="587" spans="1:15">
      <c r="A587" s="241" t="s">
        <v>481</v>
      </c>
      <c r="B587" s="241" t="s">
        <v>621</v>
      </c>
      <c r="C587" s="241" t="s">
        <v>618</v>
      </c>
      <c r="D587" s="241" t="s">
        <v>482</v>
      </c>
      <c r="E587" s="242">
        <v>421</v>
      </c>
      <c r="F587" s="241">
        <v>1</v>
      </c>
      <c r="G587" s="243" t="s">
        <v>483</v>
      </c>
      <c r="H587" s="246"/>
      <c r="I587" s="241" t="s">
        <v>1183</v>
      </c>
      <c r="J587" s="245"/>
      <c r="K587" s="241"/>
      <c r="O587" s="584"/>
    </row>
    <row r="588" spans="1:15">
      <c r="A588" s="39" t="s">
        <v>103</v>
      </c>
      <c r="B588" s="39" t="s">
        <v>621</v>
      </c>
      <c r="C588" s="39" t="s">
        <v>618</v>
      </c>
      <c r="D588" s="39" t="s">
        <v>482</v>
      </c>
      <c r="E588" s="40">
        <v>363</v>
      </c>
      <c r="F588" s="39">
        <v>1</v>
      </c>
      <c r="G588" s="250" t="s">
        <v>122</v>
      </c>
      <c r="H588" s="140">
        <v>43556</v>
      </c>
      <c r="I588" s="39" t="s">
        <v>666</v>
      </c>
      <c r="J588" s="156"/>
      <c r="K588" s="39"/>
      <c r="O588" s="584"/>
    </row>
    <row r="589" spans="1:15">
      <c r="A589" s="241" t="s">
        <v>2551</v>
      </c>
      <c r="B589" s="241" t="s">
        <v>621</v>
      </c>
      <c r="C589" s="241" t="s">
        <v>618</v>
      </c>
      <c r="D589" s="241" t="s">
        <v>2552</v>
      </c>
      <c r="E589" s="242">
        <v>899</v>
      </c>
      <c r="F589" s="241">
        <v>1</v>
      </c>
      <c r="G589" s="243" t="s">
        <v>447</v>
      </c>
      <c r="H589" s="244">
        <v>43810</v>
      </c>
      <c r="I589" s="241" t="s">
        <v>666</v>
      </c>
      <c r="J589" s="245" t="s">
        <v>3080</v>
      </c>
      <c r="K589" s="241"/>
      <c r="O589" s="584"/>
    </row>
    <row r="590" spans="1:15">
      <c r="A590" s="105" t="s">
        <v>119</v>
      </c>
      <c r="B590" s="39" t="s">
        <v>621</v>
      </c>
      <c r="C590" s="39" t="s">
        <v>619</v>
      </c>
      <c r="D590" s="39" t="s">
        <v>501</v>
      </c>
      <c r="E590" s="40">
        <v>564</v>
      </c>
      <c r="F590" s="39">
        <v>1</v>
      </c>
      <c r="G590" s="11" t="s">
        <v>439</v>
      </c>
      <c r="H590" s="45"/>
      <c r="I590" s="39" t="s">
        <v>666</v>
      </c>
      <c r="J590" s="156"/>
      <c r="K590" s="39"/>
      <c r="O590" s="584"/>
    </row>
    <row r="591" spans="1:15">
      <c r="A591" s="39" t="s">
        <v>617</v>
      </c>
      <c r="B591" s="39" t="s">
        <v>621</v>
      </c>
      <c r="C591" s="39" t="s">
        <v>620</v>
      </c>
      <c r="D591" s="39" t="s">
        <v>615</v>
      </c>
      <c r="E591" s="40">
        <v>350</v>
      </c>
      <c r="F591" s="39">
        <v>1</v>
      </c>
      <c r="G591" s="199" t="s">
        <v>483</v>
      </c>
      <c r="H591" s="140">
        <v>43381</v>
      </c>
      <c r="I591" s="39" t="s">
        <v>666</v>
      </c>
      <c r="J591" s="156"/>
      <c r="K591" s="39"/>
      <c r="O591" s="581"/>
    </row>
    <row r="592" spans="1:15">
      <c r="A592" s="39" t="s">
        <v>1578</v>
      </c>
      <c r="B592" s="39" t="s">
        <v>621</v>
      </c>
      <c r="C592" s="39" t="s">
        <v>1577</v>
      </c>
      <c r="D592" s="39" t="s">
        <v>1576</v>
      </c>
      <c r="E592" s="40">
        <v>364</v>
      </c>
      <c r="F592" s="39">
        <v>1</v>
      </c>
      <c r="G592" s="367" t="s">
        <v>650</v>
      </c>
      <c r="H592" s="140">
        <v>43648</v>
      </c>
      <c r="I592" s="39" t="s">
        <v>666</v>
      </c>
      <c r="J592" s="156"/>
      <c r="K592" s="39"/>
      <c r="O592" s="581"/>
    </row>
    <row r="593" spans="1:15">
      <c r="A593" s="39" t="s">
        <v>1654</v>
      </c>
      <c r="B593" s="39" t="s">
        <v>621</v>
      </c>
      <c r="C593" s="39" t="s">
        <v>1655</v>
      </c>
      <c r="D593" s="39" t="s">
        <v>1653</v>
      </c>
      <c r="E593" s="40">
        <v>324</v>
      </c>
      <c r="F593" s="39">
        <v>2</v>
      </c>
      <c r="G593" s="378" t="s">
        <v>1652</v>
      </c>
      <c r="H593" s="140">
        <v>43662</v>
      </c>
      <c r="I593" s="39" t="s">
        <v>666</v>
      </c>
      <c r="J593" s="156"/>
      <c r="K593" s="39"/>
      <c r="O593" s="589"/>
    </row>
    <row r="594" spans="1:15">
      <c r="A594" s="39" t="s">
        <v>623</v>
      </c>
      <c r="B594" s="39" t="s">
        <v>621</v>
      </c>
      <c r="C594" s="39" t="s">
        <v>624</v>
      </c>
      <c r="D594" s="39" t="s">
        <v>622</v>
      </c>
      <c r="E594" s="40">
        <v>510</v>
      </c>
      <c r="F594" s="39">
        <v>1</v>
      </c>
      <c r="G594" s="199" t="s">
        <v>483</v>
      </c>
      <c r="H594" s="140">
        <v>43381</v>
      </c>
      <c r="I594" s="39" t="s">
        <v>666</v>
      </c>
      <c r="J594" s="156"/>
      <c r="K594" s="39"/>
      <c r="O594" s="589"/>
    </row>
    <row r="595" spans="1:15">
      <c r="A595" s="241" t="s">
        <v>119</v>
      </c>
      <c r="B595" s="241" t="s">
        <v>510</v>
      </c>
      <c r="C595" s="241" t="s">
        <v>516</v>
      </c>
      <c r="D595" s="241" t="s">
        <v>511</v>
      </c>
      <c r="E595" s="242">
        <v>720</v>
      </c>
      <c r="F595" s="241">
        <v>10</v>
      </c>
      <c r="G595" s="243" t="s">
        <v>512</v>
      </c>
      <c r="H595" s="246"/>
      <c r="I595" s="241" t="s">
        <v>666</v>
      </c>
      <c r="J595" s="245" t="s">
        <v>1332</v>
      </c>
      <c r="K595" s="241"/>
      <c r="O595" s="589"/>
    </row>
    <row r="596" spans="1:15">
      <c r="A596" s="39" t="s">
        <v>465</v>
      </c>
      <c r="B596" s="39" t="s">
        <v>169</v>
      </c>
      <c r="C596" s="39" t="s">
        <v>516</v>
      </c>
      <c r="D596" s="39" t="s">
        <v>1342</v>
      </c>
      <c r="E596" s="40">
        <v>231</v>
      </c>
      <c r="F596" s="39">
        <v>5</v>
      </c>
      <c r="G596" s="307" t="s">
        <v>466</v>
      </c>
      <c r="H596" s="140">
        <v>43595</v>
      </c>
      <c r="I596" s="39" t="s">
        <v>666</v>
      </c>
      <c r="J596" s="156" t="s">
        <v>2659</v>
      </c>
      <c r="K596" s="39"/>
      <c r="O596" s="589"/>
    </row>
    <row r="597" spans="1:15">
      <c r="A597" s="39" t="s">
        <v>465</v>
      </c>
      <c r="B597" s="39" t="s">
        <v>169</v>
      </c>
      <c r="C597" s="39" t="s">
        <v>516</v>
      </c>
      <c r="D597" s="39" t="s">
        <v>2660</v>
      </c>
      <c r="E597" s="40">
        <v>745</v>
      </c>
      <c r="F597" s="39">
        <v>20</v>
      </c>
      <c r="G597" s="529" t="s">
        <v>439</v>
      </c>
      <c r="H597" s="140">
        <v>43923</v>
      </c>
      <c r="I597" s="39" t="s">
        <v>666</v>
      </c>
      <c r="J597" s="156"/>
      <c r="K597" s="39"/>
      <c r="O597" s="589"/>
    </row>
    <row r="598" spans="1:15">
      <c r="A598" s="241" t="s">
        <v>520</v>
      </c>
      <c r="B598" s="241" t="s">
        <v>169</v>
      </c>
      <c r="C598" s="241" t="s">
        <v>547</v>
      </c>
      <c r="D598" s="241" t="s">
        <v>546</v>
      </c>
      <c r="E598" s="242">
        <v>143</v>
      </c>
      <c r="F598" s="241">
        <v>5</v>
      </c>
      <c r="G598" s="247" t="s">
        <v>123</v>
      </c>
      <c r="H598" s="246"/>
      <c r="I598" s="241" t="s">
        <v>1184</v>
      </c>
      <c r="J598" s="245" t="s">
        <v>1331</v>
      </c>
      <c r="K598" s="241"/>
      <c r="O598" s="589"/>
    </row>
    <row r="599" spans="1:15">
      <c r="A599" s="241" t="s">
        <v>520</v>
      </c>
      <c r="B599" s="241" t="s">
        <v>169</v>
      </c>
      <c r="C599" s="241" t="s">
        <v>547</v>
      </c>
      <c r="D599" s="241" t="s">
        <v>546</v>
      </c>
      <c r="E599" s="242">
        <v>143</v>
      </c>
      <c r="F599" s="241">
        <v>5</v>
      </c>
      <c r="G599" s="247" t="s">
        <v>123</v>
      </c>
      <c r="H599" s="244">
        <v>43497</v>
      </c>
      <c r="I599" s="241" t="s">
        <v>1027</v>
      </c>
      <c r="J599" s="245" t="s">
        <v>1331</v>
      </c>
      <c r="K599" s="241"/>
      <c r="O599" s="589"/>
    </row>
    <row r="600" spans="1:15">
      <c r="A600" s="39" t="s">
        <v>1336</v>
      </c>
      <c r="B600" s="39" t="s">
        <v>169</v>
      </c>
      <c r="C600" s="39" t="s">
        <v>547</v>
      </c>
      <c r="D600" s="39" t="s">
        <v>1337</v>
      </c>
      <c r="E600" s="40">
        <v>143</v>
      </c>
      <c r="F600" s="39">
        <v>5</v>
      </c>
      <c r="G600" s="301" t="s">
        <v>1338</v>
      </c>
      <c r="H600" s="140">
        <v>43592</v>
      </c>
      <c r="I600" s="39" t="s">
        <v>1027</v>
      </c>
      <c r="J600" s="156"/>
      <c r="K600" s="39"/>
      <c r="O600" s="589"/>
    </row>
    <row r="601" spans="1:15">
      <c r="A601" s="241" t="s">
        <v>520</v>
      </c>
      <c r="B601" s="241" t="s">
        <v>169</v>
      </c>
      <c r="C601" s="241" t="s">
        <v>547</v>
      </c>
      <c r="D601" s="241" t="s">
        <v>772</v>
      </c>
      <c r="E601" s="242">
        <v>129</v>
      </c>
      <c r="F601" s="241">
        <v>5</v>
      </c>
      <c r="G601" s="243" t="s">
        <v>483</v>
      </c>
      <c r="H601" s="244">
        <v>43423</v>
      </c>
      <c r="I601" s="241" t="s">
        <v>665</v>
      </c>
      <c r="J601" s="245" t="s">
        <v>1331</v>
      </c>
      <c r="K601" s="241"/>
      <c r="O601" s="589"/>
    </row>
    <row r="602" spans="1:15">
      <c r="A602" s="39" t="s">
        <v>778</v>
      </c>
      <c r="B602" s="39" t="s">
        <v>169</v>
      </c>
      <c r="C602" s="39" t="s">
        <v>779</v>
      </c>
      <c r="D602" s="39" t="s">
        <v>777</v>
      </c>
      <c r="E602" s="40">
        <v>182</v>
      </c>
      <c r="F602" s="39">
        <v>15</v>
      </c>
      <c r="G602" s="50" t="s">
        <v>123</v>
      </c>
      <c r="H602" s="140">
        <v>43423</v>
      </c>
      <c r="I602" s="39" t="s">
        <v>665</v>
      </c>
      <c r="J602" s="156"/>
      <c r="K602" s="39"/>
      <c r="O602" s="572"/>
    </row>
    <row r="603" spans="1:15">
      <c r="A603" s="241" t="s">
        <v>520</v>
      </c>
      <c r="B603" s="241" t="s">
        <v>169</v>
      </c>
      <c r="C603" s="241" t="s">
        <v>521</v>
      </c>
      <c r="D603" s="241" t="s">
        <v>524</v>
      </c>
      <c r="E603" s="242">
        <v>117</v>
      </c>
      <c r="F603" s="241">
        <v>2</v>
      </c>
      <c r="G603" s="247" t="s">
        <v>123</v>
      </c>
      <c r="H603" s="246"/>
      <c r="I603" s="241" t="s">
        <v>1184</v>
      </c>
      <c r="J603" s="245"/>
      <c r="K603" s="241"/>
      <c r="O603" s="589"/>
    </row>
    <row r="604" spans="1:15">
      <c r="A604" s="39" t="s">
        <v>520</v>
      </c>
      <c r="B604" s="39" t="s">
        <v>169</v>
      </c>
      <c r="C604" s="39" t="s">
        <v>521</v>
      </c>
      <c r="D604" s="39" t="s">
        <v>1026</v>
      </c>
      <c r="E604" s="40">
        <v>110</v>
      </c>
      <c r="F604" s="39">
        <v>2</v>
      </c>
      <c r="G604" s="50" t="s">
        <v>123</v>
      </c>
      <c r="H604" s="140">
        <v>43494</v>
      </c>
      <c r="I604" s="39" t="s">
        <v>1027</v>
      </c>
      <c r="J604" s="156"/>
      <c r="K604" s="39"/>
      <c r="O604" s="589"/>
    </row>
    <row r="605" spans="1:15">
      <c r="A605" s="39" t="s">
        <v>520</v>
      </c>
      <c r="B605" s="39" t="s">
        <v>169</v>
      </c>
      <c r="C605" s="39" t="s">
        <v>528</v>
      </c>
      <c r="D605" s="39" t="s">
        <v>540</v>
      </c>
      <c r="E605" s="40">
        <v>224</v>
      </c>
      <c r="F605" s="39">
        <v>1</v>
      </c>
      <c r="G605" s="50" t="s">
        <v>123</v>
      </c>
      <c r="H605" s="140">
        <v>43358</v>
      </c>
      <c r="I605" s="39" t="s">
        <v>1027</v>
      </c>
      <c r="J605" s="156"/>
      <c r="K605" s="39"/>
      <c r="O605" s="589"/>
    </row>
    <row r="606" spans="1:15">
      <c r="A606" s="39" t="s">
        <v>1279</v>
      </c>
      <c r="B606" s="39" t="s">
        <v>1280</v>
      </c>
      <c r="C606" s="39" t="s">
        <v>1281</v>
      </c>
      <c r="D606" s="39" t="s">
        <v>1282</v>
      </c>
      <c r="E606" s="40">
        <v>190</v>
      </c>
      <c r="F606" s="39">
        <v>1</v>
      </c>
      <c r="G606" s="283" t="s">
        <v>1283</v>
      </c>
      <c r="H606" s="140">
        <v>43572</v>
      </c>
      <c r="I606" s="39"/>
      <c r="J606" s="156" t="s">
        <v>1333</v>
      </c>
      <c r="K606" s="39"/>
      <c r="O606" s="589"/>
    </row>
    <row r="607" spans="1:15">
      <c r="A607" s="39" t="s">
        <v>1084</v>
      </c>
      <c r="B607" s="39" t="s">
        <v>169</v>
      </c>
      <c r="C607" s="39" t="s">
        <v>570</v>
      </c>
      <c r="D607" s="39" t="s">
        <v>571</v>
      </c>
      <c r="E607" s="40">
        <v>432</v>
      </c>
      <c r="F607" s="39">
        <v>2</v>
      </c>
      <c r="G607" s="50" t="s">
        <v>572</v>
      </c>
      <c r="H607" s="45"/>
      <c r="I607" s="39" t="s">
        <v>667</v>
      </c>
      <c r="J607" s="156"/>
      <c r="K607" s="39"/>
      <c r="O607" s="589"/>
    </row>
    <row r="608" spans="1:15">
      <c r="A608" s="39" t="s">
        <v>607</v>
      </c>
      <c r="B608" s="39" t="s">
        <v>169</v>
      </c>
      <c r="C608" s="39" t="s">
        <v>608</v>
      </c>
      <c r="D608" s="39" t="s">
        <v>609</v>
      </c>
      <c r="E608" s="40">
        <v>291</v>
      </c>
      <c r="F608" s="39">
        <v>1</v>
      </c>
      <c r="G608" s="50" t="s">
        <v>123</v>
      </c>
      <c r="H608" s="140">
        <v>43377</v>
      </c>
      <c r="I608" s="39" t="s">
        <v>676</v>
      </c>
      <c r="J608" s="156"/>
      <c r="K608" s="39"/>
      <c r="O608" s="589"/>
    </row>
    <row r="609" spans="1:15">
      <c r="A609" s="241" t="s">
        <v>611</v>
      </c>
      <c r="B609" s="241" t="s">
        <v>169</v>
      </c>
      <c r="C609" s="241" t="s">
        <v>608</v>
      </c>
      <c r="D609" s="241" t="s">
        <v>610</v>
      </c>
      <c r="E609" s="242">
        <v>397</v>
      </c>
      <c r="F609" s="241">
        <v>1</v>
      </c>
      <c r="G609" s="247" t="s">
        <v>123</v>
      </c>
      <c r="H609" s="244">
        <v>43378</v>
      </c>
      <c r="I609" s="241" t="s">
        <v>1183</v>
      </c>
      <c r="J609" s="245"/>
      <c r="K609" s="241"/>
      <c r="O609" s="591"/>
    </row>
    <row r="610" spans="1:15">
      <c r="A610" s="39" t="s">
        <v>611</v>
      </c>
      <c r="B610" s="39" t="s">
        <v>169</v>
      </c>
      <c r="C610" s="39" t="s">
        <v>608</v>
      </c>
      <c r="D610" s="39" t="s">
        <v>610</v>
      </c>
      <c r="E610" s="40">
        <v>364</v>
      </c>
      <c r="F610" s="39">
        <v>1</v>
      </c>
      <c r="G610" s="50" t="s">
        <v>123</v>
      </c>
      <c r="H610" s="140">
        <v>43764</v>
      </c>
      <c r="I610" s="39" t="s">
        <v>676</v>
      </c>
      <c r="J610" s="156"/>
      <c r="K610" s="39"/>
      <c r="O610" s="591"/>
    </row>
    <row r="611" spans="1:15">
      <c r="A611" s="241" t="s">
        <v>616</v>
      </c>
      <c r="B611" s="241" t="s">
        <v>169</v>
      </c>
      <c r="C611" s="241" t="s">
        <v>612</v>
      </c>
      <c r="D611" s="241" t="s">
        <v>613</v>
      </c>
      <c r="E611" s="242">
        <v>360</v>
      </c>
      <c r="F611" s="241">
        <v>20</v>
      </c>
      <c r="G611" s="243" t="s">
        <v>614</v>
      </c>
      <c r="H611" s="244">
        <v>43381</v>
      </c>
      <c r="I611" s="241" t="s">
        <v>1183</v>
      </c>
      <c r="J611" s="245"/>
      <c r="K611" s="241"/>
      <c r="O611" s="591"/>
    </row>
    <row r="612" spans="1:15">
      <c r="A612" s="39" t="s">
        <v>1574</v>
      </c>
      <c r="B612" s="39" t="s">
        <v>169</v>
      </c>
      <c r="C612" s="39" t="s">
        <v>612</v>
      </c>
      <c r="D612" s="39" t="s">
        <v>1575</v>
      </c>
      <c r="E612" s="40">
        <v>364</v>
      </c>
      <c r="F612" s="39">
        <v>20</v>
      </c>
      <c r="G612" s="367" t="s">
        <v>650</v>
      </c>
      <c r="H612" s="140">
        <v>43648</v>
      </c>
      <c r="I612" s="39" t="s">
        <v>665</v>
      </c>
      <c r="J612" s="156"/>
      <c r="K612" s="39"/>
      <c r="O612" s="591"/>
    </row>
    <row r="613" spans="1:15">
      <c r="A613" s="105" t="s">
        <v>119</v>
      </c>
      <c r="B613" s="39" t="s">
        <v>169</v>
      </c>
      <c r="C613" s="39" t="s">
        <v>946</v>
      </c>
      <c r="D613" s="39" t="s">
        <v>945</v>
      </c>
      <c r="E613" s="40">
        <v>172</v>
      </c>
      <c r="F613" s="39">
        <v>1</v>
      </c>
      <c r="G613" s="199" t="s">
        <v>483</v>
      </c>
      <c r="H613" s="140">
        <v>43486</v>
      </c>
      <c r="I613" s="39" t="s">
        <v>665</v>
      </c>
      <c r="J613" s="156"/>
      <c r="K613" s="39"/>
      <c r="O613" s="591"/>
    </row>
    <row r="614" spans="1:15">
      <c r="A614" s="39" t="s">
        <v>1182</v>
      </c>
      <c r="B614" s="39" t="s">
        <v>169</v>
      </c>
      <c r="C614" s="39" t="s">
        <v>946</v>
      </c>
      <c r="D614" s="39" t="s">
        <v>1181</v>
      </c>
      <c r="E614" s="40">
        <v>100</v>
      </c>
      <c r="F614" s="39">
        <v>1</v>
      </c>
      <c r="G614" s="50" t="s">
        <v>123</v>
      </c>
      <c r="H614" s="140">
        <v>43531</v>
      </c>
      <c r="I614" s="39" t="s">
        <v>665</v>
      </c>
      <c r="J614" s="156"/>
      <c r="K614" s="39"/>
      <c r="O614" s="591"/>
    </row>
    <row r="615" spans="1:15">
      <c r="A615" s="39" t="s">
        <v>2529</v>
      </c>
      <c r="B615" s="39" t="s">
        <v>169</v>
      </c>
      <c r="C615" s="39" t="s">
        <v>2533</v>
      </c>
      <c r="D615" s="39" t="s">
        <v>2528</v>
      </c>
      <c r="E615" s="40">
        <v>699</v>
      </c>
      <c r="F615" s="39">
        <v>1</v>
      </c>
      <c r="G615" s="512" t="s">
        <v>2530</v>
      </c>
      <c r="H615" s="140">
        <v>43788</v>
      </c>
      <c r="I615" s="39" t="s">
        <v>665</v>
      </c>
      <c r="J615" s="156"/>
      <c r="K615" s="39"/>
      <c r="O615" s="591"/>
    </row>
    <row r="616" spans="1:15">
      <c r="A616" s="81" t="s">
        <v>1186</v>
      </c>
      <c r="B616" s="81" t="s">
        <v>1187</v>
      </c>
      <c r="C616" s="81" t="s">
        <v>1188</v>
      </c>
      <c r="D616" s="81" t="s">
        <v>1185</v>
      </c>
      <c r="E616" s="82">
        <v>170</v>
      </c>
      <c r="F616" s="81">
        <v>1</v>
      </c>
      <c r="G616" s="83" t="s">
        <v>1189</v>
      </c>
      <c r="H616" s="140">
        <v>43538</v>
      </c>
      <c r="I616" s="158" t="s">
        <v>661</v>
      </c>
      <c r="J616" s="156"/>
      <c r="K616" s="39"/>
      <c r="O616" s="591"/>
    </row>
    <row r="617" spans="1:15">
      <c r="A617" s="81" t="s">
        <v>364</v>
      </c>
      <c r="B617" s="81" t="s">
        <v>360</v>
      </c>
      <c r="C617" s="81" t="s">
        <v>365</v>
      </c>
      <c r="D617" s="81" t="s">
        <v>366</v>
      </c>
      <c r="E617" s="82">
        <v>175</v>
      </c>
      <c r="F617" s="81">
        <v>50</v>
      </c>
      <c r="G617" s="84" t="s">
        <v>123</v>
      </c>
      <c r="H617" s="45"/>
      <c r="I617" s="158" t="s">
        <v>661</v>
      </c>
      <c r="J617" s="156"/>
      <c r="K617" s="39"/>
      <c r="O617" s="591"/>
    </row>
    <row r="618" spans="1:15">
      <c r="A618" s="81" t="s">
        <v>520</v>
      </c>
      <c r="B618" s="81" t="s">
        <v>169</v>
      </c>
      <c r="C618" s="81" t="s">
        <v>547</v>
      </c>
      <c r="D618" s="81" t="s">
        <v>522</v>
      </c>
      <c r="E618" s="82">
        <v>132</v>
      </c>
      <c r="F618" s="81">
        <v>5</v>
      </c>
      <c r="G618" s="84" t="s">
        <v>123</v>
      </c>
      <c r="H618" s="45"/>
      <c r="I618" s="158" t="s">
        <v>661</v>
      </c>
      <c r="J618" s="156"/>
      <c r="K618" s="39"/>
      <c r="O618" s="591"/>
    </row>
    <row r="619" spans="1:15">
      <c r="A619" s="81" t="s">
        <v>1025</v>
      </c>
      <c r="B619" s="81" t="s">
        <v>169</v>
      </c>
      <c r="C619" s="81" t="s">
        <v>547</v>
      </c>
      <c r="D619" s="81" t="s">
        <v>1024</v>
      </c>
      <c r="E619" s="82">
        <v>270</v>
      </c>
      <c r="F619" s="81">
        <v>20</v>
      </c>
      <c r="G619" s="84" t="s">
        <v>123</v>
      </c>
      <c r="H619" s="140">
        <v>43494</v>
      </c>
      <c r="I619" s="158" t="s">
        <v>661</v>
      </c>
      <c r="J619" s="156"/>
      <c r="K619" s="39"/>
      <c r="O619" s="591"/>
    </row>
    <row r="620" spans="1:15">
      <c r="A620" s="81" t="s">
        <v>520</v>
      </c>
      <c r="B620" s="81" t="s">
        <v>169</v>
      </c>
      <c r="C620" s="81" t="s">
        <v>521</v>
      </c>
      <c r="D620" s="81" t="s">
        <v>523</v>
      </c>
      <c r="E620" s="82">
        <v>246</v>
      </c>
      <c r="F620" s="81">
        <v>1</v>
      </c>
      <c r="G620" s="84" t="s">
        <v>123</v>
      </c>
      <c r="H620" s="45"/>
      <c r="I620" s="158" t="s">
        <v>661</v>
      </c>
      <c r="J620" s="156" t="s">
        <v>1246</v>
      </c>
      <c r="K620" s="39"/>
      <c r="O620" s="607"/>
    </row>
    <row r="621" spans="1:15">
      <c r="A621" s="81" t="s">
        <v>520</v>
      </c>
      <c r="B621" s="81" t="s">
        <v>169</v>
      </c>
      <c r="C621" s="81" t="s">
        <v>528</v>
      </c>
      <c r="D621" s="81" t="s">
        <v>527</v>
      </c>
      <c r="E621" s="82">
        <v>281</v>
      </c>
      <c r="F621" s="81">
        <v>1</v>
      </c>
      <c r="G621" s="84" t="s">
        <v>123</v>
      </c>
      <c r="H621" s="45"/>
      <c r="I621" s="158" t="s">
        <v>661</v>
      </c>
      <c r="J621" s="156"/>
      <c r="K621" s="39"/>
      <c r="O621" s="607"/>
    </row>
    <row r="622" spans="1:15">
      <c r="A622" s="81" t="s">
        <v>781</v>
      </c>
      <c r="B622" s="81" t="s">
        <v>169</v>
      </c>
      <c r="C622" s="81" t="s">
        <v>782</v>
      </c>
      <c r="D622" s="81" t="s">
        <v>780</v>
      </c>
      <c r="E622" s="82">
        <v>160</v>
      </c>
      <c r="F622" s="81">
        <v>10</v>
      </c>
      <c r="G622" s="84" t="s">
        <v>123</v>
      </c>
      <c r="H622" s="140">
        <v>43423</v>
      </c>
      <c r="I622" s="158" t="s">
        <v>661</v>
      </c>
      <c r="J622" s="156"/>
      <c r="K622" s="39"/>
      <c r="O622" s="611"/>
    </row>
    <row r="623" spans="1:15">
      <c r="A623" s="39"/>
      <c r="B623" s="39"/>
      <c r="C623" s="39"/>
      <c r="D623" s="39"/>
      <c r="E623" s="40"/>
      <c r="F623" s="39"/>
      <c r="G623" s="208"/>
      <c r="H623" s="140"/>
      <c r="I623" s="39"/>
      <c r="J623" s="156"/>
      <c r="K623" s="39"/>
      <c r="O623" s="611"/>
    </row>
    <row r="624" spans="1:15">
      <c r="A624" s="624" t="s">
        <v>1083</v>
      </c>
      <c r="B624" s="625"/>
      <c r="C624" s="626"/>
      <c r="D624" s="209"/>
      <c r="E624" s="210"/>
      <c r="F624" s="209"/>
      <c r="G624" s="211"/>
      <c r="H624" s="213" t="s">
        <v>1263</v>
      </c>
      <c r="I624" s="214">
        <f>SUM(E625:E641)</f>
        <v>22022</v>
      </c>
      <c r="J624" s="212"/>
      <c r="K624" s="209"/>
      <c r="O624" s="611"/>
    </row>
    <row r="625" spans="1:15">
      <c r="A625" s="39" t="s">
        <v>708</v>
      </c>
      <c r="B625" s="39" t="s">
        <v>161</v>
      </c>
      <c r="C625" s="39" t="s">
        <v>714</v>
      </c>
      <c r="D625" s="39" t="s">
        <v>707</v>
      </c>
      <c r="E625" s="40">
        <v>688</v>
      </c>
      <c r="F625" s="39">
        <v>1</v>
      </c>
      <c r="G625" s="11" t="s">
        <v>122</v>
      </c>
      <c r="H625" s="140">
        <v>43405</v>
      </c>
      <c r="I625" s="39"/>
      <c r="J625" s="156" t="s">
        <v>1817</v>
      </c>
      <c r="K625" s="39"/>
      <c r="O625" s="611"/>
    </row>
    <row r="626" spans="1:15">
      <c r="A626" s="39" t="s">
        <v>710</v>
      </c>
      <c r="B626" s="39" t="s">
        <v>161</v>
      </c>
      <c r="C626" s="39" t="s">
        <v>714</v>
      </c>
      <c r="D626" s="39" t="s">
        <v>709</v>
      </c>
      <c r="E626" s="40">
        <v>2430</v>
      </c>
      <c r="F626" s="39">
        <v>2</v>
      </c>
      <c r="G626" s="11" t="s">
        <v>122</v>
      </c>
      <c r="H626" s="140">
        <v>43405</v>
      </c>
      <c r="I626" s="39"/>
      <c r="J626" s="156" t="s">
        <v>1817</v>
      </c>
      <c r="K626" s="39"/>
      <c r="O626" s="611"/>
    </row>
    <row r="627" spans="1:15">
      <c r="A627" s="39" t="s">
        <v>708</v>
      </c>
      <c r="B627" s="39" t="s">
        <v>161</v>
      </c>
      <c r="C627" s="39" t="s">
        <v>155</v>
      </c>
      <c r="D627" s="39" t="s">
        <v>2655</v>
      </c>
      <c r="E627" s="40">
        <v>1072</v>
      </c>
      <c r="F627" s="39">
        <v>1</v>
      </c>
      <c r="G627" s="528" t="s">
        <v>122</v>
      </c>
      <c r="H627" s="140">
        <v>43906</v>
      </c>
      <c r="I627" s="39"/>
      <c r="J627" s="156"/>
      <c r="K627" s="39"/>
      <c r="O627" s="611"/>
    </row>
    <row r="628" spans="1:15">
      <c r="A628" s="39" t="s">
        <v>3005</v>
      </c>
      <c r="B628" s="39" t="s">
        <v>162</v>
      </c>
      <c r="C628" s="39" t="s">
        <v>754</v>
      </c>
      <c r="D628" s="39" t="s">
        <v>3006</v>
      </c>
      <c r="E628" s="40">
        <v>6473</v>
      </c>
      <c r="F628" s="39">
        <v>1</v>
      </c>
      <c r="G628" s="537" t="s">
        <v>2572</v>
      </c>
      <c r="H628" s="140">
        <v>43982</v>
      </c>
      <c r="I628" s="39"/>
      <c r="J628" s="156"/>
      <c r="K628" s="39"/>
      <c r="O628" s="611"/>
    </row>
    <row r="629" spans="1:15">
      <c r="A629" s="39" t="s">
        <v>3005</v>
      </c>
      <c r="B629" s="39" t="s">
        <v>3031</v>
      </c>
      <c r="C629" s="39" t="s">
        <v>155</v>
      </c>
      <c r="D629" s="39" t="s">
        <v>3032</v>
      </c>
      <c r="E629" s="40">
        <v>5080</v>
      </c>
      <c r="F629" s="39">
        <v>3</v>
      </c>
      <c r="G629" s="547" t="s">
        <v>3029</v>
      </c>
      <c r="H629" s="140">
        <v>44008</v>
      </c>
      <c r="I629" s="39" t="s">
        <v>3033</v>
      </c>
      <c r="J629" s="156"/>
      <c r="K629" s="39"/>
      <c r="O629" s="611"/>
    </row>
    <row r="630" spans="1:15">
      <c r="A630" s="39" t="s">
        <v>3042</v>
      </c>
      <c r="B630" s="39" t="s">
        <v>1862</v>
      </c>
      <c r="C630" s="39" t="s">
        <v>3043</v>
      </c>
      <c r="D630" s="39" t="s">
        <v>3044</v>
      </c>
      <c r="E630" s="40">
        <v>1317</v>
      </c>
      <c r="F630" s="39">
        <v>1</v>
      </c>
      <c r="G630" s="547" t="s">
        <v>439</v>
      </c>
      <c r="H630" s="140">
        <v>44016</v>
      </c>
      <c r="I630" s="39" t="s">
        <v>3045</v>
      </c>
      <c r="J630" s="156"/>
      <c r="K630" s="39"/>
      <c r="O630" s="611"/>
    </row>
    <row r="631" spans="1:15">
      <c r="A631" s="105" t="s">
        <v>119</v>
      </c>
      <c r="B631" s="39" t="s">
        <v>1863</v>
      </c>
      <c r="C631" s="39" t="s">
        <v>3061</v>
      </c>
      <c r="D631" s="39" t="s">
        <v>3060</v>
      </c>
      <c r="E631" s="40">
        <v>519</v>
      </c>
      <c r="F631" s="39">
        <v>1</v>
      </c>
      <c r="G631" s="549" t="s">
        <v>1115</v>
      </c>
      <c r="H631" s="140">
        <v>44024</v>
      </c>
      <c r="I631" s="158" t="s">
        <v>661</v>
      </c>
      <c r="J631" s="156"/>
      <c r="K631" s="39"/>
      <c r="O631" s="611"/>
    </row>
    <row r="632" spans="1:15">
      <c r="A632" s="105" t="s">
        <v>119</v>
      </c>
      <c r="B632" s="39" t="s">
        <v>1863</v>
      </c>
      <c r="C632" s="39" t="s">
        <v>2669</v>
      </c>
      <c r="D632" s="39" t="s">
        <v>3065</v>
      </c>
      <c r="E632" s="40">
        <v>1016</v>
      </c>
      <c r="F632" s="39">
        <v>1</v>
      </c>
      <c r="G632" s="549" t="s">
        <v>1115</v>
      </c>
      <c r="H632" s="140">
        <v>44024</v>
      </c>
      <c r="I632" s="39" t="s">
        <v>3066</v>
      </c>
      <c r="J632" s="156"/>
      <c r="K632" s="39"/>
      <c r="O632" s="607"/>
    </row>
    <row r="633" spans="1:15">
      <c r="A633" s="39" t="s">
        <v>3070</v>
      </c>
      <c r="B633" s="39" t="s">
        <v>1862</v>
      </c>
      <c r="C633" s="39" t="s">
        <v>3071</v>
      </c>
      <c r="D633" s="39" t="s">
        <v>3072</v>
      </c>
      <c r="E633" s="40">
        <v>1000</v>
      </c>
      <c r="F633" s="39">
        <v>1</v>
      </c>
      <c r="G633" s="549" t="s">
        <v>1115</v>
      </c>
      <c r="H633" s="140">
        <v>44024</v>
      </c>
      <c r="I633" s="39"/>
      <c r="J633" s="156"/>
      <c r="K633" s="39"/>
      <c r="O633" s="607"/>
    </row>
    <row r="634" spans="1:15">
      <c r="A634" s="105" t="s">
        <v>119</v>
      </c>
      <c r="B634" s="39" t="s">
        <v>1862</v>
      </c>
      <c r="C634" s="39" t="s">
        <v>3221</v>
      </c>
      <c r="D634" s="39" t="s">
        <v>3222</v>
      </c>
      <c r="E634" s="40">
        <v>315</v>
      </c>
      <c r="F634" s="39">
        <v>1</v>
      </c>
      <c r="G634" s="590" t="s">
        <v>1115</v>
      </c>
      <c r="H634" s="140">
        <v>44120</v>
      </c>
      <c r="I634" s="39"/>
      <c r="J634" s="156"/>
      <c r="K634" s="39"/>
      <c r="O634" s="607"/>
    </row>
    <row r="635" spans="1:15">
      <c r="A635" s="105" t="s">
        <v>119</v>
      </c>
      <c r="B635" s="39" t="s">
        <v>1863</v>
      </c>
      <c r="C635" s="39" t="s">
        <v>1650</v>
      </c>
      <c r="D635" s="39" t="s">
        <v>3289</v>
      </c>
      <c r="E635" s="40">
        <v>502</v>
      </c>
      <c r="F635" s="39">
        <v>1</v>
      </c>
      <c r="G635" s="608" t="s">
        <v>1115</v>
      </c>
      <c r="H635" s="140">
        <v>44135</v>
      </c>
      <c r="I635" s="39"/>
      <c r="J635" s="156"/>
      <c r="K635" s="39"/>
      <c r="O635" s="607"/>
    </row>
    <row r="636" spans="1:15">
      <c r="A636" s="39" t="s">
        <v>1756</v>
      </c>
      <c r="B636" s="39" t="s">
        <v>1863</v>
      </c>
      <c r="C636" s="39" t="s">
        <v>984</v>
      </c>
      <c r="D636" s="39" t="s">
        <v>3333</v>
      </c>
      <c r="E636" s="40">
        <v>1610</v>
      </c>
      <c r="F636" s="39">
        <v>1</v>
      </c>
      <c r="G636" s="618" t="s">
        <v>1115</v>
      </c>
      <c r="H636" s="140">
        <v>44179</v>
      </c>
      <c r="I636" s="39"/>
      <c r="J636" s="156"/>
      <c r="K636" s="39"/>
      <c r="O636" s="607"/>
    </row>
    <row r="637" spans="1:15">
      <c r="A637" s="39"/>
      <c r="B637" s="39"/>
      <c r="C637" s="39"/>
      <c r="D637" s="39"/>
      <c r="E637" s="40"/>
      <c r="F637" s="39"/>
      <c r="G637" s="608"/>
      <c r="H637" s="140"/>
      <c r="I637" s="39"/>
      <c r="J637" s="156"/>
      <c r="K637" s="39"/>
      <c r="O637" s="607"/>
    </row>
    <row r="638" spans="1:15">
      <c r="A638" s="39"/>
      <c r="B638" s="39"/>
      <c r="C638" s="39"/>
      <c r="D638" s="39"/>
      <c r="E638" s="40"/>
      <c r="F638" s="39"/>
      <c r="G638" s="608"/>
      <c r="H638" s="140"/>
      <c r="I638" s="39"/>
      <c r="J638" s="156"/>
      <c r="K638" s="39"/>
      <c r="O638" s="607"/>
    </row>
    <row r="639" spans="1:15">
      <c r="A639" s="39"/>
      <c r="B639" s="39"/>
      <c r="C639" s="39"/>
      <c r="D639" s="39"/>
      <c r="E639" s="40"/>
      <c r="F639" s="39"/>
      <c r="G639" s="592"/>
      <c r="H639" s="140"/>
      <c r="I639" s="39"/>
      <c r="J639" s="156"/>
      <c r="K639" s="39"/>
      <c r="O639" s="591"/>
    </row>
    <row r="640" spans="1:15">
      <c r="A640" s="39"/>
      <c r="B640" s="39"/>
      <c r="C640" s="39"/>
      <c r="D640" s="39"/>
      <c r="E640" s="40"/>
      <c r="F640" s="39"/>
      <c r="G640" s="582"/>
      <c r="H640" s="140"/>
      <c r="I640" s="39"/>
      <c r="J640" s="156"/>
      <c r="K640" s="39"/>
      <c r="O640" s="572"/>
    </row>
    <row r="641" spans="1:15">
      <c r="A641" s="39"/>
      <c r="B641" s="39"/>
      <c r="C641" s="39"/>
      <c r="D641" s="39"/>
      <c r="E641" s="40"/>
      <c r="F641" s="39"/>
      <c r="G641" s="573"/>
      <c r="H641" s="140"/>
      <c r="I641" s="39"/>
      <c r="J641" s="156"/>
      <c r="K641" s="39"/>
      <c r="O641" s="316"/>
    </row>
    <row r="642" spans="1:15">
      <c r="A642" s="39"/>
      <c r="B642" s="39"/>
      <c r="C642" s="628" t="s">
        <v>117</v>
      </c>
      <c r="D642" s="629"/>
      <c r="E642" s="630"/>
      <c r="F642" s="266"/>
      <c r="G642" s="275"/>
      <c r="H642" s="277" t="s">
        <v>1263</v>
      </c>
      <c r="I642" s="278">
        <f>SUM(E643:E661)</f>
        <v>-194501</v>
      </c>
      <c r="J642" s="276"/>
      <c r="K642" s="266"/>
    </row>
    <row r="643" spans="1:15">
      <c r="A643" s="39"/>
      <c r="B643" s="39"/>
      <c r="C643" s="266"/>
      <c r="D643" s="39" t="s">
        <v>115</v>
      </c>
      <c r="E643" s="40">
        <v>-48131</v>
      </c>
      <c r="F643" s="39"/>
      <c r="G643" s="257"/>
      <c r="H643" s="45"/>
      <c r="I643" s="39"/>
      <c r="J643" s="155"/>
      <c r="K643" s="39"/>
      <c r="O643" s="256"/>
    </row>
    <row r="644" spans="1:15">
      <c r="A644" s="39"/>
      <c r="B644" s="39"/>
      <c r="C644" s="266"/>
      <c r="D644" s="39" t="s">
        <v>135</v>
      </c>
      <c r="E644" s="40">
        <v>-4211</v>
      </c>
      <c r="F644" s="39"/>
      <c r="H644" s="45"/>
      <c r="I644" s="39"/>
      <c r="J644" s="155"/>
      <c r="K644" s="39"/>
    </row>
    <row r="645" spans="1:15">
      <c r="A645" s="39"/>
      <c r="B645" s="39"/>
      <c r="C645" s="266"/>
      <c r="D645" s="39" t="s">
        <v>116</v>
      </c>
      <c r="E645" s="40">
        <v>-1691</v>
      </c>
      <c r="F645" s="39"/>
      <c r="H645" s="45"/>
      <c r="I645" s="39"/>
      <c r="J645" s="155"/>
      <c r="K645" s="39"/>
    </row>
    <row r="646" spans="1:15">
      <c r="A646" s="39"/>
      <c r="B646" s="39"/>
      <c r="C646" s="266"/>
      <c r="D646" s="39" t="s">
        <v>533</v>
      </c>
      <c r="E646" s="40">
        <v>-635</v>
      </c>
      <c r="F646" s="39"/>
      <c r="G646" s="127"/>
      <c r="H646" s="45"/>
      <c r="I646" s="39"/>
      <c r="J646" s="155"/>
      <c r="K646" s="39"/>
    </row>
    <row r="647" spans="1:15">
      <c r="A647" s="39"/>
      <c r="B647" s="39"/>
      <c r="C647" s="266"/>
      <c r="D647" s="202" t="s">
        <v>1091</v>
      </c>
      <c r="E647" s="405">
        <v>-27964</v>
      </c>
      <c r="F647" s="39"/>
      <c r="G647" s="215"/>
      <c r="H647" s="45"/>
      <c r="I647" s="39"/>
      <c r="J647" s="155"/>
      <c r="K647" s="39"/>
    </row>
    <row r="648" spans="1:15">
      <c r="A648" s="39"/>
      <c r="B648" s="39"/>
      <c r="C648" s="266"/>
      <c r="D648" s="39" t="s">
        <v>128</v>
      </c>
      <c r="E648" s="40">
        <v>-1600</v>
      </c>
      <c r="F648" s="39"/>
      <c r="H648" s="45"/>
      <c r="I648" s="39"/>
      <c r="J648" s="155"/>
      <c r="K648" s="39"/>
    </row>
    <row r="649" spans="1:15">
      <c r="A649" s="39"/>
      <c r="B649" s="39"/>
      <c r="C649" s="266"/>
      <c r="D649" s="202" t="s">
        <v>141</v>
      </c>
      <c r="E649" s="405">
        <v>-2840</v>
      </c>
      <c r="F649" s="39"/>
      <c r="H649" s="45"/>
      <c r="I649" s="39"/>
      <c r="J649" s="155"/>
      <c r="K649" s="39"/>
    </row>
    <row r="650" spans="1:15">
      <c r="A650" s="39"/>
      <c r="B650" s="39"/>
      <c r="C650" s="266"/>
      <c r="D650" s="39" t="s">
        <v>1021</v>
      </c>
      <c r="E650" s="40">
        <v>-2386</v>
      </c>
      <c r="F650" s="39"/>
      <c r="G650" s="195"/>
      <c r="H650" s="45"/>
      <c r="I650" s="39"/>
      <c r="J650" s="155"/>
      <c r="K650" s="39"/>
    </row>
    <row r="651" spans="1:15">
      <c r="A651" s="39"/>
      <c r="B651" s="39"/>
      <c r="C651" s="266"/>
      <c r="D651" s="39" t="s">
        <v>1190</v>
      </c>
      <c r="E651" s="40">
        <v>-1406</v>
      </c>
      <c r="F651" s="39"/>
      <c r="G651" s="240"/>
      <c r="H651" s="45"/>
      <c r="I651" s="39"/>
      <c r="J651" s="155"/>
      <c r="K651" s="39"/>
    </row>
    <row r="652" spans="1:15">
      <c r="A652" s="39"/>
      <c r="B652" s="39"/>
      <c r="C652" s="266"/>
      <c r="D652" s="39" t="s">
        <v>3073</v>
      </c>
      <c r="E652" s="40">
        <v>-2500</v>
      </c>
      <c r="F652" s="39"/>
      <c r="G652" s="549"/>
      <c r="H652" s="45"/>
      <c r="I652" s="39"/>
      <c r="J652" s="155"/>
      <c r="K652" s="39"/>
      <c r="O652" s="548"/>
    </row>
    <row r="653" spans="1:15">
      <c r="A653" s="39"/>
      <c r="B653" s="39"/>
      <c r="C653" s="266"/>
      <c r="D653" s="39" t="s">
        <v>3074</v>
      </c>
      <c r="E653" s="40">
        <v>-1708</v>
      </c>
      <c r="F653" s="39"/>
      <c r="G653" s="549"/>
      <c r="H653" s="45"/>
      <c r="I653" s="39"/>
      <c r="J653" s="155"/>
      <c r="K653" s="39"/>
      <c r="O653" s="548"/>
    </row>
    <row r="654" spans="1:15">
      <c r="A654" s="39"/>
      <c r="B654" s="39"/>
      <c r="C654" s="266"/>
      <c r="D654" s="39" t="s">
        <v>3232</v>
      </c>
      <c r="E654" s="40">
        <v>-1500</v>
      </c>
      <c r="F654" s="39"/>
      <c r="G654" s="590"/>
      <c r="H654" s="45"/>
      <c r="I654" s="39"/>
      <c r="J654" s="155"/>
      <c r="K654" s="39"/>
      <c r="O654" s="589"/>
    </row>
    <row r="655" spans="1:15">
      <c r="A655" s="39"/>
      <c r="B655" s="39"/>
      <c r="C655" s="266"/>
      <c r="D655" s="39" t="s">
        <v>138</v>
      </c>
      <c r="E655" s="40">
        <v>-4530</v>
      </c>
      <c r="F655" s="39"/>
      <c r="G655" s="121"/>
      <c r="H655" s="45"/>
      <c r="I655" s="39"/>
      <c r="J655" s="155"/>
      <c r="K655" s="39"/>
    </row>
    <row r="656" spans="1:15">
      <c r="A656" s="39"/>
      <c r="B656" s="39"/>
      <c r="C656" s="266"/>
      <c r="D656" s="39" t="s">
        <v>656</v>
      </c>
      <c r="E656" s="40">
        <v>-3138</v>
      </c>
      <c r="F656" s="39"/>
      <c r="G656" s="149"/>
      <c r="H656" s="45"/>
      <c r="I656" s="39"/>
      <c r="J656" s="155"/>
      <c r="K656" s="39"/>
    </row>
    <row r="657" spans="1:22">
      <c r="A657" s="39"/>
      <c r="B657" s="39"/>
      <c r="C657" s="266"/>
      <c r="D657" s="39" t="s">
        <v>472</v>
      </c>
      <c r="E657" s="40">
        <v>-73</v>
      </c>
      <c r="F657" s="39"/>
      <c r="H657" s="45"/>
      <c r="I657" s="39"/>
      <c r="J657" s="155"/>
      <c r="K657" s="39"/>
    </row>
    <row r="658" spans="1:22">
      <c r="A658" s="39"/>
      <c r="B658" s="39"/>
      <c r="C658" s="266"/>
      <c r="D658" s="39" t="s">
        <v>435</v>
      </c>
      <c r="E658" s="40">
        <v>-562</v>
      </c>
      <c r="F658" s="39"/>
      <c r="G658" s="122"/>
      <c r="H658" s="45"/>
      <c r="I658" s="39"/>
      <c r="J658" s="155"/>
      <c r="K658" s="39"/>
    </row>
    <row r="659" spans="1:22">
      <c r="A659" s="39"/>
      <c r="B659" s="39"/>
      <c r="C659" s="266"/>
      <c r="D659" s="39" t="s">
        <v>478</v>
      </c>
      <c r="E659" s="40">
        <v>-4061</v>
      </c>
      <c r="F659" s="39"/>
      <c r="G659" s="123"/>
      <c r="H659" s="45"/>
      <c r="I659" s="39"/>
      <c r="J659" s="155"/>
      <c r="K659" s="39"/>
    </row>
    <row r="660" spans="1:22">
      <c r="A660" s="39"/>
      <c r="B660" s="39"/>
      <c r="C660" s="266"/>
      <c r="D660" s="202" t="s">
        <v>539</v>
      </c>
      <c r="E660" s="405">
        <v>-83215</v>
      </c>
      <c r="F660" s="39"/>
      <c r="G660" s="127"/>
      <c r="H660" s="45"/>
      <c r="I660" s="39"/>
      <c r="J660" s="155"/>
      <c r="K660" s="39"/>
    </row>
    <row r="661" spans="1:22">
      <c r="A661" s="39"/>
      <c r="B661" s="39"/>
      <c r="C661" s="266"/>
      <c r="D661" s="39" t="s">
        <v>503</v>
      </c>
      <c r="E661" s="40">
        <v>-2350</v>
      </c>
      <c r="F661" s="39"/>
      <c r="H661" s="45"/>
      <c r="I661" s="386" t="s">
        <v>1715</v>
      </c>
      <c r="J661" s="155"/>
      <c r="K661" s="39"/>
      <c r="O661"/>
    </row>
    <row r="662" spans="1:22" s="38" customFormat="1">
      <c r="A662" s="41"/>
      <c r="B662" s="41"/>
      <c r="C662" s="41"/>
      <c r="D662" s="42" t="s">
        <v>1714</v>
      </c>
      <c r="E662" s="43">
        <f>SUM(E2:E661)</f>
        <v>538871</v>
      </c>
      <c r="F662" s="44"/>
      <c r="G662" s="48"/>
      <c r="H662" s="47"/>
      <c r="I662" s="46">
        <f>SUM(I642,I574,I544,I294,I429,I397,I364,I192,I170,I156,I135,I116,I25,I15,I2,I47,I624,I235,I333,I300,I308,I225,I251,I257,I262,I33,I319,I42,I280,I356,I100)</f>
        <v>538871</v>
      </c>
      <c r="J662" s="43"/>
      <c r="K662" s="41"/>
      <c r="L662" s="389" t="s">
        <v>1709</v>
      </c>
      <c r="M662" s="388">
        <f>E662</f>
        <v>538871</v>
      </c>
      <c r="N662" s="48" t="s">
        <v>1710</v>
      </c>
      <c r="O662" s="387">
        <f>SUMIF(M1:M662,"=計",N1:N662)</f>
        <v>314298</v>
      </c>
      <c r="P662" s="390" t="s">
        <v>1711</v>
      </c>
      <c r="Q662" s="388">
        <f>M662+O662</f>
        <v>853169</v>
      </c>
    </row>
    <row r="664" spans="1:22">
      <c r="L664" s="636" t="s">
        <v>1712</v>
      </c>
      <c r="M664" s="50" t="s">
        <v>541</v>
      </c>
      <c r="N664" s="128">
        <v>2500</v>
      </c>
    </row>
    <row r="665" spans="1:22" ht="16.5" thickBot="1">
      <c r="B665" s="49"/>
      <c r="G665" s="383"/>
      <c r="H665" s="383"/>
      <c r="L665" s="636"/>
      <c r="M665" s="50" t="s">
        <v>543</v>
      </c>
      <c r="N665" s="128">
        <v>500</v>
      </c>
    </row>
    <row r="666" spans="1:22" ht="16.5" thickTop="1">
      <c r="A666" t="s">
        <v>1198</v>
      </c>
      <c r="L666" s="637"/>
      <c r="M666" s="129" t="s">
        <v>542</v>
      </c>
      <c r="N666" s="130">
        <v>1000</v>
      </c>
      <c r="O666" s="20" t="s">
        <v>549</v>
      </c>
    </row>
    <row r="667" spans="1:22">
      <c r="A667" t="s">
        <v>1199</v>
      </c>
      <c r="B667" t="s">
        <v>1202</v>
      </c>
      <c r="D667" s="174"/>
      <c r="E667" s="337"/>
      <c r="K667" s="384" t="s">
        <v>1713</v>
      </c>
      <c r="L667" s="384"/>
      <c r="M667" s="131">
        <f>M662/SUM(N664:N666)</f>
        <v>134.71775</v>
      </c>
      <c r="N667" s="37" t="s">
        <v>548</v>
      </c>
    </row>
    <row r="668" spans="1:22">
      <c r="A668" t="s">
        <v>1200</v>
      </c>
      <c r="B668" t="s">
        <v>1203</v>
      </c>
      <c r="O668" s="588"/>
      <c r="P668" s="588">
        <v>44201</v>
      </c>
      <c r="Q668" t="s">
        <v>731</v>
      </c>
      <c r="S668" t="s">
        <v>3329</v>
      </c>
      <c r="U668" t="s">
        <v>3330</v>
      </c>
    </row>
    <row r="669" spans="1:22">
      <c r="A669" t="s">
        <v>1201</v>
      </c>
      <c r="B669" t="s">
        <v>1204</v>
      </c>
      <c r="L669" s="168" t="s">
        <v>679</v>
      </c>
      <c r="M669" s="169">
        <f>P669/M667</f>
        <v>0.63837170677212174</v>
      </c>
      <c r="N669" s="169"/>
      <c r="O669" s="72" t="s">
        <v>680</v>
      </c>
      <c r="P669" s="160">
        <v>86</v>
      </c>
      <c r="Q669" t="s">
        <v>681</v>
      </c>
      <c r="R669" s="37"/>
      <c r="S669" s="618">
        <f>P668-R13</f>
        <v>954</v>
      </c>
      <c r="T669" t="s">
        <v>186</v>
      </c>
      <c r="U669" s="618">
        <f>ROUND(P669/(S669/30),3)</f>
        <v>2.7040000000000002</v>
      </c>
      <c r="V669" t="s">
        <v>3331</v>
      </c>
    </row>
    <row r="671" spans="1:22">
      <c r="H671" s="167"/>
    </row>
    <row r="672" spans="1:22">
      <c r="H672" s="170"/>
      <c r="I672" t="s">
        <v>744</v>
      </c>
      <c r="J672" s="634" t="s">
        <v>1667</v>
      </c>
      <c r="K672" s="635"/>
      <c r="L672" s="493" t="s">
        <v>1704</v>
      </c>
      <c r="M672" s="493" t="s">
        <v>1902</v>
      </c>
      <c r="N672" s="493" t="s">
        <v>3345</v>
      </c>
      <c r="O672" s="493" t="s">
        <v>1750</v>
      </c>
      <c r="P672" s="493" t="s">
        <v>1752</v>
      </c>
      <c r="Q672" s="493" t="s">
        <v>1754</v>
      </c>
      <c r="R672" s="493" t="s">
        <v>1755</v>
      </c>
      <c r="S672" s="493" t="s">
        <v>1706</v>
      </c>
      <c r="T672" s="493" t="s">
        <v>1890</v>
      </c>
      <c r="U672" s="494" t="s">
        <v>1938</v>
      </c>
    </row>
    <row r="673" spans="1:23">
      <c r="A673" s="1" t="s">
        <v>3207</v>
      </c>
      <c r="H673" s="170"/>
      <c r="J673" s="471" t="s">
        <v>1484</v>
      </c>
      <c r="K673" s="472">
        <f>COUNTIF(P2:P662,"="&amp;J673&amp;"")</f>
        <v>9</v>
      </c>
      <c r="L673" s="473">
        <f>I2</f>
        <v>17275</v>
      </c>
      <c r="M673" s="474">
        <f>L673/K673</f>
        <v>1919.4444444444443</v>
      </c>
      <c r="N673" s="472">
        <v>92</v>
      </c>
      <c r="O673" s="472" t="s">
        <v>1753</v>
      </c>
      <c r="P673" s="472" t="s">
        <v>1751</v>
      </c>
      <c r="Q673" s="472" t="s">
        <v>1753</v>
      </c>
      <c r="R673" s="472" t="s">
        <v>1809</v>
      </c>
      <c r="S673" s="475" t="s">
        <v>663</v>
      </c>
      <c r="T673" s="474" t="s">
        <v>1889</v>
      </c>
      <c r="U673" s="476" t="s">
        <v>1936</v>
      </c>
    </row>
    <row r="674" spans="1:23">
      <c r="A674" t="s">
        <v>3194</v>
      </c>
      <c r="C674" s="594" t="s">
        <v>3213</v>
      </c>
      <c r="H674" s="170"/>
      <c r="J674" s="477" t="s">
        <v>1485</v>
      </c>
      <c r="K674" s="478">
        <f>COUNTIF(P2:P662,"="&amp;J674&amp;"")</f>
        <v>4</v>
      </c>
      <c r="L674" s="479">
        <f>I15</f>
        <v>2887</v>
      </c>
      <c r="M674" s="480">
        <f>L674/K674</f>
        <v>721.75</v>
      </c>
      <c r="N674" s="478" t="s">
        <v>1700</v>
      </c>
      <c r="O674" s="478" t="s">
        <v>1753</v>
      </c>
      <c r="P674" s="478" t="s">
        <v>1753</v>
      </c>
      <c r="Q674" s="478" t="s">
        <v>1753</v>
      </c>
      <c r="R674" s="478" t="s">
        <v>1753</v>
      </c>
      <c r="S674" s="481" t="s">
        <v>663</v>
      </c>
      <c r="T674" s="480" t="s">
        <v>1889</v>
      </c>
      <c r="U674" s="482" t="s">
        <v>1936</v>
      </c>
    </row>
    <row r="675" spans="1:23">
      <c r="A675" s="593" t="s">
        <v>3192</v>
      </c>
      <c r="B675" s="594" t="s">
        <v>3193</v>
      </c>
      <c r="C675" s="593" t="s">
        <v>3205</v>
      </c>
      <c r="J675" s="483" t="s">
        <v>1486</v>
      </c>
      <c r="K675" s="478">
        <f>COUNTIF(P2:P662,"="&amp;J675&amp;"")</f>
        <v>11</v>
      </c>
      <c r="L675" s="479">
        <f>I25</f>
        <v>4759</v>
      </c>
      <c r="M675" s="480">
        <f>L675/K675</f>
        <v>432.63636363636363</v>
      </c>
      <c r="N675" s="478">
        <v>82</v>
      </c>
      <c r="O675" s="478" t="s">
        <v>1751</v>
      </c>
      <c r="P675" s="478" t="s">
        <v>1753</v>
      </c>
      <c r="Q675" s="478" t="s">
        <v>1753</v>
      </c>
      <c r="R675" s="478" t="s">
        <v>1810</v>
      </c>
      <c r="S675" s="481" t="s">
        <v>663</v>
      </c>
      <c r="T675" s="480" t="s">
        <v>461</v>
      </c>
      <c r="U675" s="482" t="s">
        <v>461</v>
      </c>
    </row>
    <row r="676" spans="1:23">
      <c r="A676" t="s">
        <v>3196</v>
      </c>
      <c r="B676" s="593" t="s">
        <v>3195</v>
      </c>
      <c r="G676" s="441"/>
      <c r="H676" s="441"/>
      <c r="J676" s="484" t="s">
        <v>3303</v>
      </c>
      <c r="K676" s="9">
        <f>COUNTIF(P1:P661,"="&amp;J676&amp;"")</f>
        <v>2</v>
      </c>
      <c r="L676" s="485">
        <f>I100</f>
        <v>49086</v>
      </c>
      <c r="M676" s="486">
        <f>L676/K676</f>
        <v>24543</v>
      </c>
      <c r="N676" s="9">
        <v>86.78</v>
      </c>
      <c r="O676" s="9" t="s">
        <v>64</v>
      </c>
      <c r="P676" s="9" t="s">
        <v>64</v>
      </c>
      <c r="Q676" s="9" t="s">
        <v>3335</v>
      </c>
      <c r="R676" s="9" t="s">
        <v>3179</v>
      </c>
      <c r="S676" s="8" t="s">
        <v>3336</v>
      </c>
      <c r="T676" s="486">
        <f>L676-(1500*K676)</f>
        <v>46086</v>
      </c>
      <c r="U676" s="487">
        <f t="shared" ref="U676" si="0">T676*10/9+1500</f>
        <v>52706.666666666664</v>
      </c>
      <c r="V676" s="613" t="s">
        <v>3338</v>
      </c>
      <c r="W676" t="s">
        <v>3346</v>
      </c>
    </row>
    <row r="677" spans="1:23">
      <c r="A677" s="593" t="s">
        <v>3197</v>
      </c>
      <c r="B677" s="593"/>
      <c r="H677" s="171"/>
      <c r="J677" s="484" t="s">
        <v>1698</v>
      </c>
      <c r="K677" s="9">
        <f>COUNTIF(P2:P662,"="&amp;J677&amp;"")</f>
        <v>10</v>
      </c>
      <c r="L677" s="485">
        <f>I116</f>
        <v>28993</v>
      </c>
      <c r="M677" s="486">
        <f>L677/K677</f>
        <v>2899.3</v>
      </c>
      <c r="N677" s="9">
        <v>86.05</v>
      </c>
      <c r="O677" s="9" t="s">
        <v>64</v>
      </c>
      <c r="P677" s="9" t="s">
        <v>1753</v>
      </c>
      <c r="Q677" s="9" t="s">
        <v>3117</v>
      </c>
      <c r="R677" s="9" t="s">
        <v>1901</v>
      </c>
      <c r="S677" s="8"/>
      <c r="T677" s="486">
        <f>L677-(1500*K677)</f>
        <v>13993</v>
      </c>
      <c r="U677" s="487">
        <f t="shared" ref="U677:U685" si="1">T677*10/9+1500</f>
        <v>17047.777777777777</v>
      </c>
      <c r="V677" s="436" t="s">
        <v>3338</v>
      </c>
    </row>
    <row r="678" spans="1:23">
      <c r="A678" t="s">
        <v>3199</v>
      </c>
      <c r="H678" s="171"/>
      <c r="I678" t="s">
        <v>3353</v>
      </c>
      <c r="J678" s="484" t="s">
        <v>1673</v>
      </c>
      <c r="K678" s="9">
        <f>COUNTIF(P2:P662,"="&amp;J678&amp;"")</f>
        <v>18</v>
      </c>
      <c r="L678" s="485">
        <f>I135</f>
        <v>42353</v>
      </c>
      <c r="M678" s="486">
        <f>L678/K678</f>
        <v>2352.9444444444443</v>
      </c>
      <c r="N678" s="9">
        <v>84.72</v>
      </c>
      <c r="O678" s="9" t="s">
        <v>64</v>
      </c>
      <c r="P678" s="9" t="s">
        <v>1753</v>
      </c>
      <c r="Q678" s="9" t="s">
        <v>3117</v>
      </c>
      <c r="R678" s="488" t="s">
        <v>3352</v>
      </c>
      <c r="S678" s="8"/>
      <c r="T678" s="486">
        <f>L678-(2000*K678)</f>
        <v>6353</v>
      </c>
      <c r="U678" s="487">
        <f t="shared" si="1"/>
        <v>8558.8888888888887</v>
      </c>
      <c r="V678" s="436" t="s">
        <v>3338</v>
      </c>
    </row>
    <row r="679" spans="1:23">
      <c r="A679" t="s">
        <v>3215</v>
      </c>
      <c r="I679" t="s">
        <v>3348</v>
      </c>
      <c r="J679" s="484" t="s">
        <v>1668</v>
      </c>
      <c r="K679" s="9">
        <f>COUNTIF(P2:P662,"="&amp;J679&amp;"")</f>
        <v>12</v>
      </c>
      <c r="L679" s="485">
        <f>I156</f>
        <v>49794</v>
      </c>
      <c r="M679" s="486">
        <f>L679/K679</f>
        <v>4149.5</v>
      </c>
      <c r="N679" s="660">
        <v>75.599999999999994</v>
      </c>
      <c r="O679" s="9" t="s">
        <v>1753</v>
      </c>
      <c r="P679" s="9" t="s">
        <v>1753</v>
      </c>
      <c r="Q679" s="9" t="s">
        <v>3118</v>
      </c>
      <c r="R679" s="9" t="s">
        <v>1811</v>
      </c>
      <c r="S679" s="8" t="s">
        <v>1757</v>
      </c>
      <c r="T679" s="486">
        <f>L679-(2000*K679)</f>
        <v>25794</v>
      </c>
      <c r="U679" s="487">
        <f t="shared" si="1"/>
        <v>30160</v>
      </c>
      <c r="V679" s="617" t="s">
        <v>3339</v>
      </c>
    </row>
    <row r="680" spans="1:23">
      <c r="A680" s="594" t="s">
        <v>3198</v>
      </c>
      <c r="J680" s="507" t="s">
        <v>2542</v>
      </c>
      <c r="K680" s="9">
        <f>COUNTIF(P2:P662,"="&amp;J680&amp;"")</f>
        <v>14</v>
      </c>
      <c r="L680" s="485">
        <f>I170</f>
        <v>58105</v>
      </c>
      <c r="M680" s="486">
        <f>L680/K680</f>
        <v>4150.3571428571431</v>
      </c>
      <c r="N680" s="9">
        <v>85</v>
      </c>
      <c r="O680" s="9" t="s">
        <v>1753</v>
      </c>
      <c r="P680" s="9" t="s">
        <v>1753</v>
      </c>
      <c r="Q680" s="9" t="s">
        <v>3247</v>
      </c>
      <c r="R680" s="488" t="s">
        <v>1809</v>
      </c>
      <c r="S680" s="8" t="s">
        <v>3337</v>
      </c>
      <c r="T680" s="486">
        <f>L680-(2000*K680)</f>
        <v>30105</v>
      </c>
      <c r="U680" s="487">
        <f t="shared" si="1"/>
        <v>34950</v>
      </c>
      <c r="V680" s="617" t="s">
        <v>3339</v>
      </c>
    </row>
    <row r="681" spans="1:23">
      <c r="A681" s="593" t="s">
        <v>3200</v>
      </c>
      <c r="G681" s="571"/>
      <c r="H681" s="571"/>
      <c r="I681" t="s">
        <v>3347</v>
      </c>
      <c r="J681" s="484" t="s">
        <v>1487</v>
      </c>
      <c r="K681" s="9">
        <f>COUNTIF(P2:P662,"="&amp;J681&amp;"")</f>
        <v>6</v>
      </c>
      <c r="L681" s="485">
        <f>I192</f>
        <v>35803</v>
      </c>
      <c r="M681" s="486">
        <f>L681/K681</f>
        <v>5967.166666666667</v>
      </c>
      <c r="N681" s="660">
        <v>89.4</v>
      </c>
      <c r="O681" s="9" t="s">
        <v>64</v>
      </c>
      <c r="P681" s="9" t="s">
        <v>1753</v>
      </c>
      <c r="Q681" s="9" t="s">
        <v>3117</v>
      </c>
      <c r="R681" s="9" t="s">
        <v>1813</v>
      </c>
      <c r="S681" s="8" t="s">
        <v>3108</v>
      </c>
      <c r="T681" s="486">
        <f>L681-(2000*K681)</f>
        <v>23803</v>
      </c>
      <c r="U681" s="487">
        <f>T681*10/9+1500</f>
        <v>27947.777777777777</v>
      </c>
      <c r="V681" s="617" t="s">
        <v>3338</v>
      </c>
    </row>
    <row r="682" spans="1:23">
      <c r="G682" s="573"/>
      <c r="H682" s="573"/>
      <c r="J682" s="484" t="s">
        <v>2161</v>
      </c>
      <c r="K682" s="9">
        <f>COUNTIF(P3:P663,"="&amp;J682&amp;"")</f>
        <v>2</v>
      </c>
      <c r="L682" s="485">
        <f>I225</f>
        <v>19659</v>
      </c>
      <c r="M682" s="486">
        <f>L682/K682</f>
        <v>9829.5</v>
      </c>
      <c r="N682" s="9">
        <v>79.59</v>
      </c>
      <c r="O682" s="9" t="s">
        <v>64</v>
      </c>
      <c r="P682" s="9" t="s">
        <v>64</v>
      </c>
      <c r="Q682" s="9" t="s">
        <v>3117</v>
      </c>
      <c r="R682" s="9" t="s">
        <v>1901</v>
      </c>
      <c r="S682" s="8" t="s">
        <v>3128</v>
      </c>
      <c r="T682" s="486">
        <f>L682-(2000*K682)</f>
        <v>15659</v>
      </c>
      <c r="U682" s="487">
        <f>T682*10/9+1500</f>
        <v>18898.888888888891</v>
      </c>
      <c r="V682" s="617" t="s">
        <v>3338</v>
      </c>
    </row>
    <row r="683" spans="1:23">
      <c r="A683" s="1" t="s">
        <v>3201</v>
      </c>
      <c r="C683" t="s">
        <v>3204</v>
      </c>
      <c r="J683" s="484" t="s">
        <v>3246</v>
      </c>
      <c r="K683" s="9">
        <f>COUNTIF(P2:P662,"="&amp;J683&amp;"")</f>
        <v>1</v>
      </c>
      <c r="L683" s="485">
        <f>I262</f>
        <v>35860</v>
      </c>
      <c r="M683" s="486">
        <f>L683/K683</f>
        <v>35860</v>
      </c>
      <c r="N683" s="9">
        <v>72.02</v>
      </c>
      <c r="O683" s="9" t="s">
        <v>64</v>
      </c>
      <c r="P683" s="9" t="s">
        <v>64</v>
      </c>
      <c r="Q683" s="9" t="s">
        <v>3119</v>
      </c>
      <c r="R683" s="9" t="s">
        <v>3179</v>
      </c>
      <c r="S683" s="8" t="s">
        <v>3297</v>
      </c>
      <c r="T683" s="486">
        <f>L683-(2000*K683)</f>
        <v>33860</v>
      </c>
      <c r="U683" s="487">
        <f>T683*10/9+1500</f>
        <v>39122.222222222219</v>
      </c>
      <c r="V683" s="617" t="s">
        <v>3339</v>
      </c>
    </row>
    <row r="684" spans="1:23">
      <c r="A684" s="594" t="s">
        <v>3202</v>
      </c>
      <c r="I684" t="s">
        <v>3348</v>
      </c>
      <c r="J684" s="484" t="s">
        <v>3116</v>
      </c>
      <c r="K684" s="9">
        <f>COUNTIF(P3:P663,"="&amp;J684&amp;"")</f>
        <v>2</v>
      </c>
      <c r="L684" s="485">
        <f>I280</f>
        <v>33914</v>
      </c>
      <c r="M684" s="486">
        <f>L684/K684</f>
        <v>16957</v>
      </c>
      <c r="N684" s="660">
        <v>54.44</v>
      </c>
      <c r="O684" s="9" t="s">
        <v>3120</v>
      </c>
      <c r="P684" s="9" t="s">
        <v>64</v>
      </c>
      <c r="Q684" s="9" t="s">
        <v>64</v>
      </c>
      <c r="R684" s="9" t="s">
        <v>1812</v>
      </c>
      <c r="S684" s="8"/>
      <c r="T684" s="486">
        <f>L684-(2000*K684)</f>
        <v>29914</v>
      </c>
      <c r="U684" s="487">
        <f>T684*10/9+1500</f>
        <v>34737.777777777781</v>
      </c>
      <c r="V684" s="617" t="s">
        <v>3338</v>
      </c>
    </row>
    <row r="685" spans="1:23">
      <c r="A685" t="s">
        <v>3203</v>
      </c>
      <c r="J685" s="484" t="s">
        <v>1699</v>
      </c>
      <c r="K685" s="9">
        <f>COUNTIF(P2:P662,"="&amp;J685&amp;"")</f>
        <v>9</v>
      </c>
      <c r="L685" s="485">
        <f>I235</f>
        <v>21845</v>
      </c>
      <c r="M685" s="486">
        <f>L685/K685</f>
        <v>2427.2222222222222</v>
      </c>
      <c r="N685" s="9"/>
      <c r="O685" s="9" t="s">
        <v>3121</v>
      </c>
      <c r="P685" s="9" t="s">
        <v>1753</v>
      </c>
      <c r="Q685" s="9" t="s">
        <v>1753</v>
      </c>
      <c r="R685" s="478" t="s">
        <v>1753</v>
      </c>
      <c r="S685" s="8" t="s">
        <v>1701</v>
      </c>
      <c r="T685" s="486">
        <f>L685-(1500*K685)</f>
        <v>8345</v>
      </c>
      <c r="U685" s="487">
        <f t="shared" si="1"/>
        <v>10772.222222222223</v>
      </c>
      <c r="V685" s="617" t="s">
        <v>3338</v>
      </c>
    </row>
    <row r="686" spans="1:23">
      <c r="A686" t="s">
        <v>3214</v>
      </c>
      <c r="G686" s="420"/>
      <c r="H686" s="420"/>
      <c r="J686" s="507" t="s">
        <v>1669</v>
      </c>
      <c r="K686" s="9">
        <f>COUNTIF(P2:P662,"="&amp;J686&amp;"")</f>
        <v>23</v>
      </c>
      <c r="L686" s="485">
        <f>I333</f>
        <v>23258</v>
      </c>
      <c r="M686" s="486">
        <f>L686/K686</f>
        <v>1011.2173913043479</v>
      </c>
      <c r="N686" s="9"/>
      <c r="O686" s="9" t="s">
        <v>3121</v>
      </c>
      <c r="P686" s="9" t="s">
        <v>1753</v>
      </c>
      <c r="Q686" s="9" t="s">
        <v>1753</v>
      </c>
      <c r="R686" s="478" t="s">
        <v>1753</v>
      </c>
      <c r="S686" s="8" t="s">
        <v>1587</v>
      </c>
      <c r="T686" s="486">
        <f>L686-(1000*K686)</f>
        <v>258</v>
      </c>
      <c r="U686" s="487">
        <f t="shared" ref="U686:U692" si="2">T686*10/9+1000</f>
        <v>1286.6666666666667</v>
      </c>
      <c r="V686" s="617" t="s">
        <v>3338</v>
      </c>
    </row>
    <row r="687" spans="1:23" ht="15.75" customHeight="1">
      <c r="A687" t="s">
        <v>3225</v>
      </c>
      <c r="G687" s="556"/>
      <c r="H687" s="556"/>
      <c r="J687" s="484" t="s">
        <v>1841</v>
      </c>
      <c r="K687" s="9">
        <f>COUNTIF(P1:P661,"="&amp;J687&amp;"")</f>
        <v>3</v>
      </c>
      <c r="L687" s="485">
        <f>I294</f>
        <v>10218</v>
      </c>
      <c r="M687" s="486">
        <f>L687/K687</f>
        <v>3406</v>
      </c>
      <c r="N687" s="9"/>
      <c r="O687" s="478" t="s">
        <v>603</v>
      </c>
      <c r="P687" s="478" t="s">
        <v>603</v>
      </c>
      <c r="Q687" s="478" t="s">
        <v>603</v>
      </c>
      <c r="R687" s="478" t="s">
        <v>603</v>
      </c>
      <c r="S687" s="8" t="s">
        <v>1588</v>
      </c>
      <c r="T687" s="486">
        <f>L687-(1000*K687)</f>
        <v>7218</v>
      </c>
      <c r="U687" s="487">
        <f t="shared" si="2"/>
        <v>9020</v>
      </c>
    </row>
    <row r="688" spans="1:23" ht="15.75" customHeight="1">
      <c r="G688" s="396"/>
      <c r="H688" s="396"/>
      <c r="J688" s="484" t="s">
        <v>1924</v>
      </c>
      <c r="K688" s="9">
        <f>COUNTIF(P2:P662,"="&amp;J688&amp;"")</f>
        <v>4</v>
      </c>
      <c r="L688" s="485">
        <f>I300</f>
        <v>7914</v>
      </c>
      <c r="M688" s="486">
        <f>L688/K688</f>
        <v>1978.5</v>
      </c>
      <c r="N688" s="9"/>
      <c r="O688" s="478" t="s">
        <v>603</v>
      </c>
      <c r="P688" s="478" t="s">
        <v>603</v>
      </c>
      <c r="Q688" s="478" t="s">
        <v>603</v>
      </c>
      <c r="R688" s="478" t="s">
        <v>603</v>
      </c>
      <c r="S688" s="8" t="s">
        <v>1588</v>
      </c>
      <c r="T688" s="486">
        <f>L688-(1000*K688)</f>
        <v>3914</v>
      </c>
      <c r="U688" s="487">
        <f t="shared" si="2"/>
        <v>5348.8888888888887</v>
      </c>
    </row>
    <row r="689" spans="1:21">
      <c r="A689" t="s">
        <v>3206</v>
      </c>
      <c r="J689" s="484" t="s">
        <v>3106</v>
      </c>
      <c r="K689" s="9">
        <f>COUNTIF(P1:P661,"="&amp;J689&amp;"")</f>
        <v>4</v>
      </c>
      <c r="L689" s="485">
        <f>I319</f>
        <v>29032</v>
      </c>
      <c r="M689" s="486">
        <f>L689/K689</f>
        <v>7258</v>
      </c>
      <c r="N689" s="9"/>
      <c r="O689" s="478" t="s">
        <v>64</v>
      </c>
      <c r="P689" s="478" t="s">
        <v>64</v>
      </c>
      <c r="Q689" s="478" t="s">
        <v>64</v>
      </c>
      <c r="R689" s="478" t="s">
        <v>64</v>
      </c>
      <c r="S689" s="8" t="s">
        <v>1589</v>
      </c>
      <c r="T689" s="486">
        <f>L689-(1000*K689)</f>
        <v>25032</v>
      </c>
      <c r="U689" s="487">
        <f>T689*10/9+1000</f>
        <v>28813.333333333332</v>
      </c>
    </row>
    <row r="690" spans="1:21">
      <c r="A690" t="s">
        <v>3208</v>
      </c>
      <c r="C690" t="s">
        <v>3209</v>
      </c>
      <c r="J690" s="484" t="s">
        <v>1925</v>
      </c>
      <c r="K690" s="9">
        <f>COUNTIF(P2:P662,"="&amp;J690&amp;"")</f>
        <v>2</v>
      </c>
      <c r="L690" s="485">
        <f>I308</f>
        <v>-1841</v>
      </c>
      <c r="M690" s="486">
        <f>L690/K690</f>
        <v>-920.5</v>
      </c>
      <c r="N690" s="9"/>
      <c r="O690" s="478" t="s">
        <v>461</v>
      </c>
      <c r="P690" s="478" t="s">
        <v>461</v>
      </c>
      <c r="Q690" s="478" t="s">
        <v>461</v>
      </c>
      <c r="R690" s="478" t="s">
        <v>461</v>
      </c>
      <c r="S690" s="8" t="s">
        <v>1790</v>
      </c>
      <c r="T690" s="486">
        <f>L690-(1000*K690)</f>
        <v>-3841</v>
      </c>
      <c r="U690" s="487">
        <f t="shared" si="2"/>
        <v>-3267.7777777777774</v>
      </c>
    </row>
    <row r="691" spans="1:21">
      <c r="A691" t="s">
        <v>3210</v>
      </c>
      <c r="J691" s="483" t="s">
        <v>2555</v>
      </c>
      <c r="K691" s="478">
        <f>COUNTIF(P1:P661,"="&amp;J691&amp;"")</f>
        <v>2</v>
      </c>
      <c r="L691" s="479">
        <f>I33</f>
        <v>530</v>
      </c>
      <c r="M691" s="480">
        <f>L691/K691</f>
        <v>265</v>
      </c>
      <c r="N691" s="478"/>
      <c r="O691" s="478" t="s">
        <v>64</v>
      </c>
      <c r="P691" s="478" t="s">
        <v>64</v>
      </c>
      <c r="Q691" s="478" t="s">
        <v>64</v>
      </c>
      <c r="R691" s="478" t="s">
        <v>64</v>
      </c>
      <c r="S691" s="481" t="s">
        <v>663</v>
      </c>
      <c r="T691" s="480" t="s">
        <v>64</v>
      </c>
      <c r="U691" s="482" t="s">
        <v>64</v>
      </c>
    </row>
    <row r="692" spans="1:21">
      <c r="A692" t="s">
        <v>3239</v>
      </c>
      <c r="J692" s="530" t="s">
        <v>2360</v>
      </c>
      <c r="K692" s="489">
        <f>COUNTIF(P2:P662,"="&amp;J692&amp;"")</f>
        <v>9</v>
      </c>
      <c r="L692" s="490">
        <f>I251</f>
        <v>11090</v>
      </c>
      <c r="M692" s="491">
        <f>L692/K692</f>
        <v>1232.2222222222222</v>
      </c>
      <c r="N692" s="489"/>
      <c r="O692" s="577" t="s">
        <v>461</v>
      </c>
      <c r="P692" s="577" t="s">
        <v>461</v>
      </c>
      <c r="Q692" s="577" t="s">
        <v>461</v>
      </c>
      <c r="R692" s="577" t="s">
        <v>461</v>
      </c>
      <c r="S692" s="10" t="s">
        <v>2361</v>
      </c>
      <c r="T692" s="491">
        <f>L692-(1000*K692)</f>
        <v>2090</v>
      </c>
      <c r="U692" s="492">
        <f t="shared" si="2"/>
        <v>3322.2222222222222</v>
      </c>
    </row>
    <row r="693" spans="1:21">
      <c r="A693" t="s">
        <v>3211</v>
      </c>
      <c r="C693" t="s">
        <v>3212</v>
      </c>
      <c r="J693" s="137" t="s">
        <v>1705</v>
      </c>
      <c r="K693" s="11">
        <f>SUM(K673:K690)</f>
        <v>136</v>
      </c>
      <c r="L693" s="385">
        <f>SUM(L673:L690)</f>
        <v>468914</v>
      </c>
      <c r="M693" s="435"/>
      <c r="N693"/>
      <c r="O693"/>
      <c r="T693" s="622" t="s">
        <v>2204</v>
      </c>
      <c r="U693" s="622" t="s">
        <v>1937</v>
      </c>
    </row>
    <row r="694" spans="1:21">
      <c r="N694"/>
      <c r="O694"/>
      <c r="T694" s="623"/>
      <c r="U694" s="623"/>
    </row>
    <row r="695" spans="1:21">
      <c r="N695"/>
      <c r="O695"/>
      <c r="T695" s="623"/>
      <c r="U695" s="623"/>
    </row>
    <row r="696" spans="1:21">
      <c r="N696"/>
      <c r="O696"/>
      <c r="T696" s="623"/>
      <c r="U696" s="623"/>
    </row>
  </sheetData>
  <autoFilter ref="A1:Q131" xr:uid="{00000000-0009-0000-0000-000000000000}"/>
  <mergeCells count="38">
    <mergeCell ref="A280:C280"/>
    <mergeCell ref="A47:C47"/>
    <mergeCell ref="T693:T696"/>
    <mergeCell ref="J672:K672"/>
    <mergeCell ref="E240:E241"/>
    <mergeCell ref="A574:C574"/>
    <mergeCell ref="A624:C624"/>
    <mergeCell ref="L664:L666"/>
    <mergeCell ref="A300:C300"/>
    <mergeCell ref="A308:C308"/>
    <mergeCell ref="A251:C251"/>
    <mergeCell ref="A257:C257"/>
    <mergeCell ref="I409:I410"/>
    <mergeCell ref="A356:C356"/>
    <mergeCell ref="A2:C2"/>
    <mergeCell ref="A15:C15"/>
    <mergeCell ref="A25:C25"/>
    <mergeCell ref="A116:C116"/>
    <mergeCell ref="A225:C225"/>
    <mergeCell ref="A33:C33"/>
    <mergeCell ref="A100:C100"/>
    <mergeCell ref="A42:C42"/>
    <mergeCell ref="U693:U696"/>
    <mergeCell ref="A135:C135"/>
    <mergeCell ref="A156:C156"/>
    <mergeCell ref="A364:C364"/>
    <mergeCell ref="A170:C170"/>
    <mergeCell ref="A397:C397"/>
    <mergeCell ref="A192:C192"/>
    <mergeCell ref="A235:C235"/>
    <mergeCell ref="E392:E393"/>
    <mergeCell ref="C642:E642"/>
    <mergeCell ref="A429:C429"/>
    <mergeCell ref="A294:C294"/>
    <mergeCell ref="A544:C544"/>
    <mergeCell ref="A333:C333"/>
    <mergeCell ref="A262:C262"/>
    <mergeCell ref="A319:C319"/>
  </mergeCells>
  <phoneticPr fontId="2"/>
  <pageMargins left="0.7" right="0.7" top="0.75" bottom="0.75" header="0.3" footer="0.3"/>
  <pageSetup paperSize="9" scale="3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79"/>
  <sheetViews>
    <sheetView topLeftCell="A49" zoomScale="85" zoomScaleNormal="85" workbookViewId="0">
      <selection activeCell="J79" sqref="J79"/>
    </sheetView>
  </sheetViews>
  <sheetFormatPr defaultRowHeight="15.75"/>
  <sheetData>
    <row r="2" spans="2:13">
      <c r="B2" t="s">
        <v>1964</v>
      </c>
    </row>
    <row r="4" spans="2:13">
      <c r="B4" t="s">
        <v>1967</v>
      </c>
      <c r="C4" t="s">
        <v>1968</v>
      </c>
      <c r="E4" t="s">
        <v>1984</v>
      </c>
      <c r="F4" t="s">
        <v>1985</v>
      </c>
      <c r="H4" t="s">
        <v>2009</v>
      </c>
      <c r="I4" t="s">
        <v>2010</v>
      </c>
      <c r="J4" t="s">
        <v>2011</v>
      </c>
    </row>
    <row r="5" spans="2:13">
      <c r="B5" t="s">
        <v>1965</v>
      </c>
      <c r="C5" t="s">
        <v>1966</v>
      </c>
      <c r="E5" t="s">
        <v>1986</v>
      </c>
      <c r="F5" t="s">
        <v>1987</v>
      </c>
      <c r="G5" t="s">
        <v>2244</v>
      </c>
      <c r="J5" t="s">
        <v>2052</v>
      </c>
    </row>
    <row r="6" spans="2:13">
      <c r="E6" t="s">
        <v>1988</v>
      </c>
      <c r="F6" t="s">
        <v>1989</v>
      </c>
      <c r="J6" t="s">
        <v>2051</v>
      </c>
    </row>
    <row r="7" spans="2:13">
      <c r="B7" t="s">
        <v>1969</v>
      </c>
      <c r="C7" t="s">
        <v>1970</v>
      </c>
      <c r="E7" t="s">
        <v>1990</v>
      </c>
      <c r="F7" t="s">
        <v>1991</v>
      </c>
      <c r="J7" t="s">
        <v>2015</v>
      </c>
    </row>
    <row r="8" spans="2:13">
      <c r="B8" t="s">
        <v>1971</v>
      </c>
      <c r="C8" t="s">
        <v>1972</v>
      </c>
      <c r="E8" t="s">
        <v>2023</v>
      </c>
      <c r="F8" t="s">
        <v>1992</v>
      </c>
    </row>
    <row r="9" spans="2:13">
      <c r="B9" t="s">
        <v>1973</v>
      </c>
      <c r="C9" t="s">
        <v>2050</v>
      </c>
    </row>
    <row r="10" spans="2:13">
      <c r="B10" t="s">
        <v>1974</v>
      </c>
      <c r="C10" t="s">
        <v>1975</v>
      </c>
      <c r="E10" t="s">
        <v>1993</v>
      </c>
      <c r="F10" t="s">
        <v>1994</v>
      </c>
    </row>
    <row r="11" spans="2:13">
      <c r="B11" t="s">
        <v>1976</v>
      </c>
      <c r="C11" t="s">
        <v>1977</v>
      </c>
      <c r="E11" t="s">
        <v>1995</v>
      </c>
      <c r="F11" t="s">
        <v>1996</v>
      </c>
    </row>
    <row r="12" spans="2:13">
      <c r="B12" t="s">
        <v>1978</v>
      </c>
      <c r="C12" t="s">
        <v>1979</v>
      </c>
      <c r="E12" t="s">
        <v>2205</v>
      </c>
      <c r="F12" t="s">
        <v>1997</v>
      </c>
      <c r="I12" t="s">
        <v>2206</v>
      </c>
    </row>
    <row r="13" spans="2:13">
      <c r="B13" t="s">
        <v>1980</v>
      </c>
      <c r="C13" t="s">
        <v>2053</v>
      </c>
      <c r="E13" t="s">
        <v>1998</v>
      </c>
      <c r="F13" t="s">
        <v>1999</v>
      </c>
    </row>
    <row r="14" spans="2:13">
      <c r="B14" t="s">
        <v>2014</v>
      </c>
      <c r="C14" t="s">
        <v>1981</v>
      </c>
      <c r="E14" t="s">
        <v>2000</v>
      </c>
      <c r="F14" t="s">
        <v>2258</v>
      </c>
    </row>
    <row r="15" spans="2:13">
      <c r="B15" t="s">
        <v>1982</v>
      </c>
      <c r="C15" t="s">
        <v>1983</v>
      </c>
      <c r="E15" t="s">
        <v>2001</v>
      </c>
      <c r="F15" t="s">
        <v>2002</v>
      </c>
    </row>
    <row r="16" spans="2:13">
      <c r="E16" t="s">
        <v>2003</v>
      </c>
      <c r="F16" t="s">
        <v>2004</v>
      </c>
      <c r="L16" t="s">
        <v>2259</v>
      </c>
      <c r="M16" t="s">
        <v>2260</v>
      </c>
    </row>
    <row r="17" spans="2:15">
      <c r="E17" t="s">
        <v>2005</v>
      </c>
      <c r="F17" t="s">
        <v>2006</v>
      </c>
      <c r="L17" t="s">
        <v>2261</v>
      </c>
      <c r="M17" t="s">
        <v>2262</v>
      </c>
      <c r="N17" t="s">
        <v>2265</v>
      </c>
      <c r="O17" t="s">
        <v>2266</v>
      </c>
    </row>
    <row r="18" spans="2:15">
      <c r="L18" t="s">
        <v>2263</v>
      </c>
      <c r="M18" t="s">
        <v>2264</v>
      </c>
    </row>
    <row r="19" spans="2:15">
      <c r="E19" t="s">
        <v>2007</v>
      </c>
    </row>
    <row r="20" spans="2:15">
      <c r="B20" t="s">
        <v>2042</v>
      </c>
      <c r="C20" t="s">
        <v>2041</v>
      </c>
      <c r="E20" t="s">
        <v>2008</v>
      </c>
    </row>
    <row r="21" spans="2:15">
      <c r="B21" t="s">
        <v>1969</v>
      </c>
      <c r="C21" t="s">
        <v>1970</v>
      </c>
    </row>
    <row r="22" spans="2:15">
      <c r="B22" t="s">
        <v>2012</v>
      </c>
    </row>
    <row r="23" spans="2:15">
      <c r="B23" s="80" t="s">
        <v>2013</v>
      </c>
    </row>
    <row r="25" spans="2:15">
      <c r="B25" t="s">
        <v>2026</v>
      </c>
    </row>
    <row r="26" spans="2:15">
      <c r="B26" t="s">
        <v>2207</v>
      </c>
    </row>
    <row r="28" spans="2:15">
      <c r="B28" t="s">
        <v>2016</v>
      </c>
      <c r="C28" t="s">
        <v>2017</v>
      </c>
      <c r="G28" t="s">
        <v>2037</v>
      </c>
      <c r="H28" t="s">
        <v>2045</v>
      </c>
      <c r="J28" t="s">
        <v>2055</v>
      </c>
    </row>
    <row r="29" spans="2:15">
      <c r="B29" t="s">
        <v>2018</v>
      </c>
      <c r="C29" t="s">
        <v>2019</v>
      </c>
      <c r="G29" t="s">
        <v>2038</v>
      </c>
      <c r="H29" t="s">
        <v>2039</v>
      </c>
      <c r="J29" t="s">
        <v>2054</v>
      </c>
    </row>
    <row r="30" spans="2:15">
      <c r="B30" t="s">
        <v>2020</v>
      </c>
      <c r="C30" t="s">
        <v>2021</v>
      </c>
      <c r="G30" t="s">
        <v>2043</v>
      </c>
      <c r="H30" t="s">
        <v>2044</v>
      </c>
      <c r="J30" t="s">
        <v>2226</v>
      </c>
    </row>
    <row r="31" spans="2:15">
      <c r="B31" t="s">
        <v>2022</v>
      </c>
      <c r="C31" t="s">
        <v>1992</v>
      </c>
      <c r="G31" t="s">
        <v>2046</v>
      </c>
      <c r="H31" t="s">
        <v>2047</v>
      </c>
      <c r="J31" t="s">
        <v>2227</v>
      </c>
    </row>
    <row r="32" spans="2:15">
      <c r="B32" t="s">
        <v>2024</v>
      </c>
      <c r="C32" t="s">
        <v>2025</v>
      </c>
      <c r="G32" t="s">
        <v>2048</v>
      </c>
      <c r="H32" t="s">
        <v>2049</v>
      </c>
    </row>
    <row r="33" spans="2:8">
      <c r="B33" t="s">
        <v>2027</v>
      </c>
      <c r="C33" t="s">
        <v>2028</v>
      </c>
    </row>
    <row r="34" spans="2:8">
      <c r="B34" t="s">
        <v>2029</v>
      </c>
      <c r="C34" t="s">
        <v>2030</v>
      </c>
      <c r="G34" t="s">
        <v>2208</v>
      </c>
      <c r="H34" t="s">
        <v>2209</v>
      </c>
    </row>
    <row r="35" spans="2:8">
      <c r="B35" t="s">
        <v>2031</v>
      </c>
      <c r="C35" t="s">
        <v>2032</v>
      </c>
      <c r="D35" t="s">
        <v>2040</v>
      </c>
      <c r="G35" t="s">
        <v>2210</v>
      </c>
      <c r="H35" t="s">
        <v>2211</v>
      </c>
    </row>
    <row r="36" spans="2:8">
      <c r="B36" t="s">
        <v>2216</v>
      </c>
      <c r="C36" t="s">
        <v>2217</v>
      </c>
      <c r="G36" t="s">
        <v>2212</v>
      </c>
      <c r="H36" t="s">
        <v>2213</v>
      </c>
    </row>
    <row r="37" spans="2:8">
      <c r="B37" t="s">
        <v>2033</v>
      </c>
      <c r="C37" t="s">
        <v>2034</v>
      </c>
      <c r="G37" t="s">
        <v>2214</v>
      </c>
      <c r="H37" t="s">
        <v>2215</v>
      </c>
    </row>
    <row r="38" spans="2:8">
      <c r="B38" t="s">
        <v>2035</v>
      </c>
      <c r="C38" t="s">
        <v>2036</v>
      </c>
      <c r="G38" t="s">
        <v>2218</v>
      </c>
      <c r="H38" t="s">
        <v>2219</v>
      </c>
    </row>
    <row r="39" spans="2:8">
      <c r="B39" t="s">
        <v>2224</v>
      </c>
      <c r="C39" t="s">
        <v>2225</v>
      </c>
      <c r="G39" t="s">
        <v>2220</v>
      </c>
      <c r="H39" t="s">
        <v>2221</v>
      </c>
    </row>
    <row r="40" spans="2:8">
      <c r="G40" t="s">
        <v>2222</v>
      </c>
      <c r="H40" t="s">
        <v>2223</v>
      </c>
    </row>
    <row r="45" spans="2:8">
      <c r="B45" t="s">
        <v>2245</v>
      </c>
    </row>
    <row r="47" spans="2:8">
      <c r="B47" t="s">
        <v>2241</v>
      </c>
      <c r="C47" t="s">
        <v>2243</v>
      </c>
    </row>
    <row r="48" spans="2:8">
      <c r="B48" t="s">
        <v>2242</v>
      </c>
    </row>
    <row r="49" spans="2:3">
      <c r="B49" t="s">
        <v>2246</v>
      </c>
      <c r="C49" t="s">
        <v>2247</v>
      </c>
    </row>
    <row r="52" spans="2:3">
      <c r="B52" t="s">
        <v>2310</v>
      </c>
    </row>
    <row r="54" spans="2:3">
      <c r="B54" t="s">
        <v>2292</v>
      </c>
    </row>
    <row r="56" spans="2:3">
      <c r="B56" t="s">
        <v>2293</v>
      </c>
    </row>
    <row r="58" spans="2:3">
      <c r="B58" t="s">
        <v>2290</v>
      </c>
    </row>
    <row r="59" spans="2:3">
      <c r="B59" t="s">
        <v>2291</v>
      </c>
    </row>
    <row r="60" spans="2:3">
      <c r="B60" t="s">
        <v>2281</v>
      </c>
    </row>
    <row r="61" spans="2:3">
      <c r="B61" t="s">
        <v>2282</v>
      </c>
    </row>
    <row r="62" spans="2:3">
      <c r="B62" t="s">
        <v>2283</v>
      </c>
    </row>
    <row r="63" spans="2:3">
      <c r="B63" t="s">
        <v>2284</v>
      </c>
    </row>
    <row r="64" spans="2:3">
      <c r="B64" t="s">
        <v>2285</v>
      </c>
    </row>
    <row r="65" spans="2:10">
      <c r="B65" t="s">
        <v>2286</v>
      </c>
    </row>
    <row r="66" spans="2:10">
      <c r="B66" t="s">
        <v>2287</v>
      </c>
    </row>
    <row r="67" spans="2:10">
      <c r="B67" t="s">
        <v>2288</v>
      </c>
    </row>
    <row r="68" spans="2:10">
      <c r="B68" t="s">
        <v>2289</v>
      </c>
    </row>
    <row r="70" spans="2:10">
      <c r="B70" t="s">
        <v>2294</v>
      </c>
      <c r="D70" t="s">
        <v>2295</v>
      </c>
    </row>
    <row r="71" spans="2:10">
      <c r="B71" t="s">
        <v>2296</v>
      </c>
      <c r="D71" t="s">
        <v>2297</v>
      </c>
    </row>
    <row r="72" spans="2:10">
      <c r="B72" t="s">
        <v>2298</v>
      </c>
      <c r="D72" t="s">
        <v>2299</v>
      </c>
    </row>
    <row r="73" spans="2:10">
      <c r="B73" t="s">
        <v>2300</v>
      </c>
      <c r="D73" t="s">
        <v>2301</v>
      </c>
    </row>
    <row r="74" spans="2:10">
      <c r="B74" t="s">
        <v>2302</v>
      </c>
      <c r="D74" t="s">
        <v>2303</v>
      </c>
    </row>
    <row r="75" spans="2:10">
      <c r="B75" t="s">
        <v>2304</v>
      </c>
      <c r="D75" t="s">
        <v>2305</v>
      </c>
    </row>
    <row r="76" spans="2:10">
      <c r="B76" t="s">
        <v>2306</v>
      </c>
      <c r="D76" t="s">
        <v>2307</v>
      </c>
    </row>
    <row r="77" spans="2:10">
      <c r="B77" t="s">
        <v>2308</v>
      </c>
      <c r="D77" t="s">
        <v>2309</v>
      </c>
    </row>
    <row r="79" spans="2:10">
      <c r="J79" s="531"/>
    </row>
  </sheetData>
  <phoneticPr fontId="2"/>
  <hyperlinks>
    <hyperlink ref="B23" r:id="rId1" xr:uid="{00000000-0004-0000-0600-00000000000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sheetPr>
  <dimension ref="A1:T84"/>
  <sheetViews>
    <sheetView topLeftCell="A49" zoomScale="85" zoomScaleNormal="85" workbookViewId="0">
      <selection activeCell="C83" sqref="C83"/>
    </sheetView>
  </sheetViews>
  <sheetFormatPr defaultRowHeight="15.75"/>
  <cols>
    <col min="3" max="3" width="6.33203125" style="173" bestFit="1" customWidth="1"/>
    <col min="4" max="4" width="4.6640625" bestFit="1" customWidth="1"/>
    <col min="5" max="5" width="5.5546875" style="173" bestFit="1" customWidth="1"/>
    <col min="6" max="6" width="4.77734375" bestFit="1" customWidth="1"/>
    <col min="7" max="7" width="21.77734375" bestFit="1" customWidth="1"/>
    <col min="8" max="8" width="17.109375" style="173" bestFit="1" customWidth="1"/>
    <col min="9" max="15" width="15.6640625" customWidth="1"/>
  </cols>
  <sheetData>
    <row r="1" spans="1:18">
      <c r="A1" t="s">
        <v>742</v>
      </c>
      <c r="B1" s="178" t="s">
        <v>770</v>
      </c>
      <c r="C1" s="640" t="s">
        <v>733</v>
      </c>
      <c r="D1" s="640"/>
      <c r="E1" s="640" t="s">
        <v>741</v>
      </c>
      <c r="F1" s="640"/>
      <c r="G1" s="179" t="s">
        <v>769</v>
      </c>
      <c r="H1" s="179" t="s">
        <v>750</v>
      </c>
      <c r="I1" s="640" t="s">
        <v>747</v>
      </c>
      <c r="J1" s="640"/>
      <c r="K1" s="640"/>
      <c r="L1" s="640"/>
      <c r="M1" s="640"/>
      <c r="N1" s="640"/>
      <c r="O1" s="640"/>
      <c r="P1" s="640" t="s">
        <v>744</v>
      </c>
      <c r="Q1" s="640"/>
      <c r="R1" s="641"/>
    </row>
    <row r="2" spans="1:18">
      <c r="A2" t="s">
        <v>796</v>
      </c>
      <c r="B2" s="176" t="s">
        <v>732</v>
      </c>
      <c r="C2" s="175">
        <v>93</v>
      </c>
      <c r="D2" s="176" t="s">
        <v>734</v>
      </c>
      <c r="E2" s="175">
        <v>14.3</v>
      </c>
      <c r="F2" s="176" t="s">
        <v>735</v>
      </c>
      <c r="G2" s="643" t="s">
        <v>793</v>
      </c>
      <c r="H2" s="7">
        <v>38000</v>
      </c>
      <c r="I2" s="639" t="s">
        <v>755</v>
      </c>
      <c r="J2" s="639"/>
      <c r="K2" s="639"/>
      <c r="L2" s="639"/>
      <c r="M2" s="639"/>
      <c r="N2" s="639"/>
      <c r="O2" s="639"/>
      <c r="P2" t="s">
        <v>745</v>
      </c>
    </row>
    <row r="3" spans="1:18">
      <c r="A3" t="s">
        <v>796</v>
      </c>
      <c r="B3" s="176" t="s">
        <v>743</v>
      </c>
      <c r="C3" s="175" t="s">
        <v>736</v>
      </c>
      <c r="D3" s="176" t="s">
        <v>734</v>
      </c>
      <c r="E3" s="175">
        <v>21.4</v>
      </c>
      <c r="F3" s="176" t="s">
        <v>735</v>
      </c>
      <c r="G3" s="643"/>
      <c r="H3" s="7">
        <v>19000</v>
      </c>
      <c r="I3" s="639" t="s">
        <v>1206</v>
      </c>
      <c r="J3" s="639"/>
      <c r="K3" s="639"/>
      <c r="L3" s="639"/>
      <c r="M3" s="639"/>
      <c r="N3" s="639"/>
      <c r="O3" s="639"/>
      <c r="P3" s="174" t="s">
        <v>746</v>
      </c>
    </row>
    <row r="4" spans="1:18">
      <c r="A4" t="s">
        <v>796</v>
      </c>
      <c r="B4" s="176" t="s">
        <v>737</v>
      </c>
      <c r="C4" s="175" t="s">
        <v>933</v>
      </c>
      <c r="D4" s="176" t="s">
        <v>734</v>
      </c>
      <c r="E4" s="175">
        <v>13.3</v>
      </c>
      <c r="F4" s="176" t="s">
        <v>735</v>
      </c>
      <c r="G4" s="643"/>
      <c r="H4" s="7">
        <v>9250</v>
      </c>
      <c r="I4" s="639" t="s">
        <v>1205</v>
      </c>
      <c r="J4" s="639"/>
      <c r="K4" s="639"/>
      <c r="L4" s="639"/>
      <c r="M4" s="639"/>
      <c r="N4" s="639"/>
      <c r="O4" s="639"/>
      <c r="P4" s="174" t="s">
        <v>751</v>
      </c>
    </row>
    <row r="5" spans="1:18" s="174" customFormat="1">
      <c r="A5" s="192" t="s">
        <v>803</v>
      </c>
      <c r="B5" s="125" t="s">
        <v>738</v>
      </c>
      <c r="C5" s="193" t="s">
        <v>739</v>
      </c>
      <c r="D5" s="125" t="s">
        <v>734</v>
      </c>
      <c r="E5" s="193">
        <v>15.7</v>
      </c>
      <c r="F5" s="125" t="s">
        <v>735</v>
      </c>
      <c r="G5" s="643"/>
      <c r="H5" s="194">
        <v>11000</v>
      </c>
      <c r="I5" s="192" t="s">
        <v>771</v>
      </c>
      <c r="J5" s="192"/>
      <c r="K5" s="192"/>
      <c r="L5" s="192"/>
      <c r="M5" s="192"/>
      <c r="N5" s="192"/>
      <c r="O5" s="192"/>
      <c r="P5" s="192" t="s">
        <v>748</v>
      </c>
      <c r="Q5" s="192"/>
      <c r="R5" s="192"/>
    </row>
    <row r="6" spans="1:18" ht="138" customHeight="1">
      <c r="A6" t="s">
        <v>1209</v>
      </c>
      <c r="B6" s="176" t="s">
        <v>740</v>
      </c>
      <c r="C6" s="248" t="s">
        <v>1300</v>
      </c>
      <c r="D6" s="176" t="s">
        <v>734</v>
      </c>
      <c r="E6" s="175">
        <v>11.3</v>
      </c>
      <c r="F6" s="176" t="s">
        <v>735</v>
      </c>
      <c r="G6" s="248" t="s">
        <v>1193</v>
      </c>
      <c r="H6" s="7">
        <v>5999</v>
      </c>
      <c r="I6" s="642" t="s">
        <v>1194</v>
      </c>
      <c r="J6" s="642"/>
      <c r="K6" s="642"/>
      <c r="L6" s="642"/>
      <c r="M6" s="642"/>
      <c r="N6" s="642"/>
      <c r="O6" s="642"/>
      <c r="P6" t="s">
        <v>749</v>
      </c>
    </row>
    <row r="7" spans="1:18">
      <c r="A7" t="s">
        <v>795</v>
      </c>
      <c r="B7" s="185" t="s">
        <v>791</v>
      </c>
      <c r="C7" s="184" t="s">
        <v>792</v>
      </c>
      <c r="D7" s="185" t="s">
        <v>734</v>
      </c>
      <c r="E7" s="184">
        <v>16.2</v>
      </c>
      <c r="F7" s="185" t="s">
        <v>735</v>
      </c>
      <c r="G7" s="185" t="s">
        <v>794</v>
      </c>
      <c r="H7" s="7">
        <v>24700</v>
      </c>
      <c r="I7" s="639" t="s">
        <v>1195</v>
      </c>
      <c r="J7" s="639"/>
      <c r="K7" s="639"/>
      <c r="L7" s="639"/>
      <c r="M7" s="639"/>
      <c r="N7" s="639"/>
      <c r="O7" s="639"/>
    </row>
    <row r="8" spans="1:18" ht="31.5">
      <c r="A8" t="s">
        <v>1247</v>
      </c>
      <c r="B8" s="259" t="s">
        <v>1248</v>
      </c>
      <c r="C8" s="292" t="s">
        <v>1298</v>
      </c>
      <c r="D8" s="259" t="s">
        <v>734</v>
      </c>
      <c r="E8" s="291">
        <v>12.3</v>
      </c>
      <c r="F8" s="259" t="s">
        <v>735</v>
      </c>
      <c r="G8" s="293" t="s">
        <v>1299</v>
      </c>
      <c r="H8" s="7">
        <v>6650</v>
      </c>
      <c r="I8" s="258"/>
      <c r="J8" s="258"/>
      <c r="K8" s="258"/>
      <c r="L8" s="258"/>
      <c r="M8" s="258"/>
      <c r="N8" s="258"/>
      <c r="O8" s="258"/>
    </row>
    <row r="10" spans="1:18">
      <c r="B10" t="s">
        <v>752</v>
      </c>
    </row>
    <row r="11" spans="1:18">
      <c r="B11" t="s">
        <v>767</v>
      </c>
    </row>
    <row r="12" spans="1:18">
      <c r="B12" t="s">
        <v>1207</v>
      </c>
      <c r="I12" s="174" t="s">
        <v>797</v>
      </c>
    </row>
    <row r="13" spans="1:18">
      <c r="I13" s="191" t="s">
        <v>798</v>
      </c>
    </row>
    <row r="14" spans="1:18">
      <c r="B14" t="s">
        <v>754</v>
      </c>
      <c r="I14" s="191" t="s">
        <v>799</v>
      </c>
    </row>
    <row r="15" spans="1:18">
      <c r="B15" t="s">
        <v>753</v>
      </c>
    </row>
    <row r="16" spans="1:18">
      <c r="I16" t="s">
        <v>800</v>
      </c>
    </row>
    <row r="17" spans="2:20">
      <c r="B17" t="s">
        <v>765</v>
      </c>
      <c r="N17" t="s">
        <v>1610</v>
      </c>
    </row>
    <row r="18" spans="2:20">
      <c r="B18" t="s">
        <v>757</v>
      </c>
      <c r="N18" t="s">
        <v>1616</v>
      </c>
      <c r="O18" t="s">
        <v>1611</v>
      </c>
    </row>
    <row r="19" spans="2:20">
      <c r="B19" t="s">
        <v>758</v>
      </c>
      <c r="I19" t="s">
        <v>1041</v>
      </c>
      <c r="K19" s="206" t="s">
        <v>1049</v>
      </c>
      <c r="N19" t="s">
        <v>1617</v>
      </c>
      <c r="O19" t="s">
        <v>1612</v>
      </c>
    </row>
    <row r="20" spans="2:20">
      <c r="B20" t="s">
        <v>766</v>
      </c>
      <c r="I20" t="s">
        <v>1044</v>
      </c>
      <c r="K20" s="205" t="s">
        <v>1045</v>
      </c>
      <c r="N20" t="s">
        <v>1618</v>
      </c>
      <c r="O20" t="s">
        <v>1613</v>
      </c>
    </row>
    <row r="21" spans="2:20">
      <c r="I21" t="s">
        <v>1046</v>
      </c>
      <c r="K21" s="205" t="s">
        <v>1047</v>
      </c>
      <c r="N21" t="s">
        <v>1615</v>
      </c>
      <c r="O21" t="s">
        <v>1614</v>
      </c>
    </row>
    <row r="22" spans="2:20">
      <c r="B22" t="s">
        <v>759</v>
      </c>
      <c r="I22" t="s">
        <v>1042</v>
      </c>
      <c r="K22" s="205" t="s">
        <v>1048</v>
      </c>
      <c r="L22" t="s">
        <v>1050</v>
      </c>
      <c r="O22" t="s">
        <v>1624</v>
      </c>
      <c r="P22" t="s">
        <v>1623</v>
      </c>
      <c r="S22">
        <v>544</v>
      </c>
      <c r="T22" t="s">
        <v>1630</v>
      </c>
    </row>
    <row r="23" spans="2:20">
      <c r="B23" t="s">
        <v>760</v>
      </c>
      <c r="I23" t="s">
        <v>1043</v>
      </c>
      <c r="K23" s="207" t="s">
        <v>1085</v>
      </c>
      <c r="P23" t="s">
        <v>1625</v>
      </c>
      <c r="S23">
        <v>1260</v>
      </c>
      <c r="T23" t="s">
        <v>1631</v>
      </c>
    </row>
    <row r="24" spans="2:20">
      <c r="B24" t="s">
        <v>762</v>
      </c>
      <c r="P24" t="s">
        <v>1626</v>
      </c>
      <c r="S24">
        <v>2490</v>
      </c>
      <c r="T24" t="s">
        <v>1632</v>
      </c>
    </row>
    <row r="25" spans="2:20">
      <c r="B25" t="s">
        <v>761</v>
      </c>
      <c r="P25" t="s">
        <v>1627</v>
      </c>
      <c r="S25">
        <v>620</v>
      </c>
      <c r="T25" t="s">
        <v>1632</v>
      </c>
    </row>
    <row r="26" spans="2:20">
      <c r="B26" t="s">
        <v>763</v>
      </c>
      <c r="P26" t="s">
        <v>1628</v>
      </c>
      <c r="S26">
        <v>1650</v>
      </c>
      <c r="T26" t="s">
        <v>1632</v>
      </c>
    </row>
    <row r="27" spans="2:20">
      <c r="B27" t="s">
        <v>764</v>
      </c>
      <c r="P27" t="s">
        <v>1629</v>
      </c>
      <c r="S27">
        <v>1610</v>
      </c>
      <c r="T27" t="s">
        <v>1632</v>
      </c>
    </row>
    <row r="28" spans="2:20">
      <c r="B28" t="s">
        <v>768</v>
      </c>
    </row>
    <row r="29" spans="2:20">
      <c r="I29" t="s">
        <v>1396</v>
      </c>
      <c r="J29" t="s">
        <v>1398</v>
      </c>
      <c r="K29" t="s">
        <v>1407</v>
      </c>
      <c r="L29" s="330">
        <v>2950</v>
      </c>
      <c r="M29" t="s">
        <v>1428</v>
      </c>
    </row>
    <row r="30" spans="2:20">
      <c r="I30" t="s">
        <v>1397</v>
      </c>
      <c r="J30" s="174" t="s">
        <v>1398</v>
      </c>
      <c r="K30" s="191" t="s">
        <v>1407</v>
      </c>
      <c r="L30" s="333">
        <v>2850</v>
      </c>
      <c r="M30" s="174" t="s">
        <v>1408</v>
      </c>
    </row>
    <row r="31" spans="2:20">
      <c r="B31" t="s">
        <v>1137</v>
      </c>
      <c r="J31" t="s">
        <v>1398</v>
      </c>
      <c r="K31" t="s">
        <v>1401</v>
      </c>
      <c r="L31" t="s">
        <v>1404</v>
      </c>
    </row>
    <row r="32" spans="2:20">
      <c r="B32" s="6"/>
      <c r="C32" s="251" t="s">
        <v>1138</v>
      </c>
      <c r="J32" t="s">
        <v>1405</v>
      </c>
      <c r="K32" t="s">
        <v>1402</v>
      </c>
      <c r="L32" s="330">
        <v>4380</v>
      </c>
    </row>
    <row r="33" spans="2:18">
      <c r="B33" t="s">
        <v>1208</v>
      </c>
      <c r="J33" t="s">
        <v>1398</v>
      </c>
      <c r="K33" t="s">
        <v>1403</v>
      </c>
      <c r="L33" s="330">
        <v>2500</v>
      </c>
      <c r="M33" t="s">
        <v>1409</v>
      </c>
    </row>
    <row r="34" spans="2:18">
      <c r="J34" t="s">
        <v>1398</v>
      </c>
      <c r="K34" t="s">
        <v>1406</v>
      </c>
      <c r="L34" s="330">
        <v>5500</v>
      </c>
      <c r="M34" t="s">
        <v>1410</v>
      </c>
    </row>
    <row r="35" spans="2:18">
      <c r="I35" t="s">
        <v>1399</v>
      </c>
    </row>
    <row r="36" spans="2:18">
      <c r="I36" t="s">
        <v>1400</v>
      </c>
    </row>
    <row r="39" spans="2:18">
      <c r="B39" t="s">
        <v>1897</v>
      </c>
      <c r="H39" s="173" t="s">
        <v>1548</v>
      </c>
      <c r="I39" t="s">
        <v>1553</v>
      </c>
      <c r="J39" t="s">
        <v>1429</v>
      </c>
      <c r="K39" t="s">
        <v>1554</v>
      </c>
      <c r="L39" t="s">
        <v>1430</v>
      </c>
      <c r="P39" s="37">
        <v>3131</v>
      </c>
      <c r="Q39" t="s">
        <v>1113</v>
      </c>
      <c r="R39" t="s">
        <v>1826</v>
      </c>
    </row>
    <row r="40" spans="2:18">
      <c r="B40" t="s">
        <v>1898</v>
      </c>
      <c r="H40" s="173" t="s">
        <v>1549</v>
      </c>
      <c r="I40" t="s">
        <v>1550</v>
      </c>
      <c r="J40" t="s">
        <v>1429</v>
      </c>
      <c r="K40" t="s">
        <v>1551</v>
      </c>
      <c r="L40" t="s">
        <v>1552</v>
      </c>
      <c r="P40" s="37">
        <v>3796</v>
      </c>
      <c r="R40" t="s">
        <v>1827</v>
      </c>
    </row>
    <row r="41" spans="2:18">
      <c r="B41" s="80" t="s">
        <v>1899</v>
      </c>
      <c r="I41" s="80" t="s">
        <v>1431</v>
      </c>
      <c r="P41" s="37">
        <v>1125</v>
      </c>
      <c r="Q41" t="s">
        <v>1829</v>
      </c>
      <c r="R41" t="s">
        <v>1828</v>
      </c>
    </row>
    <row r="42" spans="2:18">
      <c r="I42" s="80" t="s">
        <v>1432</v>
      </c>
      <c r="P42" s="37">
        <v>412</v>
      </c>
      <c r="R42" t="s">
        <v>1830</v>
      </c>
    </row>
    <row r="43" spans="2:18">
      <c r="B43" s="80" t="s">
        <v>1900</v>
      </c>
    </row>
    <row r="45" spans="2:18">
      <c r="B45" s="80" t="s">
        <v>1903</v>
      </c>
    </row>
    <row r="46" spans="2:18">
      <c r="B46" t="s">
        <v>1904</v>
      </c>
    </row>
    <row r="47" spans="2:18">
      <c r="B47" t="s">
        <v>1963</v>
      </c>
    </row>
    <row r="48" spans="2:18">
      <c r="B48" s="80" t="s">
        <v>1962</v>
      </c>
    </row>
    <row r="51" spans="2:4">
      <c r="C51" s="446"/>
    </row>
    <row r="52" spans="2:4">
      <c r="C52" s="446"/>
    </row>
    <row r="53" spans="2:4">
      <c r="C53" s="446"/>
    </row>
    <row r="54" spans="2:4">
      <c r="B54" t="s">
        <v>2071</v>
      </c>
      <c r="C54" s="446"/>
    </row>
    <row r="55" spans="2:4">
      <c r="B55" t="s">
        <v>2072</v>
      </c>
      <c r="C55" s="446" t="s">
        <v>2073</v>
      </c>
    </row>
    <row r="56" spans="2:4">
      <c r="C56" s="446" t="s">
        <v>2074</v>
      </c>
    </row>
    <row r="57" spans="2:4">
      <c r="C57" s="446"/>
    </row>
    <row r="58" spans="2:4">
      <c r="C58" s="446" t="s">
        <v>2081</v>
      </c>
    </row>
    <row r="59" spans="2:4">
      <c r="C59" s="452" t="s">
        <v>2075</v>
      </c>
    </row>
    <row r="60" spans="2:4">
      <c r="C60" s="446"/>
      <c r="D60" t="s">
        <v>2076</v>
      </c>
    </row>
    <row r="61" spans="2:4">
      <c r="C61" s="446"/>
      <c r="D61" t="s">
        <v>2077</v>
      </c>
    </row>
    <row r="62" spans="2:4">
      <c r="C62" s="446"/>
    </row>
    <row r="63" spans="2:4">
      <c r="C63" s="446"/>
      <c r="D63" t="s">
        <v>2078</v>
      </c>
    </row>
    <row r="64" spans="2:4">
      <c r="C64" s="446"/>
    </row>
    <row r="65" spans="3:5">
      <c r="C65" s="446"/>
      <c r="D65" t="s">
        <v>2079</v>
      </c>
    </row>
    <row r="66" spans="3:5">
      <c r="C66" s="446"/>
      <c r="D66" t="s">
        <v>2080</v>
      </c>
    </row>
    <row r="67" spans="3:5">
      <c r="C67" s="446"/>
    </row>
    <row r="68" spans="3:5">
      <c r="C68" s="452" t="s">
        <v>2082</v>
      </c>
    </row>
    <row r="69" spans="3:5">
      <c r="C69" s="446"/>
      <c r="D69" t="s">
        <v>2084</v>
      </c>
    </row>
    <row r="70" spans="3:5">
      <c r="C70" s="446"/>
      <c r="D70" s="80" t="s">
        <v>2083</v>
      </c>
    </row>
    <row r="71" spans="3:5">
      <c r="C71" s="446"/>
      <c r="E71" s="446" t="s">
        <v>2085</v>
      </c>
    </row>
    <row r="72" spans="3:5">
      <c r="C72" s="446"/>
    </row>
    <row r="73" spans="3:5">
      <c r="C73" s="446" t="s">
        <v>2086</v>
      </c>
    </row>
    <row r="74" spans="3:5">
      <c r="C74" s="80" t="s">
        <v>2087</v>
      </c>
    </row>
    <row r="75" spans="3:5">
      <c r="C75" s="446"/>
    </row>
    <row r="76" spans="3:5">
      <c r="C76" s="446" t="s">
        <v>2088</v>
      </c>
    </row>
    <row r="77" spans="3:5">
      <c r="C77" s="446"/>
      <c r="D77" s="80" t="s">
        <v>2089</v>
      </c>
    </row>
    <row r="78" spans="3:5">
      <c r="C78" s="446"/>
    </row>
    <row r="79" spans="3:5">
      <c r="C79" s="452" t="s">
        <v>2090</v>
      </c>
    </row>
    <row r="80" spans="3:5">
      <c r="C80" s="446"/>
      <c r="D80" t="s">
        <v>2091</v>
      </c>
    </row>
    <row r="81" spans="3:4">
      <c r="C81" s="446"/>
      <c r="D81" s="453" t="s">
        <v>2092</v>
      </c>
    </row>
    <row r="82" spans="3:4">
      <c r="C82" s="446"/>
    </row>
    <row r="83" spans="3:4">
      <c r="C83" s="446" t="s">
        <v>2093</v>
      </c>
    </row>
    <row r="84" spans="3:4">
      <c r="C84" s="446"/>
      <c r="D84" t="s">
        <v>2094</v>
      </c>
    </row>
  </sheetData>
  <mergeCells count="10">
    <mergeCell ref="I7:O7"/>
    <mergeCell ref="I6:O6"/>
    <mergeCell ref="G2:G5"/>
    <mergeCell ref="C1:D1"/>
    <mergeCell ref="E1:F1"/>
    <mergeCell ref="P1:R1"/>
    <mergeCell ref="I1:O1"/>
    <mergeCell ref="I3:O3"/>
    <mergeCell ref="I4:O4"/>
    <mergeCell ref="I2:O2"/>
  </mergeCells>
  <phoneticPr fontId="2"/>
  <hyperlinks>
    <hyperlink ref="I41" r:id="rId1" xr:uid="{00000000-0004-0000-0700-000000000000}"/>
    <hyperlink ref="I42" r:id="rId2" xr:uid="{00000000-0004-0000-0700-000001000000}"/>
    <hyperlink ref="B41" r:id="rId3" xr:uid="{00000000-0004-0000-0700-000002000000}"/>
    <hyperlink ref="B43" r:id="rId4" xr:uid="{00000000-0004-0000-0700-000003000000}"/>
    <hyperlink ref="B45" r:id="rId5" xr:uid="{00000000-0004-0000-0700-000004000000}"/>
    <hyperlink ref="B48" r:id="rId6" xr:uid="{00000000-0004-0000-0700-000005000000}"/>
    <hyperlink ref="C59" r:id="rId7" xr:uid="{00000000-0004-0000-0700-000006000000}"/>
    <hyperlink ref="C68" r:id="rId8" xr:uid="{00000000-0004-0000-0700-000007000000}"/>
    <hyperlink ref="D70" r:id="rId9" xr:uid="{00000000-0004-0000-0700-000008000000}"/>
    <hyperlink ref="C74" r:id="rId10" xr:uid="{00000000-0004-0000-0700-000009000000}"/>
    <hyperlink ref="D77" r:id="rId11" xr:uid="{00000000-0004-0000-0700-00000A000000}"/>
    <hyperlink ref="C79" r:id="rId12" xr:uid="{00000000-0004-0000-0700-00000B000000}"/>
  </hyperlinks>
  <pageMargins left="0.7" right="0.7" top="0.75" bottom="0.75" header="0.3" footer="0.3"/>
  <drawing r:id="rId1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B2:N134"/>
  <sheetViews>
    <sheetView workbookViewId="0">
      <selection activeCell="M128" sqref="M128"/>
    </sheetView>
  </sheetViews>
  <sheetFormatPr defaultRowHeight="15.75"/>
  <cols>
    <col min="3" max="3" width="12.44140625" customWidth="1"/>
    <col min="5" max="5" width="8.33203125" customWidth="1"/>
    <col min="10" max="10" width="9.109375" bestFit="1" customWidth="1"/>
    <col min="12" max="12" width="10.44140625" bestFit="1" customWidth="1"/>
  </cols>
  <sheetData>
    <row r="2" spans="2:2">
      <c r="B2" t="s">
        <v>947</v>
      </c>
    </row>
    <row r="4" spans="2:2">
      <c r="B4" t="s">
        <v>948</v>
      </c>
    </row>
    <row r="5" spans="2:2">
      <c r="B5" t="s">
        <v>952</v>
      </c>
    </row>
    <row r="7" spans="2:2">
      <c r="B7" t="s">
        <v>949</v>
      </c>
    </row>
    <row r="8" spans="2:2">
      <c r="B8" t="s">
        <v>950</v>
      </c>
    </row>
    <row r="9" spans="2:2">
      <c r="B9" t="s">
        <v>951</v>
      </c>
    </row>
    <row r="11" spans="2:2">
      <c r="B11" t="s">
        <v>954</v>
      </c>
    </row>
    <row r="12" spans="2:2">
      <c r="B12" t="s">
        <v>953</v>
      </c>
    </row>
    <row r="14" spans="2:2">
      <c r="B14" t="s">
        <v>955</v>
      </c>
    </row>
    <row r="15" spans="2:2">
      <c r="B15" t="s">
        <v>956</v>
      </c>
    </row>
    <row r="17" spans="2:3">
      <c r="B17" t="s">
        <v>957</v>
      </c>
    </row>
    <row r="18" spans="2:3">
      <c r="B18" t="s">
        <v>958</v>
      </c>
    </row>
    <row r="21" spans="2:3">
      <c r="B21" t="s">
        <v>959</v>
      </c>
    </row>
    <row r="22" spans="2:3">
      <c r="C22" t="s">
        <v>960</v>
      </c>
    </row>
    <row r="23" spans="2:3">
      <c r="C23" t="s">
        <v>963</v>
      </c>
    </row>
    <row r="24" spans="2:3">
      <c r="C24" t="s">
        <v>964</v>
      </c>
    </row>
    <row r="25" spans="2:3">
      <c r="C25" t="s">
        <v>965</v>
      </c>
    </row>
    <row r="26" spans="2:3">
      <c r="C26" t="s">
        <v>966</v>
      </c>
    </row>
    <row r="27" spans="2:3">
      <c r="C27" t="s">
        <v>967</v>
      </c>
    </row>
    <row r="28" spans="2:3">
      <c r="C28" t="s">
        <v>961</v>
      </c>
    </row>
    <row r="29" spans="2:3">
      <c r="C29" t="s">
        <v>962</v>
      </c>
    </row>
    <row r="31" spans="2:3">
      <c r="B31" s="80" t="s">
        <v>968</v>
      </c>
    </row>
    <row r="34" spans="2:12">
      <c r="B34" s="37"/>
      <c r="D34" s="37"/>
      <c r="E34" s="37"/>
    </row>
    <row r="35" spans="2:12">
      <c r="B35" s="37"/>
      <c r="D35" s="37"/>
      <c r="E35" s="37"/>
    </row>
    <row r="36" spans="2:12">
      <c r="B36" s="37"/>
      <c r="D36" s="37"/>
      <c r="E36" s="37"/>
      <c r="J36" t="s">
        <v>999</v>
      </c>
    </row>
    <row r="37" spans="2:12">
      <c r="B37" s="37">
        <v>6280</v>
      </c>
      <c r="C37">
        <v>0.9</v>
      </c>
      <c r="D37" s="196">
        <f>B37*C37+B38</f>
        <v>6652</v>
      </c>
      <c r="J37" s="37">
        <v>12815</v>
      </c>
      <c r="K37" s="37">
        <v>185</v>
      </c>
    </row>
    <row r="38" spans="2:12">
      <c r="B38" s="37">
        <v>1000</v>
      </c>
      <c r="J38" s="76">
        <f>J40-J37</f>
        <v>-1282</v>
      </c>
    </row>
    <row r="39" spans="2:12">
      <c r="J39" t="s">
        <v>1000</v>
      </c>
    </row>
    <row r="40" spans="2:12">
      <c r="J40" s="200">
        <f>ROUNDDOWN(J37*0.9,0)</f>
        <v>11533</v>
      </c>
      <c r="K40" t="s">
        <v>1003</v>
      </c>
      <c r="L40" s="201">
        <f>J40+K37</f>
        <v>11718</v>
      </c>
    </row>
    <row r="41" spans="2:12">
      <c r="C41" t="s">
        <v>969</v>
      </c>
      <c r="D41" s="37">
        <v>2500</v>
      </c>
      <c r="E41" t="s">
        <v>997</v>
      </c>
      <c r="J41" s="76"/>
    </row>
    <row r="42" spans="2:12">
      <c r="C42" t="s">
        <v>970</v>
      </c>
      <c r="D42" s="37">
        <v>1200</v>
      </c>
      <c r="E42" t="s">
        <v>989</v>
      </c>
      <c r="J42" t="s">
        <v>1001</v>
      </c>
    </row>
    <row r="43" spans="2:12">
      <c r="C43" t="s">
        <v>971</v>
      </c>
      <c r="D43" s="37">
        <v>2000</v>
      </c>
      <c r="E43" t="s">
        <v>990</v>
      </c>
      <c r="J43">
        <f>ROUND(J40*0.1,0)</f>
        <v>1153</v>
      </c>
      <c r="K43" t="s">
        <v>1002</v>
      </c>
      <c r="L43" s="76">
        <f>L40-J43</f>
        <v>10565</v>
      </c>
    </row>
    <row r="44" spans="2:12">
      <c r="C44" t="s">
        <v>972</v>
      </c>
      <c r="D44" s="37">
        <v>1000</v>
      </c>
      <c r="E44" t="s">
        <v>991</v>
      </c>
    </row>
    <row r="45" spans="2:12">
      <c r="C45" t="s">
        <v>974</v>
      </c>
      <c r="D45" s="37">
        <v>500</v>
      </c>
      <c r="E45" t="s">
        <v>992</v>
      </c>
      <c r="J45" t="s">
        <v>1004</v>
      </c>
    </row>
    <row r="46" spans="2:12">
      <c r="C46" t="s">
        <v>975</v>
      </c>
      <c r="D46">
        <v>100</v>
      </c>
    </row>
    <row r="47" spans="2:12">
      <c r="C47" t="s">
        <v>976</v>
      </c>
      <c r="D47">
        <v>100</v>
      </c>
      <c r="K47" t="s">
        <v>1010</v>
      </c>
    </row>
    <row r="48" spans="2:12">
      <c r="C48" t="s">
        <v>977</v>
      </c>
      <c r="D48" s="37">
        <v>200</v>
      </c>
      <c r="K48" t="s">
        <v>1005</v>
      </c>
    </row>
    <row r="49" spans="2:12">
      <c r="C49" t="s">
        <v>978</v>
      </c>
      <c r="D49" s="37">
        <v>50</v>
      </c>
      <c r="K49" t="s">
        <v>1006</v>
      </c>
    </row>
    <row r="50" spans="2:12">
      <c r="C50" t="s">
        <v>979</v>
      </c>
      <c r="D50" s="37">
        <v>50</v>
      </c>
      <c r="K50" t="s">
        <v>1007</v>
      </c>
    </row>
    <row r="51" spans="2:12">
      <c r="C51" t="s">
        <v>988</v>
      </c>
      <c r="D51" s="37">
        <v>300</v>
      </c>
      <c r="K51" t="s">
        <v>1008</v>
      </c>
    </row>
    <row r="52" spans="2:12">
      <c r="K52" t="s">
        <v>1009</v>
      </c>
    </row>
    <row r="53" spans="2:12">
      <c r="C53" t="s">
        <v>980</v>
      </c>
      <c r="D53" t="s">
        <v>994</v>
      </c>
    </row>
    <row r="54" spans="2:12">
      <c r="C54" t="s">
        <v>981</v>
      </c>
      <c r="D54" t="s">
        <v>996</v>
      </c>
    </row>
    <row r="55" spans="2:12">
      <c r="C55" t="s">
        <v>982</v>
      </c>
      <c r="D55" t="s">
        <v>994</v>
      </c>
      <c r="J55" t="s">
        <v>1011</v>
      </c>
      <c r="L55">
        <v>6000</v>
      </c>
    </row>
    <row r="56" spans="2:12">
      <c r="C56" t="s">
        <v>983</v>
      </c>
      <c r="D56" t="s">
        <v>994</v>
      </c>
      <c r="J56" t="s">
        <v>1012</v>
      </c>
      <c r="L56">
        <v>2500</v>
      </c>
    </row>
    <row r="57" spans="2:12">
      <c r="C57" t="s">
        <v>984</v>
      </c>
      <c r="D57" t="s">
        <v>995</v>
      </c>
      <c r="J57" t="s">
        <v>1013</v>
      </c>
      <c r="L57">
        <v>1500</v>
      </c>
    </row>
    <row r="58" spans="2:12">
      <c r="C58" t="s">
        <v>985</v>
      </c>
      <c r="D58" t="s">
        <v>993</v>
      </c>
      <c r="J58" t="s">
        <v>1014</v>
      </c>
      <c r="L58">
        <v>1000</v>
      </c>
    </row>
    <row r="59" spans="2:12">
      <c r="C59" t="s">
        <v>986</v>
      </c>
      <c r="D59" t="s">
        <v>993</v>
      </c>
      <c r="J59" t="s">
        <v>1015</v>
      </c>
      <c r="L59">
        <v>1000</v>
      </c>
    </row>
    <row r="60" spans="2:12">
      <c r="C60" t="s">
        <v>987</v>
      </c>
      <c r="D60" t="s">
        <v>994</v>
      </c>
    </row>
    <row r="61" spans="2:12">
      <c r="C61" t="s">
        <v>973</v>
      </c>
      <c r="D61" t="s">
        <v>993</v>
      </c>
    </row>
    <row r="64" spans="2:12">
      <c r="B64" t="s">
        <v>1030</v>
      </c>
    </row>
    <row r="65" spans="3:11">
      <c r="J65" t="s">
        <v>1037</v>
      </c>
    </row>
    <row r="66" spans="3:11">
      <c r="C66" t="s">
        <v>1031</v>
      </c>
      <c r="K66" s="37">
        <v>5760</v>
      </c>
    </row>
    <row r="67" spans="3:11">
      <c r="C67" t="s">
        <v>1033</v>
      </c>
    </row>
    <row r="68" spans="3:11">
      <c r="C68" t="s">
        <v>1032</v>
      </c>
      <c r="J68" t="s">
        <v>1038</v>
      </c>
    </row>
    <row r="69" spans="3:11">
      <c r="C69" t="s">
        <v>1034</v>
      </c>
      <c r="K69" s="37">
        <v>4200</v>
      </c>
    </row>
    <row r="70" spans="3:11">
      <c r="C70" t="s">
        <v>1035</v>
      </c>
    </row>
    <row r="71" spans="3:11">
      <c r="J71" t="s">
        <v>1039</v>
      </c>
    </row>
    <row r="72" spans="3:11">
      <c r="K72" s="37">
        <v>3600</v>
      </c>
    </row>
    <row r="73" spans="3:11">
      <c r="C73" t="s">
        <v>1036</v>
      </c>
    </row>
    <row r="74" spans="3:11">
      <c r="J74" t="s">
        <v>1052</v>
      </c>
    </row>
    <row r="75" spans="3:11">
      <c r="J75" t="s">
        <v>1053</v>
      </c>
      <c r="K75" s="37">
        <v>8000</v>
      </c>
    </row>
    <row r="76" spans="3:11">
      <c r="J76" t="s">
        <v>1054</v>
      </c>
      <c r="K76" s="37">
        <v>2000</v>
      </c>
    </row>
    <row r="78" spans="3:11">
      <c r="J78" t="s">
        <v>1055</v>
      </c>
      <c r="K78" s="37">
        <v>3500</v>
      </c>
    </row>
    <row r="80" spans="3:11">
      <c r="J80" t="s">
        <v>1056</v>
      </c>
    </row>
    <row r="81" spans="2:10">
      <c r="J81" t="s">
        <v>1057</v>
      </c>
    </row>
    <row r="82" spans="2:10">
      <c r="J82" t="s">
        <v>1058</v>
      </c>
    </row>
    <row r="91" spans="2:10">
      <c r="B91" t="s">
        <v>1119</v>
      </c>
      <c r="C91" t="s">
        <v>1120</v>
      </c>
    </row>
    <row r="93" spans="2:10">
      <c r="B93" t="s">
        <v>1121</v>
      </c>
    </row>
    <row r="95" spans="2:10">
      <c r="B95" t="s">
        <v>1122</v>
      </c>
      <c r="C95" t="s">
        <v>1125</v>
      </c>
    </row>
    <row r="96" spans="2:10">
      <c r="B96" t="s">
        <v>1123</v>
      </c>
      <c r="C96" t="s">
        <v>1126</v>
      </c>
    </row>
    <row r="97" spans="2:14">
      <c r="B97" t="s">
        <v>1124</v>
      </c>
      <c r="C97" t="s">
        <v>1127</v>
      </c>
      <c r="J97" s="232" t="s">
        <v>1156</v>
      </c>
      <c r="K97" s="232"/>
      <c r="L97" s="232"/>
      <c r="M97" s="232"/>
      <c r="N97" s="232"/>
    </row>
    <row r="98" spans="2:14">
      <c r="J98" s="232"/>
      <c r="K98" s="235">
        <v>20</v>
      </c>
      <c r="L98" s="234">
        <f>K98*112</f>
        <v>2240</v>
      </c>
      <c r="M98" s="232"/>
      <c r="N98" s="232"/>
    </row>
    <row r="99" spans="2:14">
      <c r="C99" s="232"/>
      <c r="D99" s="232"/>
      <c r="E99" s="232" t="s">
        <v>1142</v>
      </c>
      <c r="J99" s="236" t="s">
        <v>1141</v>
      </c>
      <c r="K99" s="237">
        <v>15</v>
      </c>
      <c r="L99" s="238">
        <f>K99*112</f>
        <v>1680</v>
      </c>
      <c r="M99" s="232"/>
      <c r="N99" s="232"/>
    </row>
    <row r="100" spans="2:14">
      <c r="C100" s="232" t="s">
        <v>1139</v>
      </c>
      <c r="D100" s="233">
        <v>59.5</v>
      </c>
      <c r="E100" s="234">
        <f>D100*112</f>
        <v>6664</v>
      </c>
      <c r="J100" s="232"/>
      <c r="K100" s="232"/>
      <c r="L100" s="239">
        <f>SUM(L98:L99)</f>
        <v>3920</v>
      </c>
      <c r="M100" s="232"/>
      <c r="N100" s="232"/>
    </row>
    <row r="101" spans="2:14">
      <c r="C101" s="232" t="s">
        <v>1140</v>
      </c>
      <c r="D101" s="235">
        <v>15</v>
      </c>
      <c r="E101" s="234">
        <f>D101*112</f>
        <v>1680</v>
      </c>
    </row>
    <row r="102" spans="2:14">
      <c r="C102" s="236" t="s">
        <v>1141</v>
      </c>
      <c r="D102" s="237">
        <v>15</v>
      </c>
      <c r="E102" s="238">
        <f>D102*112</f>
        <v>1680</v>
      </c>
      <c r="L102" t="s">
        <v>1142</v>
      </c>
    </row>
    <row r="103" spans="2:14">
      <c r="C103" s="232"/>
      <c r="D103" s="232"/>
      <c r="E103" s="234">
        <f>SUM(E100:E102)</f>
        <v>10024</v>
      </c>
      <c r="J103" t="s">
        <v>1140</v>
      </c>
      <c r="K103" s="225">
        <v>15</v>
      </c>
      <c r="L103" s="37">
        <f>K103*112</f>
        <v>1680</v>
      </c>
      <c r="M103" t="s">
        <v>1161</v>
      </c>
    </row>
    <row r="104" spans="2:14">
      <c r="C104" t="s">
        <v>1145</v>
      </c>
      <c r="E104" s="37"/>
      <c r="J104" t="s">
        <v>1156</v>
      </c>
      <c r="K104" s="225">
        <v>10</v>
      </c>
      <c r="L104" s="37">
        <f>K104*112</f>
        <v>1120</v>
      </c>
    </row>
    <row r="105" spans="2:14">
      <c r="C105" t="s">
        <v>1154</v>
      </c>
      <c r="D105" t="s">
        <v>1148</v>
      </c>
      <c r="E105" s="37"/>
      <c r="F105" t="s">
        <v>1155</v>
      </c>
      <c r="J105" s="56" t="s">
        <v>1141</v>
      </c>
      <c r="K105" s="226">
        <v>15</v>
      </c>
      <c r="L105" s="57">
        <f>K105*112</f>
        <v>1680</v>
      </c>
    </row>
    <row r="106" spans="2:14">
      <c r="C106" t="s">
        <v>1143</v>
      </c>
      <c r="E106" s="37">
        <v>1728</v>
      </c>
      <c r="F106" s="6" t="s">
        <v>1159</v>
      </c>
      <c r="L106" s="76">
        <f>SUM(L103:L105)</f>
        <v>4480</v>
      </c>
    </row>
    <row r="107" spans="2:14">
      <c r="C107" t="s">
        <v>1144</v>
      </c>
      <c r="E107" s="37">
        <v>3180</v>
      </c>
      <c r="F107" t="s">
        <v>1152</v>
      </c>
    </row>
    <row r="108" spans="2:14">
      <c r="C108" t="s">
        <v>1157</v>
      </c>
      <c r="E108" s="37">
        <v>1600</v>
      </c>
      <c r="F108" t="s">
        <v>1160</v>
      </c>
      <c r="J108" t="s">
        <v>1139</v>
      </c>
      <c r="K108" s="224">
        <v>59.5</v>
      </c>
      <c r="L108" s="37">
        <f>K108*112</f>
        <v>6664</v>
      </c>
      <c r="M108" t="s">
        <v>1162</v>
      </c>
    </row>
    <row r="109" spans="2:14">
      <c r="C109" t="s">
        <v>1158</v>
      </c>
      <c r="E109" s="37">
        <v>1180</v>
      </c>
      <c r="F109" t="s">
        <v>1164</v>
      </c>
      <c r="J109" t="s">
        <v>1156</v>
      </c>
      <c r="K109" s="225">
        <v>10</v>
      </c>
      <c r="L109" s="37">
        <f>K109*112</f>
        <v>1120</v>
      </c>
    </row>
    <row r="110" spans="2:14">
      <c r="C110" t="s">
        <v>1146</v>
      </c>
      <c r="D110" t="s">
        <v>1148</v>
      </c>
      <c r="E110" s="37"/>
      <c r="F110" t="s">
        <v>1149</v>
      </c>
      <c r="J110" s="56" t="s">
        <v>1141</v>
      </c>
      <c r="K110" s="226">
        <v>15</v>
      </c>
      <c r="L110" s="57">
        <f>K110*112</f>
        <v>1680</v>
      </c>
    </row>
    <row r="111" spans="2:14">
      <c r="C111" t="s">
        <v>1147</v>
      </c>
      <c r="D111" t="s">
        <v>1148</v>
      </c>
      <c r="E111" s="37"/>
      <c r="F111" t="s">
        <v>1149</v>
      </c>
      <c r="L111" s="76">
        <f>SUM(L108:L110)</f>
        <v>9464</v>
      </c>
    </row>
    <row r="112" spans="2:14">
      <c r="C112" s="227" t="s">
        <v>1150</v>
      </c>
      <c r="D112" s="228" t="s">
        <v>1151</v>
      </c>
      <c r="E112" s="229">
        <v>5500</v>
      </c>
      <c r="F112" t="s">
        <v>1153</v>
      </c>
    </row>
    <row r="113" spans="3:11">
      <c r="E113" s="37">
        <f>SUM(E106:E112)</f>
        <v>13188</v>
      </c>
    </row>
    <row r="116" spans="3:11">
      <c r="D116" t="s">
        <v>1163</v>
      </c>
      <c r="E116" s="37">
        <v>8458</v>
      </c>
    </row>
    <row r="122" spans="3:11">
      <c r="H122" t="s">
        <v>1736</v>
      </c>
      <c r="I122" t="s">
        <v>1737</v>
      </c>
      <c r="J122" t="s">
        <v>1738</v>
      </c>
    </row>
    <row r="123" spans="3:11">
      <c r="H123" t="s">
        <v>1735</v>
      </c>
    </row>
    <row r="124" spans="3:11">
      <c r="C124" s="86" t="s">
        <v>1727</v>
      </c>
      <c r="E124" s="86">
        <v>7484</v>
      </c>
      <c r="F124" t="s">
        <v>1726</v>
      </c>
    </row>
    <row r="125" spans="3:11">
      <c r="C125" t="s">
        <v>1733</v>
      </c>
      <c r="E125" s="37">
        <v>2350</v>
      </c>
      <c r="H125" t="s">
        <v>1739</v>
      </c>
      <c r="K125" t="s">
        <v>1740</v>
      </c>
    </row>
    <row r="126" spans="3:11">
      <c r="H126" t="s">
        <v>1744</v>
      </c>
      <c r="K126" t="s">
        <v>1741</v>
      </c>
    </row>
    <row r="128" spans="3:11">
      <c r="C128" t="s">
        <v>1728</v>
      </c>
      <c r="E128" s="37">
        <v>969</v>
      </c>
      <c r="H128" t="s">
        <v>1742</v>
      </c>
      <c r="K128" t="s">
        <v>1743</v>
      </c>
    </row>
    <row r="129" spans="3:11">
      <c r="E129" s="37"/>
      <c r="H129" t="s">
        <v>1746</v>
      </c>
      <c r="K129" t="s">
        <v>1745</v>
      </c>
    </row>
    <row r="130" spans="3:11">
      <c r="C130" t="s">
        <v>1729</v>
      </c>
      <c r="E130" s="37"/>
      <c r="H130" t="s">
        <v>1747</v>
      </c>
      <c r="K130" t="s">
        <v>1745</v>
      </c>
    </row>
    <row r="131" spans="3:11">
      <c r="C131" t="s">
        <v>1730</v>
      </c>
      <c r="E131" s="37">
        <v>500</v>
      </c>
      <c r="H131" t="s">
        <v>1748</v>
      </c>
      <c r="K131" t="s">
        <v>1749</v>
      </c>
    </row>
    <row r="132" spans="3:11">
      <c r="C132" t="s">
        <v>1731</v>
      </c>
      <c r="E132" s="37">
        <v>4000</v>
      </c>
    </row>
    <row r="134" spans="3:11">
      <c r="C134" t="s">
        <v>1732</v>
      </c>
      <c r="E134" s="37">
        <v>2135</v>
      </c>
    </row>
  </sheetData>
  <phoneticPr fontId="2"/>
  <hyperlinks>
    <hyperlink ref="B31" r:id="rId1" xr:uid="{00000000-0004-0000-08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2:Q60"/>
  <sheetViews>
    <sheetView topLeftCell="A27" workbookViewId="0">
      <selection activeCell="B61" sqref="B61"/>
    </sheetView>
  </sheetViews>
  <sheetFormatPr defaultRowHeight="15.75"/>
  <sheetData>
    <row r="2" spans="2:11">
      <c r="B2" t="s">
        <v>377</v>
      </c>
      <c r="C2" t="s">
        <v>380</v>
      </c>
      <c r="D2" t="s">
        <v>381</v>
      </c>
    </row>
    <row r="3" spans="2:11">
      <c r="B3" t="s">
        <v>378</v>
      </c>
      <c r="C3" t="s">
        <v>380</v>
      </c>
      <c r="D3" t="s">
        <v>384</v>
      </c>
    </row>
    <row r="4" spans="2:11">
      <c r="B4" t="s">
        <v>379</v>
      </c>
      <c r="C4" t="s">
        <v>380</v>
      </c>
      <c r="D4" t="s">
        <v>382</v>
      </c>
    </row>
    <row r="6" spans="2:11">
      <c r="B6" t="s">
        <v>383</v>
      </c>
    </row>
    <row r="7" spans="2:11">
      <c r="B7" t="s">
        <v>385</v>
      </c>
    </row>
    <row r="9" spans="2:11">
      <c r="B9" s="644" t="s">
        <v>386</v>
      </c>
      <c r="C9" s="644"/>
      <c r="D9" s="644" t="s">
        <v>387</v>
      </c>
      <c r="E9" s="644"/>
      <c r="F9" s="644" t="s">
        <v>388</v>
      </c>
      <c r="G9" s="644"/>
      <c r="H9" s="644" t="s">
        <v>389</v>
      </c>
      <c r="I9" s="644"/>
      <c r="J9" s="644" t="s">
        <v>390</v>
      </c>
      <c r="K9" s="644"/>
    </row>
    <row r="14" spans="2:11">
      <c r="B14" t="s">
        <v>391</v>
      </c>
    </row>
    <row r="15" spans="2:11">
      <c r="B15" t="s">
        <v>392</v>
      </c>
    </row>
    <row r="17" spans="2:10">
      <c r="B17" t="s">
        <v>393</v>
      </c>
    </row>
    <row r="18" spans="2:10">
      <c r="B18" s="104" t="s">
        <v>400</v>
      </c>
    </row>
    <row r="19" spans="2:10">
      <c r="J19" t="s">
        <v>406</v>
      </c>
    </row>
    <row r="20" spans="2:10">
      <c r="B20" t="s">
        <v>394</v>
      </c>
      <c r="J20" t="s">
        <v>407</v>
      </c>
    </row>
    <row r="21" spans="2:10">
      <c r="B21" t="s">
        <v>395</v>
      </c>
    </row>
    <row r="22" spans="2:10">
      <c r="B22" t="s">
        <v>396</v>
      </c>
    </row>
    <row r="25" spans="2:10">
      <c r="B25" t="s">
        <v>401</v>
      </c>
    </row>
    <row r="26" spans="2:10">
      <c r="B26" t="s">
        <v>397</v>
      </c>
    </row>
    <row r="27" spans="2:10">
      <c r="B27" t="s">
        <v>398</v>
      </c>
    </row>
    <row r="28" spans="2:10">
      <c r="B28" t="s">
        <v>399</v>
      </c>
    </row>
    <row r="30" spans="2:10">
      <c r="B30" t="s">
        <v>402</v>
      </c>
    </row>
    <row r="31" spans="2:10">
      <c r="B31" t="s">
        <v>403</v>
      </c>
    </row>
    <row r="32" spans="2:10">
      <c r="B32" t="s">
        <v>404</v>
      </c>
    </row>
    <row r="34" spans="1:17">
      <c r="B34" t="s">
        <v>405</v>
      </c>
    </row>
    <row r="37" spans="1:17">
      <c r="A37" s="4"/>
      <c r="B37" s="4"/>
      <c r="C37" s="4"/>
      <c r="D37" s="4"/>
      <c r="E37" s="4"/>
      <c r="F37" s="4"/>
      <c r="G37" s="4"/>
      <c r="H37" s="4"/>
      <c r="I37" s="4"/>
      <c r="J37" s="4"/>
      <c r="K37" s="4"/>
      <c r="L37" s="4"/>
      <c r="M37" s="4"/>
      <c r="N37" s="4"/>
      <c r="O37" s="4"/>
      <c r="P37" s="4"/>
      <c r="Q37" s="4"/>
    </row>
    <row r="38" spans="1:17">
      <c r="B38">
        <v>1</v>
      </c>
      <c r="C38" t="s">
        <v>409</v>
      </c>
    </row>
    <row r="39" spans="1:17">
      <c r="B39">
        <v>2</v>
      </c>
      <c r="C39" t="s">
        <v>410</v>
      </c>
    </row>
    <row r="41" spans="1:17">
      <c r="B41" t="s">
        <v>411</v>
      </c>
    </row>
    <row r="44" spans="1:17" s="4" customFormat="1">
      <c r="B44" s="4" t="s">
        <v>412</v>
      </c>
    </row>
    <row r="45" spans="1:17">
      <c r="B45" t="s">
        <v>413</v>
      </c>
    </row>
    <row r="46" spans="1:17">
      <c r="B46" t="s">
        <v>414</v>
      </c>
    </row>
    <row r="47" spans="1:17">
      <c r="B47" t="s">
        <v>415</v>
      </c>
    </row>
    <row r="48" spans="1:17">
      <c r="B48" t="s">
        <v>416</v>
      </c>
    </row>
    <row r="49" spans="2:2">
      <c r="B49" t="s">
        <v>417</v>
      </c>
    </row>
    <row r="50" spans="2:2">
      <c r="B50" t="s">
        <v>418</v>
      </c>
    </row>
    <row r="52" spans="2:2">
      <c r="B52" t="s">
        <v>419</v>
      </c>
    </row>
    <row r="54" spans="2:2">
      <c r="B54" t="s">
        <v>420</v>
      </c>
    </row>
    <row r="55" spans="2:2">
      <c r="B55" t="s">
        <v>421</v>
      </c>
    </row>
    <row r="57" spans="2:2">
      <c r="B57" t="s">
        <v>424</v>
      </c>
    </row>
    <row r="58" spans="2:2">
      <c r="B58" s="107" t="s">
        <v>422</v>
      </c>
    </row>
    <row r="59" spans="2:2">
      <c r="B59" t="s">
        <v>425</v>
      </c>
    </row>
    <row r="60" spans="2:2">
      <c r="B60" t="s">
        <v>423</v>
      </c>
    </row>
  </sheetData>
  <mergeCells count="5">
    <mergeCell ref="B9:C9"/>
    <mergeCell ref="D9:E9"/>
    <mergeCell ref="F9:G9"/>
    <mergeCell ref="H9:I9"/>
    <mergeCell ref="J9:K9"/>
  </mergeCells>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249977111117893"/>
  </sheetPr>
  <dimension ref="A3:O23"/>
  <sheetViews>
    <sheetView workbookViewId="0">
      <selection activeCell="G27" sqref="G27"/>
    </sheetView>
  </sheetViews>
  <sheetFormatPr defaultRowHeight="15.75"/>
  <cols>
    <col min="1" max="1" width="3.77734375" customWidth="1"/>
    <col min="2" max="2" width="3.77734375" style="5" customWidth="1"/>
  </cols>
  <sheetData>
    <row r="3" spans="1:15">
      <c r="B3" s="5" t="s">
        <v>16</v>
      </c>
      <c r="C3" s="2" t="s">
        <v>0</v>
      </c>
    </row>
    <row r="4" spans="1:15">
      <c r="B4" s="5" t="s">
        <v>16</v>
      </c>
      <c r="C4" s="2" t="s">
        <v>1</v>
      </c>
      <c r="J4" t="s">
        <v>45</v>
      </c>
    </row>
    <row r="5" spans="1:15">
      <c r="C5" s="1" t="s">
        <v>2</v>
      </c>
      <c r="J5" t="s">
        <v>44</v>
      </c>
    </row>
    <row r="6" spans="1:15">
      <c r="A6" t="s">
        <v>9</v>
      </c>
    </row>
    <row r="7" spans="1:15">
      <c r="B7" s="5" t="s">
        <v>17</v>
      </c>
      <c r="C7" s="3" t="s">
        <v>3</v>
      </c>
      <c r="D7" s="4"/>
      <c r="F7" t="s">
        <v>8</v>
      </c>
    </row>
    <row r="8" spans="1:15">
      <c r="F8" t="s">
        <v>15</v>
      </c>
      <c r="J8" s="2" t="s">
        <v>30</v>
      </c>
    </row>
    <row r="10" spans="1:15">
      <c r="B10" s="5" t="s">
        <v>17</v>
      </c>
      <c r="C10" s="3" t="s">
        <v>4</v>
      </c>
      <c r="D10" s="4"/>
      <c r="F10" t="s">
        <v>7</v>
      </c>
      <c r="K10" t="s">
        <v>29</v>
      </c>
    </row>
    <row r="11" spans="1:15">
      <c r="B11" s="5" t="s">
        <v>16</v>
      </c>
      <c r="C11" s="2" t="s">
        <v>5</v>
      </c>
      <c r="K11" t="s">
        <v>31</v>
      </c>
    </row>
    <row r="12" spans="1:15">
      <c r="B12" s="5" t="s">
        <v>18</v>
      </c>
      <c r="C12" s="6" t="s">
        <v>6</v>
      </c>
      <c r="F12" t="s">
        <v>19</v>
      </c>
      <c r="L12" t="s">
        <v>32</v>
      </c>
    </row>
    <row r="13" spans="1:15">
      <c r="B13" s="5" t="s">
        <v>18</v>
      </c>
      <c r="C13" t="s">
        <v>10</v>
      </c>
      <c r="M13" t="s">
        <v>33</v>
      </c>
      <c r="O13" t="s">
        <v>37</v>
      </c>
    </row>
    <row r="14" spans="1:15">
      <c r="D14" t="s">
        <v>11</v>
      </c>
      <c r="E14" t="s">
        <v>42</v>
      </c>
      <c r="F14" t="s">
        <v>41</v>
      </c>
      <c r="G14" t="s">
        <v>43</v>
      </c>
      <c r="M14" t="s">
        <v>36</v>
      </c>
    </row>
    <row r="15" spans="1:15">
      <c r="D15" t="s">
        <v>12</v>
      </c>
      <c r="E15" t="s">
        <v>20</v>
      </c>
      <c r="F15" t="s">
        <v>40</v>
      </c>
    </row>
    <row r="16" spans="1:15">
      <c r="D16" t="s">
        <v>13</v>
      </c>
      <c r="E16" t="s">
        <v>27</v>
      </c>
      <c r="F16" t="s">
        <v>39</v>
      </c>
      <c r="K16" t="s">
        <v>34</v>
      </c>
    </row>
    <row r="17" spans="2:11">
      <c r="D17" t="s">
        <v>14</v>
      </c>
      <c r="E17" t="s">
        <v>28</v>
      </c>
      <c r="F17" t="s">
        <v>38</v>
      </c>
      <c r="K17" t="s">
        <v>35</v>
      </c>
    </row>
    <row r="18" spans="2:11">
      <c r="B18" s="5" t="s">
        <v>17</v>
      </c>
      <c r="C18" s="1" t="s">
        <v>26</v>
      </c>
    </row>
    <row r="19" spans="2:11">
      <c r="D19" t="s">
        <v>24</v>
      </c>
    </row>
    <row r="20" spans="2:11">
      <c r="D20" t="s">
        <v>25</v>
      </c>
    </row>
    <row r="21" spans="2:11">
      <c r="D21" t="s">
        <v>21</v>
      </c>
    </row>
    <row r="22" spans="2:11">
      <c r="D22" t="s">
        <v>23</v>
      </c>
    </row>
    <row r="23" spans="2:11">
      <c r="D23" t="s">
        <v>22</v>
      </c>
    </row>
  </sheetData>
  <phoneticPr fontId="2"/>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249977111117893"/>
  </sheetPr>
  <dimension ref="A1:K23"/>
  <sheetViews>
    <sheetView workbookViewId="0">
      <selection activeCell="G27" sqref="G27"/>
    </sheetView>
  </sheetViews>
  <sheetFormatPr defaultRowHeight="15.75"/>
  <cols>
    <col min="1" max="1" width="9.33203125" customWidth="1"/>
    <col min="2" max="2" width="4.6640625" bestFit="1" customWidth="1"/>
    <col min="3" max="3" width="17.77734375" bestFit="1" customWidth="1"/>
    <col min="4" max="7" width="8.88671875" style="5"/>
    <col min="8" max="8" width="9.77734375" style="7" bestFit="1" customWidth="1"/>
    <col min="10" max="10" width="11.109375" bestFit="1" customWidth="1"/>
  </cols>
  <sheetData>
    <row r="1" spans="1:11">
      <c r="A1" s="21">
        <f ca="1">TODAY()</f>
        <v>44201</v>
      </c>
      <c r="B1" s="21"/>
    </row>
    <row r="2" spans="1:11" ht="16.5" thickBot="1">
      <c r="B2" t="s">
        <v>88</v>
      </c>
      <c r="C2" s="5" t="s">
        <v>89</v>
      </c>
      <c r="D2" s="14" t="s">
        <v>57</v>
      </c>
      <c r="E2" s="14" t="s">
        <v>58</v>
      </c>
      <c r="F2" s="14" t="s">
        <v>59</v>
      </c>
      <c r="G2" s="14" t="s">
        <v>68</v>
      </c>
      <c r="H2" s="15" t="s">
        <v>72</v>
      </c>
    </row>
    <row r="3" spans="1:11">
      <c r="B3" s="648" t="s">
        <v>51</v>
      </c>
      <c r="C3" s="31" t="s">
        <v>46</v>
      </c>
      <c r="D3" s="32" t="s">
        <v>60</v>
      </c>
      <c r="E3" s="32" t="s">
        <v>70</v>
      </c>
      <c r="F3" s="32" t="s">
        <v>63</v>
      </c>
      <c r="G3" s="32" t="s">
        <v>69</v>
      </c>
      <c r="H3" s="33">
        <v>350</v>
      </c>
      <c r="J3" s="11"/>
    </row>
    <row r="4" spans="1:11">
      <c r="A4" t="s">
        <v>48</v>
      </c>
      <c r="B4" s="649"/>
      <c r="C4" s="34" t="s">
        <v>47</v>
      </c>
      <c r="D4" s="35" t="s">
        <v>64</v>
      </c>
      <c r="E4" s="35" t="s">
        <v>60</v>
      </c>
      <c r="F4" s="35" t="s">
        <v>61</v>
      </c>
      <c r="G4" s="35" t="s">
        <v>69</v>
      </c>
      <c r="H4" s="36">
        <v>1000</v>
      </c>
      <c r="I4" s="12" t="s">
        <v>87</v>
      </c>
      <c r="J4" s="11"/>
    </row>
    <row r="5" spans="1:11">
      <c r="B5" s="649"/>
      <c r="C5" s="8" t="s">
        <v>52</v>
      </c>
      <c r="D5" s="9" t="s">
        <v>64</v>
      </c>
      <c r="E5" s="9" t="s">
        <v>60</v>
      </c>
      <c r="F5" s="9" t="s">
        <v>62</v>
      </c>
      <c r="G5" s="9" t="s">
        <v>69</v>
      </c>
      <c r="H5" s="16">
        <v>3000</v>
      </c>
      <c r="J5" s="11" t="s">
        <v>92</v>
      </c>
      <c r="K5" s="24" t="s">
        <v>93</v>
      </c>
    </row>
    <row r="6" spans="1:11">
      <c r="B6" s="649"/>
      <c r="C6" s="8" t="s">
        <v>50</v>
      </c>
      <c r="D6" s="9" t="s">
        <v>60</v>
      </c>
      <c r="E6" s="9" t="s">
        <v>71</v>
      </c>
      <c r="F6" s="9" t="s">
        <v>62</v>
      </c>
      <c r="G6" s="9" t="s">
        <v>67</v>
      </c>
      <c r="H6" s="16">
        <v>2000</v>
      </c>
      <c r="J6" s="11" t="s">
        <v>100</v>
      </c>
    </row>
    <row r="7" spans="1:11">
      <c r="B7" s="649"/>
      <c r="C7" s="8" t="s">
        <v>49</v>
      </c>
      <c r="D7" s="9" t="s">
        <v>60</v>
      </c>
      <c r="E7" s="9" t="s">
        <v>71</v>
      </c>
      <c r="F7" s="9" t="s">
        <v>63</v>
      </c>
      <c r="G7" s="9" t="s">
        <v>69</v>
      </c>
      <c r="H7" s="16">
        <v>3300</v>
      </c>
      <c r="J7" s="11" t="s">
        <v>100</v>
      </c>
    </row>
    <row r="8" spans="1:11">
      <c r="B8" s="650"/>
      <c r="C8" s="25" t="s">
        <v>65</v>
      </c>
      <c r="D8" s="26" t="s">
        <v>95</v>
      </c>
      <c r="E8" s="26" t="s">
        <v>71</v>
      </c>
      <c r="F8" s="26" t="s">
        <v>63</v>
      </c>
      <c r="G8" s="26" t="s">
        <v>96</v>
      </c>
      <c r="H8" s="27">
        <v>0</v>
      </c>
      <c r="I8" s="5" t="s">
        <v>90</v>
      </c>
      <c r="J8" s="11"/>
    </row>
    <row r="9" spans="1:11" ht="16.5" thickBot="1">
      <c r="B9" s="651"/>
      <c r="C9" s="28" t="s">
        <v>97</v>
      </c>
      <c r="D9" s="29" t="s">
        <v>60</v>
      </c>
      <c r="E9" s="29" t="s">
        <v>71</v>
      </c>
      <c r="F9" s="29" t="s">
        <v>61</v>
      </c>
      <c r="G9" s="29" t="s">
        <v>98</v>
      </c>
      <c r="H9" s="30">
        <v>400</v>
      </c>
      <c r="I9" s="12" t="s">
        <v>99</v>
      </c>
      <c r="J9" s="11"/>
    </row>
    <row r="10" spans="1:11">
      <c r="B10" s="645" t="s">
        <v>53</v>
      </c>
      <c r="C10" s="31" t="s">
        <v>54</v>
      </c>
      <c r="D10" s="32" t="s">
        <v>60</v>
      </c>
      <c r="E10" s="32" t="s">
        <v>71</v>
      </c>
      <c r="F10" s="32" t="s">
        <v>63</v>
      </c>
      <c r="G10" s="32" t="s">
        <v>69</v>
      </c>
      <c r="H10" s="33">
        <v>2000</v>
      </c>
      <c r="J10" s="11"/>
    </row>
    <row r="11" spans="1:11">
      <c r="B11" s="646"/>
      <c r="C11" s="8" t="s">
        <v>55</v>
      </c>
      <c r="D11" s="9" t="s">
        <v>64</v>
      </c>
      <c r="E11" s="9" t="s">
        <v>60</v>
      </c>
      <c r="F11" s="9" t="s">
        <v>62</v>
      </c>
      <c r="G11" s="9" t="s">
        <v>69</v>
      </c>
      <c r="H11" s="16">
        <v>1300</v>
      </c>
      <c r="J11" s="11" t="s">
        <v>92</v>
      </c>
      <c r="K11" s="24" t="s">
        <v>93</v>
      </c>
    </row>
    <row r="12" spans="1:11">
      <c r="B12" s="646"/>
      <c r="C12" s="8" t="s">
        <v>56</v>
      </c>
      <c r="D12" s="9" t="s">
        <v>64</v>
      </c>
      <c r="E12" s="9" t="s">
        <v>60</v>
      </c>
      <c r="F12" s="9" t="s">
        <v>64</v>
      </c>
      <c r="G12" s="9" t="s">
        <v>69</v>
      </c>
      <c r="H12" s="16">
        <v>2200</v>
      </c>
      <c r="I12" s="11" t="s">
        <v>83</v>
      </c>
      <c r="J12" s="11" t="s">
        <v>91</v>
      </c>
    </row>
    <row r="13" spans="1:11" ht="16.5" thickBot="1">
      <c r="B13" s="647"/>
      <c r="C13" s="17" t="s">
        <v>80</v>
      </c>
      <c r="D13" s="18" t="s">
        <v>60</v>
      </c>
      <c r="E13" s="18" t="s">
        <v>71</v>
      </c>
      <c r="F13" s="18" t="s">
        <v>66</v>
      </c>
      <c r="G13" s="18" t="s">
        <v>69</v>
      </c>
      <c r="H13" s="19" t="s">
        <v>64</v>
      </c>
      <c r="J13" s="11" t="s">
        <v>100</v>
      </c>
    </row>
    <row r="14" spans="1:11">
      <c r="B14" t="s">
        <v>73</v>
      </c>
    </row>
    <row r="15" spans="1:11">
      <c r="C15" t="s">
        <v>74</v>
      </c>
    </row>
    <row r="16" spans="1:11">
      <c r="C16" t="s">
        <v>81</v>
      </c>
      <c r="D16" s="20" t="s">
        <v>101</v>
      </c>
    </row>
    <row r="17" spans="2:4">
      <c r="C17" t="s">
        <v>75</v>
      </c>
    </row>
    <row r="18" spans="2:4" ht="16.5" thickBot="1"/>
    <row r="19" spans="2:4" ht="16.5" thickBot="1">
      <c r="B19" s="652" t="s">
        <v>76</v>
      </c>
      <c r="C19" s="653"/>
      <c r="D19" s="23" t="s">
        <v>84</v>
      </c>
    </row>
    <row r="20" spans="2:4">
      <c r="B20" s="22" t="s">
        <v>51</v>
      </c>
      <c r="C20" s="13" t="s">
        <v>82</v>
      </c>
      <c r="D20" s="20" t="s">
        <v>94</v>
      </c>
    </row>
    <row r="21" spans="2:4">
      <c r="B21" s="654" t="s">
        <v>53</v>
      </c>
      <c r="C21" s="8" t="s">
        <v>77</v>
      </c>
      <c r="D21" s="20" t="s">
        <v>85</v>
      </c>
    </row>
    <row r="22" spans="2:4">
      <c r="B22" s="655"/>
      <c r="C22" s="8" t="s">
        <v>78</v>
      </c>
      <c r="D22" s="20" t="s">
        <v>85</v>
      </c>
    </row>
    <row r="23" spans="2:4">
      <c r="B23" s="656"/>
      <c r="C23" s="10" t="s">
        <v>79</v>
      </c>
      <c r="D23" s="20" t="s">
        <v>86</v>
      </c>
    </row>
  </sheetData>
  <mergeCells count="4">
    <mergeCell ref="B10:B13"/>
    <mergeCell ref="B3:B9"/>
    <mergeCell ref="B19:C19"/>
    <mergeCell ref="B21:B23"/>
  </mergeCells>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249977111117893"/>
  </sheetPr>
  <dimension ref="B1:Q46"/>
  <sheetViews>
    <sheetView topLeftCell="A10" zoomScale="85" zoomScaleNormal="85" workbookViewId="0">
      <selection activeCell="G27" sqref="G27"/>
    </sheetView>
  </sheetViews>
  <sheetFormatPr defaultRowHeight="15.75"/>
  <cols>
    <col min="1" max="2" width="3.109375" customWidth="1"/>
    <col min="3" max="3" width="13.109375" bestFit="1" customWidth="1"/>
    <col min="4" max="4" width="8.88671875" style="37"/>
    <col min="6" max="6" width="9.6640625" style="37" bestFit="1" customWidth="1"/>
    <col min="10" max="10" width="10.77734375" customWidth="1"/>
    <col min="11" max="11" width="9.77734375" customWidth="1"/>
    <col min="12" max="13" width="9.6640625" bestFit="1" customWidth="1"/>
    <col min="14" max="14" width="10.44140625" bestFit="1" customWidth="1"/>
  </cols>
  <sheetData>
    <row r="1" spans="2:17">
      <c r="B1" t="s">
        <v>184</v>
      </c>
    </row>
    <row r="2" spans="2:17">
      <c r="C2" t="s">
        <v>182</v>
      </c>
      <c r="D2" s="37">
        <f>5*4+2</f>
        <v>22</v>
      </c>
      <c r="E2" t="s">
        <v>186</v>
      </c>
      <c r="I2" t="s">
        <v>218</v>
      </c>
    </row>
    <row r="3" spans="2:17">
      <c r="C3" t="s">
        <v>183</v>
      </c>
      <c r="D3" s="37">
        <f>2*4+1</f>
        <v>9</v>
      </c>
      <c r="E3" t="s">
        <v>186</v>
      </c>
      <c r="I3" t="s">
        <v>216</v>
      </c>
    </row>
    <row r="4" spans="2:17">
      <c r="C4" s="51" t="s">
        <v>189</v>
      </c>
      <c r="D4" s="52">
        <v>230000</v>
      </c>
      <c r="E4" s="51" t="s">
        <v>185</v>
      </c>
      <c r="I4" t="s">
        <v>217</v>
      </c>
      <c r="N4" t="s">
        <v>210</v>
      </c>
      <c r="O4" t="s">
        <v>211</v>
      </c>
    </row>
    <row r="5" spans="2:17" s="58" customFormat="1">
      <c r="B5" s="58" t="s">
        <v>215</v>
      </c>
      <c r="C5" s="53"/>
      <c r="D5" s="54"/>
      <c r="E5" s="53"/>
      <c r="F5" s="59"/>
      <c r="O5" s="58" t="s">
        <v>212</v>
      </c>
    </row>
    <row r="6" spans="2:17">
      <c r="B6" s="65" t="s">
        <v>194</v>
      </c>
      <c r="C6" s="65"/>
      <c r="D6" s="66"/>
      <c r="E6" s="65"/>
      <c r="F6" s="67" t="s">
        <v>187</v>
      </c>
      <c r="G6" s="68" t="s">
        <v>208</v>
      </c>
      <c r="N6" t="s">
        <v>200</v>
      </c>
    </row>
    <row r="7" spans="2:17">
      <c r="C7" t="s">
        <v>204</v>
      </c>
      <c r="D7" s="37">
        <v>900</v>
      </c>
      <c r="F7" s="37">
        <f>D7*D2</f>
        <v>19800</v>
      </c>
      <c r="G7" t="s">
        <v>207</v>
      </c>
      <c r="H7" s="37"/>
      <c r="J7" t="s">
        <v>199</v>
      </c>
      <c r="N7" t="s">
        <v>201</v>
      </c>
    </row>
    <row r="8" spans="2:17">
      <c r="C8" t="s">
        <v>203</v>
      </c>
      <c r="D8" s="37">
        <v>500</v>
      </c>
      <c r="F8" s="37">
        <f>D8*D2</f>
        <v>11000</v>
      </c>
      <c r="G8" t="s">
        <v>207</v>
      </c>
      <c r="J8" s="60" t="s">
        <v>197</v>
      </c>
      <c r="K8" s="61">
        <v>78</v>
      </c>
      <c r="L8" s="63">
        <f>K8*D2</f>
        <v>1716</v>
      </c>
      <c r="N8" t="s">
        <v>213</v>
      </c>
    </row>
    <row r="9" spans="2:17">
      <c r="C9" t="s">
        <v>202</v>
      </c>
      <c r="D9" s="37">
        <v>2000</v>
      </c>
      <c r="F9" s="37">
        <f>D9*D3</f>
        <v>18000</v>
      </c>
      <c r="G9" t="s">
        <v>209</v>
      </c>
      <c r="J9" s="62" t="s">
        <v>198</v>
      </c>
      <c r="K9" s="56">
        <v>108</v>
      </c>
      <c r="L9" s="64">
        <f>K9*D2</f>
        <v>2376</v>
      </c>
      <c r="N9" t="s">
        <v>214</v>
      </c>
      <c r="Q9" t="s">
        <v>254</v>
      </c>
    </row>
    <row r="10" spans="2:17">
      <c r="C10" t="s">
        <v>188</v>
      </c>
      <c r="D10" s="37">
        <v>98000</v>
      </c>
      <c r="F10" s="37">
        <f>D10</f>
        <v>98000</v>
      </c>
      <c r="L10" s="37">
        <f>SUM(L8:L9)</f>
        <v>4092</v>
      </c>
      <c r="N10" t="s">
        <v>41</v>
      </c>
    </row>
    <row r="11" spans="2:17">
      <c r="C11" t="s">
        <v>190</v>
      </c>
      <c r="D11" s="37">
        <v>5000</v>
      </c>
      <c r="F11" s="37">
        <f>D11</f>
        <v>5000</v>
      </c>
      <c r="N11" t="s">
        <v>222</v>
      </c>
    </row>
    <row r="12" spans="2:17">
      <c r="C12" t="s">
        <v>192</v>
      </c>
      <c r="D12" s="37">
        <v>3000</v>
      </c>
      <c r="F12" s="37">
        <f>D12</f>
        <v>3000</v>
      </c>
      <c r="N12" t="s">
        <v>227</v>
      </c>
    </row>
    <row r="13" spans="2:17">
      <c r="C13" s="56" t="s">
        <v>191</v>
      </c>
      <c r="D13" s="57">
        <v>2000</v>
      </c>
      <c r="E13" s="56"/>
      <c r="F13" s="57">
        <f>D13</f>
        <v>2000</v>
      </c>
      <c r="G13" s="56"/>
      <c r="H13" s="56"/>
    </row>
    <row r="14" spans="2:17">
      <c r="F14" s="37">
        <f>SUM(F7:F13)</f>
        <v>156800</v>
      </c>
      <c r="G14" s="55">
        <f>F14/D4</f>
        <v>0.68173913043478263</v>
      </c>
    </row>
    <row r="16" spans="2:17">
      <c r="B16" s="65" t="s">
        <v>193</v>
      </c>
      <c r="C16" s="65"/>
      <c r="D16" s="66"/>
      <c r="E16" s="65"/>
      <c r="F16" s="66"/>
      <c r="G16" s="65"/>
    </row>
    <row r="17" spans="2:14">
      <c r="C17" t="s">
        <v>195</v>
      </c>
      <c r="D17" s="37">
        <v>1050</v>
      </c>
      <c r="F17" s="37">
        <v>1050</v>
      </c>
      <c r="J17" t="s">
        <v>41</v>
      </c>
      <c r="K17" t="s">
        <v>219</v>
      </c>
      <c r="N17" t="s">
        <v>237</v>
      </c>
    </row>
    <row r="18" spans="2:14">
      <c r="C18" t="s">
        <v>196</v>
      </c>
      <c r="D18" s="37">
        <v>2000</v>
      </c>
      <c r="F18" s="37">
        <f>D18*2</f>
        <v>4000</v>
      </c>
      <c r="G18" t="s">
        <v>206</v>
      </c>
      <c r="J18" t="s">
        <v>200</v>
      </c>
      <c r="K18" t="s">
        <v>220</v>
      </c>
    </row>
    <row r="19" spans="2:14">
      <c r="J19" t="s">
        <v>201</v>
      </c>
      <c r="K19" t="s">
        <v>221</v>
      </c>
    </row>
    <row r="20" spans="2:14">
      <c r="J20" t="s">
        <v>224</v>
      </c>
      <c r="K20" t="s">
        <v>223</v>
      </c>
    </row>
    <row r="21" spans="2:14">
      <c r="C21" s="56"/>
      <c r="D21" s="57"/>
      <c r="E21" s="56"/>
      <c r="F21" s="57"/>
      <c r="G21" s="56"/>
      <c r="H21" s="56"/>
    </row>
    <row r="22" spans="2:14">
      <c r="F22" s="37">
        <f>SUM(F17:F21)</f>
        <v>5050</v>
      </c>
      <c r="G22" s="55">
        <f>F22/D4</f>
        <v>2.1956521739130434E-2</v>
      </c>
    </row>
    <row r="25" spans="2:14">
      <c r="D25" s="73" t="s">
        <v>234</v>
      </c>
      <c r="E25" s="74" t="s">
        <v>205</v>
      </c>
      <c r="F25" s="73">
        <f>D4-F14-F22</f>
        <v>68150</v>
      </c>
      <c r="G25" s="75">
        <f>1-G14-G22</f>
        <v>0.29630434782608694</v>
      </c>
      <c r="H25" t="s">
        <v>235</v>
      </c>
    </row>
    <row r="26" spans="2:14">
      <c r="K26">
        <v>10000</v>
      </c>
      <c r="L26">
        <v>0.16</v>
      </c>
      <c r="M26" s="37">
        <f>ROUND(K26/L26,0)</f>
        <v>62500</v>
      </c>
    </row>
    <row r="27" spans="2:14">
      <c r="B27" s="65" t="s">
        <v>236</v>
      </c>
      <c r="C27" s="65"/>
      <c r="D27" s="66"/>
      <c r="E27" s="65"/>
      <c r="F27" s="66"/>
      <c r="G27" s="65"/>
      <c r="K27">
        <v>10000</v>
      </c>
      <c r="L27">
        <v>0.15</v>
      </c>
      <c r="M27" s="37">
        <f>K27/L27</f>
        <v>66666.666666666672</v>
      </c>
    </row>
    <row r="28" spans="2:14">
      <c r="B28" t="s">
        <v>240</v>
      </c>
      <c r="C28" t="s">
        <v>223</v>
      </c>
      <c r="D28" s="37">
        <v>5000</v>
      </c>
      <c r="F28" s="37">
        <f>D28*D3*0.8</f>
        <v>36000</v>
      </c>
      <c r="G28" t="s">
        <v>244</v>
      </c>
    </row>
    <row r="29" spans="2:14">
      <c r="B29" t="s">
        <v>240</v>
      </c>
      <c r="C29" t="s">
        <v>219</v>
      </c>
      <c r="D29" s="37">
        <v>1500</v>
      </c>
      <c r="F29" s="37">
        <f>D29</f>
        <v>1500</v>
      </c>
    </row>
    <row r="30" spans="2:14">
      <c r="B30" t="s">
        <v>240</v>
      </c>
      <c r="C30" t="s">
        <v>225</v>
      </c>
      <c r="D30" s="37">
        <v>5000</v>
      </c>
      <c r="F30" s="37">
        <f>D30*2</f>
        <v>10000</v>
      </c>
      <c r="G30" t="s">
        <v>206</v>
      </c>
    </row>
    <row r="31" spans="2:14">
      <c r="B31" t="s">
        <v>240</v>
      </c>
      <c r="C31" t="s">
        <v>226</v>
      </c>
      <c r="D31" s="37">
        <v>2000</v>
      </c>
      <c r="F31" s="37">
        <f>D31*2</f>
        <v>4000</v>
      </c>
      <c r="G31" t="s">
        <v>206</v>
      </c>
    </row>
    <row r="32" spans="2:14">
      <c r="C32" s="56"/>
      <c r="D32" s="57"/>
      <c r="E32" s="56"/>
      <c r="F32" s="57"/>
      <c r="G32" s="56"/>
    </row>
    <row r="33" spans="4:14">
      <c r="F33" s="37">
        <f>SUM(F28:F32)</f>
        <v>51500</v>
      </c>
      <c r="G33" s="55">
        <f>F33/F25</f>
        <v>0.75568598679383714</v>
      </c>
      <c r="H33" t="s">
        <v>243</v>
      </c>
    </row>
    <row r="35" spans="4:14">
      <c r="D35" s="70" t="s">
        <v>231</v>
      </c>
      <c r="E35" s="69" t="s">
        <v>205</v>
      </c>
      <c r="F35" s="70">
        <f>F25-F33</f>
        <v>16650</v>
      </c>
      <c r="G35" s="71">
        <f>1-G33</f>
        <v>0.24431401320616286</v>
      </c>
      <c r="H35" t="s">
        <v>242</v>
      </c>
    </row>
    <row r="36" spans="4:14">
      <c r="E36" s="72" t="s">
        <v>228</v>
      </c>
      <c r="F36" s="37" t="s">
        <v>229</v>
      </c>
    </row>
    <row r="38" spans="4:14">
      <c r="F38" s="37">
        <f>F35*12</f>
        <v>199800</v>
      </c>
      <c r="G38" t="s">
        <v>230</v>
      </c>
    </row>
    <row r="39" spans="4:14">
      <c r="E39" t="s">
        <v>232</v>
      </c>
      <c r="F39" s="37">
        <f>900000-200000</f>
        <v>700000</v>
      </c>
      <c r="G39" t="s">
        <v>241</v>
      </c>
    </row>
    <row r="40" spans="4:14">
      <c r="D40" s="57" t="s">
        <v>238</v>
      </c>
      <c r="E40" s="56" t="s">
        <v>233</v>
      </c>
      <c r="F40" s="57">
        <f>SUM(F38:F39)</f>
        <v>899800</v>
      </c>
    </row>
    <row r="41" spans="4:14">
      <c r="D41" s="37">
        <v>1</v>
      </c>
      <c r="E41" t="s">
        <v>239</v>
      </c>
      <c r="F41" s="37">
        <f>$F$40*D41</f>
        <v>899800</v>
      </c>
    </row>
    <row r="42" spans="4:14">
      <c r="D42" s="37">
        <v>2</v>
      </c>
      <c r="E42" t="s">
        <v>239</v>
      </c>
      <c r="F42" s="37">
        <f>$F$40*D42</f>
        <v>1799600</v>
      </c>
      <c r="K42" t="s">
        <v>250</v>
      </c>
      <c r="L42" s="37"/>
      <c r="M42" t="s">
        <v>251</v>
      </c>
      <c r="N42" t="s">
        <v>252</v>
      </c>
    </row>
    <row r="43" spans="4:14">
      <c r="D43" s="37">
        <v>3</v>
      </c>
      <c r="E43" t="s">
        <v>239</v>
      </c>
      <c r="F43" s="37">
        <f>$F$40*D43</f>
        <v>2699400</v>
      </c>
      <c r="K43" t="s">
        <v>245</v>
      </c>
      <c r="L43" s="37">
        <v>490000</v>
      </c>
    </row>
    <row r="44" spans="4:14">
      <c r="D44" s="37">
        <v>4</v>
      </c>
      <c r="E44" t="s">
        <v>239</v>
      </c>
      <c r="F44" s="37">
        <f>$F$40*D44</f>
        <v>3599200</v>
      </c>
      <c r="H44" t="s">
        <v>253</v>
      </c>
      <c r="J44" s="37">
        <f>SUM(L43:L46)</f>
        <v>2584000</v>
      </c>
      <c r="K44" s="77" t="s">
        <v>249</v>
      </c>
      <c r="L44" s="78">
        <v>1410000</v>
      </c>
      <c r="M44" s="78">
        <v>2790000</v>
      </c>
      <c r="N44" s="79">
        <f>L44-M44</f>
        <v>-1380000</v>
      </c>
    </row>
    <row r="45" spans="4:14">
      <c r="D45" s="37">
        <v>5</v>
      </c>
      <c r="E45" t="s">
        <v>239</v>
      </c>
      <c r="F45" s="37">
        <f>$F$40*D45</f>
        <v>4499000</v>
      </c>
      <c r="I45" t="s">
        <v>247</v>
      </c>
      <c r="J45" s="76">
        <f>J44-F44</f>
        <v>-1015200</v>
      </c>
      <c r="K45" s="77" t="s">
        <v>248</v>
      </c>
      <c r="L45" s="78">
        <v>534000</v>
      </c>
      <c r="M45" s="78">
        <v>660000</v>
      </c>
      <c r="N45" s="79">
        <f>L45-M45</f>
        <v>-126000</v>
      </c>
    </row>
    <row r="46" spans="4:14">
      <c r="K46" t="s">
        <v>246</v>
      </c>
      <c r="L46" s="37">
        <v>150000</v>
      </c>
    </row>
  </sheetData>
  <phoneticPr fontId="2"/>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249977111117893"/>
  </sheetPr>
  <dimension ref="B3:D48"/>
  <sheetViews>
    <sheetView workbookViewId="0">
      <selection activeCell="C49" sqref="C49"/>
    </sheetView>
  </sheetViews>
  <sheetFormatPr defaultRowHeight="15.75"/>
  <cols>
    <col min="2" max="2" width="10.5546875" bestFit="1" customWidth="1"/>
    <col min="3" max="3" width="11.21875" bestFit="1" customWidth="1"/>
  </cols>
  <sheetData>
    <row r="3" spans="2:4">
      <c r="B3" s="657" t="s">
        <v>559</v>
      </c>
      <c r="C3" s="657"/>
      <c r="D3" s="657"/>
    </row>
    <row r="4" spans="2:4">
      <c r="B4" s="72" t="s">
        <v>162</v>
      </c>
      <c r="C4" s="37">
        <v>37800</v>
      </c>
      <c r="D4" t="s">
        <v>185</v>
      </c>
    </row>
    <row r="5" spans="2:4">
      <c r="B5" s="137" t="s">
        <v>556</v>
      </c>
      <c r="C5" s="37">
        <f>C4*0.1</f>
        <v>3780</v>
      </c>
      <c r="D5" t="s">
        <v>550</v>
      </c>
    </row>
    <row r="6" spans="2:4">
      <c r="B6" s="138" t="s">
        <v>558</v>
      </c>
      <c r="C6" s="133">
        <f>C4*0.09161</f>
        <v>3462.8579999999997</v>
      </c>
      <c r="D6" s="132" t="s">
        <v>551</v>
      </c>
    </row>
    <row r="7" spans="2:4">
      <c r="B7" s="139" t="s">
        <v>557</v>
      </c>
      <c r="C7" s="57">
        <f>C4*0.04</f>
        <v>1512</v>
      </c>
      <c r="D7" s="56" t="s">
        <v>551</v>
      </c>
    </row>
    <row r="8" spans="2:4">
      <c r="C8" s="76">
        <f>C4-C5</f>
        <v>34020</v>
      </c>
      <c r="D8" s="134" t="s">
        <v>552</v>
      </c>
    </row>
    <row r="9" spans="2:4">
      <c r="B9" s="56"/>
      <c r="C9" s="135">
        <f>SUM(C6:C7)</f>
        <v>4974.8580000000002</v>
      </c>
      <c r="D9" s="136" t="s">
        <v>553</v>
      </c>
    </row>
    <row r="10" spans="2:4">
      <c r="C10" s="76">
        <f>C8-C9</f>
        <v>29045.142</v>
      </c>
      <c r="D10" s="134" t="s">
        <v>554</v>
      </c>
    </row>
    <row r="11" spans="2:4">
      <c r="B11" s="56"/>
      <c r="C11" s="56">
        <v>400</v>
      </c>
      <c r="D11" s="136" t="s">
        <v>555</v>
      </c>
    </row>
    <row r="12" spans="2:4">
      <c r="B12" s="72" t="s">
        <v>187</v>
      </c>
      <c r="C12" s="76">
        <f>SUM(C10:C11)</f>
        <v>29445.142</v>
      </c>
      <c r="D12" s="134" t="s">
        <v>185</v>
      </c>
    </row>
    <row r="15" spans="2:4">
      <c r="B15" s="72" t="s">
        <v>560</v>
      </c>
      <c r="C15" s="55">
        <f>1-C12/C4</f>
        <v>0.2210279894179894</v>
      </c>
    </row>
    <row r="20" spans="2:4">
      <c r="B20">
        <v>14</v>
      </c>
    </row>
    <row r="21" spans="2:4">
      <c r="B21">
        <v>15</v>
      </c>
    </row>
    <row r="22" spans="2:4">
      <c r="B22">
        <v>16</v>
      </c>
    </row>
    <row r="23" spans="2:4">
      <c r="B23">
        <v>17</v>
      </c>
    </row>
    <row r="25" spans="2:4">
      <c r="C25" t="s">
        <v>561</v>
      </c>
    </row>
    <row r="26" spans="2:4">
      <c r="D26" t="s">
        <v>562</v>
      </c>
    </row>
    <row r="27" spans="2:4">
      <c r="D27" t="s">
        <v>563</v>
      </c>
    </row>
    <row r="28" spans="2:4">
      <c r="D28" t="s">
        <v>564</v>
      </c>
    </row>
    <row r="29" spans="2:4">
      <c r="D29" t="s">
        <v>565</v>
      </c>
    </row>
    <row r="30" spans="2:4">
      <c r="D30" t="s">
        <v>566</v>
      </c>
    </row>
    <row r="31" spans="2:4">
      <c r="D31" t="s">
        <v>567</v>
      </c>
    </row>
    <row r="32" spans="2:4">
      <c r="D32" t="s">
        <v>568</v>
      </c>
    </row>
    <row r="33" spans="3:4">
      <c r="D33" t="s">
        <v>569</v>
      </c>
    </row>
    <row r="48" spans="3:4">
      <c r="C48" s="21"/>
    </row>
  </sheetData>
  <mergeCells count="1">
    <mergeCell ref="B3:D3"/>
  </mergeCells>
  <phoneticPr fontId="2"/>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0" tint="-0.249977111117893"/>
  </sheetPr>
  <dimension ref="B2:S43"/>
  <sheetViews>
    <sheetView zoomScale="85" zoomScaleNormal="85" workbookViewId="0">
      <selection activeCell="F22" sqref="F22"/>
    </sheetView>
  </sheetViews>
  <sheetFormatPr defaultRowHeight="15.75"/>
  <cols>
    <col min="2" max="2" width="10.109375" bestFit="1" customWidth="1"/>
    <col min="8" max="8" width="22.109375" customWidth="1"/>
  </cols>
  <sheetData>
    <row r="2" spans="2:12">
      <c r="B2" s="21"/>
    </row>
    <row r="3" spans="2:12">
      <c r="B3" s="21">
        <v>43117</v>
      </c>
      <c r="C3" t="s">
        <v>265</v>
      </c>
    </row>
    <row r="4" spans="2:12">
      <c r="B4" s="21">
        <v>43125</v>
      </c>
      <c r="C4" t="s">
        <v>292</v>
      </c>
      <c r="D4" t="s">
        <v>293</v>
      </c>
      <c r="F4" s="80" t="s">
        <v>294</v>
      </c>
      <c r="K4" t="s">
        <v>295</v>
      </c>
    </row>
    <row r="8" spans="2:12">
      <c r="B8" s="21">
        <v>43128</v>
      </c>
      <c r="C8" t="s">
        <v>266</v>
      </c>
      <c r="D8" t="s">
        <v>257</v>
      </c>
    </row>
    <row r="9" spans="2:12">
      <c r="E9" t="s">
        <v>258</v>
      </c>
    </row>
    <row r="11" spans="2:12">
      <c r="B11" s="21">
        <v>43147</v>
      </c>
      <c r="C11" t="s">
        <v>255</v>
      </c>
      <c r="D11" t="s">
        <v>259</v>
      </c>
      <c r="I11" t="s">
        <v>267</v>
      </c>
      <c r="J11" t="s">
        <v>268</v>
      </c>
    </row>
    <row r="12" spans="2:12">
      <c r="E12" t="s">
        <v>260</v>
      </c>
      <c r="F12" s="37">
        <v>3500</v>
      </c>
      <c r="J12" t="s">
        <v>48</v>
      </c>
    </row>
    <row r="13" spans="2:12">
      <c r="J13" t="s">
        <v>269</v>
      </c>
    </row>
    <row r="15" spans="2:12">
      <c r="B15" s="21">
        <v>43154</v>
      </c>
      <c r="C15" t="s">
        <v>256</v>
      </c>
      <c r="D15" t="s">
        <v>261</v>
      </c>
      <c r="G15" t="s">
        <v>263</v>
      </c>
    </row>
    <row r="16" spans="2:12">
      <c r="D16" t="s">
        <v>262</v>
      </c>
      <c r="G16" t="s">
        <v>264</v>
      </c>
      <c r="I16" s="77" t="s">
        <v>262</v>
      </c>
      <c r="J16" s="77" t="s">
        <v>270</v>
      </c>
      <c r="K16" s="77" t="s">
        <v>271</v>
      </c>
      <c r="L16" s="77"/>
    </row>
    <row r="17" spans="2:19">
      <c r="I17" t="s">
        <v>272</v>
      </c>
      <c r="J17" t="s">
        <v>273</v>
      </c>
      <c r="L17" s="80" t="s">
        <v>275</v>
      </c>
    </row>
    <row r="18" spans="2:19">
      <c r="J18" t="s">
        <v>274</v>
      </c>
    </row>
    <row r="22" spans="2:19">
      <c r="H22" t="s">
        <v>314</v>
      </c>
    </row>
    <row r="23" spans="2:19">
      <c r="H23" s="1" t="s">
        <v>309</v>
      </c>
      <c r="I23" s="37">
        <v>7200</v>
      </c>
      <c r="J23" t="s">
        <v>311</v>
      </c>
      <c r="K23" t="s">
        <v>320</v>
      </c>
    </row>
    <row r="24" spans="2:19">
      <c r="B24" t="s">
        <v>296</v>
      </c>
      <c r="D24" s="37">
        <v>2980</v>
      </c>
      <c r="H24" s="92" t="s">
        <v>308</v>
      </c>
      <c r="I24" s="91">
        <v>9158</v>
      </c>
      <c r="K24" t="s">
        <v>321</v>
      </c>
      <c r="R24" s="86"/>
    </row>
    <row r="25" spans="2:19">
      <c r="B25" t="s">
        <v>297</v>
      </c>
      <c r="D25" s="37">
        <v>1880</v>
      </c>
      <c r="H25" s="92" t="s">
        <v>299</v>
      </c>
      <c r="I25" s="91">
        <v>480</v>
      </c>
      <c r="K25" t="s">
        <v>322</v>
      </c>
      <c r="O25" s="21"/>
      <c r="R25" s="86"/>
      <c r="S25" s="87"/>
    </row>
    <row r="26" spans="2:19">
      <c r="H26" s="85" t="s">
        <v>306</v>
      </c>
      <c r="I26" s="88">
        <v>3240</v>
      </c>
      <c r="J26" t="s">
        <v>312</v>
      </c>
      <c r="O26" s="21"/>
      <c r="R26" s="86"/>
      <c r="S26" s="87"/>
    </row>
    <row r="27" spans="2:19">
      <c r="H27" s="85" t="s">
        <v>307</v>
      </c>
      <c r="I27" s="88">
        <v>6970</v>
      </c>
      <c r="J27" t="s">
        <v>310</v>
      </c>
      <c r="K27" t="s">
        <v>317</v>
      </c>
      <c r="O27" s="21"/>
      <c r="S27" s="87"/>
    </row>
    <row r="28" spans="2:19">
      <c r="H28" s="89" t="s">
        <v>305</v>
      </c>
      <c r="I28" s="90">
        <v>43150</v>
      </c>
      <c r="J28" s="89" t="s">
        <v>312</v>
      </c>
      <c r="K28" s="89" t="s">
        <v>313</v>
      </c>
      <c r="O28" s="21"/>
      <c r="R28" s="86"/>
      <c r="S28" s="87"/>
    </row>
    <row r="29" spans="2:19">
      <c r="H29" s="658" t="s">
        <v>298</v>
      </c>
      <c r="I29" s="91">
        <v>149</v>
      </c>
      <c r="K29" t="s">
        <v>322</v>
      </c>
      <c r="O29" s="21"/>
      <c r="R29" s="86"/>
      <c r="S29" s="87"/>
    </row>
    <row r="30" spans="2:19">
      <c r="H30" s="658"/>
      <c r="I30" s="91">
        <v>890</v>
      </c>
      <c r="K30" t="s">
        <v>322</v>
      </c>
      <c r="O30" s="21"/>
      <c r="R30" s="86"/>
      <c r="S30" s="87"/>
    </row>
    <row r="31" spans="2:19">
      <c r="H31" s="658"/>
      <c r="I31" s="91">
        <v>899</v>
      </c>
      <c r="K31" t="s">
        <v>322</v>
      </c>
      <c r="O31" s="21"/>
      <c r="S31" s="87"/>
    </row>
    <row r="32" spans="2:19">
      <c r="H32" s="92" t="s">
        <v>300</v>
      </c>
      <c r="I32" s="91">
        <v>2000</v>
      </c>
      <c r="O32" s="21"/>
      <c r="S32" s="87"/>
    </row>
    <row r="33" spans="8:19">
      <c r="H33" s="92" t="s">
        <v>303</v>
      </c>
      <c r="I33" s="91">
        <v>1026</v>
      </c>
      <c r="O33" s="21"/>
      <c r="S33" s="87"/>
    </row>
    <row r="34" spans="8:19">
      <c r="H34" s="85" t="s">
        <v>302</v>
      </c>
      <c r="I34" s="37">
        <v>2904</v>
      </c>
      <c r="J34" t="s">
        <v>310</v>
      </c>
      <c r="K34" t="s">
        <v>316</v>
      </c>
      <c r="O34" s="21"/>
      <c r="R34" s="86"/>
      <c r="S34" s="87"/>
    </row>
    <row r="35" spans="8:19">
      <c r="H35" s="85" t="s">
        <v>318</v>
      </c>
      <c r="I35" s="37">
        <v>11000</v>
      </c>
      <c r="J35" t="s">
        <v>310</v>
      </c>
      <c r="K35" t="s">
        <v>315</v>
      </c>
      <c r="O35" s="21"/>
      <c r="R35" s="86"/>
      <c r="S35" s="87"/>
    </row>
    <row r="36" spans="8:19">
      <c r="H36" s="92" t="s">
        <v>304</v>
      </c>
      <c r="I36" s="91">
        <v>740</v>
      </c>
      <c r="O36" s="21"/>
      <c r="R36" s="86"/>
      <c r="S36" s="87"/>
    </row>
    <row r="37" spans="8:19">
      <c r="H37" s="1" t="s">
        <v>301</v>
      </c>
      <c r="I37" s="37">
        <v>4900</v>
      </c>
      <c r="J37" t="s">
        <v>311</v>
      </c>
      <c r="K37" t="s">
        <v>319</v>
      </c>
      <c r="O37" s="21"/>
      <c r="R37" s="86"/>
      <c r="S37" s="87"/>
    </row>
    <row r="38" spans="8:19">
      <c r="I38" s="37"/>
      <c r="O38" s="21"/>
      <c r="S38" s="87"/>
    </row>
    <row r="39" spans="8:19">
      <c r="I39" s="37">
        <f>SUM(I23:I37)</f>
        <v>94706</v>
      </c>
      <c r="O39" s="21"/>
      <c r="R39" s="86"/>
      <c r="S39" s="87"/>
    </row>
    <row r="40" spans="8:19">
      <c r="I40" s="37"/>
    </row>
    <row r="41" spans="8:19">
      <c r="I41" s="37">
        <f>SUM(I36,I29:I33,I25,I24)</f>
        <v>15342</v>
      </c>
      <c r="J41" s="55">
        <f>I41/I39</f>
        <v>0.16199607205456887</v>
      </c>
    </row>
    <row r="42" spans="8:19">
      <c r="I42" s="37"/>
    </row>
    <row r="43" spans="8:19">
      <c r="I43" s="37"/>
    </row>
  </sheetData>
  <mergeCells count="1">
    <mergeCell ref="H29:H31"/>
  </mergeCells>
  <phoneticPr fontId="2"/>
  <hyperlinks>
    <hyperlink ref="L17" r:id="rId1" xr:uid="{00000000-0004-0000-0E00-000000000000}"/>
    <hyperlink ref="F4" r:id="rId2" xr:uid="{00000000-0004-0000-0E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0" tint="-0.249977111117893"/>
  </sheetPr>
  <dimension ref="B2:G23"/>
  <sheetViews>
    <sheetView workbookViewId="0">
      <selection activeCell="D36" sqref="D36"/>
    </sheetView>
  </sheetViews>
  <sheetFormatPr defaultRowHeight="15.75"/>
  <cols>
    <col min="2" max="2" width="9.109375" bestFit="1" customWidth="1"/>
    <col min="3" max="3" width="12.33203125" bestFit="1" customWidth="1"/>
    <col min="4" max="4" width="12.6640625" bestFit="1" customWidth="1"/>
    <col min="7" max="7" width="21" bestFit="1" customWidth="1"/>
  </cols>
  <sheetData>
    <row r="2" spans="2:7">
      <c r="B2" s="72" t="s">
        <v>346</v>
      </c>
      <c r="C2" s="5" t="s">
        <v>323</v>
      </c>
      <c r="D2" s="5" t="s">
        <v>324</v>
      </c>
      <c r="E2" s="5" t="s">
        <v>325</v>
      </c>
      <c r="F2" s="5" t="s">
        <v>169</v>
      </c>
      <c r="G2" s="5" t="s">
        <v>326</v>
      </c>
    </row>
    <row r="3" spans="2:7">
      <c r="B3" s="659">
        <v>43196</v>
      </c>
      <c r="C3" s="5" t="s">
        <v>349</v>
      </c>
      <c r="D3" s="5" t="s">
        <v>341</v>
      </c>
      <c r="E3" s="5" t="s">
        <v>352</v>
      </c>
      <c r="F3" s="5"/>
      <c r="G3" s="5" t="s">
        <v>327</v>
      </c>
    </row>
    <row r="4" spans="2:7">
      <c r="B4" s="659"/>
      <c r="C4" s="5" t="s">
        <v>332</v>
      </c>
      <c r="D4" s="5" t="s">
        <v>358</v>
      </c>
      <c r="E4" s="5" t="s">
        <v>353</v>
      </c>
      <c r="F4" s="5"/>
    </row>
    <row r="5" spans="2:7">
      <c r="B5" s="659">
        <v>43197</v>
      </c>
      <c r="C5" s="5" t="s">
        <v>348</v>
      </c>
      <c r="D5" s="5" t="s">
        <v>350</v>
      </c>
      <c r="E5" s="5" t="s">
        <v>338</v>
      </c>
      <c r="F5" s="5"/>
    </row>
    <row r="6" spans="2:7">
      <c r="B6" s="659"/>
      <c r="C6" s="5" t="s">
        <v>335</v>
      </c>
      <c r="D6" s="5" t="s">
        <v>354</v>
      </c>
      <c r="E6" s="5" t="s">
        <v>355</v>
      </c>
      <c r="F6" s="5"/>
    </row>
    <row r="7" spans="2:7">
      <c r="B7" s="659">
        <v>43198</v>
      </c>
      <c r="C7" s="643" t="s">
        <v>333</v>
      </c>
      <c r="D7" s="5" t="s">
        <v>334</v>
      </c>
      <c r="E7" s="5" t="s">
        <v>351</v>
      </c>
      <c r="F7" s="5" t="s">
        <v>339</v>
      </c>
    </row>
    <row r="8" spans="2:7">
      <c r="B8" s="659"/>
      <c r="C8" s="643"/>
      <c r="D8" s="5"/>
      <c r="E8" s="5" t="s">
        <v>344</v>
      </c>
      <c r="F8" s="5" t="s">
        <v>344</v>
      </c>
    </row>
    <row r="9" spans="2:7">
      <c r="B9" s="659">
        <v>43199</v>
      </c>
      <c r="C9" s="5" t="s">
        <v>357</v>
      </c>
      <c r="D9" s="5" t="s">
        <v>343</v>
      </c>
      <c r="E9" s="5"/>
      <c r="F9" s="5"/>
      <c r="G9" s="5" t="s">
        <v>328</v>
      </c>
    </row>
    <row r="10" spans="2:7">
      <c r="B10" s="659"/>
      <c r="C10" s="5" t="s">
        <v>356</v>
      </c>
      <c r="D10" s="5"/>
      <c r="E10" s="5"/>
      <c r="F10" s="5"/>
      <c r="G10" s="5" t="s">
        <v>347</v>
      </c>
    </row>
    <row r="12" spans="2:7">
      <c r="B12" s="72" t="s">
        <v>329</v>
      </c>
      <c r="C12" t="s">
        <v>330</v>
      </c>
    </row>
    <row r="13" spans="2:7">
      <c r="C13" t="s">
        <v>331</v>
      </c>
    </row>
    <row r="15" spans="2:7">
      <c r="B15" t="s">
        <v>335</v>
      </c>
    </row>
    <row r="16" spans="2:7">
      <c r="B16" t="s">
        <v>336</v>
      </c>
      <c r="C16" t="s">
        <v>337</v>
      </c>
    </row>
    <row r="17" spans="2:3">
      <c r="B17" t="s">
        <v>344</v>
      </c>
      <c r="C17" t="s">
        <v>338</v>
      </c>
    </row>
    <row r="18" spans="2:3">
      <c r="B18" t="s">
        <v>345</v>
      </c>
      <c r="C18" t="s">
        <v>340</v>
      </c>
    </row>
    <row r="19" spans="2:3">
      <c r="C19" t="s">
        <v>341</v>
      </c>
    </row>
    <row r="20" spans="2:3">
      <c r="C20" t="s">
        <v>342</v>
      </c>
    </row>
    <row r="21" spans="2:3">
      <c r="C21" t="s">
        <v>351</v>
      </c>
    </row>
    <row r="22" spans="2:3">
      <c r="C22" t="s">
        <v>343</v>
      </c>
    </row>
    <row r="23" spans="2:3">
      <c r="C23" t="s">
        <v>352</v>
      </c>
    </row>
  </sheetData>
  <mergeCells count="5">
    <mergeCell ref="B3:B4"/>
    <mergeCell ref="B5:B6"/>
    <mergeCell ref="B7:B8"/>
    <mergeCell ref="B9:B10"/>
    <mergeCell ref="C7:C8"/>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537A2-91B1-421E-A719-1A8A1776C14B}">
  <dimension ref="B3:Z32"/>
  <sheetViews>
    <sheetView showGridLines="0" workbookViewId="0">
      <selection activeCell="C33" sqref="C33"/>
    </sheetView>
  </sheetViews>
  <sheetFormatPr defaultRowHeight="15.75"/>
  <cols>
    <col min="2" max="4" width="3.77734375" customWidth="1"/>
    <col min="8" max="10" width="3.77734375" customWidth="1"/>
    <col min="16" max="18" width="3.77734375" customWidth="1"/>
    <col min="20" max="22" width="3.77734375" customWidth="1"/>
    <col min="23" max="23" width="5.5546875" customWidth="1"/>
    <col min="24" max="26" width="3.77734375" customWidth="1"/>
  </cols>
  <sheetData>
    <row r="3" spans="2:26">
      <c r="B3" s="166" t="s">
        <v>2590</v>
      </c>
      <c r="I3" s="166" t="s">
        <v>2604</v>
      </c>
      <c r="P3" s="166" t="s">
        <v>2612</v>
      </c>
    </row>
    <row r="4" spans="2:26">
      <c r="B4" t="s">
        <v>2591</v>
      </c>
      <c r="I4" t="s">
        <v>2597</v>
      </c>
      <c r="Q4" s="166">
        <v>1</v>
      </c>
      <c r="R4" t="s">
        <v>2607</v>
      </c>
      <c r="T4" s="166">
        <v>2</v>
      </c>
      <c r="U4" t="s">
        <v>2613</v>
      </c>
      <c r="X4" s="166">
        <v>3</v>
      </c>
      <c r="Y4" t="s">
        <v>2619</v>
      </c>
    </row>
    <row r="5" spans="2:26">
      <c r="C5">
        <v>1</v>
      </c>
      <c r="D5" t="s">
        <v>2587</v>
      </c>
      <c r="I5" t="s">
        <v>2598</v>
      </c>
      <c r="R5" s="523">
        <v>1</v>
      </c>
      <c r="S5" t="s">
        <v>2608</v>
      </c>
      <c r="U5" s="523">
        <v>1</v>
      </c>
      <c r="V5" t="s">
        <v>2614</v>
      </c>
      <c r="Y5" s="523">
        <v>1</v>
      </c>
      <c r="Z5" t="s">
        <v>2620</v>
      </c>
    </row>
    <row r="6" spans="2:26">
      <c r="C6">
        <v>2</v>
      </c>
      <c r="D6" t="s">
        <v>2586</v>
      </c>
      <c r="I6" t="s">
        <v>2596</v>
      </c>
      <c r="R6" s="523">
        <v>2</v>
      </c>
      <c r="S6" t="s">
        <v>2609</v>
      </c>
      <c r="U6" s="523">
        <v>2</v>
      </c>
      <c r="V6" t="s">
        <v>2648</v>
      </c>
      <c r="Y6" s="523">
        <v>2</v>
      </c>
      <c r="Z6" t="s">
        <v>2614</v>
      </c>
    </row>
    <row r="7" spans="2:26">
      <c r="C7">
        <v>3</v>
      </c>
      <c r="D7" t="s">
        <v>2595</v>
      </c>
      <c r="I7" s="104" t="s">
        <v>2602</v>
      </c>
      <c r="R7" s="523">
        <v>3</v>
      </c>
      <c r="S7" t="s">
        <v>2610</v>
      </c>
      <c r="U7" s="523">
        <v>3</v>
      </c>
      <c r="V7" t="s">
        <v>2618</v>
      </c>
      <c r="Y7" s="523">
        <v>3</v>
      </c>
      <c r="Z7" t="s">
        <v>2618</v>
      </c>
    </row>
    <row r="8" spans="2:26">
      <c r="C8">
        <v>4</v>
      </c>
      <c r="D8" t="s">
        <v>2588</v>
      </c>
      <c r="R8" s="523">
        <v>4</v>
      </c>
      <c r="S8" t="s">
        <v>2611</v>
      </c>
      <c r="U8" s="523">
        <v>4</v>
      </c>
      <c r="V8" t="s">
        <v>2617</v>
      </c>
      <c r="Y8" s="523">
        <v>4</v>
      </c>
      <c r="Z8" t="s">
        <v>2617</v>
      </c>
    </row>
    <row r="9" spans="2:26">
      <c r="C9">
        <v>5</v>
      </c>
      <c r="D9" t="s">
        <v>2589</v>
      </c>
      <c r="I9" s="166" t="s">
        <v>2606</v>
      </c>
      <c r="U9" s="523">
        <v>5</v>
      </c>
      <c r="V9" t="s">
        <v>2616</v>
      </c>
      <c r="Y9" s="523">
        <v>5</v>
      </c>
      <c r="Z9" t="s">
        <v>2616</v>
      </c>
    </row>
    <row r="10" spans="2:26">
      <c r="I10" t="s">
        <v>2599</v>
      </c>
      <c r="U10" s="523">
        <v>6</v>
      </c>
      <c r="V10" t="s">
        <v>2615</v>
      </c>
      <c r="Y10" s="523">
        <v>6</v>
      </c>
      <c r="Z10" t="s">
        <v>2615</v>
      </c>
    </row>
    <row r="11" spans="2:26">
      <c r="C11">
        <v>1</v>
      </c>
      <c r="D11" t="s">
        <v>2592</v>
      </c>
      <c r="I11" t="s">
        <v>2600</v>
      </c>
    </row>
    <row r="12" spans="2:26">
      <c r="C12">
        <v>2</v>
      </c>
      <c r="D12" t="s">
        <v>2593</v>
      </c>
      <c r="I12" t="s">
        <v>2601</v>
      </c>
      <c r="Q12" s="166">
        <v>4</v>
      </c>
      <c r="R12" t="s">
        <v>2624</v>
      </c>
    </row>
    <row r="13" spans="2:26">
      <c r="C13">
        <v>3</v>
      </c>
      <c r="D13" t="s">
        <v>2594</v>
      </c>
      <c r="I13" s="104" t="s">
        <v>2603</v>
      </c>
      <c r="J13" t="s">
        <v>2621</v>
      </c>
      <c r="R13" s="523">
        <v>1</v>
      </c>
      <c r="S13" t="s">
        <v>2623</v>
      </c>
    </row>
    <row r="14" spans="2:26">
      <c r="C14">
        <v>4</v>
      </c>
      <c r="D14" t="s">
        <v>2588</v>
      </c>
      <c r="I14" s="104" t="s">
        <v>2605</v>
      </c>
      <c r="R14" s="524" t="s">
        <v>2622</v>
      </c>
      <c r="S14" t="s">
        <v>2625</v>
      </c>
    </row>
    <row r="15" spans="2:26">
      <c r="C15">
        <v>5</v>
      </c>
      <c r="D15" t="s">
        <v>2589</v>
      </c>
      <c r="S15" t="s">
        <v>2626</v>
      </c>
    </row>
    <row r="16" spans="2:26">
      <c r="S16" t="s">
        <v>2627</v>
      </c>
    </row>
    <row r="18" spans="17:26">
      <c r="Q18" s="166">
        <v>5</v>
      </c>
      <c r="R18" t="s">
        <v>2634</v>
      </c>
      <c r="T18" s="166">
        <v>6</v>
      </c>
      <c r="U18" t="s">
        <v>2635</v>
      </c>
      <c r="X18" s="166">
        <v>7</v>
      </c>
      <c r="Y18" t="s">
        <v>2641</v>
      </c>
    </row>
    <row r="19" spans="17:26">
      <c r="R19" s="523">
        <v>1</v>
      </c>
      <c r="S19" t="s">
        <v>2628</v>
      </c>
      <c r="U19">
        <v>1</v>
      </c>
      <c r="V19" s="525" t="s">
        <v>2636</v>
      </c>
      <c r="Y19">
        <v>1</v>
      </c>
      <c r="Z19" s="525" t="s">
        <v>2642</v>
      </c>
    </row>
    <row r="20" spans="17:26">
      <c r="R20" s="523">
        <v>2</v>
      </c>
      <c r="S20" t="s">
        <v>2629</v>
      </c>
      <c r="U20">
        <v>2</v>
      </c>
      <c r="V20" s="525" t="s">
        <v>2637</v>
      </c>
      <c r="Y20">
        <v>2</v>
      </c>
      <c r="Z20" s="525" t="s">
        <v>2643</v>
      </c>
    </row>
    <row r="21" spans="17:26">
      <c r="R21" s="523">
        <v>3</v>
      </c>
      <c r="S21" t="s">
        <v>2630</v>
      </c>
      <c r="U21">
        <v>3</v>
      </c>
      <c r="V21" s="525" t="s">
        <v>2639</v>
      </c>
      <c r="Y21">
        <v>3</v>
      </c>
      <c r="Z21" s="525" t="s">
        <v>2644</v>
      </c>
    </row>
    <row r="22" spans="17:26">
      <c r="R22" s="523">
        <v>4</v>
      </c>
      <c r="S22" t="s">
        <v>2631</v>
      </c>
      <c r="U22">
        <v>4</v>
      </c>
      <c r="V22" s="525" t="s">
        <v>2638</v>
      </c>
      <c r="Z22" s="525" t="s">
        <v>2645</v>
      </c>
    </row>
    <row r="23" spans="17:26">
      <c r="R23" s="523">
        <v>5</v>
      </c>
      <c r="S23" t="s">
        <v>2632</v>
      </c>
      <c r="U23">
        <v>5</v>
      </c>
      <c r="V23" s="525" t="s">
        <v>2640</v>
      </c>
      <c r="Z23" s="525"/>
    </row>
    <row r="24" spans="17:26">
      <c r="R24" s="523">
        <v>6</v>
      </c>
      <c r="S24" t="s">
        <v>2633</v>
      </c>
    </row>
    <row r="26" spans="17:26">
      <c r="Q26" s="166">
        <v>8</v>
      </c>
      <c r="R26" t="s">
        <v>2647</v>
      </c>
    </row>
    <row r="27" spans="17:26">
      <c r="R27" s="523">
        <v>1</v>
      </c>
      <c r="S27" t="s">
        <v>2646</v>
      </c>
    </row>
    <row r="28" spans="17:26">
      <c r="R28" s="523">
        <v>2</v>
      </c>
      <c r="S28" t="s">
        <v>1230</v>
      </c>
    </row>
    <row r="29" spans="17:26">
      <c r="R29" s="523"/>
    </row>
    <row r="30" spans="17:26">
      <c r="R30" s="523"/>
    </row>
    <row r="31" spans="17:26">
      <c r="R31" s="523"/>
    </row>
    <row r="32" spans="17:26">
      <c r="R32" s="523"/>
    </row>
  </sheetData>
  <phoneticPr fontId="2"/>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249977111117893"/>
  </sheetPr>
  <dimension ref="B23:B25"/>
  <sheetViews>
    <sheetView topLeftCell="A37" zoomScale="85" zoomScaleNormal="85" workbookViewId="0">
      <selection activeCell="P75" sqref="P75"/>
    </sheetView>
  </sheetViews>
  <sheetFormatPr defaultRowHeight="15.75"/>
  <sheetData>
    <row r="23" spans="2:2">
      <c r="B23" s="80"/>
    </row>
    <row r="25" spans="2:2">
      <c r="B25" s="80"/>
    </row>
  </sheetData>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19EF7-AD98-45EB-B8CC-22F81552F8DE}">
  <dimension ref="B3:M175"/>
  <sheetViews>
    <sheetView topLeftCell="A137" workbookViewId="0">
      <selection activeCell="E162" sqref="E162"/>
    </sheetView>
  </sheetViews>
  <sheetFormatPr defaultRowHeight="15.75"/>
  <cols>
    <col min="1" max="1" width="8.88671875" customWidth="1"/>
    <col min="2" max="2" width="6.5546875" bestFit="1" customWidth="1"/>
  </cols>
  <sheetData>
    <row r="3" spans="2:3">
      <c r="B3" t="s">
        <v>2758</v>
      </c>
      <c r="C3" t="s">
        <v>2683</v>
      </c>
    </row>
    <row r="4" spans="2:3">
      <c r="C4" t="s">
        <v>2684</v>
      </c>
    </row>
    <row r="5" spans="2:3">
      <c r="C5" t="s">
        <v>2685</v>
      </c>
    </row>
    <row r="6" spans="2:3">
      <c r="C6" t="s">
        <v>2686</v>
      </c>
    </row>
    <row r="7" spans="2:3">
      <c r="C7" t="s">
        <v>2687</v>
      </c>
    </row>
    <row r="8" spans="2:3">
      <c r="C8" t="s">
        <v>2688</v>
      </c>
    </row>
    <row r="9" spans="2:3">
      <c r="C9" t="s">
        <v>2689</v>
      </c>
    </row>
    <row r="10" spans="2:3">
      <c r="C10" t="s">
        <v>2690</v>
      </c>
    </row>
    <row r="12" spans="2:3">
      <c r="B12" t="s">
        <v>2758</v>
      </c>
      <c r="C12" t="s">
        <v>2691</v>
      </c>
    </row>
    <row r="13" spans="2:3">
      <c r="C13" t="s">
        <v>2692</v>
      </c>
    </row>
    <row r="14" spans="2:3">
      <c r="C14" t="s">
        <v>2693</v>
      </c>
    </row>
    <row r="15" spans="2:3">
      <c r="C15" t="s">
        <v>2694</v>
      </c>
    </row>
    <row r="16" spans="2:3">
      <c r="C16" t="s">
        <v>2695</v>
      </c>
    </row>
    <row r="17" spans="2:3">
      <c r="C17" t="s">
        <v>2696</v>
      </c>
    </row>
    <row r="18" spans="2:3">
      <c r="C18" t="s">
        <v>2697</v>
      </c>
    </row>
    <row r="19" spans="2:3">
      <c r="C19" t="s">
        <v>2710</v>
      </c>
    </row>
    <row r="20" spans="2:3">
      <c r="C20" t="s">
        <v>2711</v>
      </c>
    </row>
    <row r="21" spans="2:3">
      <c r="C21" t="s">
        <v>2698</v>
      </c>
    </row>
    <row r="22" spans="2:3">
      <c r="C22" t="s">
        <v>2699</v>
      </c>
    </row>
    <row r="23" spans="2:3">
      <c r="C23" t="s">
        <v>2700</v>
      </c>
    </row>
    <row r="25" spans="2:3">
      <c r="B25" t="s">
        <v>2757</v>
      </c>
      <c r="C25" s="166" t="s">
        <v>2731</v>
      </c>
    </row>
    <row r="26" spans="2:3">
      <c r="B26" s="532" t="s">
        <v>2795</v>
      </c>
      <c r="C26" t="s">
        <v>2732</v>
      </c>
    </row>
    <row r="27" spans="2:3">
      <c r="B27" s="532" t="s">
        <v>2794</v>
      </c>
      <c r="C27" t="s">
        <v>2733</v>
      </c>
    </row>
    <row r="29" spans="2:3">
      <c r="C29" s="166" t="s">
        <v>2747</v>
      </c>
    </row>
    <row r="30" spans="2:3">
      <c r="B30" s="532" t="s">
        <v>2795</v>
      </c>
      <c r="C30" t="s">
        <v>2734</v>
      </c>
    </row>
    <row r="31" spans="2:3">
      <c r="C31" t="s">
        <v>2735</v>
      </c>
    </row>
    <row r="32" spans="2:3">
      <c r="C32" t="s">
        <v>2736</v>
      </c>
    </row>
    <row r="33" spans="2:3">
      <c r="C33" t="s">
        <v>2737</v>
      </c>
    </row>
    <row r="34" spans="2:3">
      <c r="C34" t="s">
        <v>2738</v>
      </c>
    </row>
    <row r="35" spans="2:3">
      <c r="C35" t="s">
        <v>2739</v>
      </c>
    </row>
    <row r="36" spans="2:3">
      <c r="B36" s="532" t="s">
        <v>2794</v>
      </c>
      <c r="C36" t="s">
        <v>2740</v>
      </c>
    </row>
    <row r="37" spans="2:3">
      <c r="C37" t="s">
        <v>2741</v>
      </c>
    </row>
    <row r="39" spans="2:3">
      <c r="C39" s="539" t="s">
        <v>2746</v>
      </c>
    </row>
    <row r="40" spans="2:3">
      <c r="B40" s="532" t="s">
        <v>2795</v>
      </c>
      <c r="C40" t="s">
        <v>2742</v>
      </c>
    </row>
    <row r="41" spans="2:3">
      <c r="C41" t="s">
        <v>2748</v>
      </c>
    </row>
    <row r="42" spans="2:3">
      <c r="C42" t="s">
        <v>2743</v>
      </c>
    </row>
    <row r="43" spans="2:3">
      <c r="C43" t="s">
        <v>2744</v>
      </c>
    </row>
    <row r="44" spans="2:3">
      <c r="B44" s="532" t="s">
        <v>2794</v>
      </c>
      <c r="C44" t="s">
        <v>2749</v>
      </c>
    </row>
    <row r="45" spans="2:3">
      <c r="C45" t="s">
        <v>2745</v>
      </c>
    </row>
    <row r="47" spans="2:3">
      <c r="C47" s="166" t="s">
        <v>2776</v>
      </c>
    </row>
    <row r="48" spans="2:3">
      <c r="B48" s="532" t="s">
        <v>2795</v>
      </c>
      <c r="C48" t="s">
        <v>2777</v>
      </c>
    </row>
    <row r="49" spans="2:11">
      <c r="C49" t="s">
        <v>2778</v>
      </c>
    </row>
    <row r="50" spans="2:11">
      <c r="B50" s="532" t="s">
        <v>2794</v>
      </c>
      <c r="C50" t="s">
        <v>2779</v>
      </c>
    </row>
    <row r="51" spans="2:11">
      <c r="C51" t="s">
        <v>2780</v>
      </c>
    </row>
    <row r="53" spans="2:11">
      <c r="C53" s="166" t="s">
        <v>2781</v>
      </c>
      <c r="K53" t="s">
        <v>2835</v>
      </c>
    </row>
    <row r="54" spans="2:11">
      <c r="B54" s="532" t="s">
        <v>2795</v>
      </c>
      <c r="C54" t="s">
        <v>2782</v>
      </c>
      <c r="K54" t="s">
        <v>2836</v>
      </c>
    </row>
    <row r="55" spans="2:11">
      <c r="C55" t="s">
        <v>2783</v>
      </c>
    </row>
    <row r="56" spans="2:11">
      <c r="C56" t="s">
        <v>2784</v>
      </c>
    </row>
    <row r="57" spans="2:11">
      <c r="C57" t="s">
        <v>2785</v>
      </c>
    </row>
    <row r="58" spans="2:11">
      <c r="B58" s="532" t="s">
        <v>2794</v>
      </c>
      <c r="C58" t="s">
        <v>2792</v>
      </c>
    </row>
    <row r="59" spans="2:11">
      <c r="C59" t="s">
        <v>2793</v>
      </c>
    </row>
    <row r="61" spans="2:11">
      <c r="C61" s="166" t="s">
        <v>2786</v>
      </c>
    </row>
    <row r="62" spans="2:11">
      <c r="B62" s="532" t="s">
        <v>2795</v>
      </c>
      <c r="C62" t="s">
        <v>2782</v>
      </c>
    </row>
    <row r="63" spans="2:11">
      <c r="C63" t="s">
        <v>2787</v>
      </c>
    </row>
    <row r="64" spans="2:11">
      <c r="C64" t="s">
        <v>2788</v>
      </c>
    </row>
    <row r="65" spans="2:3">
      <c r="B65" s="532" t="s">
        <v>2794</v>
      </c>
      <c r="C65" t="s">
        <v>2789</v>
      </c>
    </row>
    <row r="66" spans="2:3">
      <c r="C66" t="s">
        <v>2790</v>
      </c>
    </row>
    <row r="67" spans="2:3">
      <c r="C67" t="s">
        <v>2791</v>
      </c>
    </row>
    <row r="69" spans="2:3">
      <c r="C69" t="s">
        <v>2796</v>
      </c>
    </row>
    <row r="71" spans="2:3">
      <c r="C71" s="166" t="s">
        <v>2803</v>
      </c>
    </row>
    <row r="72" spans="2:3">
      <c r="C72" t="s">
        <v>2804</v>
      </c>
    </row>
    <row r="73" spans="2:3">
      <c r="C73" t="s">
        <v>2805</v>
      </c>
    </row>
    <row r="74" spans="2:3">
      <c r="C74" t="s">
        <v>2806</v>
      </c>
    </row>
    <row r="75" spans="2:3">
      <c r="C75" t="s">
        <v>2807</v>
      </c>
    </row>
    <row r="77" spans="2:3">
      <c r="C77" s="166" t="s">
        <v>2817</v>
      </c>
    </row>
    <row r="78" spans="2:3">
      <c r="C78" t="s">
        <v>2813</v>
      </c>
    </row>
    <row r="79" spans="2:3">
      <c r="C79" t="s">
        <v>2814</v>
      </c>
    </row>
    <row r="80" spans="2:3">
      <c r="C80" t="s">
        <v>2815</v>
      </c>
    </row>
    <row r="81" spans="3:6">
      <c r="C81" t="s">
        <v>2816</v>
      </c>
    </row>
    <row r="83" spans="3:6">
      <c r="C83" s="166" t="s">
        <v>2833</v>
      </c>
      <c r="F83" t="s">
        <v>2834</v>
      </c>
    </row>
    <row r="84" spans="3:6">
      <c r="C84" t="s">
        <v>2826</v>
      </c>
    </row>
    <row r="85" spans="3:6">
      <c r="C85" t="s">
        <v>2827</v>
      </c>
    </row>
    <row r="86" spans="3:6">
      <c r="C86" t="s">
        <v>2828</v>
      </c>
    </row>
    <row r="87" spans="3:6">
      <c r="C87" t="s">
        <v>2829</v>
      </c>
    </row>
    <row r="88" spans="3:6">
      <c r="C88" t="s">
        <v>2830</v>
      </c>
    </row>
    <row r="89" spans="3:6">
      <c r="C89" t="s">
        <v>2831</v>
      </c>
    </row>
    <row r="90" spans="3:6">
      <c r="C90" t="s">
        <v>2832</v>
      </c>
    </row>
    <row r="92" spans="3:6">
      <c r="C92" s="166" t="s">
        <v>2863</v>
      </c>
    </row>
    <row r="93" spans="3:6">
      <c r="C93" t="s">
        <v>2851</v>
      </c>
    </row>
    <row r="94" spans="3:6">
      <c r="C94" t="s">
        <v>2852</v>
      </c>
    </row>
    <row r="95" spans="3:6">
      <c r="C95" t="s">
        <v>2853</v>
      </c>
    </row>
    <row r="96" spans="3:6">
      <c r="C96" t="s">
        <v>2854</v>
      </c>
    </row>
    <row r="97" spans="3:13">
      <c r="C97" t="s">
        <v>2855</v>
      </c>
    </row>
    <row r="98" spans="3:13">
      <c r="C98" t="s">
        <v>2856</v>
      </c>
    </row>
    <row r="99" spans="3:13">
      <c r="C99" t="s">
        <v>2857</v>
      </c>
      <c r="M99" t="s">
        <v>2864</v>
      </c>
    </row>
    <row r="100" spans="3:13">
      <c r="C100" t="s">
        <v>2858</v>
      </c>
      <c r="M100" t="s">
        <v>2865</v>
      </c>
    </row>
    <row r="101" spans="3:13">
      <c r="C101" t="s">
        <v>2859</v>
      </c>
    </row>
    <row r="102" spans="3:13">
      <c r="C102" t="s">
        <v>2860</v>
      </c>
    </row>
    <row r="103" spans="3:13">
      <c r="C103" t="s">
        <v>2861</v>
      </c>
    </row>
    <row r="104" spans="3:13">
      <c r="C104" t="s">
        <v>2862</v>
      </c>
    </row>
    <row r="106" spans="3:13">
      <c r="C106" s="166" t="s">
        <v>2877</v>
      </c>
    </row>
    <row r="107" spans="3:13">
      <c r="C107" t="s">
        <v>2878</v>
      </c>
    </row>
    <row r="108" spans="3:13">
      <c r="C108" t="s">
        <v>2879</v>
      </c>
    </row>
    <row r="109" spans="3:13">
      <c r="C109" t="s">
        <v>2880</v>
      </c>
    </row>
    <row r="110" spans="3:13">
      <c r="C110" t="s">
        <v>2881</v>
      </c>
    </row>
    <row r="111" spans="3:13">
      <c r="C111" t="s">
        <v>2885</v>
      </c>
    </row>
    <row r="112" spans="3:13">
      <c r="C112" t="s">
        <v>2887</v>
      </c>
    </row>
    <row r="113" spans="3:3">
      <c r="C113" t="s">
        <v>2886</v>
      </c>
    </row>
    <row r="114" spans="3:3">
      <c r="C114" t="s">
        <v>2882</v>
      </c>
    </row>
    <row r="115" spans="3:3">
      <c r="C115" t="s">
        <v>2883</v>
      </c>
    </row>
    <row r="116" spans="3:3">
      <c r="C116" t="s">
        <v>2884</v>
      </c>
    </row>
    <row r="118" spans="3:3">
      <c r="C118" s="166" t="s">
        <v>2902</v>
      </c>
    </row>
    <row r="119" spans="3:3">
      <c r="C119" t="s">
        <v>2915</v>
      </c>
    </row>
    <row r="120" spans="3:3">
      <c r="C120" t="s">
        <v>2903</v>
      </c>
    </row>
    <row r="121" spans="3:3">
      <c r="C121" t="s">
        <v>2904</v>
      </c>
    </row>
    <row r="122" spans="3:3">
      <c r="C122" t="s">
        <v>2905</v>
      </c>
    </row>
    <row r="123" spans="3:3">
      <c r="C123" t="s">
        <v>2906</v>
      </c>
    </row>
    <row r="124" spans="3:3">
      <c r="C124" t="s">
        <v>2907</v>
      </c>
    </row>
    <row r="125" spans="3:3">
      <c r="C125" t="s">
        <v>2908</v>
      </c>
    </row>
    <row r="126" spans="3:3">
      <c r="C126" t="s">
        <v>2909</v>
      </c>
    </row>
    <row r="127" spans="3:3">
      <c r="C127" t="s">
        <v>2910</v>
      </c>
    </row>
    <row r="128" spans="3:3">
      <c r="C128" t="s">
        <v>2911</v>
      </c>
    </row>
    <row r="129" spans="3:3">
      <c r="C129" t="s">
        <v>2912</v>
      </c>
    </row>
    <row r="130" spans="3:3">
      <c r="C130" t="s">
        <v>2913</v>
      </c>
    </row>
    <row r="131" spans="3:3">
      <c r="C131" t="s">
        <v>2914</v>
      </c>
    </row>
    <row r="133" spans="3:3">
      <c r="C133" s="166" t="s">
        <v>2923</v>
      </c>
    </row>
    <row r="134" spans="3:3">
      <c r="C134" t="s">
        <v>2924</v>
      </c>
    </row>
    <row r="135" spans="3:3">
      <c r="C135" t="s">
        <v>2925</v>
      </c>
    </row>
    <row r="136" spans="3:3">
      <c r="C136" t="s">
        <v>2926</v>
      </c>
    </row>
    <row r="137" spans="3:3">
      <c r="C137" t="s">
        <v>2927</v>
      </c>
    </row>
    <row r="138" spans="3:3">
      <c r="C138" t="s">
        <v>2928</v>
      </c>
    </row>
    <row r="139" spans="3:3">
      <c r="C139" t="s">
        <v>2831</v>
      </c>
    </row>
    <row r="140" spans="3:3">
      <c r="C140" t="s">
        <v>2929</v>
      </c>
    </row>
    <row r="142" spans="3:3">
      <c r="C142" s="166" t="s">
        <v>2957</v>
      </c>
    </row>
    <row r="143" spans="3:3">
      <c r="C143" t="s">
        <v>2944</v>
      </c>
    </row>
    <row r="144" spans="3:3">
      <c r="C144" t="s">
        <v>2945</v>
      </c>
    </row>
    <row r="145" spans="3:3">
      <c r="C145" t="s">
        <v>2946</v>
      </c>
    </row>
    <row r="146" spans="3:3">
      <c r="C146" t="s">
        <v>2947</v>
      </c>
    </row>
    <row r="147" spans="3:3">
      <c r="C147" t="s">
        <v>2948</v>
      </c>
    </row>
    <row r="148" spans="3:3">
      <c r="C148" t="s">
        <v>2949</v>
      </c>
    </row>
    <row r="149" spans="3:3">
      <c r="C149" t="s">
        <v>2950</v>
      </c>
    </row>
    <row r="150" spans="3:3">
      <c r="C150" t="s">
        <v>2951</v>
      </c>
    </row>
    <row r="151" spans="3:3">
      <c r="C151" t="s">
        <v>2952</v>
      </c>
    </row>
    <row r="152" spans="3:3">
      <c r="C152" t="s">
        <v>2953</v>
      </c>
    </row>
    <row r="153" spans="3:3">
      <c r="C153" t="s">
        <v>2954</v>
      </c>
    </row>
    <row r="154" spans="3:3">
      <c r="C154" t="s">
        <v>2955</v>
      </c>
    </row>
    <row r="155" spans="3:3">
      <c r="C155" t="s">
        <v>2956</v>
      </c>
    </row>
    <row r="157" spans="3:3">
      <c r="C157" s="166" t="s">
        <v>2973</v>
      </c>
    </row>
    <row r="158" spans="3:3">
      <c r="C158" t="s">
        <v>2974</v>
      </c>
    </row>
    <row r="159" spans="3:3">
      <c r="C159" t="s">
        <v>2975</v>
      </c>
    </row>
    <row r="161" spans="3:3">
      <c r="C161" t="s">
        <v>2976</v>
      </c>
    </row>
    <row r="162" spans="3:3">
      <c r="C162" t="s">
        <v>2977</v>
      </c>
    </row>
    <row r="163" spans="3:3">
      <c r="C163" t="s">
        <v>2978</v>
      </c>
    </row>
    <row r="164" spans="3:3">
      <c r="C164" t="s">
        <v>2979</v>
      </c>
    </row>
    <row r="165" spans="3:3">
      <c r="C165" t="s">
        <v>2980</v>
      </c>
    </row>
    <row r="166" spans="3:3">
      <c r="C166" t="s">
        <v>2981</v>
      </c>
    </row>
    <row r="167" spans="3:3">
      <c r="C167" t="s">
        <v>2982</v>
      </c>
    </row>
    <row r="168" spans="3:3">
      <c r="C168" t="s">
        <v>2983</v>
      </c>
    </row>
    <row r="169" spans="3:3">
      <c r="C169" t="s">
        <v>2984</v>
      </c>
    </row>
    <row r="170" spans="3:3">
      <c r="C170" t="s">
        <v>2988</v>
      </c>
    </row>
    <row r="171" spans="3:3">
      <c r="C171" t="s">
        <v>2989</v>
      </c>
    </row>
    <row r="172" spans="3:3">
      <c r="C172" t="s">
        <v>2990</v>
      </c>
    </row>
    <row r="173" spans="3:3">
      <c r="C173" t="s">
        <v>2985</v>
      </c>
    </row>
    <row r="174" spans="3:3">
      <c r="C174" t="s">
        <v>2986</v>
      </c>
    </row>
    <row r="175" spans="3:3">
      <c r="C175" t="s">
        <v>2987</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113E3-7FF9-4630-962C-D507DB8335C6}">
  <dimension ref="B2:B168"/>
  <sheetViews>
    <sheetView topLeftCell="A157" workbookViewId="0">
      <selection activeCell="B170" sqref="B170"/>
    </sheetView>
  </sheetViews>
  <sheetFormatPr defaultRowHeight="15.75"/>
  <sheetData>
    <row r="2" spans="2:2">
      <c r="B2" t="s">
        <v>2750</v>
      </c>
    </row>
    <row r="3" spans="2:2">
      <c r="B3" t="s">
        <v>2751</v>
      </c>
    </row>
    <row r="4" spans="2:2">
      <c r="B4" t="s">
        <v>2752</v>
      </c>
    </row>
    <row r="5" spans="2:2">
      <c r="B5" t="s">
        <v>2753</v>
      </c>
    </row>
    <row r="6" spans="2:2">
      <c r="B6" t="s">
        <v>2754</v>
      </c>
    </row>
    <row r="7" spans="2:2">
      <c r="B7" t="s">
        <v>2755</v>
      </c>
    </row>
    <row r="8" spans="2:2">
      <c r="B8" t="s">
        <v>2756</v>
      </c>
    </row>
    <row r="10" spans="2:2">
      <c r="B10" t="s">
        <v>2701</v>
      </c>
    </row>
    <row r="11" spans="2:2">
      <c r="B11" t="s">
        <v>2702</v>
      </c>
    </row>
    <row r="12" spans="2:2">
      <c r="B12" t="s">
        <v>2703</v>
      </c>
    </row>
    <row r="13" spans="2:2">
      <c r="B13" t="s">
        <v>2704</v>
      </c>
    </row>
    <row r="14" spans="2:2">
      <c r="B14" t="s">
        <v>2705</v>
      </c>
    </row>
    <row r="15" spans="2:2">
      <c r="B15" t="s">
        <v>2706</v>
      </c>
    </row>
    <row r="16" spans="2:2">
      <c r="B16" t="s">
        <v>2707</v>
      </c>
    </row>
    <row r="17" spans="2:2">
      <c r="B17" t="s">
        <v>2708</v>
      </c>
    </row>
    <row r="18" spans="2:2">
      <c r="B18" t="s">
        <v>2709</v>
      </c>
    </row>
    <row r="20" spans="2:2">
      <c r="B20" t="s">
        <v>2712</v>
      </c>
    </row>
    <row r="21" spans="2:2">
      <c r="B21" t="s">
        <v>2713</v>
      </c>
    </row>
    <row r="22" spans="2:2">
      <c r="B22" t="s">
        <v>2714</v>
      </c>
    </row>
    <row r="24" spans="2:2">
      <c r="B24" t="s">
        <v>2715</v>
      </c>
    </row>
    <row r="25" spans="2:2">
      <c r="B25" t="s">
        <v>2716</v>
      </c>
    </row>
    <row r="26" spans="2:2">
      <c r="B26" t="s">
        <v>2717</v>
      </c>
    </row>
    <row r="27" spans="2:2">
      <c r="B27" t="s">
        <v>2718</v>
      </c>
    </row>
    <row r="28" spans="2:2">
      <c r="B28" t="s">
        <v>2719</v>
      </c>
    </row>
    <row r="29" spans="2:2">
      <c r="B29" t="s">
        <v>2720</v>
      </c>
    </row>
    <row r="30" spans="2:2">
      <c r="B30" t="s">
        <v>2721</v>
      </c>
    </row>
    <row r="31" spans="2:2">
      <c r="B31" t="s">
        <v>2722</v>
      </c>
    </row>
    <row r="32" spans="2:2">
      <c r="B32" t="s">
        <v>2723</v>
      </c>
    </row>
    <row r="34" spans="2:2">
      <c r="B34" t="s">
        <v>2724</v>
      </c>
    </row>
    <row r="35" spans="2:2">
      <c r="B35" t="s">
        <v>2725</v>
      </c>
    </row>
    <row r="36" spans="2:2">
      <c r="B36" t="s">
        <v>2726</v>
      </c>
    </row>
    <row r="37" spans="2:2">
      <c r="B37" t="s">
        <v>2727</v>
      </c>
    </row>
    <row r="38" spans="2:2">
      <c r="B38" t="s">
        <v>2728</v>
      </c>
    </row>
    <row r="39" spans="2:2">
      <c r="B39" t="s">
        <v>2729</v>
      </c>
    </row>
    <row r="40" spans="2:2">
      <c r="B40" t="s">
        <v>2730</v>
      </c>
    </row>
    <row r="42" spans="2:2">
      <c r="B42" t="s">
        <v>2759</v>
      </c>
    </row>
    <row r="43" spans="2:2">
      <c r="B43" t="s">
        <v>2760</v>
      </c>
    </row>
    <row r="44" spans="2:2">
      <c r="B44" t="s">
        <v>2761</v>
      </c>
    </row>
    <row r="45" spans="2:2">
      <c r="B45" t="s">
        <v>2762</v>
      </c>
    </row>
    <row r="46" spans="2:2">
      <c r="B46" t="s">
        <v>2763</v>
      </c>
    </row>
    <row r="48" spans="2:2">
      <c r="B48" t="s">
        <v>2764</v>
      </c>
    </row>
    <row r="49" spans="2:2">
      <c r="B49" t="s">
        <v>2765</v>
      </c>
    </row>
    <row r="50" spans="2:2">
      <c r="B50" t="s">
        <v>2766</v>
      </c>
    </row>
    <row r="51" spans="2:2">
      <c r="B51" t="s">
        <v>2767</v>
      </c>
    </row>
    <row r="52" spans="2:2">
      <c r="B52" t="s">
        <v>2768</v>
      </c>
    </row>
    <row r="53" spans="2:2">
      <c r="B53" t="s">
        <v>2769</v>
      </c>
    </row>
    <row r="55" spans="2:2">
      <c r="B55" t="s">
        <v>2770</v>
      </c>
    </row>
    <row r="56" spans="2:2">
      <c r="B56" t="s">
        <v>2765</v>
      </c>
    </row>
    <row r="57" spans="2:2">
      <c r="B57" t="s">
        <v>2771</v>
      </c>
    </row>
    <row r="58" spans="2:2">
      <c r="B58" t="s">
        <v>2772</v>
      </c>
    </row>
    <row r="59" spans="2:2">
      <c r="B59" t="s">
        <v>2773</v>
      </c>
    </row>
    <row r="60" spans="2:2">
      <c r="B60" t="s">
        <v>2774</v>
      </c>
    </row>
    <row r="61" spans="2:2">
      <c r="B61" t="s">
        <v>2775</v>
      </c>
    </row>
    <row r="63" spans="2:2">
      <c r="B63" t="s">
        <v>2797</v>
      </c>
    </row>
    <row r="65" spans="2:2">
      <c r="B65" t="s">
        <v>2798</v>
      </c>
    </row>
    <row r="66" spans="2:2">
      <c r="B66" t="s">
        <v>2799</v>
      </c>
    </row>
    <row r="67" spans="2:2">
      <c r="B67" t="s">
        <v>2800</v>
      </c>
    </row>
    <row r="68" spans="2:2">
      <c r="B68" t="s">
        <v>2801</v>
      </c>
    </row>
    <row r="69" spans="2:2">
      <c r="B69" t="s">
        <v>2802</v>
      </c>
    </row>
    <row r="71" spans="2:2">
      <c r="B71" t="s">
        <v>2808</v>
      </c>
    </row>
    <row r="72" spans="2:2">
      <c r="B72" t="s">
        <v>2809</v>
      </c>
    </row>
    <row r="73" spans="2:2">
      <c r="B73" t="s">
        <v>2810</v>
      </c>
    </row>
    <row r="74" spans="2:2">
      <c r="B74" t="s">
        <v>2811</v>
      </c>
    </row>
    <row r="75" spans="2:2">
      <c r="B75" t="s">
        <v>2812</v>
      </c>
    </row>
    <row r="77" spans="2:2">
      <c r="B77" t="s">
        <v>2818</v>
      </c>
    </row>
    <row r="78" spans="2:2">
      <c r="B78" t="s">
        <v>2819</v>
      </c>
    </row>
    <row r="79" spans="2:2">
      <c r="B79" t="s">
        <v>2820</v>
      </c>
    </row>
    <row r="80" spans="2:2">
      <c r="B80" t="s">
        <v>2821</v>
      </c>
    </row>
    <row r="81" spans="2:2">
      <c r="B81" t="s">
        <v>2822</v>
      </c>
    </row>
    <row r="82" spans="2:2">
      <c r="B82" t="s">
        <v>2823</v>
      </c>
    </row>
    <row r="83" spans="2:2">
      <c r="B83" t="s">
        <v>2824</v>
      </c>
    </row>
    <row r="84" spans="2:2">
      <c r="B84" t="s">
        <v>2825</v>
      </c>
    </row>
    <row r="86" spans="2:2">
      <c r="B86" t="s">
        <v>2837</v>
      </c>
    </row>
    <row r="87" spans="2:2">
      <c r="B87" t="s">
        <v>2838</v>
      </c>
    </row>
    <row r="88" spans="2:2">
      <c r="B88" t="s">
        <v>2839</v>
      </c>
    </row>
    <row r="89" spans="2:2">
      <c r="B89" t="s">
        <v>2840</v>
      </c>
    </row>
    <row r="90" spans="2:2">
      <c r="B90" t="s">
        <v>2841</v>
      </c>
    </row>
    <row r="91" spans="2:2">
      <c r="B91" t="s">
        <v>2842</v>
      </c>
    </row>
    <row r="92" spans="2:2">
      <c r="B92" t="s">
        <v>2843</v>
      </c>
    </row>
    <row r="93" spans="2:2">
      <c r="B93" t="s">
        <v>2844</v>
      </c>
    </row>
    <row r="94" spans="2:2">
      <c r="B94" t="s">
        <v>2845</v>
      </c>
    </row>
    <row r="95" spans="2:2">
      <c r="B95" t="s">
        <v>2846</v>
      </c>
    </row>
    <row r="96" spans="2:2">
      <c r="B96" t="s">
        <v>2847</v>
      </c>
    </row>
    <row r="97" spans="2:2">
      <c r="B97" t="s">
        <v>2848</v>
      </c>
    </row>
    <row r="98" spans="2:2">
      <c r="B98" t="s">
        <v>2849</v>
      </c>
    </row>
    <row r="99" spans="2:2">
      <c r="B99" t="s">
        <v>2850</v>
      </c>
    </row>
    <row r="101" spans="2:2">
      <c r="B101" t="s">
        <v>2866</v>
      </c>
    </row>
    <row r="102" spans="2:2">
      <c r="B102" t="s">
        <v>2867</v>
      </c>
    </row>
    <row r="103" spans="2:2">
      <c r="B103" t="s">
        <v>2868</v>
      </c>
    </row>
    <row r="104" spans="2:2">
      <c r="B104" t="s">
        <v>2869</v>
      </c>
    </row>
    <row r="105" spans="2:2">
      <c r="B105" t="s">
        <v>2870</v>
      </c>
    </row>
    <row r="106" spans="2:2">
      <c r="B106" t="s">
        <v>2871</v>
      </c>
    </row>
    <row r="107" spans="2:2">
      <c r="B107" t="s">
        <v>2872</v>
      </c>
    </row>
    <row r="108" spans="2:2">
      <c r="B108" t="s">
        <v>2873</v>
      </c>
    </row>
    <row r="109" spans="2:2">
      <c r="B109" t="s">
        <v>2874</v>
      </c>
    </row>
    <row r="110" spans="2:2">
      <c r="B110" t="s">
        <v>2875</v>
      </c>
    </row>
    <row r="111" spans="2:2">
      <c r="B111" t="s">
        <v>2876</v>
      </c>
    </row>
    <row r="113" spans="2:2">
      <c r="B113" t="s">
        <v>2888</v>
      </c>
    </row>
    <row r="114" spans="2:2">
      <c r="B114" t="s">
        <v>2889</v>
      </c>
    </row>
    <row r="115" spans="2:2">
      <c r="B115" t="s">
        <v>2890</v>
      </c>
    </row>
    <row r="116" spans="2:2">
      <c r="B116" t="s">
        <v>2891</v>
      </c>
    </row>
    <row r="117" spans="2:2">
      <c r="B117" t="s">
        <v>2892</v>
      </c>
    </row>
    <row r="118" spans="2:2">
      <c r="B118" t="s">
        <v>2893</v>
      </c>
    </row>
    <row r="119" spans="2:2">
      <c r="B119" t="s">
        <v>2894</v>
      </c>
    </row>
    <row r="120" spans="2:2">
      <c r="B120" t="s">
        <v>2895</v>
      </c>
    </row>
    <row r="121" spans="2:2">
      <c r="B121" t="s">
        <v>2896</v>
      </c>
    </row>
    <row r="122" spans="2:2">
      <c r="B122" t="s">
        <v>2897</v>
      </c>
    </row>
    <row r="123" spans="2:2">
      <c r="B123" t="s">
        <v>2898</v>
      </c>
    </row>
    <row r="124" spans="2:2">
      <c r="B124" t="s">
        <v>2899</v>
      </c>
    </row>
    <row r="125" spans="2:2">
      <c r="B125" t="s">
        <v>2900</v>
      </c>
    </row>
    <row r="126" spans="2:2">
      <c r="B126" t="s">
        <v>2901</v>
      </c>
    </row>
    <row r="128" spans="2:2">
      <c r="B128" t="s">
        <v>2916</v>
      </c>
    </row>
    <row r="129" spans="2:2">
      <c r="B129" t="s">
        <v>2917</v>
      </c>
    </row>
    <row r="130" spans="2:2">
      <c r="B130" t="s">
        <v>2918</v>
      </c>
    </row>
    <row r="131" spans="2:2">
      <c r="B131" t="s">
        <v>2919</v>
      </c>
    </row>
    <row r="132" spans="2:2">
      <c r="B132" t="s">
        <v>2920</v>
      </c>
    </row>
    <row r="133" spans="2:2">
      <c r="B133" t="s">
        <v>2921</v>
      </c>
    </row>
    <row r="134" spans="2:2">
      <c r="B134" t="s">
        <v>2824</v>
      </c>
    </row>
    <row r="135" spans="2:2">
      <c r="B135" t="s">
        <v>2922</v>
      </c>
    </row>
    <row r="137" spans="2:2">
      <c r="B137" t="s">
        <v>2930</v>
      </c>
    </row>
    <row r="138" spans="2:2">
      <c r="B138" t="s">
        <v>2931</v>
      </c>
    </row>
    <row r="139" spans="2:2">
      <c r="B139" t="s">
        <v>2932</v>
      </c>
    </row>
    <row r="140" spans="2:2">
      <c r="B140" t="s">
        <v>2933</v>
      </c>
    </row>
    <row r="141" spans="2:2">
      <c r="B141" t="s">
        <v>2934</v>
      </c>
    </row>
    <row r="142" spans="2:2">
      <c r="B142" t="s">
        <v>2935</v>
      </c>
    </row>
    <row r="143" spans="2:2">
      <c r="B143" t="s">
        <v>2936</v>
      </c>
    </row>
    <row r="144" spans="2:2">
      <c r="B144" t="s">
        <v>2937</v>
      </c>
    </row>
    <row r="145" spans="2:2">
      <c r="B145" t="s">
        <v>2938</v>
      </c>
    </row>
    <row r="146" spans="2:2">
      <c r="B146" t="s">
        <v>2939</v>
      </c>
    </row>
    <row r="147" spans="2:2">
      <c r="B147" t="s">
        <v>2940</v>
      </c>
    </row>
    <row r="148" spans="2:2">
      <c r="B148" t="s">
        <v>2941</v>
      </c>
    </row>
    <row r="149" spans="2:2">
      <c r="B149" t="s">
        <v>2942</v>
      </c>
    </row>
    <row r="150" spans="2:2">
      <c r="B150" t="s">
        <v>2943</v>
      </c>
    </row>
    <row r="152" spans="2:2">
      <c r="B152" t="s">
        <v>2991</v>
      </c>
    </row>
    <row r="153" spans="2:2">
      <c r="B153" t="s">
        <v>2958</v>
      </c>
    </row>
    <row r="154" spans="2:2">
      <c r="B154" t="s">
        <v>2959</v>
      </c>
    </row>
    <row r="156" spans="2:2">
      <c r="B156" t="s">
        <v>2960</v>
      </c>
    </row>
    <row r="157" spans="2:2">
      <c r="B157" t="s">
        <v>2961</v>
      </c>
    </row>
    <row r="158" spans="2:2">
      <c r="B158" t="s">
        <v>2962</v>
      </c>
    </row>
    <row r="159" spans="2:2">
      <c r="B159" t="s">
        <v>2963</v>
      </c>
    </row>
    <row r="160" spans="2:2">
      <c r="B160" t="s">
        <v>2964</v>
      </c>
    </row>
    <row r="161" spans="2:2">
      <c r="B161" t="s">
        <v>2965</v>
      </c>
    </row>
    <row r="162" spans="2:2">
      <c r="B162" t="s">
        <v>2966</v>
      </c>
    </row>
    <row r="163" spans="2:2">
      <c r="B163" t="s">
        <v>2967</v>
      </c>
    </row>
    <row r="164" spans="2:2">
      <c r="B164" t="s">
        <v>2968</v>
      </c>
    </row>
    <row r="165" spans="2:2">
      <c r="B165" t="s">
        <v>2969</v>
      </c>
    </row>
    <row r="166" spans="2:2">
      <c r="B166" t="s">
        <v>2970</v>
      </c>
    </row>
    <row r="167" spans="2:2">
      <c r="B167" t="s">
        <v>2971</v>
      </c>
    </row>
    <row r="168" spans="2:2">
      <c r="B168" t="s">
        <v>2972</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22"/>
  <sheetViews>
    <sheetView workbookViewId="0">
      <selection activeCell="C20" sqref="C20"/>
    </sheetView>
  </sheetViews>
  <sheetFormatPr defaultRowHeight="15.75"/>
  <cols>
    <col min="1" max="1" width="3.77734375" customWidth="1"/>
    <col min="2" max="2" width="12.21875" bestFit="1" customWidth="1"/>
    <col min="3" max="3" width="9.6640625" style="466" customWidth="1"/>
    <col min="4" max="4" width="48" bestFit="1" customWidth="1"/>
    <col min="5" max="5" width="8.21875" style="37" bestFit="1" customWidth="1"/>
    <col min="6" max="6" width="8.88671875" style="464"/>
    <col min="7" max="7" width="11.21875" bestFit="1" customWidth="1"/>
  </cols>
  <sheetData>
    <row r="2" spans="1:9">
      <c r="A2" t="s">
        <v>2197</v>
      </c>
    </row>
    <row r="3" spans="1:9">
      <c r="B3" s="68" t="s">
        <v>2190</v>
      </c>
      <c r="C3" s="68" t="s">
        <v>2195</v>
      </c>
      <c r="D3" s="68" t="s">
        <v>2191</v>
      </c>
      <c r="E3" s="67" t="s">
        <v>2189</v>
      </c>
      <c r="F3" s="68" t="s">
        <v>208</v>
      </c>
      <c r="G3" s="68" t="s">
        <v>2200</v>
      </c>
      <c r="H3" s="514"/>
      <c r="I3" s="500"/>
    </row>
    <row r="4" spans="1:9">
      <c r="B4" s="465" t="s">
        <v>2198</v>
      </c>
      <c r="C4" s="466" t="s">
        <v>2199</v>
      </c>
      <c r="D4" s="465" t="s">
        <v>2201</v>
      </c>
      <c r="E4" s="137">
        <v>33920</v>
      </c>
      <c r="F4" s="466"/>
      <c r="G4" s="463">
        <v>43632</v>
      </c>
    </row>
    <row r="5" spans="1:9">
      <c r="B5" t="s">
        <v>2184</v>
      </c>
      <c r="C5" s="466" t="s">
        <v>1167</v>
      </c>
      <c r="D5" t="s">
        <v>2185</v>
      </c>
      <c r="E5" s="37">
        <v>9990</v>
      </c>
      <c r="G5" s="21">
        <v>43748</v>
      </c>
    </row>
    <row r="6" spans="1:9">
      <c r="B6" t="s">
        <v>2186</v>
      </c>
      <c r="C6" s="466" t="s">
        <v>1167</v>
      </c>
      <c r="D6" t="s">
        <v>2183</v>
      </c>
      <c r="E6" s="37">
        <v>56697</v>
      </c>
      <c r="G6" s="21">
        <v>43746</v>
      </c>
    </row>
    <row r="7" spans="1:9">
      <c r="B7" t="s">
        <v>2192</v>
      </c>
      <c r="C7" s="466" t="s">
        <v>1167</v>
      </c>
      <c r="D7" t="s">
        <v>2187</v>
      </c>
      <c r="E7" s="37">
        <v>1584</v>
      </c>
      <c r="F7" s="464" t="s">
        <v>2188</v>
      </c>
      <c r="G7" s="21">
        <v>43750</v>
      </c>
    </row>
    <row r="8" spans="1:9">
      <c r="B8" t="s">
        <v>2193</v>
      </c>
      <c r="C8" s="466" t="s">
        <v>2196</v>
      </c>
      <c r="D8" t="s">
        <v>2194</v>
      </c>
      <c r="E8" s="37">
        <v>24250</v>
      </c>
      <c r="G8" s="21">
        <v>43750</v>
      </c>
    </row>
    <row r="9" spans="1:9">
      <c r="B9" t="s">
        <v>2313</v>
      </c>
      <c r="C9" s="466" t="s">
        <v>2314</v>
      </c>
      <c r="D9" t="s">
        <v>2312</v>
      </c>
      <c r="E9" s="137" t="s">
        <v>2315</v>
      </c>
      <c r="F9" s="464" t="s">
        <v>2316</v>
      </c>
      <c r="G9" s="21">
        <v>43770</v>
      </c>
      <c r="H9" s="500" t="s">
        <v>2318</v>
      </c>
      <c r="I9" t="s">
        <v>2317</v>
      </c>
    </row>
    <row r="10" spans="1:9">
      <c r="B10" t="s">
        <v>2319</v>
      </c>
      <c r="C10" s="466" t="s">
        <v>2320</v>
      </c>
      <c r="D10" t="s">
        <v>2321</v>
      </c>
      <c r="E10" s="37">
        <v>41532</v>
      </c>
      <c r="F10" s="464" t="s">
        <v>2327</v>
      </c>
      <c r="G10" s="21">
        <v>43769</v>
      </c>
    </row>
    <row r="11" spans="1:9">
      <c r="B11" t="s">
        <v>2319</v>
      </c>
      <c r="C11" s="500" t="s">
        <v>2320</v>
      </c>
      <c r="D11" t="s">
        <v>2322</v>
      </c>
      <c r="E11" s="137" t="s">
        <v>2315</v>
      </c>
      <c r="F11" s="137">
        <v>41532</v>
      </c>
    </row>
    <row r="12" spans="1:9">
      <c r="B12" t="s">
        <v>2319</v>
      </c>
      <c r="C12" s="500" t="s">
        <v>2320</v>
      </c>
      <c r="D12" t="s">
        <v>2323</v>
      </c>
      <c r="E12" s="137" t="s">
        <v>2315</v>
      </c>
      <c r="F12" s="137">
        <v>38853</v>
      </c>
    </row>
    <row r="13" spans="1:9">
      <c r="B13" t="s">
        <v>2319</v>
      </c>
      <c r="C13" s="500" t="s">
        <v>2320</v>
      </c>
      <c r="D13" t="s">
        <v>2324</v>
      </c>
      <c r="E13" s="137" t="s">
        <v>2315</v>
      </c>
      <c r="F13" s="137">
        <v>41532</v>
      </c>
    </row>
    <row r="14" spans="1:9">
      <c r="B14" t="s">
        <v>2319</v>
      </c>
      <c r="C14" s="500" t="s">
        <v>2320</v>
      </c>
      <c r="D14" t="s">
        <v>2325</v>
      </c>
      <c r="E14" s="137" t="s">
        <v>2315</v>
      </c>
      <c r="F14" s="137">
        <v>40192</v>
      </c>
    </row>
    <row r="15" spans="1:9">
      <c r="B15" t="s">
        <v>2319</v>
      </c>
      <c r="C15" s="500" t="s">
        <v>2320</v>
      </c>
      <c r="D15" t="s">
        <v>2326</v>
      </c>
      <c r="E15" s="137" t="s">
        <v>2315</v>
      </c>
      <c r="F15" s="137">
        <v>36492</v>
      </c>
    </row>
    <row r="16" spans="1:9">
      <c r="B16" t="s">
        <v>2193</v>
      </c>
      <c r="C16" s="466" t="s">
        <v>2392</v>
      </c>
      <c r="D16" t="s">
        <v>2393</v>
      </c>
      <c r="E16" s="37">
        <v>25650</v>
      </c>
      <c r="G16" s="21">
        <v>43775</v>
      </c>
    </row>
    <row r="17" spans="2:7">
      <c r="B17" t="s">
        <v>2394</v>
      </c>
      <c r="C17" s="503" t="s">
        <v>2395</v>
      </c>
      <c r="D17" t="s">
        <v>2396</v>
      </c>
      <c r="E17" s="37">
        <v>1738</v>
      </c>
      <c r="F17" s="501"/>
      <c r="G17" s="21">
        <v>43776</v>
      </c>
    </row>
    <row r="18" spans="2:7">
      <c r="B18" t="s">
        <v>2520</v>
      </c>
      <c r="C18" s="512" t="s">
        <v>2521</v>
      </c>
      <c r="D18" t="s">
        <v>2522</v>
      </c>
      <c r="E18" s="37">
        <v>1680</v>
      </c>
      <c r="F18" s="510"/>
      <c r="G18" s="21">
        <v>43788</v>
      </c>
    </row>
    <row r="19" spans="2:7">
      <c r="B19" t="s">
        <v>2313</v>
      </c>
      <c r="C19" s="512" t="s">
        <v>2523</v>
      </c>
      <c r="D19" t="s">
        <v>2524</v>
      </c>
      <c r="E19" s="37">
        <v>2480</v>
      </c>
      <c r="F19" s="510"/>
      <c r="G19" s="21">
        <v>43788</v>
      </c>
    </row>
    <row r="20" spans="2:7">
      <c r="C20" s="512"/>
      <c r="F20" s="510"/>
    </row>
    <row r="22" spans="2:7">
      <c r="B22" s="467" t="s">
        <v>187</v>
      </c>
      <c r="C22" s="467"/>
      <c r="D22" s="61"/>
      <c r="E22" s="468">
        <f>SUM(E4:E21)</f>
        <v>199521</v>
      </c>
      <c r="F22" s="469"/>
      <c r="G22" s="61"/>
    </row>
  </sheetData>
  <phoneticPr fontId="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19"/>
  <sheetViews>
    <sheetView workbookViewId="0">
      <selection activeCell="E12" sqref="E12"/>
    </sheetView>
  </sheetViews>
  <sheetFormatPr defaultRowHeight="15.75"/>
  <cols>
    <col min="2" max="2" width="18.109375" bestFit="1" customWidth="1"/>
    <col min="3" max="3" width="4.88671875" bestFit="1" customWidth="1"/>
  </cols>
  <sheetData>
    <row r="2" spans="2:5">
      <c r="B2" t="s">
        <v>2413</v>
      </c>
      <c r="C2" t="s">
        <v>2419</v>
      </c>
      <c r="D2" t="s">
        <v>2420</v>
      </c>
      <c r="E2" t="s">
        <v>2444</v>
      </c>
    </row>
    <row r="3" spans="2:5">
      <c r="B3" t="s">
        <v>2414</v>
      </c>
      <c r="C3" t="s">
        <v>2421</v>
      </c>
      <c r="D3" t="s">
        <v>2420</v>
      </c>
    </row>
    <row r="4" spans="2:5">
      <c r="B4" t="s">
        <v>2415</v>
      </c>
      <c r="C4" t="s">
        <v>2419</v>
      </c>
      <c r="D4" t="s">
        <v>2420</v>
      </c>
      <c r="E4" t="s">
        <v>2444</v>
      </c>
    </row>
    <row r="6" spans="2:5">
      <c r="B6" t="s">
        <v>2418</v>
      </c>
      <c r="C6" t="s">
        <v>2427</v>
      </c>
      <c r="D6" t="s">
        <v>2416</v>
      </c>
    </row>
    <row r="7" spans="2:5">
      <c r="B7" t="s">
        <v>2417</v>
      </c>
      <c r="C7" t="s">
        <v>2427</v>
      </c>
      <c r="D7" t="s">
        <v>2416</v>
      </c>
    </row>
    <row r="9" spans="2:5">
      <c r="B9" t="s">
        <v>2425</v>
      </c>
      <c r="C9" t="s">
        <v>2426</v>
      </c>
      <c r="D9" t="s">
        <v>2416</v>
      </c>
    </row>
    <row r="11" spans="2:5">
      <c r="B11" t="s">
        <v>2424</v>
      </c>
      <c r="C11" t="s">
        <v>2421</v>
      </c>
      <c r="D11" t="s">
        <v>2416</v>
      </c>
      <c r="E11" t="s">
        <v>2445</v>
      </c>
    </row>
    <row r="12" spans="2:5">
      <c r="B12" t="s">
        <v>2422</v>
      </c>
      <c r="C12" t="s">
        <v>2423</v>
      </c>
      <c r="D12" t="s">
        <v>2420</v>
      </c>
    </row>
    <row r="14" spans="2:5">
      <c r="B14" t="s">
        <v>2428</v>
      </c>
      <c r="C14" t="s">
        <v>2427</v>
      </c>
      <c r="D14" t="s">
        <v>2420</v>
      </c>
    </row>
    <row r="15" spans="2:5">
      <c r="B15" t="s">
        <v>2429</v>
      </c>
      <c r="C15" t="s">
        <v>2427</v>
      </c>
      <c r="D15" t="s">
        <v>2416</v>
      </c>
    </row>
    <row r="17" spans="2:4">
      <c r="B17" t="s">
        <v>2430</v>
      </c>
      <c r="C17" t="s">
        <v>2427</v>
      </c>
      <c r="D17" t="s">
        <v>2416</v>
      </c>
    </row>
    <row r="18" spans="2:4">
      <c r="B18" t="s">
        <v>173</v>
      </c>
      <c r="C18" t="s">
        <v>2427</v>
      </c>
      <c r="D18" t="s">
        <v>2416</v>
      </c>
    </row>
    <row r="19" spans="2:4">
      <c r="B19" t="s">
        <v>2431</v>
      </c>
      <c r="C19" t="s">
        <v>2427</v>
      </c>
      <c r="D19" t="s">
        <v>2416</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6"/>
  <sheetViews>
    <sheetView workbookViewId="0">
      <selection activeCell="B16" sqref="B16"/>
    </sheetView>
  </sheetViews>
  <sheetFormatPr defaultRowHeight="15.75"/>
  <cols>
    <col min="3" max="3" width="13.44140625" customWidth="1"/>
    <col min="6" max="6" width="16.21875" customWidth="1"/>
    <col min="13" max="13" width="7.33203125" bestFit="1" customWidth="1"/>
  </cols>
  <sheetData>
    <row r="2" spans="2:10">
      <c r="B2" t="s">
        <v>2163</v>
      </c>
    </row>
    <row r="3" spans="2:10">
      <c r="B3" s="80" t="s">
        <v>2162</v>
      </c>
    </row>
    <row r="4" spans="2:10">
      <c r="B4" t="s">
        <v>2165</v>
      </c>
    </row>
    <row r="5" spans="2:10">
      <c r="B5" s="80" t="s">
        <v>2164</v>
      </c>
    </row>
    <row r="7" spans="2:10">
      <c r="C7" t="s">
        <v>2169</v>
      </c>
    </row>
    <row r="8" spans="2:10">
      <c r="C8" s="80" t="s">
        <v>2166</v>
      </c>
    </row>
    <row r="9" spans="2:10">
      <c r="C9" t="s">
        <v>2168</v>
      </c>
    </row>
    <row r="10" spans="2:10">
      <c r="C10" s="80" t="s">
        <v>2167</v>
      </c>
    </row>
    <row r="11" spans="2:10">
      <c r="J11" s="174"/>
    </row>
    <row r="13" spans="2:10">
      <c r="B13" t="s">
        <v>2228</v>
      </c>
    </row>
    <row r="14" spans="2:10">
      <c r="D14" t="s">
        <v>2230</v>
      </c>
      <c r="G14" t="s">
        <v>2232</v>
      </c>
    </row>
    <row r="16" spans="2:10">
      <c r="B16" t="s">
        <v>2328</v>
      </c>
      <c r="D16" t="s">
        <v>2280</v>
      </c>
      <c r="G16" t="s">
        <v>2233</v>
      </c>
      <c r="H16" s="80" t="s">
        <v>2278</v>
      </c>
      <c r="I16" t="s">
        <v>2235</v>
      </c>
    </row>
    <row r="17" spans="2:16">
      <c r="B17" t="s">
        <v>2257</v>
      </c>
      <c r="G17" t="s">
        <v>2233</v>
      </c>
      <c r="H17" s="80" t="s">
        <v>2383</v>
      </c>
    </row>
    <row r="18" spans="2:16">
      <c r="B18" t="s">
        <v>2256</v>
      </c>
      <c r="G18" t="s">
        <v>2233</v>
      </c>
      <c r="H18" s="80" t="s">
        <v>2384</v>
      </c>
      <c r="I18" t="s">
        <v>2234</v>
      </c>
      <c r="O18" t="s">
        <v>896</v>
      </c>
      <c r="P18" t="s">
        <v>897</v>
      </c>
    </row>
    <row r="19" spans="2:16">
      <c r="O19">
        <v>298.55643044619421</v>
      </c>
      <c r="P19">
        <v>301.83727034120733</v>
      </c>
    </row>
    <row r="20" spans="2:16">
      <c r="B20" t="s">
        <v>2229</v>
      </c>
      <c r="D20" t="s">
        <v>2231</v>
      </c>
      <c r="G20" t="s">
        <v>2233</v>
      </c>
      <c r="H20" s="80" t="s">
        <v>2385</v>
      </c>
      <c r="O20" t="s">
        <v>2277</v>
      </c>
      <c r="P20" t="s">
        <v>1503</v>
      </c>
    </row>
    <row r="21" spans="2:16">
      <c r="O21">
        <v>347.76902887139107</v>
      </c>
      <c r="P21">
        <v>351.04986876640419</v>
      </c>
    </row>
    <row r="27" spans="2:16">
      <c r="B27" t="s">
        <v>2236</v>
      </c>
    </row>
    <row r="29" spans="2:16">
      <c r="B29" t="s">
        <v>2239</v>
      </c>
      <c r="C29" s="80" t="s">
        <v>2240</v>
      </c>
    </row>
    <row r="30" spans="2:16">
      <c r="C30" s="80" t="s">
        <v>2237</v>
      </c>
    </row>
    <row r="31" spans="2:16">
      <c r="C31" s="80" t="s">
        <v>2238</v>
      </c>
    </row>
    <row r="32" spans="2:16">
      <c r="C32" s="80"/>
    </row>
    <row r="35" spans="2:9">
      <c r="B35" t="s">
        <v>2446</v>
      </c>
    </row>
    <row r="36" spans="2:9">
      <c r="C36" t="s">
        <v>2447</v>
      </c>
      <c r="D36" t="s">
        <v>2452</v>
      </c>
      <c r="F36" t="s">
        <v>2457</v>
      </c>
      <c r="G36" t="s">
        <v>2458</v>
      </c>
      <c r="I36" t="s">
        <v>2479</v>
      </c>
    </row>
    <row r="37" spans="2:9">
      <c r="C37" t="s">
        <v>2451</v>
      </c>
      <c r="D37" t="s">
        <v>2453</v>
      </c>
      <c r="F37" t="s">
        <v>2459</v>
      </c>
      <c r="G37" t="s">
        <v>2470</v>
      </c>
      <c r="I37" t="s">
        <v>2480</v>
      </c>
    </row>
    <row r="38" spans="2:9">
      <c r="C38" t="s">
        <v>2448</v>
      </c>
      <c r="F38" t="s">
        <v>2460</v>
      </c>
      <c r="G38" t="s">
        <v>2461</v>
      </c>
      <c r="I38" t="s">
        <v>2539</v>
      </c>
    </row>
    <row r="39" spans="2:9">
      <c r="C39" t="s">
        <v>2449</v>
      </c>
    </row>
    <row r="40" spans="2:9">
      <c r="C40" t="s">
        <v>2450</v>
      </c>
      <c r="F40" t="s">
        <v>2472</v>
      </c>
      <c r="G40" t="s">
        <v>2469</v>
      </c>
      <c r="I40" t="s">
        <v>2505</v>
      </c>
    </row>
    <row r="41" spans="2:9">
      <c r="C41" t="s">
        <v>2454</v>
      </c>
      <c r="F41" t="s">
        <v>2471</v>
      </c>
      <c r="G41" t="s">
        <v>2473</v>
      </c>
      <c r="I41" t="s">
        <v>2494</v>
      </c>
    </row>
    <row r="42" spans="2:9">
      <c r="C42" t="s">
        <v>2455</v>
      </c>
      <c r="F42" t="s">
        <v>2474</v>
      </c>
      <c r="I42" t="s">
        <v>2495</v>
      </c>
    </row>
    <row r="43" spans="2:9">
      <c r="C43" t="s">
        <v>2456</v>
      </c>
    </row>
    <row r="44" spans="2:9">
      <c r="F44" t="s">
        <v>2475</v>
      </c>
      <c r="I44" t="s">
        <v>2498</v>
      </c>
    </row>
    <row r="45" spans="2:9">
      <c r="C45" t="s">
        <v>2462</v>
      </c>
      <c r="D45" t="s">
        <v>2464</v>
      </c>
      <c r="F45" t="s">
        <v>2476</v>
      </c>
      <c r="I45" t="s">
        <v>2499</v>
      </c>
    </row>
    <row r="46" spans="2:9">
      <c r="C46" t="s">
        <v>2463</v>
      </c>
      <c r="F46" t="s">
        <v>2477</v>
      </c>
    </row>
    <row r="47" spans="2:9">
      <c r="C47" t="s">
        <v>2465</v>
      </c>
    </row>
    <row r="48" spans="2:9">
      <c r="C48" t="s">
        <v>2466</v>
      </c>
      <c r="D48" t="s">
        <v>2453</v>
      </c>
      <c r="F48" t="s">
        <v>2481</v>
      </c>
      <c r="I48" t="s">
        <v>2500</v>
      </c>
    </row>
    <row r="49" spans="3:9">
      <c r="C49" t="s">
        <v>2467</v>
      </c>
      <c r="F49" t="s">
        <v>2482</v>
      </c>
      <c r="I49" t="s">
        <v>2497</v>
      </c>
    </row>
    <row r="50" spans="3:9">
      <c r="C50" t="s">
        <v>2468</v>
      </c>
      <c r="F50" t="s">
        <v>2514</v>
      </c>
      <c r="I50" t="s">
        <v>2501</v>
      </c>
    </row>
    <row r="51" spans="3:9">
      <c r="C51" t="s">
        <v>2478</v>
      </c>
      <c r="F51" t="s">
        <v>2493</v>
      </c>
      <c r="I51" t="s">
        <v>2502</v>
      </c>
    </row>
    <row r="52" spans="3:9">
      <c r="F52" t="s">
        <v>2496</v>
      </c>
      <c r="I52" t="s">
        <v>2504</v>
      </c>
    </row>
    <row r="53" spans="3:9">
      <c r="C53" t="s">
        <v>2483</v>
      </c>
      <c r="F53" t="s">
        <v>2503</v>
      </c>
      <c r="I53" t="s">
        <v>2538</v>
      </c>
    </row>
    <row r="54" spans="3:9">
      <c r="C54" t="s">
        <v>2484</v>
      </c>
      <c r="F54" t="s">
        <v>2513</v>
      </c>
      <c r="I54" t="s">
        <v>2537</v>
      </c>
    </row>
    <row r="55" spans="3:9">
      <c r="C55" t="s">
        <v>2485</v>
      </c>
    </row>
    <row r="56" spans="3:9">
      <c r="C56" t="s">
        <v>2487</v>
      </c>
      <c r="F56" t="s">
        <v>2512</v>
      </c>
      <c r="I56" t="s">
        <v>2507</v>
      </c>
    </row>
    <row r="57" spans="3:9">
      <c r="C57" t="s">
        <v>2486</v>
      </c>
    </row>
    <row r="58" spans="3:9">
      <c r="C58" t="s">
        <v>2488</v>
      </c>
      <c r="D58" t="s">
        <v>2492</v>
      </c>
      <c r="F58" t="s">
        <v>2515</v>
      </c>
    </row>
    <row r="59" spans="3:9">
      <c r="C59" t="s">
        <v>2489</v>
      </c>
      <c r="F59" t="s">
        <v>2518</v>
      </c>
    </row>
    <row r="60" spans="3:9">
      <c r="C60" t="s">
        <v>2490</v>
      </c>
      <c r="D60" t="s">
        <v>2491</v>
      </c>
      <c r="F60" t="s">
        <v>2519</v>
      </c>
    </row>
    <row r="62" spans="3:9">
      <c r="C62" t="s">
        <v>2508</v>
      </c>
    </row>
    <row r="63" spans="3:9">
      <c r="C63" t="s">
        <v>2506</v>
      </c>
    </row>
    <row r="64" spans="3:9">
      <c r="C64" t="s">
        <v>2510</v>
      </c>
    </row>
    <row r="65" spans="3:3">
      <c r="C65" t="s">
        <v>2509</v>
      </c>
    </row>
    <row r="66" spans="3:3">
      <c r="C66" t="s">
        <v>2511</v>
      </c>
    </row>
  </sheetData>
  <phoneticPr fontId="2"/>
  <hyperlinks>
    <hyperlink ref="B3" r:id="rId1" xr:uid="{00000000-0004-0000-0200-000000000000}"/>
    <hyperlink ref="B5" r:id="rId2" xr:uid="{00000000-0004-0000-0200-000001000000}"/>
    <hyperlink ref="C30" r:id="rId3" xr:uid="{00000000-0004-0000-0200-000002000000}"/>
    <hyperlink ref="C29" r:id="rId4" xr:uid="{00000000-0004-0000-0200-000003000000}"/>
    <hyperlink ref="C31" r:id="rId5" xr:uid="{00000000-0004-0000-0200-000004000000}"/>
    <hyperlink ref="H20" r:id="rId6" xr:uid="{00000000-0004-0000-0200-000005000000}"/>
    <hyperlink ref="H18" r:id="rId7" xr:uid="{00000000-0004-0000-0200-000006000000}"/>
    <hyperlink ref="H17" r:id="rId8" xr:uid="{00000000-0004-0000-0200-000007000000}"/>
    <hyperlink ref="H16" r:id="rId9" xr:uid="{00000000-0004-0000-0200-000008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30"/>
  <sheetViews>
    <sheetView topLeftCell="A13" zoomScale="85" zoomScaleNormal="85" workbookViewId="0">
      <selection activeCell="C27" sqref="C27"/>
    </sheetView>
  </sheetViews>
  <sheetFormatPr defaultRowHeight="15.75"/>
  <cols>
    <col min="1" max="1" width="3.77734375" customWidth="1"/>
    <col min="2" max="2" width="32.6640625" bestFit="1" customWidth="1"/>
    <col min="3" max="3" width="50.77734375" bestFit="1" customWidth="1"/>
  </cols>
  <sheetData>
    <row r="2" spans="2:3">
      <c r="B2" s="68" t="s">
        <v>1437</v>
      </c>
      <c r="C2" s="68" t="s">
        <v>1438</v>
      </c>
    </row>
    <row r="3" spans="2:3" ht="33.75" customHeight="1">
      <c r="B3" t="s">
        <v>1440</v>
      </c>
      <c r="C3" t="s">
        <v>1439</v>
      </c>
    </row>
    <row r="4" spans="2:3" ht="33.75" customHeight="1">
      <c r="B4" t="s">
        <v>1442</v>
      </c>
      <c r="C4" t="s">
        <v>1441</v>
      </c>
    </row>
    <row r="5" spans="2:3" ht="33.75" customHeight="1">
      <c r="B5" t="s">
        <v>1444</v>
      </c>
      <c r="C5" t="s">
        <v>1443</v>
      </c>
    </row>
    <row r="6" spans="2:3" ht="33.75" customHeight="1">
      <c r="B6" s="639" t="s">
        <v>1447</v>
      </c>
      <c r="C6" t="s">
        <v>1445</v>
      </c>
    </row>
    <row r="7" spans="2:3" ht="33.75" customHeight="1">
      <c r="B7" s="639"/>
      <c r="C7" t="s">
        <v>1446</v>
      </c>
    </row>
    <row r="8" spans="2:3" ht="33.75" customHeight="1">
      <c r="B8" t="s">
        <v>1448</v>
      </c>
      <c r="C8" t="s">
        <v>2158</v>
      </c>
    </row>
    <row r="9" spans="2:3" ht="33.75" customHeight="1">
      <c r="B9" t="s">
        <v>1451</v>
      </c>
      <c r="C9" t="s">
        <v>1449</v>
      </c>
    </row>
    <row r="10" spans="2:3" ht="33.75" customHeight="1">
      <c r="B10" s="335" t="s">
        <v>1450</v>
      </c>
      <c r="C10" s="335" t="s">
        <v>1452</v>
      </c>
    </row>
    <row r="11" spans="2:3" ht="33.75" customHeight="1">
      <c r="B11" t="s">
        <v>1454</v>
      </c>
      <c r="C11" t="s">
        <v>1453</v>
      </c>
    </row>
    <row r="12" spans="2:3" ht="33.75" customHeight="1">
      <c r="B12" t="s">
        <v>1456</v>
      </c>
      <c r="C12" t="s">
        <v>1455</v>
      </c>
    </row>
    <row r="13" spans="2:3" ht="33.75" customHeight="1">
      <c r="B13" t="s">
        <v>1458</v>
      </c>
      <c r="C13" t="s">
        <v>1457</v>
      </c>
    </row>
    <row r="14" spans="2:3" ht="33.75" customHeight="1">
      <c r="B14" t="s">
        <v>1460</v>
      </c>
      <c r="C14" t="s">
        <v>1459</v>
      </c>
    </row>
    <row r="15" spans="2:3" ht="33.75" customHeight="1">
      <c r="B15" t="s">
        <v>1462</v>
      </c>
      <c r="C15" t="s">
        <v>1461</v>
      </c>
    </row>
    <row r="16" spans="2:3" ht="33.75" customHeight="1">
      <c r="B16" t="s">
        <v>1464</v>
      </c>
      <c r="C16" t="s">
        <v>1463</v>
      </c>
    </row>
    <row r="17" spans="2:3" ht="33.75" customHeight="1">
      <c r="B17" t="s">
        <v>1465</v>
      </c>
      <c r="C17" t="s">
        <v>2412</v>
      </c>
    </row>
    <row r="18" spans="2:3" ht="33.75" customHeight="1">
      <c r="B18" t="s">
        <v>1467</v>
      </c>
      <c r="C18" s="335" t="s">
        <v>1466</v>
      </c>
    </row>
    <row r="19" spans="2:3" ht="33.75" customHeight="1">
      <c r="B19" t="s">
        <v>1469</v>
      </c>
      <c r="C19" t="s">
        <v>1468</v>
      </c>
    </row>
    <row r="20" spans="2:3" ht="33.75" customHeight="1">
      <c r="B20" t="s">
        <v>1471</v>
      </c>
      <c r="C20" t="s">
        <v>1470</v>
      </c>
    </row>
    <row r="21" spans="2:3" ht="33.75" customHeight="1">
      <c r="B21" s="335" t="s">
        <v>1473</v>
      </c>
      <c r="C21" s="335" t="s">
        <v>1472</v>
      </c>
    </row>
    <row r="22" spans="2:3" ht="33.75" customHeight="1">
      <c r="B22" s="335" t="s">
        <v>1474</v>
      </c>
      <c r="C22" s="335" t="s">
        <v>2376</v>
      </c>
    </row>
    <row r="23" spans="2:3" ht="33.75" customHeight="1">
      <c r="B23" t="s">
        <v>1475</v>
      </c>
      <c r="C23" s="335" t="s">
        <v>2160</v>
      </c>
    </row>
    <row r="24" spans="2:3" ht="33.75" customHeight="1">
      <c r="B24" s="335" t="s">
        <v>1477</v>
      </c>
      <c r="C24" s="335" t="s">
        <v>1476</v>
      </c>
    </row>
    <row r="25" spans="2:3" ht="33.75" customHeight="1">
      <c r="B25" s="335" t="s">
        <v>1479</v>
      </c>
      <c r="C25" s="335" t="s">
        <v>1478</v>
      </c>
    </row>
    <row r="26" spans="2:3" ht="33.75" customHeight="1">
      <c r="B26" s="335" t="s">
        <v>1481</v>
      </c>
      <c r="C26" s="335" t="s">
        <v>1480</v>
      </c>
    </row>
    <row r="27" spans="2:3" ht="33.75" customHeight="1">
      <c r="B27" s="335" t="s">
        <v>1482</v>
      </c>
      <c r="C27" s="335" t="s">
        <v>2159</v>
      </c>
    </row>
    <row r="28" spans="2:3" ht="33.75" customHeight="1">
      <c r="B28" s="335" t="s">
        <v>2118</v>
      </c>
      <c r="C28" s="335" t="s">
        <v>2117</v>
      </c>
    </row>
    <row r="29" spans="2:3" ht="33.75" customHeight="1">
      <c r="B29" s="335" t="s">
        <v>2120</v>
      </c>
      <c r="C29" s="335" t="s">
        <v>2119</v>
      </c>
    </row>
    <row r="30" spans="2:3" ht="33.75" customHeight="1">
      <c r="B30" s="335" t="s">
        <v>2157</v>
      </c>
      <c r="C30" s="335" t="s">
        <v>2156</v>
      </c>
    </row>
  </sheetData>
  <mergeCells count="1">
    <mergeCell ref="B6:B7"/>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V18"/>
  <sheetViews>
    <sheetView zoomScale="70" zoomScaleNormal="70" workbookViewId="0">
      <selection activeCell="Q8" sqref="Q8:S8"/>
    </sheetView>
  </sheetViews>
  <sheetFormatPr defaultRowHeight="15.75"/>
  <cols>
    <col min="1" max="1" width="3.77734375" style="341" customWidth="1"/>
    <col min="2" max="2" width="8.88671875" style="341"/>
    <col min="3" max="22" width="10.109375" style="341" bestFit="1" customWidth="1"/>
    <col min="23" max="16384" width="8.88671875" style="341"/>
  </cols>
  <sheetData>
    <row r="3" spans="2:22">
      <c r="B3" s="356" t="s">
        <v>830</v>
      </c>
      <c r="C3" s="354" t="s">
        <v>831</v>
      </c>
      <c r="D3" s="354" t="s">
        <v>832</v>
      </c>
      <c r="E3" s="354" t="s">
        <v>833</v>
      </c>
      <c r="F3" s="354" t="s">
        <v>834</v>
      </c>
      <c r="G3" s="354" t="s">
        <v>835</v>
      </c>
      <c r="H3" s="354" t="s">
        <v>836</v>
      </c>
      <c r="I3" s="354" t="s">
        <v>837</v>
      </c>
      <c r="J3" s="354" t="s">
        <v>838</v>
      </c>
      <c r="K3" s="354" t="s">
        <v>839</v>
      </c>
      <c r="L3" s="355" t="s">
        <v>840</v>
      </c>
    </row>
    <row r="4" spans="2:22">
      <c r="B4" s="357" t="s">
        <v>841</v>
      </c>
      <c r="C4" s="349" t="s">
        <v>842</v>
      </c>
      <c r="D4" s="349" t="s">
        <v>843</v>
      </c>
      <c r="E4" s="349" t="s">
        <v>844</v>
      </c>
      <c r="F4" s="349" t="s">
        <v>845</v>
      </c>
      <c r="G4" s="349" t="s">
        <v>846</v>
      </c>
      <c r="H4" s="349" t="s">
        <v>847</v>
      </c>
      <c r="I4" s="349" t="s">
        <v>848</v>
      </c>
      <c r="J4" s="349" t="s">
        <v>849</v>
      </c>
      <c r="K4" s="349" t="s">
        <v>850</v>
      </c>
      <c r="L4" s="349" t="s">
        <v>851</v>
      </c>
    </row>
    <row r="5" spans="2:22">
      <c r="B5" s="358" t="s">
        <v>852</v>
      </c>
      <c r="C5" s="349" t="s">
        <v>853</v>
      </c>
      <c r="D5" s="349" t="s">
        <v>854</v>
      </c>
      <c r="E5" s="349" t="s">
        <v>855</v>
      </c>
      <c r="F5" s="349" t="s">
        <v>856</v>
      </c>
      <c r="G5" s="349" t="s">
        <v>857</v>
      </c>
      <c r="H5" s="349" t="s">
        <v>858</v>
      </c>
      <c r="I5" s="349" t="s">
        <v>859</v>
      </c>
      <c r="J5" s="349" t="s">
        <v>860</v>
      </c>
      <c r="K5" s="349" t="s">
        <v>861</v>
      </c>
      <c r="L5" s="349" t="s">
        <v>862</v>
      </c>
    </row>
    <row r="7" spans="2:22">
      <c r="B7" s="356" t="s">
        <v>830</v>
      </c>
      <c r="C7" s="354" t="s">
        <v>866</v>
      </c>
      <c r="D7" s="354" t="s">
        <v>867</v>
      </c>
      <c r="E7" s="354" t="s">
        <v>868</v>
      </c>
      <c r="F7" s="354" t="s">
        <v>869</v>
      </c>
      <c r="G7" s="354" t="s">
        <v>870</v>
      </c>
      <c r="H7" s="354" t="s">
        <v>871</v>
      </c>
      <c r="I7" s="354" t="s">
        <v>872</v>
      </c>
      <c r="J7" s="354" t="s">
        <v>873</v>
      </c>
      <c r="K7" s="354" t="s">
        <v>874</v>
      </c>
      <c r="L7" s="354" t="s">
        <v>875</v>
      </c>
      <c r="M7" s="354" t="s">
        <v>896</v>
      </c>
      <c r="N7" s="354" t="s">
        <v>897</v>
      </c>
      <c r="O7" s="354" t="s">
        <v>898</v>
      </c>
      <c r="P7" s="354" t="s">
        <v>899</v>
      </c>
      <c r="Q7" s="354" t="s">
        <v>900</v>
      </c>
      <c r="R7" s="354" t="s">
        <v>901</v>
      </c>
      <c r="S7" s="354" t="s">
        <v>902</v>
      </c>
      <c r="T7" s="354" t="s">
        <v>903</v>
      </c>
      <c r="U7" s="354" t="s">
        <v>904</v>
      </c>
      <c r="V7" s="355" t="s">
        <v>905</v>
      </c>
    </row>
    <row r="8" spans="2:22">
      <c r="B8" s="357" t="s">
        <v>841</v>
      </c>
      <c r="C8" s="349" t="s">
        <v>876</v>
      </c>
      <c r="D8" s="349" t="s">
        <v>877</v>
      </c>
      <c r="E8" s="349" t="s">
        <v>878</v>
      </c>
      <c r="F8" s="349" t="s">
        <v>879</v>
      </c>
      <c r="G8" s="349" t="s">
        <v>880</v>
      </c>
      <c r="H8" s="349" t="s">
        <v>881</v>
      </c>
      <c r="I8" s="349" t="s">
        <v>882</v>
      </c>
      <c r="J8" s="349" t="s">
        <v>883</v>
      </c>
      <c r="K8" s="349" t="s">
        <v>884</v>
      </c>
      <c r="L8" s="350" t="s">
        <v>885</v>
      </c>
      <c r="M8" s="349" t="s">
        <v>906</v>
      </c>
      <c r="N8" s="349" t="s">
        <v>907</v>
      </c>
      <c r="O8" s="349" t="s">
        <v>908</v>
      </c>
      <c r="P8" s="351" t="s">
        <v>909</v>
      </c>
      <c r="Q8" s="351" t="s">
        <v>890</v>
      </c>
      <c r="R8" s="351" t="s">
        <v>910</v>
      </c>
      <c r="S8" s="351" t="s">
        <v>3349</v>
      </c>
      <c r="T8" s="352" t="s">
        <v>863</v>
      </c>
      <c r="U8" s="353" t="s">
        <v>911</v>
      </c>
      <c r="V8" s="353" t="s">
        <v>912</v>
      </c>
    </row>
    <row r="9" spans="2:22">
      <c r="B9" s="358" t="s">
        <v>852</v>
      </c>
      <c r="C9" s="349" t="s">
        <v>886</v>
      </c>
      <c r="D9" s="349" t="s">
        <v>887</v>
      </c>
      <c r="E9" s="349" t="s">
        <v>888</v>
      </c>
      <c r="F9" s="349" t="s">
        <v>889</v>
      </c>
      <c r="G9" s="351" t="s">
        <v>890</v>
      </c>
      <c r="H9" s="351" t="s">
        <v>891</v>
      </c>
      <c r="I9" s="351" t="s">
        <v>892</v>
      </c>
      <c r="J9" s="352" t="s">
        <v>893</v>
      </c>
      <c r="K9" s="353" t="s">
        <v>894</v>
      </c>
      <c r="L9" s="353" t="s">
        <v>864</v>
      </c>
      <c r="M9" s="353" t="s">
        <v>913</v>
      </c>
      <c r="N9" s="353" t="s">
        <v>895</v>
      </c>
      <c r="O9" s="353" t="s">
        <v>914</v>
      </c>
      <c r="P9" s="353" t="s">
        <v>915</v>
      </c>
      <c r="Q9" s="353" t="s">
        <v>916</v>
      </c>
      <c r="R9" s="353" t="s">
        <v>865</v>
      </c>
      <c r="S9" s="353" t="s">
        <v>917</v>
      </c>
      <c r="T9" s="353" t="s">
        <v>918</v>
      </c>
      <c r="U9" s="353" t="s">
        <v>919</v>
      </c>
      <c r="V9" s="353" t="s">
        <v>920</v>
      </c>
    </row>
    <row r="10" spans="2:22" ht="16.5">
      <c r="B10" s="342"/>
      <c r="J10" s="341" t="s">
        <v>1028</v>
      </c>
      <c r="L10" s="341" t="s">
        <v>1051</v>
      </c>
      <c r="T10" s="341" t="s">
        <v>1029</v>
      </c>
    </row>
    <row r="11" spans="2:22">
      <c r="B11" s="356" t="s">
        <v>830</v>
      </c>
      <c r="C11" s="354" t="s">
        <v>866</v>
      </c>
      <c r="D11" s="354" t="s">
        <v>867</v>
      </c>
      <c r="E11" s="354" t="s">
        <v>868</v>
      </c>
      <c r="F11" s="354" t="s">
        <v>869</v>
      </c>
      <c r="G11" s="354" t="s">
        <v>870</v>
      </c>
      <c r="H11" s="354" t="s">
        <v>871</v>
      </c>
      <c r="I11" s="354" t="s">
        <v>872</v>
      </c>
      <c r="J11" s="354" t="s">
        <v>873</v>
      </c>
      <c r="K11" s="354" t="s">
        <v>874</v>
      </c>
      <c r="L11" s="354" t="s">
        <v>875</v>
      </c>
      <c r="M11" s="354" t="s">
        <v>896</v>
      </c>
      <c r="N11" s="354" t="s">
        <v>897</v>
      </c>
      <c r="O11" s="354" t="s">
        <v>898</v>
      </c>
      <c r="P11" s="354" t="s">
        <v>899</v>
      </c>
      <c r="Q11" s="354" t="s">
        <v>900</v>
      </c>
      <c r="R11" s="354" t="s">
        <v>901</v>
      </c>
      <c r="S11" s="354" t="s">
        <v>902</v>
      </c>
      <c r="T11" s="354" t="s">
        <v>903</v>
      </c>
      <c r="U11" s="354" t="s">
        <v>904</v>
      </c>
      <c r="V11" s="355" t="s">
        <v>905</v>
      </c>
    </row>
    <row r="12" spans="2:22">
      <c r="B12" s="357" t="s">
        <v>1497</v>
      </c>
      <c r="C12" s="343">
        <f>SUBSTITUTE(C7,"m/s","")/0.3048</f>
        <v>265.74803149606299</v>
      </c>
      <c r="D12" s="343">
        <f t="shared" ref="D12:V12" si="0">SUBSTITUTE(D7,"m/s","")/0.3048</f>
        <v>269.02887139107611</v>
      </c>
      <c r="E12" s="343">
        <f t="shared" si="0"/>
        <v>272.30971128608923</v>
      </c>
      <c r="F12" s="343">
        <f t="shared" si="0"/>
        <v>275.59055118110234</v>
      </c>
      <c r="G12" s="343">
        <f t="shared" si="0"/>
        <v>278.87139107611546</v>
      </c>
      <c r="H12" s="343">
        <f t="shared" si="0"/>
        <v>282.15223097112857</v>
      </c>
      <c r="I12" s="343">
        <f t="shared" si="0"/>
        <v>285.43307086614169</v>
      </c>
      <c r="J12" s="343">
        <f t="shared" si="0"/>
        <v>288.71391076115486</v>
      </c>
      <c r="K12" s="343">
        <f t="shared" si="0"/>
        <v>291.99475065616798</v>
      </c>
      <c r="L12" s="343">
        <f t="shared" si="0"/>
        <v>295.2755905511811</v>
      </c>
      <c r="M12" s="343">
        <f t="shared" si="0"/>
        <v>298.55643044619421</v>
      </c>
      <c r="N12" s="343">
        <f t="shared" si="0"/>
        <v>301.83727034120733</v>
      </c>
      <c r="O12" s="343">
        <f t="shared" si="0"/>
        <v>305.11811023622045</v>
      </c>
      <c r="P12" s="343">
        <f t="shared" si="0"/>
        <v>308.39895013123356</v>
      </c>
      <c r="Q12" s="343">
        <f t="shared" si="0"/>
        <v>311.67979002624668</v>
      </c>
      <c r="R12" s="343">
        <f t="shared" si="0"/>
        <v>314.96062992125985</v>
      </c>
      <c r="S12" s="343">
        <f t="shared" si="0"/>
        <v>318.24146981627297</v>
      </c>
      <c r="T12" s="343">
        <f t="shared" si="0"/>
        <v>321.52230971128608</v>
      </c>
      <c r="U12" s="343">
        <f t="shared" si="0"/>
        <v>324.8031496062992</v>
      </c>
      <c r="V12" s="343">
        <f t="shared" si="0"/>
        <v>328.08398950131232</v>
      </c>
    </row>
    <row r="13" spans="2:22">
      <c r="B13" s="359" t="s">
        <v>830</v>
      </c>
      <c r="C13" s="354" t="s">
        <v>1498</v>
      </c>
      <c r="D13" s="354" t="s">
        <v>1499</v>
      </c>
      <c r="E13" s="354" t="s">
        <v>1500</v>
      </c>
      <c r="F13" s="354" t="s">
        <v>1501</v>
      </c>
      <c r="G13" s="354" t="s">
        <v>1502</v>
      </c>
      <c r="H13" s="354" t="s">
        <v>1539</v>
      </c>
      <c r="I13" s="354" t="s">
        <v>1503</v>
      </c>
      <c r="J13" s="354" t="s">
        <v>1504</v>
      </c>
      <c r="K13" s="354" t="s">
        <v>1505</v>
      </c>
      <c r="L13" s="354" t="s">
        <v>1506</v>
      </c>
      <c r="M13" s="354" t="s">
        <v>1507</v>
      </c>
      <c r="N13" s="354" t="s">
        <v>1508</v>
      </c>
      <c r="O13" s="354" t="s">
        <v>1509</v>
      </c>
      <c r="P13" s="354" t="s">
        <v>1510</v>
      </c>
      <c r="Q13" s="354" t="s">
        <v>1511</v>
      </c>
      <c r="R13" s="354" t="s">
        <v>1512</v>
      </c>
      <c r="S13" s="354" t="s">
        <v>1513</v>
      </c>
      <c r="T13" s="354" t="s">
        <v>1514</v>
      </c>
      <c r="U13" s="354" t="s">
        <v>1515</v>
      </c>
      <c r="V13" s="355" t="s">
        <v>1516</v>
      </c>
    </row>
    <row r="14" spans="2:22">
      <c r="B14" s="358" t="s">
        <v>1497</v>
      </c>
      <c r="C14" s="343">
        <f>SUBSTITUTE(C13,"m/s","")/0.3048</f>
        <v>331.36482939632543</v>
      </c>
      <c r="D14" s="343">
        <f t="shared" ref="D14:V14" si="1">SUBSTITUTE(D13,"m/s","")/0.3048</f>
        <v>334.64566929133855</v>
      </c>
      <c r="E14" s="343">
        <f t="shared" si="1"/>
        <v>337.92650918635167</v>
      </c>
      <c r="F14" s="343">
        <f t="shared" si="1"/>
        <v>341.20734908136484</v>
      </c>
      <c r="G14" s="343">
        <f t="shared" si="1"/>
        <v>344.48818897637796</v>
      </c>
      <c r="H14" s="344">
        <f t="shared" si="1"/>
        <v>347.76902887139107</v>
      </c>
      <c r="I14" s="343">
        <f t="shared" si="1"/>
        <v>351.04986876640419</v>
      </c>
      <c r="J14" s="343">
        <f t="shared" si="1"/>
        <v>354.3307086614173</v>
      </c>
      <c r="K14" s="343">
        <f t="shared" si="1"/>
        <v>357.61154855643042</v>
      </c>
      <c r="L14" s="343">
        <f t="shared" si="1"/>
        <v>360.89238845144354</v>
      </c>
      <c r="M14" s="343">
        <f t="shared" si="1"/>
        <v>364.17322834645665</v>
      </c>
      <c r="N14" s="343">
        <f t="shared" si="1"/>
        <v>367.45406824146977</v>
      </c>
      <c r="O14" s="343">
        <f t="shared" si="1"/>
        <v>370.73490813648294</v>
      </c>
      <c r="P14" s="343">
        <f t="shared" si="1"/>
        <v>374.01574803149606</v>
      </c>
      <c r="Q14" s="343">
        <f t="shared" si="1"/>
        <v>377.29658792650918</v>
      </c>
      <c r="R14" s="343">
        <f t="shared" si="1"/>
        <v>380.57742782152229</v>
      </c>
      <c r="S14" s="343">
        <f t="shared" si="1"/>
        <v>383.85826771653541</v>
      </c>
      <c r="T14" s="343">
        <f t="shared" si="1"/>
        <v>387.13910761154852</v>
      </c>
      <c r="U14" s="343">
        <f t="shared" si="1"/>
        <v>390.41994750656164</v>
      </c>
      <c r="V14" s="343">
        <f t="shared" si="1"/>
        <v>393.70078740157476</v>
      </c>
    </row>
    <row r="15" spans="2:22" s="347" customFormat="1">
      <c r="B15" s="340"/>
      <c r="C15" s="345"/>
      <c r="D15" s="345"/>
      <c r="E15" s="345"/>
      <c r="F15" s="345"/>
      <c r="G15" s="345"/>
      <c r="H15" s="346" t="s">
        <v>1540</v>
      </c>
      <c r="I15" s="345"/>
      <c r="J15" s="345"/>
      <c r="K15" s="345"/>
      <c r="L15" s="345"/>
      <c r="M15" s="345"/>
      <c r="N15" s="345"/>
      <c r="O15" s="345"/>
      <c r="P15" s="345"/>
      <c r="Q15" s="345"/>
      <c r="R15" s="345"/>
      <c r="S15" s="345"/>
      <c r="T15" s="345"/>
      <c r="U15" s="345"/>
      <c r="V15" s="345"/>
    </row>
    <row r="16" spans="2:22">
      <c r="B16" s="356" t="s">
        <v>830</v>
      </c>
      <c r="C16" s="354" t="s">
        <v>1517</v>
      </c>
      <c r="D16" s="354" t="s">
        <v>1518</v>
      </c>
      <c r="E16" s="354" t="s">
        <v>1519</v>
      </c>
      <c r="F16" s="354" t="s">
        <v>1520</v>
      </c>
      <c r="G16" s="354" t="s">
        <v>1521</v>
      </c>
      <c r="H16" s="354" t="s">
        <v>1522</v>
      </c>
      <c r="I16" s="354" t="s">
        <v>1523</v>
      </c>
      <c r="J16" s="354" t="s">
        <v>1524</v>
      </c>
      <c r="K16" s="354" t="s">
        <v>1525</v>
      </c>
      <c r="L16" s="354" t="s">
        <v>1526</v>
      </c>
      <c r="M16" s="354" t="s">
        <v>1527</v>
      </c>
      <c r="N16" s="354" t="s">
        <v>1528</v>
      </c>
      <c r="O16" s="354" t="s">
        <v>1529</v>
      </c>
      <c r="P16" s="354" t="s">
        <v>1530</v>
      </c>
      <c r="Q16" s="354" t="s">
        <v>1531</v>
      </c>
      <c r="R16" s="354" t="s">
        <v>1532</v>
      </c>
      <c r="S16" s="354" t="s">
        <v>1533</v>
      </c>
      <c r="T16" s="354" t="s">
        <v>1534</v>
      </c>
      <c r="U16" s="354" t="s">
        <v>1535</v>
      </c>
      <c r="V16" s="355" t="s">
        <v>1536</v>
      </c>
    </row>
    <row r="17" spans="2:22">
      <c r="B17" s="358" t="s">
        <v>1497</v>
      </c>
      <c r="C17" s="344">
        <f t="shared" ref="C17:V17" si="2">SUBSTITUTE(C16,"m/s","")/0.3048</f>
        <v>396.98162729658793</v>
      </c>
      <c r="D17" s="343">
        <f t="shared" si="2"/>
        <v>400.26246719160105</v>
      </c>
      <c r="E17" s="343">
        <f t="shared" si="2"/>
        <v>403.54330708661416</v>
      </c>
      <c r="F17" s="343">
        <f t="shared" si="2"/>
        <v>406.82414698162728</v>
      </c>
      <c r="G17" s="343">
        <f t="shared" si="2"/>
        <v>410.1049868766404</v>
      </c>
      <c r="H17" s="343">
        <f t="shared" si="2"/>
        <v>413.38582677165351</v>
      </c>
      <c r="I17" s="343">
        <f t="shared" si="2"/>
        <v>416.66666666666663</v>
      </c>
      <c r="J17" s="343">
        <f t="shared" si="2"/>
        <v>419.94750656167975</v>
      </c>
      <c r="K17" s="343">
        <f t="shared" si="2"/>
        <v>423.22834645669292</v>
      </c>
      <c r="L17" s="343">
        <f t="shared" si="2"/>
        <v>426.50918635170603</v>
      </c>
      <c r="M17" s="343">
        <f t="shared" si="2"/>
        <v>429.79002624671915</v>
      </c>
      <c r="N17" s="343">
        <f t="shared" si="2"/>
        <v>433.07086614173227</v>
      </c>
      <c r="O17" s="343">
        <f t="shared" si="2"/>
        <v>436.35170603674538</v>
      </c>
      <c r="P17" s="343">
        <f t="shared" si="2"/>
        <v>439.6325459317585</v>
      </c>
      <c r="Q17" s="343">
        <f t="shared" si="2"/>
        <v>442.91338582677162</v>
      </c>
      <c r="R17" s="343">
        <f t="shared" si="2"/>
        <v>446.19422572178473</v>
      </c>
      <c r="S17" s="344">
        <f t="shared" si="2"/>
        <v>449.47506561679791</v>
      </c>
      <c r="T17" s="343">
        <f t="shared" si="2"/>
        <v>452.75590551181102</v>
      </c>
      <c r="U17" s="343">
        <f t="shared" si="2"/>
        <v>456.03674540682414</v>
      </c>
      <c r="V17" s="343">
        <f t="shared" si="2"/>
        <v>459.31758530183725</v>
      </c>
    </row>
    <row r="18" spans="2:22">
      <c r="C18" s="348" t="s">
        <v>1538</v>
      </c>
      <c r="S18" s="348" t="s">
        <v>1537</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AirSoft</vt:lpstr>
      <vt:lpstr>T238</vt:lpstr>
      <vt:lpstr>urrkii</vt:lpstr>
      <vt:lpstr>urrkii 英語</vt:lpstr>
      <vt:lpstr>チリ費用</vt:lpstr>
      <vt:lpstr>旅行準備</vt:lpstr>
      <vt:lpstr>チリ関連</vt:lpstr>
      <vt:lpstr>貿易英語集</vt:lpstr>
      <vt:lpstr>初速換算</vt:lpstr>
      <vt:lpstr>スペイン語</vt:lpstr>
      <vt:lpstr>エアガン考察</vt:lpstr>
      <vt:lpstr>海外渡航向けエアガン構想</vt:lpstr>
      <vt:lpstr>OLD_将来</vt:lpstr>
      <vt:lpstr>OLD_考え</vt:lpstr>
      <vt:lpstr>OLD_game</vt:lpstr>
      <vt:lpstr>OLD_行動</vt:lpstr>
      <vt:lpstr>OLD_記念</vt:lpstr>
      <vt:lpstr>OLD_案だし</vt:lpstr>
      <vt:lpstr>OLD_札幌</vt:lpstr>
      <vt:lpstr>OLD_伊豆日程表</vt:lpstr>
    </vt:vector>
  </TitlesOfParts>
  <Company>NECグループ標準PCサービス</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NEC-USER</dc:creator>
  <cp:lastModifiedBy>Tatsuro Wakamiya</cp:lastModifiedBy>
  <cp:lastPrinted>2019-06-11T05:28:26Z</cp:lastPrinted>
  <dcterms:created xsi:type="dcterms:W3CDTF">2017-10-04T09:41:09Z</dcterms:created>
  <dcterms:modified xsi:type="dcterms:W3CDTF">2021-01-04T15:03:06Z</dcterms:modified>
</cp:coreProperties>
</file>