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8580" windowHeight="8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6" i="1" l="1"/>
  <c r="F76" i="1" s="1"/>
  <c r="E75" i="1"/>
  <c r="E74" i="1"/>
  <c r="E73" i="1"/>
  <c r="F73" i="1" s="1"/>
  <c r="E72" i="1"/>
  <c r="E71" i="1"/>
  <c r="E70" i="1"/>
  <c r="E69" i="1"/>
  <c r="F69" i="1" s="1"/>
  <c r="E68" i="1"/>
  <c r="F68" i="1" s="1"/>
  <c r="E67" i="1"/>
  <c r="E66" i="1"/>
  <c r="E65" i="1"/>
  <c r="F65" i="1" s="1"/>
  <c r="E64" i="1"/>
  <c r="E63" i="1"/>
  <c r="E62" i="1"/>
  <c r="E61" i="1"/>
  <c r="F61" i="1" s="1"/>
  <c r="E60" i="1"/>
  <c r="F60" i="1" s="1"/>
  <c r="E59" i="1"/>
  <c r="F59" i="1" s="1"/>
  <c r="F75" i="1"/>
  <c r="F74" i="1"/>
  <c r="F72" i="1"/>
  <c r="F71" i="1"/>
  <c r="F70" i="1"/>
  <c r="F67" i="1"/>
  <c r="F66" i="1"/>
  <c r="F64" i="1"/>
  <c r="F63" i="1"/>
  <c r="F62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B74" i="1"/>
  <c r="B75" i="1" s="1"/>
  <c r="B76" i="1" s="1"/>
  <c r="B68" i="1"/>
  <c r="B69" i="1" s="1"/>
  <c r="B70" i="1" s="1"/>
  <c r="B71" i="1" s="1"/>
  <c r="B72" i="1" s="1"/>
  <c r="B73" i="1" s="1"/>
  <c r="B60" i="1"/>
  <c r="B61" i="1" s="1"/>
  <c r="B62" i="1" s="1"/>
  <c r="B63" i="1" s="1"/>
  <c r="B64" i="1" s="1"/>
  <c r="B65" i="1" s="1"/>
  <c r="B66" i="1" s="1"/>
  <c r="B67" i="1" s="1"/>
  <c r="C34" i="1"/>
  <c r="F34" i="1" s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B35" i="1"/>
  <c r="C35" i="1" s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F35" i="1" l="1"/>
  <c r="B36" i="1"/>
  <c r="C36" i="1" s="1"/>
  <c r="C112" i="1"/>
  <c r="C111" i="1"/>
  <c r="C110" i="1"/>
  <c r="C109" i="1"/>
  <c r="F112" i="1"/>
  <c r="F111" i="1"/>
  <c r="F110" i="1"/>
  <c r="F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G100" i="1" s="1"/>
  <c r="F99" i="1"/>
  <c r="C99" i="1"/>
  <c r="G99" i="1" s="1"/>
  <c r="F98" i="1"/>
  <c r="C98" i="1"/>
  <c r="F97" i="1"/>
  <c r="C97" i="1"/>
  <c r="F96" i="1"/>
  <c r="C96" i="1"/>
  <c r="F95" i="1"/>
  <c r="C95" i="1"/>
  <c r="G95" i="1" s="1"/>
  <c r="F94" i="1"/>
  <c r="C94" i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17" i="1"/>
  <c r="G17" i="1" s="1"/>
  <c r="G13" i="1"/>
  <c r="H12" i="1"/>
  <c r="G11" i="1"/>
  <c r="F11" i="1"/>
  <c r="H11" i="1" s="1"/>
  <c r="G10" i="1"/>
  <c r="F10" i="1"/>
  <c r="H10" i="1" s="1"/>
  <c r="G9" i="1"/>
  <c r="F9" i="1"/>
  <c r="H9" i="1" s="1"/>
  <c r="G8" i="1"/>
  <c r="F8" i="1"/>
  <c r="H8" i="1" s="1"/>
  <c r="G7" i="1"/>
  <c r="F7" i="1"/>
  <c r="H7" i="1" s="1"/>
  <c r="G6" i="1"/>
  <c r="F6" i="1"/>
  <c r="H6" i="1" s="1"/>
  <c r="G5" i="1"/>
  <c r="F5" i="1"/>
  <c r="H5" i="1" s="1"/>
  <c r="B37" i="1" l="1"/>
  <c r="C37" i="1" s="1"/>
  <c r="F36" i="1"/>
  <c r="G102" i="1"/>
  <c r="G101" i="1"/>
  <c r="G98" i="1"/>
  <c r="G106" i="1"/>
  <c r="G109" i="1"/>
  <c r="G103" i="1"/>
  <c r="G110" i="1"/>
  <c r="G111" i="1"/>
  <c r="G112" i="1"/>
  <c r="G108" i="1"/>
  <c r="G107" i="1"/>
  <c r="G105" i="1"/>
  <c r="G96" i="1"/>
  <c r="G94" i="1"/>
  <c r="G97" i="1"/>
  <c r="G104" i="1"/>
  <c r="B38" i="1" l="1"/>
  <c r="C38" i="1" s="1"/>
  <c r="F37" i="1"/>
  <c r="B39" i="1" l="1"/>
  <c r="C39" i="1" s="1"/>
  <c r="F38" i="1"/>
  <c r="B40" i="1" l="1"/>
  <c r="C40" i="1" s="1"/>
  <c r="F39" i="1"/>
  <c r="B41" i="1" l="1"/>
  <c r="C41" i="1" s="1"/>
  <c r="F40" i="1"/>
  <c r="F41" i="1" l="1"/>
  <c r="B42" i="1"/>
  <c r="C42" i="1" s="1"/>
  <c r="F42" i="1" l="1"/>
  <c r="B43" i="1"/>
  <c r="C43" i="1" s="1"/>
  <c r="F43" i="1" l="1"/>
  <c r="B44" i="1"/>
  <c r="C44" i="1" s="1"/>
  <c r="B45" i="1" l="1"/>
  <c r="C45" i="1" s="1"/>
  <c r="F44" i="1"/>
  <c r="B46" i="1" l="1"/>
  <c r="C46" i="1" s="1"/>
  <c r="F45" i="1"/>
  <c r="B47" i="1" l="1"/>
  <c r="C47" i="1" s="1"/>
  <c r="F46" i="1"/>
  <c r="B48" i="1" l="1"/>
  <c r="C48" i="1" s="1"/>
  <c r="F47" i="1"/>
  <c r="B49" i="1" l="1"/>
  <c r="C49" i="1" s="1"/>
  <c r="F48" i="1"/>
  <c r="F49" i="1" l="1"/>
  <c r="B50" i="1"/>
  <c r="C50" i="1" s="1"/>
  <c r="F50" i="1" l="1"/>
  <c r="B51" i="1"/>
  <c r="C51" i="1" s="1"/>
  <c r="B52" i="1" l="1"/>
  <c r="C52" i="1" s="1"/>
  <c r="F51" i="1"/>
  <c r="B53" i="1" l="1"/>
  <c r="C53" i="1" s="1"/>
  <c r="F52" i="1"/>
  <c r="B54" i="1" l="1"/>
  <c r="C54" i="1" s="1"/>
  <c r="F53" i="1"/>
  <c r="F54" i="1" l="1"/>
  <c r="B55" i="1"/>
  <c r="C55" i="1" s="1"/>
  <c r="B56" i="1" l="1"/>
  <c r="C56" i="1" s="1"/>
  <c r="F55" i="1"/>
  <c r="B57" i="1" l="1"/>
  <c r="C57" i="1" s="1"/>
  <c r="F56" i="1"/>
  <c r="B58" i="1" l="1"/>
  <c r="F57" i="1"/>
  <c r="C58" i="1" l="1"/>
  <c r="F58" i="1" s="1"/>
</calcChain>
</file>

<file path=xl/sharedStrings.xml><?xml version="1.0" encoding="utf-8"?>
<sst xmlns="http://schemas.openxmlformats.org/spreadsheetml/2006/main" count="25" uniqueCount="16">
  <si>
    <t>Voltage</t>
  </si>
  <si>
    <t>Kilograms</t>
  </si>
  <si>
    <t>L16 Actuator</t>
  </si>
  <si>
    <t>Volume (mL)</t>
  </si>
  <si>
    <t>Current (A)</t>
  </si>
  <si>
    <t>Force (N)</t>
  </si>
  <si>
    <t>R (Ohm)</t>
  </si>
  <si>
    <t>g (N/A)</t>
  </si>
  <si>
    <t>Pressure (psi)</t>
  </si>
  <si>
    <t>Pressure (Pa)</t>
  </si>
  <si>
    <t>Volume (m^3)</t>
  </si>
  <si>
    <t>Compliance (m^3 / Pa)</t>
  </si>
  <si>
    <t>Compiance of Air</t>
  </si>
  <si>
    <t>Compiance of Air and Act</t>
  </si>
  <si>
    <t>Pressure Voltage</t>
  </si>
  <si>
    <t>Compiance of actuator with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</si>
</sst>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Sheet1!$F$94:$F$112</c:f>
              <c:numCache>
                <c:formatCode>General</c:formatCode>
                <c:ptCount val="19"/>
                <c:pt idx="0">
                  <c:v>3240.5324999999998</c:v>
                </c:pt>
                <c:pt idx="1">
                  <c:v>6756.8549999999996</c:v>
                </c:pt>
                <c:pt idx="2">
                  <c:v>10342.125</c:v>
                </c:pt>
                <c:pt idx="3">
                  <c:v>13513.71</c:v>
                </c:pt>
                <c:pt idx="4">
                  <c:v>16616.3475</c:v>
                </c:pt>
                <c:pt idx="5">
                  <c:v>19787.932499999999</c:v>
                </c:pt>
                <c:pt idx="6">
                  <c:v>22407.9375</c:v>
                </c:pt>
                <c:pt idx="7">
                  <c:v>24614.2575</c:v>
                </c:pt>
                <c:pt idx="8">
                  <c:v>26613.735000000001</c:v>
                </c:pt>
                <c:pt idx="9">
                  <c:v>28061.632500000003</c:v>
                </c:pt>
                <c:pt idx="10">
                  <c:v>29371.634999999998</c:v>
                </c:pt>
                <c:pt idx="11">
                  <c:v>30267.952499999999</c:v>
                </c:pt>
                <c:pt idx="12">
                  <c:v>31026.375</c:v>
                </c:pt>
                <c:pt idx="13">
                  <c:v>31715.85</c:v>
                </c:pt>
                <c:pt idx="14">
                  <c:v>32336.377500000002</c:v>
                </c:pt>
                <c:pt idx="15">
                  <c:v>32887.957499999997</c:v>
                </c:pt>
                <c:pt idx="16">
                  <c:v>33577.432500000003</c:v>
                </c:pt>
                <c:pt idx="17">
                  <c:v>34060.065000000002</c:v>
                </c:pt>
                <c:pt idx="18">
                  <c:v>34473.75</c:v>
                </c:pt>
              </c:numCache>
            </c:numRef>
          </c:xVal>
          <c:yVal>
            <c:numRef>
              <c:f>Sheet1!$C$94:$C$112</c:f>
              <c:numCache>
                <c:formatCode>General</c:formatCode>
                <c:ptCount val="1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4.9999999999999996E-6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9.9999999999999991E-6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1.4999999999999999E-5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1.8999999999999998E-5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4.3693371155691822E-2"/>
                  <c:y val="6.5996873254826699E-2"/>
                </c:manualLayout>
              </c:layout>
              <c:numFmt formatCode="0.00000000E+00" sourceLinked="0"/>
            </c:trendlineLbl>
          </c:trendline>
          <c:xVal>
            <c:numRef>
              <c:f>Sheet1!$F$17:$F$24</c:f>
              <c:numCache>
                <c:formatCode>General</c:formatCode>
                <c:ptCount val="8"/>
                <c:pt idx="0">
                  <c:v>2275.2674999999999</c:v>
                </c:pt>
                <c:pt idx="1">
                  <c:v>6687.9075000000003</c:v>
                </c:pt>
                <c:pt idx="2">
                  <c:v>11583.18</c:v>
                </c:pt>
                <c:pt idx="3">
                  <c:v>16823.189999999999</c:v>
                </c:pt>
                <c:pt idx="4">
                  <c:v>22270.0425</c:v>
                </c:pt>
                <c:pt idx="5">
                  <c:v>28889.002500000002</c:v>
                </c:pt>
                <c:pt idx="6">
                  <c:v>35921.647499999999</c:v>
                </c:pt>
                <c:pt idx="7">
                  <c:v>43781.662499999999</c:v>
                </c:pt>
              </c:numCache>
            </c:numRef>
          </c:xVal>
          <c:yVal>
            <c:numRef>
              <c:f>Sheet1!$C$17:$C$24</c:f>
              <c:numCache>
                <c:formatCode>General</c:formatCode>
                <c:ptCount val="8"/>
                <c:pt idx="0">
                  <c:v>-9.9999999999999995E-7</c:v>
                </c:pt>
                <c:pt idx="1">
                  <c:v>-1.9999999999999999E-6</c:v>
                </c:pt>
                <c:pt idx="2">
                  <c:v>-3.0000000000000001E-6</c:v>
                </c:pt>
                <c:pt idx="3">
                  <c:v>-3.9999999999999998E-6</c:v>
                </c:pt>
                <c:pt idx="4">
                  <c:v>-4.9999999999999996E-6</c:v>
                </c:pt>
                <c:pt idx="5">
                  <c:v>-6.0000000000000002E-6</c:v>
                </c:pt>
                <c:pt idx="6">
                  <c:v>-6.9999999999999999E-6</c:v>
                </c:pt>
                <c:pt idx="7">
                  <c:v>-7.9999999999999996E-6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4766818569386683"/>
                  <c:y val="9.0930547106060883E-2"/>
                </c:manualLayout>
              </c:layout>
              <c:numFmt formatCode="0.000E+00" sourceLinked="0"/>
            </c:trendlineLbl>
          </c:trendline>
          <c:xVal>
            <c:numRef>
              <c:f>Sheet1!$F$94:$F$102</c:f>
              <c:numCache>
                <c:formatCode>General</c:formatCode>
                <c:ptCount val="9"/>
                <c:pt idx="0">
                  <c:v>3240.5324999999998</c:v>
                </c:pt>
                <c:pt idx="1">
                  <c:v>6756.8549999999996</c:v>
                </c:pt>
                <c:pt idx="2">
                  <c:v>10342.125</c:v>
                </c:pt>
                <c:pt idx="3">
                  <c:v>13513.71</c:v>
                </c:pt>
                <c:pt idx="4">
                  <c:v>16616.3475</c:v>
                </c:pt>
                <c:pt idx="5">
                  <c:v>19787.932499999999</c:v>
                </c:pt>
                <c:pt idx="6">
                  <c:v>22407.9375</c:v>
                </c:pt>
                <c:pt idx="7">
                  <c:v>24614.2575</c:v>
                </c:pt>
                <c:pt idx="8">
                  <c:v>26613.735000000001</c:v>
                </c:pt>
              </c:numCache>
            </c:numRef>
          </c:xVal>
          <c:yVal>
            <c:numRef>
              <c:f>Sheet1!$C$94:$C$102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4.9999999999999996E-6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7271641332002414E-2"/>
                  <c:y val="0.13722425190091822"/>
                </c:manualLayout>
              </c:layout>
              <c:numFmt formatCode="0.000E+00" sourceLinked="0"/>
            </c:trendlineLbl>
          </c:trendline>
          <c:xVal>
            <c:numRef>
              <c:f>Sheet1!$F$103:$F$112</c:f>
              <c:numCache>
                <c:formatCode>General</c:formatCode>
                <c:ptCount val="10"/>
                <c:pt idx="0">
                  <c:v>28061.632500000003</c:v>
                </c:pt>
                <c:pt idx="1">
                  <c:v>29371.634999999998</c:v>
                </c:pt>
                <c:pt idx="2">
                  <c:v>30267.952499999999</c:v>
                </c:pt>
                <c:pt idx="3">
                  <c:v>31026.375</c:v>
                </c:pt>
                <c:pt idx="4">
                  <c:v>31715.85</c:v>
                </c:pt>
                <c:pt idx="5">
                  <c:v>32336.377500000002</c:v>
                </c:pt>
                <c:pt idx="6">
                  <c:v>32887.957499999997</c:v>
                </c:pt>
                <c:pt idx="7">
                  <c:v>33577.432500000003</c:v>
                </c:pt>
                <c:pt idx="8">
                  <c:v>34060.065000000002</c:v>
                </c:pt>
                <c:pt idx="9">
                  <c:v>34473.75</c:v>
                </c:pt>
              </c:numCache>
            </c:numRef>
          </c:xVal>
          <c:yVal>
            <c:numRef>
              <c:f>Sheet1!$C$103:$C$112</c:f>
              <c:numCache>
                <c:formatCode>General</c:formatCode>
                <c:ptCount val="10"/>
                <c:pt idx="0">
                  <c:v>9.9999999999999991E-6</c:v>
                </c:pt>
                <c:pt idx="1">
                  <c:v>1.1E-5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1.4999999999999999E-5</c:v>
                </c:pt>
                <c:pt idx="6">
                  <c:v>1.5999999999999999E-5</c:v>
                </c:pt>
                <c:pt idx="7">
                  <c:v>1.7E-5</c:v>
                </c:pt>
                <c:pt idx="8">
                  <c:v>1.8E-5</c:v>
                </c:pt>
                <c:pt idx="9">
                  <c:v>1.8999999999999998E-5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1440"/>
        <c:axId val="126462976"/>
      </c:scatterChart>
      <c:valAx>
        <c:axId val="1264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62976"/>
        <c:crosses val="autoZero"/>
        <c:crossBetween val="midCat"/>
      </c:valAx>
      <c:valAx>
        <c:axId val="1264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6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501703241857601"/>
          <c:y val="0.17042704832989106"/>
          <c:w val="0.20190487109321903"/>
          <c:h val="0.40065043316935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27005552877319"/>
                  <c:y val="-4.1147984774154538E-2"/>
                </c:manualLayout>
              </c:layout>
              <c:numFmt formatCode="0.000E+00" sourceLinked="0"/>
            </c:trendlineLbl>
          </c:trendline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8248</c:v>
                </c:pt>
                <c:pt idx="2">
                  <c:v>12643</c:v>
                </c:pt>
                <c:pt idx="3">
                  <c:v>16004</c:v>
                </c:pt>
                <c:pt idx="4">
                  <c:v>18073</c:v>
                </c:pt>
                <c:pt idx="5">
                  <c:v>19883</c:v>
                </c:pt>
                <c:pt idx="6">
                  <c:v>21176</c:v>
                </c:pt>
                <c:pt idx="7">
                  <c:v>21951</c:v>
                </c:pt>
              </c:numCache>
            </c:numRef>
          </c:xVal>
          <c:yVal>
            <c:numRef>
              <c:f>Sheet1!$C$34:$C$41</c:f>
              <c:numCache>
                <c:formatCode>General</c:formatCode>
                <c:ptCount val="8"/>
                <c:pt idx="0">
                  <c:v>0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1.5E-6</c:v>
                </c:pt>
                <c:pt idx="4">
                  <c:v>1.9999999999999999E-6</c:v>
                </c:pt>
                <c:pt idx="5">
                  <c:v>2.4999999999999998E-6</c:v>
                </c:pt>
                <c:pt idx="6">
                  <c:v>3.0000000000000001E-6</c:v>
                </c:pt>
                <c:pt idx="7">
                  <c:v>3.4999999999999999E-6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0281036299034051E-2"/>
                  <c:y val="0.16158029984471836"/>
                </c:manualLayout>
              </c:layout>
              <c:numFmt formatCode="0.000E+00" sourceLinked="0"/>
            </c:trendlineLbl>
          </c:trendline>
          <c:xVal>
            <c:numRef>
              <c:f>Sheet1!$E$42:$E$58</c:f>
              <c:numCache>
                <c:formatCode>General</c:formatCode>
                <c:ptCount val="17"/>
                <c:pt idx="0">
                  <c:v>23243.999999999996</c:v>
                </c:pt>
                <c:pt idx="1">
                  <c:v>23503</c:v>
                </c:pt>
                <c:pt idx="2">
                  <c:v>23761</c:v>
                </c:pt>
                <c:pt idx="3">
                  <c:v>23761</c:v>
                </c:pt>
                <c:pt idx="4">
                  <c:v>23761</c:v>
                </c:pt>
                <c:pt idx="5">
                  <c:v>24278</c:v>
                </c:pt>
                <c:pt idx="6">
                  <c:v>24278</c:v>
                </c:pt>
                <c:pt idx="7">
                  <c:v>24278</c:v>
                </c:pt>
                <c:pt idx="8">
                  <c:v>24537</c:v>
                </c:pt>
                <c:pt idx="9">
                  <c:v>24278</c:v>
                </c:pt>
                <c:pt idx="10">
                  <c:v>24278</c:v>
                </c:pt>
                <c:pt idx="11">
                  <c:v>24537</c:v>
                </c:pt>
                <c:pt idx="12">
                  <c:v>24794.999999999996</c:v>
                </c:pt>
                <c:pt idx="13">
                  <c:v>24537</c:v>
                </c:pt>
                <c:pt idx="14">
                  <c:v>24794.999999999996</c:v>
                </c:pt>
                <c:pt idx="15">
                  <c:v>25312</c:v>
                </c:pt>
                <c:pt idx="16">
                  <c:v>25312</c:v>
                </c:pt>
              </c:numCache>
            </c:numRef>
          </c:xVal>
          <c:yVal>
            <c:numRef>
              <c:f>Sheet1!$C$42:$C$58</c:f>
              <c:numCache>
                <c:formatCode>General</c:formatCode>
                <c:ptCount val="17"/>
                <c:pt idx="0">
                  <c:v>3.9999999999999998E-6</c:v>
                </c:pt>
                <c:pt idx="1">
                  <c:v>4.5000000000000001E-6</c:v>
                </c:pt>
                <c:pt idx="2">
                  <c:v>4.9999999999999996E-6</c:v>
                </c:pt>
                <c:pt idx="3">
                  <c:v>5.4999999999999999E-6</c:v>
                </c:pt>
                <c:pt idx="4">
                  <c:v>6.0000000000000002E-6</c:v>
                </c:pt>
                <c:pt idx="5">
                  <c:v>6.4999999999999996E-6</c:v>
                </c:pt>
                <c:pt idx="6">
                  <c:v>6.9999999999999999E-6</c:v>
                </c:pt>
                <c:pt idx="7">
                  <c:v>7.4999999999999993E-6</c:v>
                </c:pt>
                <c:pt idx="8">
                  <c:v>7.9999999999999996E-6</c:v>
                </c:pt>
                <c:pt idx="9">
                  <c:v>8.4999999999999999E-6</c:v>
                </c:pt>
                <c:pt idx="10">
                  <c:v>9.0000000000000002E-6</c:v>
                </c:pt>
                <c:pt idx="11">
                  <c:v>9.4999999999999988E-6</c:v>
                </c:pt>
                <c:pt idx="12">
                  <c:v>9.9999999999999991E-6</c:v>
                </c:pt>
                <c:pt idx="13">
                  <c:v>1.0499999999999999E-5</c:v>
                </c:pt>
                <c:pt idx="14">
                  <c:v>1.1E-5</c:v>
                </c:pt>
                <c:pt idx="15">
                  <c:v>1.15E-5</c:v>
                </c:pt>
                <c:pt idx="16">
                  <c:v>1.2E-5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Sheet1!$E$59:$E$76</c:f>
              <c:numCache>
                <c:formatCode>General</c:formatCode>
                <c:ptCount val="18"/>
                <c:pt idx="0">
                  <c:v>0</c:v>
                </c:pt>
                <c:pt idx="1">
                  <c:v>10264.5699154875</c:v>
                </c:pt>
                <c:pt idx="2">
                  <c:v>16030.310699249998</c:v>
                </c:pt>
                <c:pt idx="3">
                  <c:v>20167.165073250002</c:v>
                </c:pt>
                <c:pt idx="4">
                  <c:v>22752.699056999998</c:v>
                </c:pt>
                <c:pt idx="5">
                  <c:v>23528.359252124996</c:v>
                </c:pt>
                <c:pt idx="6">
                  <c:v>24045.466048874998</c:v>
                </c:pt>
                <c:pt idx="7">
                  <c:v>24304.019447249997</c:v>
                </c:pt>
                <c:pt idx="8">
                  <c:v>24821.126243999995</c:v>
                </c:pt>
                <c:pt idx="9">
                  <c:v>24821.126243999995</c:v>
                </c:pt>
                <c:pt idx="10">
                  <c:v>25079.679642374998</c:v>
                </c:pt>
                <c:pt idx="11">
                  <c:v>25079.679642374998</c:v>
                </c:pt>
                <c:pt idx="12">
                  <c:v>25338.233040749998</c:v>
                </c:pt>
                <c:pt idx="13">
                  <c:v>25596.786439124997</c:v>
                </c:pt>
                <c:pt idx="14">
                  <c:v>25855.3398375</c:v>
                </c:pt>
                <c:pt idx="15">
                  <c:v>26372.446634249998</c:v>
                </c:pt>
                <c:pt idx="16">
                  <c:v>26372.446634249998</c:v>
                </c:pt>
                <c:pt idx="17">
                  <c:v>26631.000032625001</c:v>
                </c:pt>
              </c:numCache>
            </c:numRef>
          </c:xVal>
          <c:yVal>
            <c:numRef>
              <c:f>Sheet1!$C$59:$C$76</c:f>
              <c:numCache>
                <c:formatCode>General</c:formatCode>
                <c:ptCount val="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9.9999999999999991E-6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1.4999999999999999E-5</c:v>
                </c:pt>
                <c:pt idx="16">
                  <c:v>1.5999999999999999E-5</c:v>
                </c:pt>
                <c:pt idx="17">
                  <c:v>1.7E-5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8656"/>
        <c:axId val="130428288"/>
      </c:scatterChart>
      <c:valAx>
        <c:axId val="130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28288"/>
        <c:crosses val="autoZero"/>
        <c:crossBetween val="midCat"/>
      </c:valAx>
      <c:valAx>
        <c:axId val="1304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3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587327</xdr:colOff>
      <xdr:row>61</xdr:row>
      <xdr:rowOff>83890</xdr:rowOff>
    </xdr:from>
    <xdr:to>
      <xdr:col>18</xdr:col>
      <xdr:colOff>317863</xdr:colOff>
      <xdr:row>89</xdr:row>
      <xdr:rowOff>25036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22</xdr:row>
      <xdr:rowOff>95250</xdr:rowOff>
    </xdr:from>
    <xdr:to>
      <xdr:col>17</xdr:col>
      <xdr:colOff>137160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2"/>
  <sheetViews>
    <sheetView tabSelected="1" topLeftCell="H22" zoomScaleNormal="100" workbookViewId="0">
      <selection activeCell="U25" sqref="U25"/>
    </sheetView>
  </sheetViews>
  <sheetFormatPr defaultRowHeight="14.4" x14ac:dyDescent="0.3"/>
  <cols>
    <col min="2" max="2" width="11.88671875" bestFit="1" customWidth="1"/>
    <col min="3" max="3" width="13.109375" bestFit="1" customWidth="1"/>
    <col min="4" max="5" width="15.109375" bestFit="1" customWidth="1"/>
    <col min="6" max="6" width="15.77734375" customWidth="1"/>
    <col min="7" max="7" width="19.5546875" bestFit="1" customWidth="1"/>
    <col min="8" max="8" width="13" bestFit="1" customWidth="1"/>
  </cols>
  <sheetData>
    <row r="3" spans="2:8" x14ac:dyDescent="0.3">
      <c r="B3" s="18" t="s">
        <v>2</v>
      </c>
      <c r="C3" s="18"/>
      <c r="D3" s="18"/>
      <c r="E3" s="18"/>
      <c r="F3" s="18"/>
      <c r="G3" s="18"/>
      <c r="H3" s="18"/>
    </row>
    <row r="4" spans="2:8" x14ac:dyDescent="0.3">
      <c r="B4" s="1" t="s">
        <v>0</v>
      </c>
      <c r="C4" s="2" t="s">
        <v>4</v>
      </c>
      <c r="D4" s="2"/>
      <c r="E4" s="2" t="s">
        <v>1</v>
      </c>
      <c r="F4" s="2" t="s">
        <v>5</v>
      </c>
      <c r="G4" s="2" t="s">
        <v>6</v>
      </c>
      <c r="H4" s="3" t="s">
        <v>7</v>
      </c>
    </row>
    <row r="5" spans="2:8" x14ac:dyDescent="0.3">
      <c r="B5" s="5">
        <v>1</v>
      </c>
      <c r="C5" s="7">
        <v>7.0000000000000007E-2</v>
      </c>
      <c r="D5" s="7"/>
      <c r="E5" s="7">
        <v>0</v>
      </c>
      <c r="F5" s="12">
        <f>E5*9.81</f>
        <v>0</v>
      </c>
      <c r="G5" s="9">
        <f>B5/C5</f>
        <v>14.285714285714285</v>
      </c>
      <c r="H5" s="11">
        <f>F5/C5</f>
        <v>0</v>
      </c>
    </row>
    <row r="6" spans="2:8" x14ac:dyDescent="0.3">
      <c r="B6" s="6">
        <v>2</v>
      </c>
      <c r="C6" s="8">
        <v>0.13</v>
      </c>
      <c r="D6" s="8"/>
      <c r="E6" s="8">
        <v>1.103</v>
      </c>
      <c r="F6" s="13">
        <f t="shared" ref="F6:F11" si="0">E6*9.81</f>
        <v>10.82043</v>
      </c>
      <c r="G6" s="10">
        <f t="shared" ref="G6:G13" si="1">B6/C6</f>
        <v>15.384615384615383</v>
      </c>
      <c r="H6" s="11">
        <f t="shared" ref="H6:H11" si="2">F6/C6</f>
        <v>83.234076923076927</v>
      </c>
    </row>
    <row r="7" spans="2:8" x14ac:dyDescent="0.3">
      <c r="B7" s="6">
        <v>3</v>
      </c>
      <c r="C7" s="8">
        <v>0.2</v>
      </c>
      <c r="D7" s="8"/>
      <c r="E7" s="8">
        <v>1.98</v>
      </c>
      <c r="F7" s="13">
        <f t="shared" si="0"/>
        <v>19.4238</v>
      </c>
      <c r="G7" s="10">
        <f t="shared" si="1"/>
        <v>15</v>
      </c>
      <c r="H7" s="11">
        <f t="shared" si="2"/>
        <v>97.119</v>
      </c>
    </row>
    <row r="8" spans="2:8" x14ac:dyDescent="0.3">
      <c r="B8" s="6">
        <v>4</v>
      </c>
      <c r="C8" s="8">
        <v>0.26</v>
      </c>
      <c r="D8" s="8"/>
      <c r="E8" s="8">
        <v>2.76</v>
      </c>
      <c r="F8" s="13">
        <f t="shared" si="0"/>
        <v>27.075599999999998</v>
      </c>
      <c r="G8" s="10">
        <f t="shared" si="1"/>
        <v>15.384615384615383</v>
      </c>
      <c r="H8" s="11">
        <f t="shared" si="2"/>
        <v>104.13692307692307</v>
      </c>
    </row>
    <row r="9" spans="2:8" x14ac:dyDescent="0.3">
      <c r="B9" s="6">
        <v>5</v>
      </c>
      <c r="C9" s="8">
        <v>0.32</v>
      </c>
      <c r="D9" s="8"/>
      <c r="E9" s="8">
        <v>3.36</v>
      </c>
      <c r="F9" s="13">
        <f t="shared" si="0"/>
        <v>32.961599999999997</v>
      </c>
      <c r="G9" s="10">
        <f t="shared" si="1"/>
        <v>15.625</v>
      </c>
      <c r="H9" s="11">
        <f t="shared" si="2"/>
        <v>103.005</v>
      </c>
    </row>
    <row r="10" spans="2:8" x14ac:dyDescent="0.3">
      <c r="B10" s="6">
        <v>6</v>
      </c>
      <c r="C10" s="8">
        <v>0.36</v>
      </c>
      <c r="D10" s="8"/>
      <c r="E10" s="8">
        <v>3.98</v>
      </c>
      <c r="F10" s="13">
        <f t="shared" si="0"/>
        <v>39.043800000000005</v>
      </c>
      <c r="G10" s="10">
        <f t="shared" si="1"/>
        <v>16.666666666666668</v>
      </c>
      <c r="H10" s="11">
        <f t="shared" si="2"/>
        <v>108.45500000000001</v>
      </c>
    </row>
    <row r="11" spans="2:8" x14ac:dyDescent="0.3">
      <c r="B11" s="6">
        <v>7</v>
      </c>
      <c r="C11" s="8">
        <v>0.41</v>
      </c>
      <c r="D11" s="8"/>
      <c r="E11" s="8">
        <v>4.53</v>
      </c>
      <c r="F11" s="13">
        <f t="shared" si="0"/>
        <v>44.439300000000003</v>
      </c>
      <c r="G11" s="10">
        <f t="shared" si="1"/>
        <v>17.073170731707318</v>
      </c>
      <c r="H11" s="11">
        <f t="shared" si="2"/>
        <v>108.38853658536587</v>
      </c>
    </row>
    <row r="12" spans="2:8" x14ac:dyDescent="0.3">
      <c r="B12" s="6"/>
      <c r="C12" s="8">
        <v>0.56000000000000005</v>
      </c>
      <c r="D12" s="8"/>
      <c r="E12" s="8"/>
      <c r="F12" s="13">
        <v>69.3</v>
      </c>
      <c r="G12" s="10"/>
      <c r="H12" s="11">
        <f>F12/C12</f>
        <v>123.74999999999999</v>
      </c>
    </row>
    <row r="13" spans="2:8" x14ac:dyDescent="0.3">
      <c r="B13" s="6">
        <v>12</v>
      </c>
      <c r="C13" s="8">
        <v>0.65</v>
      </c>
      <c r="D13" s="8"/>
      <c r="E13" s="8"/>
      <c r="F13" s="13"/>
      <c r="G13" s="10">
        <f t="shared" si="1"/>
        <v>18.46153846153846</v>
      </c>
      <c r="H13" s="11"/>
    </row>
    <row r="15" spans="2:8" x14ac:dyDescent="0.3">
      <c r="B15" s="18" t="s">
        <v>12</v>
      </c>
      <c r="C15" s="18"/>
      <c r="D15" s="18"/>
      <c r="E15" s="18"/>
      <c r="F15" s="18"/>
      <c r="G15" s="18"/>
    </row>
    <row r="16" spans="2:8" x14ac:dyDescent="0.3">
      <c r="B16" s="14" t="s">
        <v>3</v>
      </c>
      <c r="C16" s="15" t="s">
        <v>10</v>
      </c>
      <c r="D16" s="15"/>
      <c r="E16" s="15" t="s">
        <v>8</v>
      </c>
      <c r="F16" s="15" t="s">
        <v>9</v>
      </c>
      <c r="G16" s="16" t="s">
        <v>11</v>
      </c>
    </row>
    <row r="17" spans="2:7" x14ac:dyDescent="0.3">
      <c r="B17" s="4">
        <v>1</v>
      </c>
      <c r="C17" s="4">
        <f>-B17*10^(-6)</f>
        <v>-9.9999999999999995E-7</v>
      </c>
      <c r="D17" s="4"/>
      <c r="E17" s="4">
        <v>0.33</v>
      </c>
      <c r="F17" s="4">
        <f>E17*6894.75</f>
        <v>2275.2674999999999</v>
      </c>
      <c r="G17" s="4">
        <f>C17/F17</f>
        <v>-4.3950876105776571E-10</v>
      </c>
    </row>
    <row r="18" spans="2:7" x14ac:dyDescent="0.3">
      <c r="B18" s="4">
        <v>2</v>
      </c>
      <c r="C18" s="4">
        <f>-B18*10^(-6)</f>
        <v>-1.9999999999999999E-6</v>
      </c>
      <c r="D18" s="4"/>
      <c r="E18" s="4">
        <v>0.97</v>
      </c>
      <c r="F18" s="4">
        <f t="shared" ref="F18:F30" si="3">E18*6894.75</f>
        <v>6687.9075000000003</v>
      </c>
      <c r="G18" s="4">
        <f t="shared" ref="G18:G30" si="4">C18/F18</f>
        <v>-2.9904719824549006E-10</v>
      </c>
    </row>
    <row r="19" spans="2:7" x14ac:dyDescent="0.3">
      <c r="B19" s="4">
        <v>3</v>
      </c>
      <c r="C19" s="4">
        <f>-B19*10^(-6)</f>
        <v>-3.0000000000000001E-6</v>
      </c>
      <c r="D19" s="4"/>
      <c r="E19" s="4">
        <v>1.68</v>
      </c>
      <c r="F19" s="4">
        <f t="shared" si="3"/>
        <v>11583.18</v>
      </c>
      <c r="G19" s="4">
        <f t="shared" si="4"/>
        <v>-2.5899623419475478E-10</v>
      </c>
    </row>
    <row r="20" spans="2:7" x14ac:dyDescent="0.3">
      <c r="B20" s="4">
        <v>4</v>
      </c>
      <c r="C20" s="4">
        <f>-B20*10^(-6)</f>
        <v>-3.9999999999999998E-6</v>
      </c>
      <c r="D20" s="4"/>
      <c r="E20" s="4">
        <v>2.44</v>
      </c>
      <c r="F20" s="4">
        <f t="shared" si="3"/>
        <v>16823.189999999999</v>
      </c>
      <c r="G20" s="4">
        <f t="shared" si="4"/>
        <v>-2.3776703467059458E-10</v>
      </c>
    </row>
    <row r="21" spans="2:7" x14ac:dyDescent="0.3">
      <c r="B21" s="4">
        <v>5</v>
      </c>
      <c r="C21" s="4">
        <f>-B21*10^(-6)</f>
        <v>-4.9999999999999996E-6</v>
      </c>
      <c r="D21" s="4"/>
      <c r="E21" s="4">
        <v>3.23</v>
      </c>
      <c r="F21" s="4">
        <f t="shared" si="3"/>
        <v>22270.0425</v>
      </c>
      <c r="G21" s="4">
        <f t="shared" si="4"/>
        <v>-2.2451685936387413E-10</v>
      </c>
    </row>
    <row r="22" spans="2:7" x14ac:dyDescent="0.3">
      <c r="B22" s="4">
        <v>6</v>
      </c>
      <c r="C22" s="4">
        <f>-B22*10^(-6)</f>
        <v>-6.0000000000000002E-6</v>
      </c>
      <c r="D22" s="4"/>
      <c r="E22" s="4">
        <v>4.1900000000000004</v>
      </c>
      <c r="F22" s="4">
        <f t="shared" si="3"/>
        <v>28889.002500000002</v>
      </c>
      <c r="G22" s="4">
        <f t="shared" si="4"/>
        <v>-2.0769149090557904E-10</v>
      </c>
    </row>
    <row r="23" spans="2:7" x14ac:dyDescent="0.3">
      <c r="B23" s="4">
        <v>7</v>
      </c>
      <c r="C23" s="4">
        <f>-B23*10^(-6)</f>
        <v>-6.9999999999999999E-6</v>
      </c>
      <c r="D23" s="4"/>
      <c r="E23" s="4">
        <v>5.21</v>
      </c>
      <c r="F23" s="4">
        <f t="shared" si="3"/>
        <v>35921.647499999999</v>
      </c>
      <c r="G23" s="4">
        <f t="shared" si="4"/>
        <v>-1.9486856776265621E-10</v>
      </c>
    </row>
    <row r="24" spans="2:7" x14ac:dyDescent="0.3">
      <c r="B24" s="4">
        <v>8</v>
      </c>
      <c r="C24" s="4">
        <f>-B24*10^(-6)</f>
        <v>-7.9999999999999996E-6</v>
      </c>
      <c r="D24" s="4"/>
      <c r="E24" s="4">
        <v>6.35</v>
      </c>
      <c r="F24" s="4">
        <f t="shared" si="3"/>
        <v>43781.662499999999</v>
      </c>
      <c r="G24" s="4">
        <f t="shared" si="4"/>
        <v>-1.8272490223503961E-10</v>
      </c>
    </row>
    <row r="25" spans="2:7" x14ac:dyDescent="0.3">
      <c r="B25" s="4">
        <v>9</v>
      </c>
      <c r="C25" s="4">
        <f>-B25*10^(-6)</f>
        <v>-9.0000000000000002E-6</v>
      </c>
      <c r="D25" s="4"/>
      <c r="E25" s="4">
        <v>7.5</v>
      </c>
      <c r="F25" s="4">
        <f t="shared" si="3"/>
        <v>51710.625</v>
      </c>
      <c r="G25" s="4">
        <f t="shared" si="4"/>
        <v>-1.7404546937887524E-10</v>
      </c>
    </row>
    <row r="26" spans="2:7" x14ac:dyDescent="0.3">
      <c r="B26" s="4">
        <v>10</v>
      </c>
      <c r="C26" s="4">
        <f>-B26*10^(-6)</f>
        <v>-9.9999999999999991E-6</v>
      </c>
      <c r="D26" s="4"/>
      <c r="E26" s="4">
        <v>8.8699999999999992</v>
      </c>
      <c r="F26" s="4">
        <f t="shared" si="3"/>
        <v>61156.432499999995</v>
      </c>
      <c r="G26" s="4">
        <f t="shared" si="4"/>
        <v>-1.635150971240842E-10</v>
      </c>
    </row>
    <row r="27" spans="2:7" x14ac:dyDescent="0.3">
      <c r="B27" s="4">
        <v>11</v>
      </c>
      <c r="C27" s="4">
        <f>-B27*10^(-6)</f>
        <v>-1.1E-5</v>
      </c>
      <c r="D27" s="4"/>
      <c r="E27" s="4">
        <v>10.3</v>
      </c>
      <c r="F27" s="4">
        <f t="shared" si="3"/>
        <v>71015.925000000003</v>
      </c>
      <c r="G27" s="4">
        <f t="shared" si="4"/>
        <v>-1.5489483520773685E-10</v>
      </c>
    </row>
    <row r="28" spans="2:7" x14ac:dyDescent="0.3">
      <c r="B28" s="4">
        <v>12</v>
      </c>
      <c r="C28" s="4">
        <f>-B28*10^(-6)</f>
        <v>-1.2E-5</v>
      </c>
      <c r="D28" s="4"/>
      <c r="E28" s="4">
        <v>11.99</v>
      </c>
      <c r="F28" s="4">
        <f t="shared" si="3"/>
        <v>82668.052500000005</v>
      </c>
      <c r="G28" s="4">
        <f t="shared" si="4"/>
        <v>-1.4515885686311528E-10</v>
      </c>
    </row>
    <row r="29" spans="2:7" x14ac:dyDescent="0.3">
      <c r="B29" s="4">
        <v>13</v>
      </c>
      <c r="C29" s="4">
        <f>-B29*10^(-6)</f>
        <v>-1.2999999999999999E-5</v>
      </c>
      <c r="D29" s="4"/>
      <c r="E29" s="4">
        <v>13.64</v>
      </c>
      <c r="F29" s="4">
        <f t="shared" si="3"/>
        <v>94044.39</v>
      </c>
      <c r="G29" s="4">
        <f t="shared" si="4"/>
        <v>-1.3823259420365211E-10</v>
      </c>
    </row>
    <row r="30" spans="2:7" x14ac:dyDescent="0.3">
      <c r="B30" s="4">
        <v>14</v>
      </c>
      <c r="C30" s="4">
        <f>-B30*10^(-6)</f>
        <v>-1.4E-5</v>
      </c>
      <c r="D30" s="4"/>
      <c r="E30" s="4">
        <v>15.96</v>
      </c>
      <c r="F30" s="4">
        <f t="shared" si="3"/>
        <v>110040.21</v>
      </c>
      <c r="G30" s="4">
        <f t="shared" si="4"/>
        <v>-1.2722622030619533E-10</v>
      </c>
    </row>
    <row r="31" spans="2:7" x14ac:dyDescent="0.3">
      <c r="B31" s="4"/>
      <c r="C31" s="4"/>
      <c r="D31" s="4"/>
      <c r="E31" s="4"/>
      <c r="F31" s="4"/>
      <c r="G31" s="4"/>
    </row>
    <row r="32" spans="2:7" x14ac:dyDescent="0.3">
      <c r="B32" s="18" t="s">
        <v>15</v>
      </c>
      <c r="C32" s="18"/>
      <c r="D32" s="18"/>
      <c r="E32" s="18"/>
      <c r="F32" s="18"/>
      <c r="G32" s="18"/>
    </row>
    <row r="33" spans="2:6" x14ac:dyDescent="0.3">
      <c r="B33" s="14" t="s">
        <v>3</v>
      </c>
      <c r="C33" s="15" t="s">
        <v>10</v>
      </c>
      <c r="D33" s="15" t="s">
        <v>14</v>
      </c>
      <c r="E33" s="15" t="s">
        <v>9</v>
      </c>
      <c r="F33" s="16" t="s">
        <v>11</v>
      </c>
    </row>
    <row r="34" spans="2:6" x14ac:dyDescent="0.3">
      <c r="B34" s="4">
        <v>0</v>
      </c>
      <c r="C34" s="4">
        <f>B34*10^(-6)</f>
        <v>0</v>
      </c>
      <c r="D34" s="4">
        <v>0</v>
      </c>
      <c r="E34" s="4">
        <f>D34*10^(4)</f>
        <v>0</v>
      </c>
      <c r="F34" s="4" t="e">
        <f>C34/E34</f>
        <v>#DIV/0!</v>
      </c>
    </row>
    <row r="35" spans="2:6" x14ac:dyDescent="0.3">
      <c r="B35" s="4">
        <f>B34+0.5</f>
        <v>0.5</v>
      </c>
      <c r="C35" s="4">
        <f t="shared" ref="C35:C76" si="5">B35*10^(-6)</f>
        <v>4.9999999999999998E-7</v>
      </c>
      <c r="D35" s="4">
        <v>0.82479999999999998</v>
      </c>
      <c r="E35" s="4">
        <f t="shared" ref="E35:E76" si="6">D35*10^(4)</f>
        <v>8248</v>
      </c>
      <c r="F35" s="4">
        <f>C35/E35</f>
        <v>6.062075654704171E-11</v>
      </c>
    </row>
    <row r="36" spans="2:6" x14ac:dyDescent="0.3">
      <c r="B36" s="4">
        <f t="shared" ref="B36:B58" si="7">B35+0.5</f>
        <v>1</v>
      </c>
      <c r="C36" s="4">
        <f t="shared" si="5"/>
        <v>9.9999999999999995E-7</v>
      </c>
      <c r="D36" s="4">
        <v>1.2643</v>
      </c>
      <c r="E36" s="4">
        <f t="shared" si="6"/>
        <v>12643</v>
      </c>
      <c r="F36" s="4">
        <f>C36/E36</f>
        <v>7.9095151467215058E-11</v>
      </c>
    </row>
    <row r="37" spans="2:6" x14ac:dyDescent="0.3">
      <c r="B37" s="4">
        <f t="shared" si="7"/>
        <v>1.5</v>
      </c>
      <c r="C37" s="4">
        <f t="shared" si="5"/>
        <v>1.5E-6</v>
      </c>
      <c r="D37" s="4">
        <v>1.6004</v>
      </c>
      <c r="E37" s="4">
        <f t="shared" si="6"/>
        <v>16004</v>
      </c>
      <c r="F37" s="4">
        <f>C37/E37</f>
        <v>9.3726568357910522E-11</v>
      </c>
    </row>
    <row r="38" spans="2:6" x14ac:dyDescent="0.3">
      <c r="B38" s="4">
        <f t="shared" si="7"/>
        <v>2</v>
      </c>
      <c r="C38" s="4">
        <f t="shared" si="5"/>
        <v>1.9999999999999999E-6</v>
      </c>
      <c r="D38" s="4">
        <v>1.8072999999999999</v>
      </c>
      <c r="E38" s="4">
        <f t="shared" si="6"/>
        <v>18073</v>
      </c>
      <c r="F38" s="4">
        <f>C38/E38</f>
        <v>1.1066231394898467E-10</v>
      </c>
    </row>
    <row r="39" spans="2:6" x14ac:dyDescent="0.3">
      <c r="B39" s="4">
        <f t="shared" si="7"/>
        <v>2.5</v>
      </c>
      <c r="C39" s="4">
        <f t="shared" si="5"/>
        <v>2.4999999999999998E-6</v>
      </c>
      <c r="D39" s="4">
        <v>1.9883</v>
      </c>
      <c r="E39" s="4">
        <f t="shared" si="6"/>
        <v>19883</v>
      </c>
      <c r="F39" s="4">
        <f>C39/E39</f>
        <v>1.2573555298496202E-10</v>
      </c>
    </row>
    <row r="40" spans="2:6" x14ac:dyDescent="0.3">
      <c r="B40" s="4">
        <f t="shared" si="7"/>
        <v>3</v>
      </c>
      <c r="C40" s="4">
        <f t="shared" si="5"/>
        <v>3.0000000000000001E-6</v>
      </c>
      <c r="D40" s="4">
        <v>2.1175999999999999</v>
      </c>
      <c r="E40" s="4">
        <f t="shared" si="6"/>
        <v>21176</v>
      </c>
      <c r="F40" s="4">
        <f>C40/E40</f>
        <v>1.4166981488477523E-10</v>
      </c>
    </row>
    <row r="41" spans="2:6" x14ac:dyDescent="0.3">
      <c r="B41" s="4">
        <f t="shared" si="7"/>
        <v>3.5</v>
      </c>
      <c r="C41" s="4">
        <f t="shared" si="5"/>
        <v>3.4999999999999999E-6</v>
      </c>
      <c r="D41" s="4">
        <v>2.1951000000000001</v>
      </c>
      <c r="E41" s="4">
        <f t="shared" si="6"/>
        <v>21951</v>
      </c>
      <c r="F41" s="4">
        <f>C41/E41</f>
        <v>1.5944603890483349E-10</v>
      </c>
    </row>
    <row r="42" spans="2:6" x14ac:dyDescent="0.3">
      <c r="B42" s="4">
        <f t="shared" si="7"/>
        <v>4</v>
      </c>
      <c r="C42" s="4">
        <f t="shared" si="5"/>
        <v>3.9999999999999998E-6</v>
      </c>
      <c r="D42" s="4">
        <v>2.3243999999999998</v>
      </c>
      <c r="E42" s="4">
        <f t="shared" si="6"/>
        <v>23243.999999999996</v>
      </c>
      <c r="F42" s="4">
        <f>C42/E42</f>
        <v>1.7208742040956807E-10</v>
      </c>
    </row>
    <row r="43" spans="2:6" x14ac:dyDescent="0.3">
      <c r="B43" s="4">
        <f t="shared" si="7"/>
        <v>4.5</v>
      </c>
      <c r="C43" s="4">
        <f t="shared" si="5"/>
        <v>4.5000000000000001E-6</v>
      </c>
      <c r="D43" s="4">
        <v>2.3502999999999998</v>
      </c>
      <c r="E43" s="4">
        <f t="shared" si="6"/>
        <v>23503</v>
      </c>
      <c r="F43" s="4">
        <f>C43/E43</f>
        <v>1.9146491937199507E-10</v>
      </c>
    </row>
    <row r="44" spans="2:6" x14ac:dyDescent="0.3">
      <c r="B44" s="4">
        <f t="shared" si="7"/>
        <v>5</v>
      </c>
      <c r="C44" s="4">
        <f t="shared" si="5"/>
        <v>4.9999999999999996E-6</v>
      </c>
      <c r="D44" s="4">
        <v>2.3761000000000001</v>
      </c>
      <c r="E44" s="4">
        <f t="shared" si="6"/>
        <v>23761</v>
      </c>
      <c r="F44" s="4">
        <f>C44/E44</f>
        <v>2.1042885400446108E-10</v>
      </c>
    </row>
    <row r="45" spans="2:6" x14ac:dyDescent="0.3">
      <c r="B45" s="4">
        <f t="shared" si="7"/>
        <v>5.5</v>
      </c>
      <c r="C45" s="4">
        <f t="shared" si="5"/>
        <v>5.4999999999999999E-6</v>
      </c>
      <c r="D45" s="4">
        <v>2.3761000000000001</v>
      </c>
      <c r="E45" s="4">
        <f t="shared" si="6"/>
        <v>23761</v>
      </c>
      <c r="F45" s="4">
        <f>C45/E45</f>
        <v>2.3147173940490719E-10</v>
      </c>
    </row>
    <row r="46" spans="2:6" x14ac:dyDescent="0.3">
      <c r="B46" s="4">
        <f t="shared" si="7"/>
        <v>6</v>
      </c>
      <c r="C46" s="4">
        <f t="shared" si="5"/>
        <v>6.0000000000000002E-6</v>
      </c>
      <c r="D46" s="4">
        <v>2.3761000000000001</v>
      </c>
      <c r="E46" s="4">
        <f t="shared" si="6"/>
        <v>23761</v>
      </c>
      <c r="F46" s="4">
        <f>C46/E46</f>
        <v>2.525146248053533E-10</v>
      </c>
    </row>
    <row r="47" spans="2:6" x14ac:dyDescent="0.3">
      <c r="B47" s="4">
        <f t="shared" si="7"/>
        <v>6.5</v>
      </c>
      <c r="C47" s="4">
        <f t="shared" si="5"/>
        <v>6.4999999999999996E-6</v>
      </c>
      <c r="D47" s="4">
        <v>2.4278</v>
      </c>
      <c r="E47" s="4">
        <f t="shared" si="6"/>
        <v>24278</v>
      </c>
      <c r="F47" s="4">
        <f>C47/E47</f>
        <v>2.6773210313864405E-10</v>
      </c>
    </row>
    <row r="48" spans="2:6" x14ac:dyDescent="0.3">
      <c r="B48" s="4">
        <f t="shared" si="7"/>
        <v>7</v>
      </c>
      <c r="C48" s="4">
        <f t="shared" si="5"/>
        <v>6.9999999999999999E-6</v>
      </c>
      <c r="D48" s="4">
        <v>2.4278</v>
      </c>
      <c r="E48" s="4">
        <f t="shared" si="6"/>
        <v>24278</v>
      </c>
      <c r="F48" s="4">
        <f>C48/E48</f>
        <v>2.8832688030315511E-10</v>
      </c>
    </row>
    <row r="49" spans="2:7" x14ac:dyDescent="0.3">
      <c r="B49" s="4">
        <f t="shared" si="7"/>
        <v>7.5</v>
      </c>
      <c r="C49" s="4">
        <f t="shared" si="5"/>
        <v>7.4999999999999993E-6</v>
      </c>
      <c r="D49" s="4">
        <v>2.4278</v>
      </c>
      <c r="E49" s="4">
        <f t="shared" si="6"/>
        <v>24278</v>
      </c>
      <c r="F49" s="4">
        <f>C49/E49</f>
        <v>3.0892165746766618E-10</v>
      </c>
    </row>
    <row r="50" spans="2:7" x14ac:dyDescent="0.3">
      <c r="B50" s="4">
        <f t="shared" si="7"/>
        <v>8</v>
      </c>
      <c r="C50" s="4">
        <f t="shared" si="5"/>
        <v>7.9999999999999996E-6</v>
      </c>
      <c r="D50" s="4">
        <v>2.4537</v>
      </c>
      <c r="E50" s="4">
        <f t="shared" si="6"/>
        <v>24537</v>
      </c>
      <c r="F50" s="4">
        <f>C50/E50</f>
        <v>3.260382279822309E-10</v>
      </c>
    </row>
    <row r="51" spans="2:7" x14ac:dyDescent="0.3">
      <c r="B51" s="4">
        <f t="shared" si="7"/>
        <v>8.5</v>
      </c>
      <c r="C51" s="4">
        <f t="shared" si="5"/>
        <v>8.4999999999999999E-6</v>
      </c>
      <c r="D51" s="4">
        <v>2.4278</v>
      </c>
      <c r="E51" s="4">
        <f t="shared" si="6"/>
        <v>24278</v>
      </c>
      <c r="F51" s="4">
        <f>C51/E51</f>
        <v>3.5011121179668836E-10</v>
      </c>
    </row>
    <row r="52" spans="2:7" x14ac:dyDescent="0.3">
      <c r="B52" s="4">
        <f t="shared" si="7"/>
        <v>9</v>
      </c>
      <c r="C52" s="4">
        <f t="shared" si="5"/>
        <v>9.0000000000000002E-6</v>
      </c>
      <c r="D52" s="4">
        <v>2.4278</v>
      </c>
      <c r="E52" s="4">
        <f t="shared" si="6"/>
        <v>24278</v>
      </c>
      <c r="F52" s="4">
        <f>C52/E52</f>
        <v>3.7070598896119947E-10</v>
      </c>
    </row>
    <row r="53" spans="2:7" x14ac:dyDescent="0.3">
      <c r="B53" s="4">
        <f t="shared" si="7"/>
        <v>9.5</v>
      </c>
      <c r="C53" s="4">
        <f t="shared" si="5"/>
        <v>9.4999999999999988E-6</v>
      </c>
      <c r="D53" s="4">
        <v>2.4537</v>
      </c>
      <c r="E53" s="4">
        <f t="shared" si="6"/>
        <v>24537</v>
      </c>
      <c r="F53" s="4">
        <f>C53/E53</f>
        <v>3.8717039572889917E-10</v>
      </c>
    </row>
    <row r="54" spans="2:7" x14ac:dyDescent="0.3">
      <c r="B54" s="4">
        <f t="shared" si="7"/>
        <v>10</v>
      </c>
      <c r="C54" s="4">
        <f t="shared" si="5"/>
        <v>9.9999999999999991E-6</v>
      </c>
      <c r="D54" s="4">
        <v>2.4794999999999998</v>
      </c>
      <c r="E54" s="4">
        <f t="shared" si="6"/>
        <v>24794.999999999996</v>
      </c>
      <c r="F54" s="4">
        <f>C54/E54</f>
        <v>4.0330711837063924E-10</v>
      </c>
    </row>
    <row r="55" spans="2:7" x14ac:dyDescent="0.3">
      <c r="B55" s="4">
        <f t="shared" si="7"/>
        <v>10.5</v>
      </c>
      <c r="C55" s="4">
        <f t="shared" si="5"/>
        <v>1.0499999999999999E-5</v>
      </c>
      <c r="D55" s="4">
        <v>2.4537</v>
      </c>
      <c r="E55" s="4">
        <f t="shared" si="6"/>
        <v>24537</v>
      </c>
      <c r="F55" s="4">
        <f>C55/E55</f>
        <v>4.2792517422667805E-10</v>
      </c>
    </row>
    <row r="56" spans="2:7" x14ac:dyDescent="0.3">
      <c r="B56" s="4">
        <f t="shared" si="7"/>
        <v>11</v>
      </c>
      <c r="C56" s="4">
        <f t="shared" si="5"/>
        <v>1.1E-5</v>
      </c>
      <c r="D56" s="4">
        <v>2.4794999999999998</v>
      </c>
      <c r="E56" s="4">
        <f t="shared" si="6"/>
        <v>24794.999999999996</v>
      </c>
      <c r="F56" s="4">
        <f>C56/E56</f>
        <v>4.4363783020770322E-10</v>
      </c>
    </row>
    <row r="57" spans="2:7" x14ac:dyDescent="0.3">
      <c r="B57" s="4">
        <f t="shared" si="7"/>
        <v>11.5</v>
      </c>
      <c r="C57" s="4">
        <f t="shared" si="5"/>
        <v>1.15E-5</v>
      </c>
      <c r="D57" s="4">
        <v>2.5312000000000001</v>
      </c>
      <c r="E57" s="4">
        <f t="shared" si="6"/>
        <v>25312</v>
      </c>
      <c r="F57" s="4">
        <f>C57/E57</f>
        <v>4.543299620733249E-10</v>
      </c>
      <c r="G57" s="17"/>
    </row>
    <row r="58" spans="2:7" x14ac:dyDescent="0.3">
      <c r="B58" s="4">
        <f t="shared" si="7"/>
        <v>12</v>
      </c>
      <c r="C58" s="4">
        <f t="shared" si="5"/>
        <v>1.2E-5</v>
      </c>
      <c r="D58" s="4">
        <v>2.5312000000000001</v>
      </c>
      <c r="E58" s="4">
        <f t="shared" si="6"/>
        <v>25312</v>
      </c>
      <c r="F58" s="4">
        <f>C58/E58</f>
        <v>4.7408343868520862E-10</v>
      </c>
    </row>
    <row r="59" spans="2:7" x14ac:dyDescent="0.3">
      <c r="B59" s="4">
        <v>0</v>
      </c>
      <c r="C59" s="4">
        <f t="shared" si="5"/>
        <v>0</v>
      </c>
      <c r="D59" s="4">
        <v>0.53</v>
      </c>
      <c r="E59" s="4">
        <f>(D59-0.53)*(15/4)*6894.75729</f>
        <v>0</v>
      </c>
      <c r="F59" s="4" t="e">
        <f>C59/E59</f>
        <v>#DIV/0!</v>
      </c>
      <c r="G59" s="4"/>
    </row>
    <row r="60" spans="2:7" x14ac:dyDescent="0.3">
      <c r="B60" s="4">
        <f>B59+1</f>
        <v>1</v>
      </c>
      <c r="C60" s="4">
        <f t="shared" si="5"/>
        <v>9.9999999999999995E-7</v>
      </c>
      <c r="D60" s="4">
        <v>0.92700000000000005</v>
      </c>
      <c r="E60" s="4">
        <f t="shared" ref="E60:E76" si="8">(D60-0.53)*(15/4)*6894.75729</f>
        <v>10264.5699154875</v>
      </c>
      <c r="F60" s="4">
        <f>C60/E60</f>
        <v>9.7422493902172079E-11</v>
      </c>
      <c r="G60" s="4"/>
    </row>
    <row r="61" spans="2:7" x14ac:dyDescent="0.3">
      <c r="B61" s="4">
        <f t="shared" ref="B61:B66" si="9">B60+1</f>
        <v>2</v>
      </c>
      <c r="C61" s="4">
        <f t="shared" si="5"/>
        <v>1.9999999999999999E-6</v>
      </c>
      <c r="D61" s="4">
        <v>1.1499999999999999</v>
      </c>
      <c r="E61" s="4">
        <f t="shared" si="8"/>
        <v>16030.310699249998</v>
      </c>
      <c r="F61" s="4">
        <f>C61/E61</f>
        <v>1.2476364541665265E-10</v>
      </c>
      <c r="G61" s="4"/>
    </row>
    <row r="62" spans="2:7" x14ac:dyDescent="0.3">
      <c r="B62" s="4">
        <f t="shared" si="9"/>
        <v>3</v>
      </c>
      <c r="C62" s="4">
        <f t="shared" si="5"/>
        <v>3.0000000000000001E-6</v>
      </c>
      <c r="D62" s="4">
        <v>1.31</v>
      </c>
      <c r="E62" s="4">
        <f t="shared" si="8"/>
        <v>20167.165073250002</v>
      </c>
      <c r="F62" s="4">
        <f>C62/E62</f>
        <v>1.487566541506243E-10</v>
      </c>
      <c r="G62" s="4"/>
    </row>
    <row r="63" spans="2:7" x14ac:dyDescent="0.3">
      <c r="B63" s="4">
        <f t="shared" si="9"/>
        <v>4</v>
      </c>
      <c r="C63" s="4">
        <f t="shared" si="5"/>
        <v>3.9999999999999998E-6</v>
      </c>
      <c r="D63" s="4">
        <v>1.41</v>
      </c>
      <c r="E63" s="4">
        <f t="shared" si="8"/>
        <v>22752.699056999998</v>
      </c>
      <c r="F63" s="4">
        <f>C63/E63</f>
        <v>1.758033185416469E-10</v>
      </c>
      <c r="G63" s="4"/>
    </row>
    <row r="64" spans="2:7" x14ac:dyDescent="0.3">
      <c r="B64" s="4">
        <f t="shared" si="9"/>
        <v>5</v>
      </c>
      <c r="C64" s="4">
        <f t="shared" si="5"/>
        <v>4.9999999999999996E-6</v>
      </c>
      <c r="D64" s="4">
        <v>1.44</v>
      </c>
      <c r="E64" s="4">
        <f t="shared" si="8"/>
        <v>23528.359252124996</v>
      </c>
      <c r="F64" s="4">
        <f>C64/E64</f>
        <v>2.125095059294633E-10</v>
      </c>
      <c r="G64" s="4"/>
    </row>
    <row r="65" spans="2:7" x14ac:dyDescent="0.3">
      <c r="B65" s="4">
        <f t="shared" si="9"/>
        <v>6</v>
      </c>
      <c r="C65" s="4">
        <f t="shared" si="5"/>
        <v>6.0000000000000002E-6</v>
      </c>
      <c r="D65" s="4">
        <v>1.46</v>
      </c>
      <c r="E65" s="4">
        <f t="shared" si="8"/>
        <v>24045.466048874998</v>
      </c>
      <c r="F65" s="4">
        <f>C65/E65</f>
        <v>2.4952729083330531E-10</v>
      </c>
      <c r="G65" s="4"/>
    </row>
    <row r="66" spans="2:7" x14ac:dyDescent="0.3">
      <c r="B66" s="4">
        <f t="shared" si="9"/>
        <v>7</v>
      </c>
      <c r="C66" s="4">
        <f t="shared" si="5"/>
        <v>6.9999999999999999E-6</v>
      </c>
      <c r="D66" s="4">
        <v>1.47</v>
      </c>
      <c r="E66" s="4">
        <f t="shared" si="8"/>
        <v>24304.019447249997</v>
      </c>
      <c r="F66" s="4">
        <f>C66/E66</f>
        <v>2.8801820271716625E-10</v>
      </c>
      <c r="G66" s="4"/>
    </row>
    <row r="67" spans="2:7" x14ac:dyDescent="0.3">
      <c r="B67" s="4">
        <f>B66+1</f>
        <v>8</v>
      </c>
      <c r="C67" s="4">
        <f t="shared" si="5"/>
        <v>7.9999999999999996E-6</v>
      </c>
      <c r="D67" s="4">
        <v>1.49</v>
      </c>
      <c r="E67" s="4">
        <f t="shared" si="8"/>
        <v>24821.126243999995</v>
      </c>
      <c r="F67" s="4">
        <f>C67/E67</f>
        <v>3.2230608399301936E-10</v>
      </c>
      <c r="G67" s="4"/>
    </row>
    <row r="68" spans="2:7" x14ac:dyDescent="0.3">
      <c r="B68" s="4">
        <f t="shared" ref="B68:B76" si="10">B67+1</f>
        <v>9</v>
      </c>
      <c r="C68" s="4">
        <f t="shared" si="5"/>
        <v>9.0000000000000002E-6</v>
      </c>
      <c r="D68" s="4">
        <v>1.49</v>
      </c>
      <c r="E68" s="4">
        <f t="shared" si="8"/>
        <v>24821.126243999995</v>
      </c>
      <c r="F68" s="4">
        <f>C68/E68</f>
        <v>3.6259434449214678E-10</v>
      </c>
      <c r="G68" s="4"/>
    </row>
    <row r="69" spans="2:7" x14ac:dyDescent="0.3">
      <c r="B69" s="4">
        <f t="shared" si="10"/>
        <v>10</v>
      </c>
      <c r="C69" s="4">
        <f t="shared" si="5"/>
        <v>9.9999999999999991E-6</v>
      </c>
      <c r="D69" s="4">
        <v>1.5</v>
      </c>
      <c r="E69" s="4">
        <f t="shared" si="8"/>
        <v>25079.679642374998</v>
      </c>
      <c r="F69" s="4">
        <f>C69/E69</f>
        <v>3.987291760738383E-10</v>
      </c>
      <c r="G69" s="4"/>
    </row>
    <row r="70" spans="2:7" x14ac:dyDescent="0.3">
      <c r="B70" s="4">
        <f t="shared" si="10"/>
        <v>11</v>
      </c>
      <c r="C70" s="4">
        <f t="shared" si="5"/>
        <v>1.1E-5</v>
      </c>
      <c r="D70" s="4">
        <v>1.5</v>
      </c>
      <c r="E70" s="4">
        <f t="shared" si="8"/>
        <v>25079.679642374998</v>
      </c>
      <c r="F70" s="4">
        <f>C70/E70</f>
        <v>4.3860209368122217E-10</v>
      </c>
      <c r="G70" s="4"/>
    </row>
    <row r="71" spans="2:7" x14ac:dyDescent="0.3">
      <c r="B71" s="4">
        <f t="shared" si="10"/>
        <v>12</v>
      </c>
      <c r="C71" s="4">
        <f t="shared" si="5"/>
        <v>1.2E-5</v>
      </c>
      <c r="D71" s="4">
        <v>1.51</v>
      </c>
      <c r="E71" s="4">
        <f t="shared" si="8"/>
        <v>25338.233040749998</v>
      </c>
      <c r="F71" s="4">
        <f>C71/E71</f>
        <v>4.7359261321423253E-10</v>
      </c>
      <c r="G71" s="4"/>
    </row>
    <row r="72" spans="2:7" x14ac:dyDescent="0.3">
      <c r="B72" s="4">
        <f t="shared" si="10"/>
        <v>13</v>
      </c>
      <c r="C72" s="4">
        <f t="shared" si="5"/>
        <v>1.2999999999999999E-5</v>
      </c>
      <c r="D72" s="4">
        <v>1.52</v>
      </c>
      <c r="E72" s="4">
        <f t="shared" si="8"/>
        <v>25596.786439124997</v>
      </c>
      <c r="F72" s="4">
        <f>C72/E72</f>
        <v>5.0787625356475775E-10</v>
      </c>
      <c r="G72" s="4"/>
    </row>
    <row r="73" spans="2:7" x14ac:dyDescent="0.3">
      <c r="B73" s="4">
        <f t="shared" si="10"/>
        <v>14</v>
      </c>
      <c r="C73" s="4">
        <f t="shared" si="5"/>
        <v>1.4E-5</v>
      </c>
      <c r="D73" s="4">
        <v>1.53</v>
      </c>
      <c r="E73" s="4">
        <f t="shared" si="8"/>
        <v>25855.3398375</v>
      </c>
      <c r="F73" s="4">
        <f>C73/E73</f>
        <v>5.4147422110827248E-10</v>
      </c>
      <c r="G73" s="4"/>
    </row>
    <row r="74" spans="2:7" x14ac:dyDescent="0.3">
      <c r="B74" s="4">
        <f t="shared" si="10"/>
        <v>15</v>
      </c>
      <c r="C74" s="4">
        <f t="shared" si="5"/>
        <v>1.4999999999999999E-5</v>
      </c>
      <c r="D74" s="4">
        <v>1.55</v>
      </c>
      <c r="E74" s="4">
        <f t="shared" si="8"/>
        <v>26372.446634249998</v>
      </c>
      <c r="F74" s="4">
        <f>C74/E74</f>
        <v>5.6877544234062234E-10</v>
      </c>
    </row>
    <row r="75" spans="2:7" x14ac:dyDescent="0.3">
      <c r="B75" s="4">
        <f t="shared" si="10"/>
        <v>16</v>
      </c>
      <c r="C75" s="4">
        <f t="shared" si="5"/>
        <v>1.5999999999999999E-5</v>
      </c>
      <c r="D75" s="4">
        <v>1.55</v>
      </c>
      <c r="E75" s="4">
        <f t="shared" si="8"/>
        <v>26372.446634249998</v>
      </c>
      <c r="F75" s="4">
        <f>C75/E75</f>
        <v>6.0669380516333053E-10</v>
      </c>
    </row>
    <row r="76" spans="2:7" x14ac:dyDescent="0.3">
      <c r="B76" s="4">
        <f t="shared" si="10"/>
        <v>17</v>
      </c>
      <c r="C76" s="4">
        <f t="shared" si="5"/>
        <v>1.7E-5</v>
      </c>
      <c r="D76" s="4">
        <v>1.56</v>
      </c>
      <c r="E76" s="4">
        <f t="shared" si="8"/>
        <v>26631.000032625001</v>
      </c>
      <c r="F76" s="4">
        <f>C76/E76</f>
        <v>6.3835379742306733E-10</v>
      </c>
    </row>
    <row r="77" spans="2:7" x14ac:dyDescent="0.3">
      <c r="B77" s="4"/>
    </row>
    <row r="78" spans="2:7" x14ac:dyDescent="0.3">
      <c r="B78" s="4"/>
    </row>
    <row r="79" spans="2:7" x14ac:dyDescent="0.3">
      <c r="B79" s="4"/>
    </row>
    <row r="80" spans="2:7" x14ac:dyDescent="0.3">
      <c r="B80" s="4"/>
    </row>
    <row r="81" spans="2:7" x14ac:dyDescent="0.3">
      <c r="B81" s="4"/>
    </row>
    <row r="82" spans="2:7" x14ac:dyDescent="0.3">
      <c r="B82" s="4"/>
    </row>
    <row r="83" spans="2:7" x14ac:dyDescent="0.3">
      <c r="B83" s="4"/>
    </row>
    <row r="84" spans="2:7" x14ac:dyDescent="0.3">
      <c r="B84" s="4"/>
    </row>
    <row r="85" spans="2:7" x14ac:dyDescent="0.3">
      <c r="B85" s="4"/>
    </row>
    <row r="86" spans="2:7" x14ac:dyDescent="0.3">
      <c r="B86" s="4"/>
    </row>
    <row r="87" spans="2:7" x14ac:dyDescent="0.3">
      <c r="B87" s="4"/>
    </row>
    <row r="88" spans="2:7" x14ac:dyDescent="0.3">
      <c r="B88" s="4"/>
    </row>
    <row r="92" spans="2:7" x14ac:dyDescent="0.3">
      <c r="B92" s="18" t="s">
        <v>13</v>
      </c>
      <c r="C92" s="18"/>
      <c r="D92" s="18"/>
      <c r="E92" s="18"/>
      <c r="F92" s="18"/>
      <c r="G92" s="18"/>
    </row>
    <row r="93" spans="2:7" x14ac:dyDescent="0.3">
      <c r="B93" s="14" t="s">
        <v>3</v>
      </c>
      <c r="C93" s="15" t="s">
        <v>10</v>
      </c>
      <c r="D93" s="15"/>
      <c r="E93" s="15" t="s">
        <v>8</v>
      </c>
      <c r="F93" s="15" t="s">
        <v>9</v>
      </c>
      <c r="G93" s="16" t="s">
        <v>11</v>
      </c>
    </row>
    <row r="94" spans="2:7" x14ac:dyDescent="0.3">
      <c r="B94" s="4">
        <v>1</v>
      </c>
      <c r="C94" s="4">
        <f>B94*10^(-6)</f>
        <v>9.9999999999999995E-7</v>
      </c>
      <c r="D94" s="4"/>
      <c r="E94" s="4">
        <v>0.47</v>
      </c>
      <c r="F94" s="4">
        <f>E94*6894.75</f>
        <v>3240.5324999999998</v>
      </c>
      <c r="G94" s="4">
        <f>C94/F94</f>
        <v>3.0859125776396319E-10</v>
      </c>
    </row>
    <row r="95" spans="2:7" x14ac:dyDescent="0.3">
      <c r="B95" s="4">
        <v>2</v>
      </c>
      <c r="C95" s="4">
        <f t="shared" ref="C95:C112" si="11">B95*10^(-6)</f>
        <v>1.9999999999999999E-6</v>
      </c>
      <c r="D95" s="4"/>
      <c r="E95" s="4">
        <v>0.98</v>
      </c>
      <c r="F95" s="4">
        <f t="shared" ref="F95:F112" si="12">E95*6894.75</f>
        <v>6756.8549999999996</v>
      </c>
      <c r="G95" s="4">
        <f>C95/F95</f>
        <v>2.9599569622257694E-10</v>
      </c>
    </row>
    <row r="96" spans="2:7" x14ac:dyDescent="0.3">
      <c r="B96" s="4">
        <v>3</v>
      </c>
      <c r="C96" s="4">
        <f t="shared" si="11"/>
        <v>3.0000000000000001E-6</v>
      </c>
      <c r="D96" s="4"/>
      <c r="E96" s="4">
        <v>1.5</v>
      </c>
      <c r="F96" s="4">
        <f t="shared" si="12"/>
        <v>10342.125</v>
      </c>
      <c r="G96" s="4">
        <f t="shared" ref="G96:G107" si="13">C96/F96</f>
        <v>2.9007578229812541E-10</v>
      </c>
    </row>
    <row r="97" spans="2:7" x14ac:dyDescent="0.3">
      <c r="B97" s="4">
        <v>4</v>
      </c>
      <c r="C97" s="4">
        <f t="shared" si="11"/>
        <v>3.9999999999999998E-6</v>
      </c>
      <c r="D97" s="4"/>
      <c r="E97" s="4">
        <v>1.96</v>
      </c>
      <c r="F97" s="4">
        <f t="shared" si="12"/>
        <v>13513.71</v>
      </c>
      <c r="G97" s="4">
        <f t="shared" si="13"/>
        <v>2.9599569622257694E-10</v>
      </c>
    </row>
    <row r="98" spans="2:7" x14ac:dyDescent="0.3">
      <c r="B98" s="4">
        <v>5</v>
      </c>
      <c r="C98" s="4">
        <f t="shared" si="11"/>
        <v>4.9999999999999996E-6</v>
      </c>
      <c r="D98" s="4"/>
      <c r="E98" s="4">
        <v>2.41</v>
      </c>
      <c r="F98" s="4">
        <f t="shared" si="12"/>
        <v>16616.3475</v>
      </c>
      <c r="G98" s="4">
        <f t="shared" si="13"/>
        <v>3.0090848786112589E-10</v>
      </c>
    </row>
    <row r="99" spans="2:7" x14ac:dyDescent="0.3">
      <c r="B99" s="4">
        <v>6</v>
      </c>
      <c r="C99" s="4">
        <f t="shared" si="11"/>
        <v>6.0000000000000002E-6</v>
      </c>
      <c r="D99" s="4"/>
      <c r="E99" s="4">
        <v>2.87</v>
      </c>
      <c r="F99" s="4">
        <f t="shared" si="12"/>
        <v>19787.932499999999</v>
      </c>
      <c r="G99" s="4">
        <f>C99/F99</f>
        <v>3.0321510344751783E-10</v>
      </c>
    </row>
    <row r="100" spans="2:7" x14ac:dyDescent="0.3">
      <c r="B100" s="4">
        <v>7</v>
      </c>
      <c r="C100" s="4">
        <f t="shared" si="11"/>
        <v>6.9999999999999999E-6</v>
      </c>
      <c r="D100" s="4"/>
      <c r="E100" s="4">
        <v>3.25</v>
      </c>
      <c r="F100" s="4">
        <f t="shared" si="12"/>
        <v>22407.9375</v>
      </c>
      <c r="G100" s="4">
        <f t="shared" si="13"/>
        <v>3.123893040133658E-10</v>
      </c>
    </row>
    <row r="101" spans="2:7" x14ac:dyDescent="0.3">
      <c r="B101" s="4">
        <v>8</v>
      </c>
      <c r="C101" s="4">
        <f t="shared" si="11"/>
        <v>7.9999999999999996E-6</v>
      </c>
      <c r="D101" s="4"/>
      <c r="E101" s="4">
        <v>3.57</v>
      </c>
      <c r="F101" s="4">
        <f t="shared" si="12"/>
        <v>24614.2575</v>
      </c>
      <c r="G101" s="4">
        <f t="shared" si="13"/>
        <v>3.2501488212675112E-10</v>
      </c>
    </row>
    <row r="102" spans="2:7" x14ac:dyDescent="0.3">
      <c r="B102" s="4">
        <v>9</v>
      </c>
      <c r="C102" s="4">
        <f t="shared" si="11"/>
        <v>9.0000000000000002E-6</v>
      </c>
      <c r="D102" s="4"/>
      <c r="E102" s="4">
        <v>3.86</v>
      </c>
      <c r="F102" s="4">
        <f t="shared" si="12"/>
        <v>26613.735000000001</v>
      </c>
      <c r="G102" s="4">
        <f t="shared" si="13"/>
        <v>3.3817124879315136E-10</v>
      </c>
    </row>
    <row r="103" spans="2:7" x14ac:dyDescent="0.3">
      <c r="B103" s="4">
        <v>10</v>
      </c>
      <c r="C103" s="4">
        <f t="shared" si="11"/>
        <v>9.9999999999999991E-6</v>
      </c>
      <c r="D103" s="4"/>
      <c r="E103" s="4">
        <v>4.07</v>
      </c>
      <c r="F103" s="4">
        <f t="shared" si="12"/>
        <v>28061.632500000003</v>
      </c>
      <c r="G103" s="4">
        <f t="shared" si="13"/>
        <v>3.5635845491170187E-10</v>
      </c>
    </row>
    <row r="104" spans="2:7" x14ac:dyDescent="0.3">
      <c r="B104" s="4">
        <v>11</v>
      </c>
      <c r="C104" s="4">
        <f t="shared" si="11"/>
        <v>1.1E-5</v>
      </c>
      <c r="D104" s="4"/>
      <c r="E104" s="4">
        <v>4.26</v>
      </c>
      <c r="F104" s="4">
        <f t="shared" si="12"/>
        <v>29371.634999999998</v>
      </c>
      <c r="G104" s="4">
        <f t="shared" si="13"/>
        <v>3.7451098653513842E-10</v>
      </c>
    </row>
    <row r="105" spans="2:7" x14ac:dyDescent="0.3">
      <c r="B105" s="4">
        <v>12</v>
      </c>
      <c r="C105" s="4">
        <f t="shared" si="11"/>
        <v>1.2E-5</v>
      </c>
      <c r="D105" s="4"/>
      <c r="E105" s="4">
        <v>4.3899999999999997</v>
      </c>
      <c r="F105" s="4">
        <f t="shared" si="12"/>
        <v>30267.952499999999</v>
      </c>
      <c r="G105" s="4">
        <f t="shared" si="13"/>
        <v>3.9645892797010305E-10</v>
      </c>
    </row>
    <row r="106" spans="2:7" x14ac:dyDescent="0.3">
      <c r="B106" s="4">
        <v>13</v>
      </c>
      <c r="C106" s="4">
        <f t="shared" si="11"/>
        <v>1.2999999999999999E-5</v>
      </c>
      <c r="D106" s="4"/>
      <c r="E106" s="4">
        <v>4.5</v>
      </c>
      <c r="F106" s="4">
        <f t="shared" si="12"/>
        <v>31026.375</v>
      </c>
      <c r="G106" s="4">
        <f t="shared" si="13"/>
        <v>4.1899835220840333E-10</v>
      </c>
    </row>
    <row r="107" spans="2:7" x14ac:dyDescent="0.3">
      <c r="B107" s="4">
        <v>14</v>
      </c>
      <c r="C107" s="4">
        <f t="shared" si="11"/>
        <v>1.4E-5</v>
      </c>
      <c r="D107" s="4"/>
      <c r="E107" s="4">
        <v>4.5999999999999996</v>
      </c>
      <c r="F107" s="4">
        <f t="shared" si="12"/>
        <v>31715.85</v>
      </c>
      <c r="G107" s="4">
        <f t="shared" si="13"/>
        <v>4.4141966871453862E-10</v>
      </c>
    </row>
    <row r="108" spans="2:7" x14ac:dyDescent="0.3">
      <c r="B108" s="4">
        <v>15</v>
      </c>
      <c r="C108" s="4">
        <f t="shared" si="11"/>
        <v>1.4999999999999999E-5</v>
      </c>
      <c r="D108" s="4"/>
      <c r="E108" s="4">
        <v>4.6900000000000004</v>
      </c>
      <c r="F108" s="4">
        <f t="shared" si="12"/>
        <v>32336.377500000002</v>
      </c>
      <c r="G108" s="4">
        <f t="shared" ref="G108:G112" si="14">C108/F108</f>
        <v>4.6387385228911301E-10</v>
      </c>
    </row>
    <row r="109" spans="2:7" x14ac:dyDescent="0.3">
      <c r="B109" s="4">
        <v>16</v>
      </c>
      <c r="C109" s="4">
        <f t="shared" si="11"/>
        <v>1.5999999999999999E-5</v>
      </c>
      <c r="D109" s="4"/>
      <c r="E109" s="4">
        <v>4.7699999999999996</v>
      </c>
      <c r="F109" s="4">
        <f t="shared" si="12"/>
        <v>32887.957499999997</v>
      </c>
      <c r="G109" s="4">
        <f t="shared" si="14"/>
        <v>4.8650026381236961E-10</v>
      </c>
    </row>
    <row r="110" spans="2:7" x14ac:dyDescent="0.3">
      <c r="B110" s="4">
        <v>17</v>
      </c>
      <c r="C110" s="4">
        <f t="shared" si="11"/>
        <v>1.7E-5</v>
      </c>
      <c r="D110" s="4"/>
      <c r="E110" s="4">
        <v>4.87</v>
      </c>
      <c r="F110" s="4">
        <f t="shared" si="12"/>
        <v>33577.432500000003</v>
      </c>
      <c r="G110" s="4">
        <f t="shared" si="14"/>
        <v>5.0629243316921263E-10</v>
      </c>
    </row>
    <row r="111" spans="2:7" x14ac:dyDescent="0.3">
      <c r="B111" s="4">
        <v>18</v>
      </c>
      <c r="C111" s="4">
        <f t="shared" si="11"/>
        <v>1.8E-5</v>
      </c>
      <c r="D111" s="4"/>
      <c r="E111" s="4">
        <v>4.9400000000000004</v>
      </c>
      <c r="F111" s="4">
        <f t="shared" si="12"/>
        <v>34060.065000000002</v>
      </c>
      <c r="G111" s="4">
        <f t="shared" si="14"/>
        <v>5.2847814588727293E-10</v>
      </c>
    </row>
    <row r="112" spans="2:7" x14ac:dyDescent="0.3">
      <c r="B112" s="4">
        <v>19</v>
      </c>
      <c r="C112" s="4">
        <f t="shared" si="11"/>
        <v>1.8999999999999998E-5</v>
      </c>
      <c r="D112" s="4"/>
      <c r="E112" s="4">
        <v>5</v>
      </c>
      <c r="F112" s="4">
        <f t="shared" si="12"/>
        <v>34473.75</v>
      </c>
      <c r="G112" s="4">
        <f t="shared" si="14"/>
        <v>5.5114398636643815E-10</v>
      </c>
    </row>
  </sheetData>
  <mergeCells count="4">
    <mergeCell ref="B3:H3"/>
    <mergeCell ref="B15:G15"/>
    <mergeCell ref="B92:G92"/>
    <mergeCell ref="B32:G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Marchese</cp:lastModifiedBy>
  <dcterms:created xsi:type="dcterms:W3CDTF">2013-05-02T14:51:28Z</dcterms:created>
  <dcterms:modified xsi:type="dcterms:W3CDTF">2014-11-10T21:27:56Z</dcterms:modified>
</cp:coreProperties>
</file>