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\Downloads\Statistika Probabilitas\Modul 8\"/>
    </mc:Choice>
  </mc:AlternateContent>
  <xr:revisionPtr revIDLastSave="0" documentId="8_{836CBDE7-CC39-45A2-833B-FD40737E970C}" xr6:coauthVersionLast="47" xr6:coauthVersionMax="47" xr10:uidLastSave="{00000000-0000-0000-0000-000000000000}"/>
  <bookViews>
    <workbookView xWindow="12144" yWindow="444" windowWidth="10896" windowHeight="11796" xr2:uid="{71645E9E-DBF0-4E6F-9CDD-B249D531401C}"/>
  </bookViews>
  <sheets>
    <sheet name="Uji Kenormalan " sheetId="1" r:id="rId1"/>
    <sheet name="Uji Kenormalan latsol" sheetId="3" r:id="rId2"/>
    <sheet name="Uji Kebebasan" sheetId="2" r:id="rId3"/>
    <sheet name="Uji Kebebasan Lats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16" i="3"/>
  <c r="B15" i="3"/>
  <c r="B14" i="3"/>
  <c r="B13" i="3"/>
  <c r="B12" i="3"/>
  <c r="B11" i="3"/>
  <c r="B10" i="3"/>
  <c r="B9" i="3"/>
  <c r="B7" i="3"/>
  <c r="B8" i="3"/>
  <c r="B6" i="3"/>
  <c r="B5" i="3"/>
  <c r="B4" i="3"/>
  <c r="B3" i="3"/>
  <c r="B2" i="3"/>
  <c r="C73" i="3"/>
  <c r="C74" i="3"/>
  <c r="D74" i="3" s="1"/>
  <c r="F74" i="3" s="1"/>
  <c r="G15" i="3"/>
  <c r="G14" i="3"/>
  <c r="C2" i="1"/>
  <c r="C3" i="1"/>
  <c r="C4" i="1"/>
  <c r="E4" i="1" s="1"/>
  <c r="C5" i="1"/>
  <c r="C6" i="1"/>
  <c r="C7" i="1"/>
  <c r="C8" i="1"/>
  <c r="C9" i="1"/>
  <c r="C10" i="1"/>
  <c r="C11" i="1"/>
  <c r="C12" i="1"/>
  <c r="C13" i="1"/>
  <c r="C14" i="1"/>
  <c r="C15" i="1"/>
  <c r="C16" i="1"/>
  <c r="E7" i="1"/>
  <c r="E10" i="1"/>
  <c r="E11" i="1"/>
  <c r="E12" i="1"/>
  <c r="E13" i="1"/>
  <c r="E14" i="1"/>
  <c r="E2" i="1"/>
  <c r="E15" i="1"/>
  <c r="C75" i="3"/>
  <c r="C76" i="3"/>
  <c r="C77" i="3"/>
  <c r="D77" i="3" s="1"/>
  <c r="F77" i="3" s="1"/>
  <c r="C78" i="3"/>
  <c r="D78" i="3" s="1"/>
  <c r="F78" i="3" s="1"/>
  <c r="C79" i="3"/>
  <c r="C80" i="3"/>
  <c r="C81" i="3"/>
  <c r="D81" i="3" s="1"/>
  <c r="F81" i="3" s="1"/>
  <c r="C82" i="3"/>
  <c r="D82" i="3" s="1"/>
  <c r="F82" i="3" s="1"/>
  <c r="C83" i="3"/>
  <c r="D83" i="3" s="1"/>
  <c r="F83" i="3" s="1"/>
  <c r="C84" i="3"/>
  <c r="D84" i="3" s="1"/>
  <c r="F84" i="3" s="1"/>
  <c r="C85" i="3"/>
  <c r="D85" i="3" s="1"/>
  <c r="F85" i="3" s="1"/>
  <c r="C86" i="3"/>
  <c r="C87" i="3"/>
  <c r="D73" i="3"/>
  <c r="F73" i="3" s="1"/>
  <c r="E87" i="3"/>
  <c r="D87" i="3"/>
  <c r="F87" i="3" s="1"/>
  <c r="E86" i="3"/>
  <c r="D86" i="3"/>
  <c r="F86" i="3" s="1"/>
  <c r="E85" i="3"/>
  <c r="E84" i="3"/>
  <c r="E83" i="3"/>
  <c r="E82" i="3"/>
  <c r="E81" i="3"/>
  <c r="E80" i="3"/>
  <c r="D80" i="3"/>
  <c r="F80" i="3" s="1"/>
  <c r="E79" i="3"/>
  <c r="D79" i="3"/>
  <c r="F79" i="3" s="1"/>
  <c r="E78" i="3"/>
  <c r="E77" i="3"/>
  <c r="E76" i="3"/>
  <c r="D76" i="3"/>
  <c r="F76" i="3" s="1"/>
  <c r="E75" i="3"/>
  <c r="D75" i="3"/>
  <c r="F75" i="3" s="1"/>
  <c r="E74" i="3"/>
  <c r="E73" i="3"/>
  <c r="K5" i="2"/>
  <c r="K7" i="2"/>
  <c r="K3" i="2"/>
  <c r="E9" i="2"/>
  <c r="G9" i="2"/>
  <c r="I9" i="2"/>
  <c r="C9" i="2"/>
  <c r="D4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E3" i="1"/>
  <c r="E5" i="1"/>
  <c r="E16" i="1"/>
  <c r="G15" i="1"/>
  <c r="G14" i="1"/>
  <c r="H6" i="4" l="1"/>
  <c r="D6" i="4"/>
  <c r="F6" i="4"/>
  <c r="D8" i="4"/>
  <c r="F8" i="4"/>
  <c r="D4" i="4"/>
  <c r="H8" i="4"/>
  <c r="F4" i="4"/>
  <c r="H4" i="4"/>
  <c r="E9" i="1"/>
  <c r="E6" i="1"/>
  <c r="E8" i="1"/>
  <c r="K9" i="2"/>
  <c r="D4" i="2" s="1"/>
  <c r="H8" i="2" l="1"/>
  <c r="F4" i="2"/>
  <c r="J6" i="2"/>
  <c r="J4" i="2"/>
  <c r="H6" i="2"/>
  <c r="F8" i="2"/>
  <c r="D8" i="2"/>
  <c r="F6" i="2"/>
  <c r="D6" i="2"/>
  <c r="B13" i="2" s="1"/>
  <c r="H4" i="2"/>
  <c r="J8" i="2"/>
  <c r="F2" i="1"/>
</calcChain>
</file>

<file path=xl/sharedStrings.xml><?xml version="1.0" encoding="utf-8"?>
<sst xmlns="http://schemas.openxmlformats.org/spreadsheetml/2006/main" count="51" uniqueCount="33">
  <si>
    <t>Xi</t>
  </si>
  <si>
    <t>z</t>
  </si>
  <si>
    <t xml:space="preserve">Average : </t>
  </si>
  <si>
    <t xml:space="preserve">Stdev : </t>
  </si>
  <si>
    <t>Kesimpulan : karena 0.1664 &lt; 0.338, maka terima Ho dan simpulkan bahwa data berdistribusi normal.</t>
  </si>
  <si>
    <t>Ft(xi)</t>
  </si>
  <si>
    <t xml:space="preserve">Nilai Max </t>
  </si>
  <si>
    <t>| Ft(xi) - Fs(xi) |</t>
  </si>
  <si>
    <r>
      <t>F</t>
    </r>
    <r>
      <rPr>
        <b/>
        <vertAlign val="subscript"/>
        <sz val="10"/>
        <color theme="1"/>
        <rFont val="Calibri"/>
        <family val="2"/>
        <scheme val="minor"/>
      </rPr>
      <t>s</t>
    </r>
    <r>
      <rPr>
        <b/>
        <sz val="10"/>
        <color theme="1"/>
        <rFont val="Calibri"/>
        <family val="2"/>
        <scheme val="minor"/>
      </rPr>
      <t>(x</t>
    </r>
    <r>
      <rPr>
        <b/>
        <vertAlign val="subscript"/>
        <sz val="10"/>
        <color theme="1"/>
        <rFont val="Calibri"/>
        <family val="2"/>
        <scheme val="minor"/>
      </rPr>
      <t>i</t>
    </r>
    <r>
      <rPr>
        <b/>
        <sz val="10"/>
        <color theme="1"/>
        <rFont val="Calibri"/>
        <family val="2"/>
        <scheme val="minor"/>
      </rPr>
      <t>)</t>
    </r>
  </si>
  <si>
    <t>Nama : Kharisma Maulida Saara</t>
  </si>
  <si>
    <t>Kelebihan</t>
  </si>
  <si>
    <t>Cukup</t>
  </si>
  <si>
    <t>Kurang</t>
  </si>
  <si>
    <t>Kurang Sekali</t>
  </si>
  <si>
    <t>Kecukupan Tidur</t>
  </si>
  <si>
    <t>35 km</t>
  </si>
  <si>
    <t>25 km</t>
  </si>
  <si>
    <t>15 km</t>
  </si>
  <si>
    <t>Kemampuan Gowes</t>
  </si>
  <si>
    <t>Total</t>
  </si>
  <si>
    <t>STATISTIK UJI :</t>
  </si>
  <si>
    <t xml:space="preserve">CHI-KUADRAT : </t>
  </si>
  <si>
    <t xml:space="preserve">Kesimpulan : </t>
  </si>
  <si>
    <t>Kesimpulan : karena 0.1872&lt; 0.338, maka terima Ho dan simpulkan bahwa data berdistribusi normal.</t>
  </si>
  <si>
    <t>Pendapatan</t>
  </si>
  <si>
    <t>Tinggi</t>
  </si>
  <si>
    <t>Sedang</t>
  </si>
  <si>
    <t>Rendah</t>
  </si>
  <si>
    <t>Mutu Bahan Makanan</t>
  </si>
  <si>
    <t>Baik</t>
  </si>
  <si>
    <t>Jelek</t>
  </si>
  <si>
    <t>Karena nilai statistik uji 66.0603 &gt; nilai khi kuadrat tabel 9.49 maka dapat disimpulkan tolak Ho yang berarti terdapat hubungan signifikan antara pendapatan dengan Mutu bahan makanan.</t>
  </si>
  <si>
    <t>Karena nilai statistik uji 0.18734 &lt; nilai khi kuadrat tabel 16.81 maka dapat disimpulkan terima Ho yang berarti tidak terdapat hubungan signifikan antara kecukupan tidur dan Kemampuan gowes.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</si>
</sst>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0" borderId="2" xfId="0" applyNumberFormat="1" applyFont="1" applyBorder="1"/>
    <xf numFmtId="164" fontId="2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3" fillId="2" borderId="2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2" fillId="0" borderId="5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3249-F8D2-428B-AF3D-45F676CF3E82}">
  <dimension ref="A1:H16"/>
  <sheetViews>
    <sheetView tabSelected="1" workbookViewId="0">
      <selection activeCell="E2" sqref="E2"/>
    </sheetView>
  </sheetViews>
  <sheetFormatPr defaultRowHeight="14.4" x14ac:dyDescent="0.3"/>
  <cols>
    <col min="1" max="1" width="11.44140625" bestFit="1" customWidth="1"/>
    <col min="2" max="3" width="9.109375" bestFit="1" customWidth="1"/>
    <col min="4" max="4" width="9.88671875" customWidth="1"/>
    <col min="5" max="5" width="14.33203125" customWidth="1"/>
    <col min="6" max="6" width="12.109375" customWidth="1"/>
    <col min="8" max="8" width="99.21875" customWidth="1"/>
  </cols>
  <sheetData>
    <row r="1" spans="1:8" ht="15" x14ac:dyDescent="0.35">
      <c r="A1" s="12" t="s">
        <v>0</v>
      </c>
      <c r="B1" s="12" t="s">
        <v>1</v>
      </c>
      <c r="C1" s="13" t="s">
        <v>5</v>
      </c>
      <c r="D1" s="13" t="s">
        <v>8</v>
      </c>
      <c r="E1" s="14" t="s">
        <v>7</v>
      </c>
      <c r="F1" s="15" t="s">
        <v>6</v>
      </c>
      <c r="G1" s="7"/>
      <c r="H1" s="8"/>
    </row>
    <row r="2" spans="1:8" x14ac:dyDescent="0.3">
      <c r="A2" s="6">
        <v>904</v>
      </c>
      <c r="B2" s="6">
        <v>-1.39</v>
      </c>
      <c r="C2" s="4">
        <f>_xlfn.NORM.S.DIST(B2,TRUE )</f>
        <v>8.2264438677668916E-2</v>
      </c>
      <c r="D2" s="4">
        <f>1/15</f>
        <v>6.6666666666666666E-2</v>
      </c>
      <c r="E2" s="4">
        <f>ABS(C2 - D2)</f>
        <v>1.5597772011002251E-2</v>
      </c>
      <c r="F2" s="3">
        <f>MAX(E2:E16)</f>
        <v>0.16640506936936139</v>
      </c>
      <c r="G2" s="7"/>
      <c r="H2" s="8"/>
    </row>
    <row r="3" spans="1:8" x14ac:dyDescent="0.3">
      <c r="A3" s="6">
        <v>920</v>
      </c>
      <c r="B3" s="6">
        <v>-1.26</v>
      </c>
      <c r="C3" s="4">
        <f t="shared" ref="C3:C16" si="0">_xlfn.NORM.S.DIST(B3,TRUE )</f>
        <v>0.10383468112130037</v>
      </c>
      <c r="D3" s="4">
        <f>2/15</f>
        <v>0.13333333333333333</v>
      </c>
      <c r="E3" s="4">
        <f t="shared" ref="E3:E16" si="1">ABS(C3 - D3)</f>
        <v>2.9498652212032961E-2</v>
      </c>
      <c r="F3" s="7"/>
      <c r="G3" s="7"/>
      <c r="H3" s="8"/>
    </row>
    <row r="4" spans="1:8" x14ac:dyDescent="0.3">
      <c r="A4" s="6">
        <v>973</v>
      </c>
      <c r="B4" s="6">
        <v>-0.85</v>
      </c>
      <c r="C4" s="4">
        <f t="shared" si="0"/>
        <v>0.19766254312269238</v>
      </c>
      <c r="D4" s="4">
        <f>3/15</f>
        <v>0.2</v>
      </c>
      <c r="E4" s="4">
        <f t="shared" si="1"/>
        <v>2.337456877307631E-3</v>
      </c>
      <c r="F4" s="7"/>
      <c r="G4" s="7"/>
      <c r="H4" s="8"/>
    </row>
    <row r="5" spans="1:8" ht="13.2" customHeight="1" x14ac:dyDescent="0.3">
      <c r="A5" s="6">
        <v>1001</v>
      </c>
      <c r="B5" s="6">
        <v>-0.64</v>
      </c>
      <c r="C5" s="4">
        <f t="shared" si="0"/>
        <v>0.26108629969286151</v>
      </c>
      <c r="D5" s="4">
        <f>4/15</f>
        <v>0.26666666666666666</v>
      </c>
      <c r="E5" s="4">
        <f t="shared" si="1"/>
        <v>5.5803669738051509E-3</v>
      </c>
      <c r="F5" s="7"/>
      <c r="G5" s="7"/>
      <c r="H5" s="9" t="s">
        <v>4</v>
      </c>
    </row>
    <row r="6" spans="1:8" x14ac:dyDescent="0.3">
      <c r="A6" s="6">
        <v>1002</v>
      </c>
      <c r="B6" s="6">
        <v>-0.63</v>
      </c>
      <c r="C6" s="4">
        <f t="shared" si="0"/>
        <v>0.26434729211567748</v>
      </c>
      <c r="D6" s="4">
        <f>5/15</f>
        <v>0.33333333333333331</v>
      </c>
      <c r="E6" s="4">
        <f t="shared" si="1"/>
        <v>6.8986041217655836E-2</v>
      </c>
      <c r="F6" s="7"/>
      <c r="G6" s="7"/>
      <c r="H6" s="8" t="s">
        <v>9</v>
      </c>
    </row>
    <row r="7" spans="1:8" x14ac:dyDescent="0.3">
      <c r="A7" s="6">
        <v>1012</v>
      </c>
      <c r="B7" s="6">
        <v>-0.55000000000000004</v>
      </c>
      <c r="C7" s="4">
        <f t="shared" si="0"/>
        <v>0.29115968678834636</v>
      </c>
      <c r="D7" s="4">
        <f>6/15</f>
        <v>0.4</v>
      </c>
      <c r="E7" s="4">
        <f t="shared" si="1"/>
        <v>0.10884031321165366</v>
      </c>
      <c r="F7" s="7"/>
      <c r="G7" s="7"/>
      <c r="H7" s="8"/>
    </row>
    <row r="8" spans="1:8" x14ac:dyDescent="0.3">
      <c r="A8" s="6">
        <v>1016</v>
      </c>
      <c r="B8" s="6">
        <v>-0.52</v>
      </c>
      <c r="C8" s="4">
        <f t="shared" si="0"/>
        <v>0.30153178754696619</v>
      </c>
      <c r="D8" s="4">
        <f>7/15</f>
        <v>0.46666666666666667</v>
      </c>
      <c r="E8" s="4">
        <f t="shared" si="1"/>
        <v>0.16513487911970048</v>
      </c>
      <c r="F8" s="7"/>
      <c r="G8" s="7"/>
      <c r="H8" s="8"/>
    </row>
    <row r="9" spans="1:8" x14ac:dyDescent="0.3">
      <c r="A9" s="6">
        <v>1039</v>
      </c>
      <c r="B9" s="6">
        <v>-0.34</v>
      </c>
      <c r="C9" s="4">
        <f t="shared" si="0"/>
        <v>0.36692826396397193</v>
      </c>
      <c r="D9" s="4">
        <f>8/15</f>
        <v>0.53333333333333333</v>
      </c>
      <c r="E9" s="5">
        <f t="shared" si="1"/>
        <v>0.16640506936936139</v>
      </c>
      <c r="F9" s="7"/>
      <c r="G9" s="7"/>
      <c r="H9" s="8"/>
    </row>
    <row r="10" spans="1:8" x14ac:dyDescent="0.3">
      <c r="A10" s="6">
        <v>1086</v>
      </c>
      <c r="B10" s="6">
        <v>0.02</v>
      </c>
      <c r="C10" s="4">
        <f t="shared" si="0"/>
        <v>0.50797831371690205</v>
      </c>
      <c r="D10" s="4">
        <f>9/15</f>
        <v>0.6</v>
      </c>
      <c r="E10" s="4">
        <f t="shared" si="1"/>
        <v>9.2021686283097925E-2</v>
      </c>
      <c r="F10" s="10"/>
      <c r="G10" s="7"/>
      <c r="H10" s="8"/>
    </row>
    <row r="11" spans="1:8" x14ac:dyDescent="0.3">
      <c r="A11" s="6">
        <v>1140</v>
      </c>
      <c r="B11" s="6">
        <v>0.44</v>
      </c>
      <c r="C11" s="4">
        <f t="shared" si="0"/>
        <v>0.67003144633940637</v>
      </c>
      <c r="D11" s="4">
        <f>10/15</f>
        <v>0.66666666666666663</v>
      </c>
      <c r="E11" s="4">
        <f t="shared" si="1"/>
        <v>3.3647796727397372E-3</v>
      </c>
      <c r="F11" s="7"/>
      <c r="G11" s="7"/>
      <c r="H11" s="8"/>
    </row>
    <row r="12" spans="1:8" x14ac:dyDescent="0.3">
      <c r="A12" s="6">
        <v>1146</v>
      </c>
      <c r="B12" s="6">
        <v>0.49</v>
      </c>
      <c r="C12" s="4">
        <f t="shared" si="0"/>
        <v>0.68793305058260945</v>
      </c>
      <c r="D12" s="4">
        <f>11/15</f>
        <v>0.73333333333333328</v>
      </c>
      <c r="E12" s="4">
        <f t="shared" si="1"/>
        <v>4.540028275072383E-2</v>
      </c>
      <c r="F12" s="7"/>
      <c r="G12" s="7"/>
      <c r="H12" s="8"/>
    </row>
    <row r="13" spans="1:8" x14ac:dyDescent="0.3">
      <c r="A13" s="6">
        <v>1168</v>
      </c>
      <c r="B13" s="6">
        <v>0.66</v>
      </c>
      <c r="C13" s="4">
        <f t="shared" si="0"/>
        <v>0.74537308532866398</v>
      </c>
      <c r="D13" s="4">
        <f>12/15</f>
        <v>0.8</v>
      </c>
      <c r="E13" s="4">
        <f t="shared" si="1"/>
        <v>5.4626914671336069E-2</v>
      </c>
      <c r="F13" s="7"/>
      <c r="G13" s="7"/>
      <c r="H13" s="8"/>
    </row>
    <row r="14" spans="1:8" x14ac:dyDescent="0.3">
      <c r="A14" s="6">
        <v>1233</v>
      </c>
      <c r="B14" s="6">
        <v>1.1599999999999999</v>
      </c>
      <c r="C14" s="4">
        <f t="shared" si="0"/>
        <v>0.87697559694865657</v>
      </c>
      <c r="D14" s="4">
        <f>13/15</f>
        <v>0.8666666666666667</v>
      </c>
      <c r="E14" s="4">
        <f t="shared" si="1"/>
        <v>1.030893028198987E-2</v>
      </c>
      <c r="F14" s="10" t="s">
        <v>2</v>
      </c>
      <c r="G14" s="10">
        <f>AVERAGE(A2:A16)</f>
        <v>1082.8666666666666</v>
      </c>
      <c r="H14" s="8"/>
    </row>
    <row r="15" spans="1:8" x14ac:dyDescent="0.3">
      <c r="A15" s="6">
        <v>1255</v>
      </c>
      <c r="B15" s="6">
        <v>1.33</v>
      </c>
      <c r="C15" s="4">
        <f t="shared" si="0"/>
        <v>0.90824086434971918</v>
      </c>
      <c r="D15" s="4">
        <f>14/15</f>
        <v>0.93333333333333335</v>
      </c>
      <c r="E15" s="4">
        <f t="shared" si="1"/>
        <v>2.5092468983614169E-2</v>
      </c>
      <c r="F15" s="10" t="s">
        <v>3</v>
      </c>
      <c r="G15" s="11">
        <f>STDEV(A2:A17)</f>
        <v>128.79156287065834</v>
      </c>
      <c r="H15" s="8"/>
    </row>
    <row r="16" spans="1:8" x14ac:dyDescent="0.3">
      <c r="A16" s="6">
        <v>1348</v>
      </c>
      <c r="B16" s="6">
        <v>2.0499999999999998</v>
      </c>
      <c r="C16" s="4">
        <f t="shared" si="0"/>
        <v>0.97981778459429558</v>
      </c>
      <c r="D16" s="4">
        <f>15/15</f>
        <v>1</v>
      </c>
      <c r="E16" s="4">
        <f t="shared" si="1"/>
        <v>2.0182215405704418E-2</v>
      </c>
      <c r="F16" s="7"/>
      <c r="G16" s="7"/>
      <c r="H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8917-C4A4-4250-A6EB-90712DC081AC}">
  <dimension ref="A1:H87"/>
  <sheetViews>
    <sheetView workbookViewId="0">
      <selection activeCell="H5" sqref="H5"/>
    </sheetView>
  </sheetViews>
  <sheetFormatPr defaultRowHeight="14.4" x14ac:dyDescent="0.3"/>
  <cols>
    <col min="5" max="5" width="10.6640625" customWidth="1"/>
    <col min="8" max="8" width="100.109375" customWidth="1"/>
  </cols>
  <sheetData>
    <row r="1" spans="1:8" ht="15" x14ac:dyDescent="0.35">
      <c r="A1" s="12" t="s">
        <v>0</v>
      </c>
      <c r="B1" s="12" t="s">
        <v>1</v>
      </c>
      <c r="C1" s="26" t="s">
        <v>5</v>
      </c>
      <c r="D1" s="26" t="s">
        <v>8</v>
      </c>
      <c r="E1" s="14" t="s">
        <v>7</v>
      </c>
      <c r="F1" s="27" t="s">
        <v>6</v>
      </c>
      <c r="G1" s="7"/>
      <c r="H1" s="8"/>
    </row>
    <row r="2" spans="1:8" x14ac:dyDescent="0.3">
      <c r="A2" s="6">
        <v>8</v>
      </c>
      <c r="B2" s="1">
        <f>(A2 -G14)/G15</f>
        <v>-1.2141757068266805</v>
      </c>
      <c r="C2" s="2">
        <f>_xlfn.NORM.S.DIST(B2,TRUE)</f>
        <v>0.11234031755292938</v>
      </c>
      <c r="D2" s="4">
        <f>1/15</f>
        <v>6.6666666666666666E-2</v>
      </c>
      <c r="E2" s="2">
        <f>ABS(C2-D2)</f>
        <v>4.5673650886262712E-2</v>
      </c>
      <c r="F2" s="28">
        <f>MAX(E2:E16)</f>
        <v>0.18719291305040942</v>
      </c>
      <c r="G2" s="7"/>
      <c r="H2" s="8"/>
    </row>
    <row r="3" spans="1:8" x14ac:dyDescent="0.3">
      <c r="A3" s="6">
        <v>11</v>
      </c>
      <c r="B3" s="1">
        <f>(A3 -G14)/G15</f>
        <v>-1.0924877183919353</v>
      </c>
      <c r="C3" s="2">
        <f t="shared" ref="C3:C16" si="0">_xlfn.NORM.S.DIST(B3,TRUE)</f>
        <v>0.13730939291798389</v>
      </c>
      <c r="D3" s="4">
        <f>2/15</f>
        <v>0.13333333333333333</v>
      </c>
      <c r="E3" s="2">
        <f t="shared" ref="E3:E16" si="1">ABS(C3-D3)</f>
        <v>3.9760595846505542E-3</v>
      </c>
      <c r="F3" s="7"/>
      <c r="G3" s="7"/>
      <c r="H3" s="8"/>
    </row>
    <row r="4" spans="1:8" x14ac:dyDescent="0.3">
      <c r="A4" s="6">
        <v>12</v>
      </c>
      <c r="B4" s="1">
        <f>(A4 -G14)/G15</f>
        <v>-1.0519250555803534</v>
      </c>
      <c r="C4" s="2">
        <f t="shared" si="0"/>
        <v>0.14641696770062476</v>
      </c>
      <c r="D4" s="4">
        <f>3/15</f>
        <v>0.2</v>
      </c>
      <c r="E4" s="2">
        <f t="shared" si="1"/>
        <v>5.3583032299375249E-2</v>
      </c>
      <c r="F4" s="7"/>
      <c r="G4" s="7"/>
      <c r="H4" s="8"/>
    </row>
    <row r="5" spans="1:8" ht="15" customHeight="1" x14ac:dyDescent="0.3">
      <c r="A5" s="6">
        <v>22</v>
      </c>
      <c r="B5" s="1">
        <f>(A5 -G14)/G15</f>
        <v>-0.64629842746453592</v>
      </c>
      <c r="C5" s="2">
        <f t="shared" si="0"/>
        <v>0.25904305304777725</v>
      </c>
      <c r="D5" s="4">
        <f>4/15</f>
        <v>0.26666666666666666</v>
      </c>
      <c r="E5" s="2">
        <f t="shared" si="1"/>
        <v>7.6236136188894132E-3</v>
      </c>
      <c r="F5" s="7"/>
      <c r="G5" s="7"/>
      <c r="H5" s="9" t="s">
        <v>23</v>
      </c>
    </row>
    <row r="6" spans="1:8" x14ac:dyDescent="0.3">
      <c r="A6" s="6">
        <v>24</v>
      </c>
      <c r="B6" s="1">
        <f>(A6 -G14)/G15</f>
        <v>-0.56517310184137237</v>
      </c>
      <c r="C6" s="2">
        <f t="shared" si="0"/>
        <v>0.28597801511949</v>
      </c>
      <c r="D6" s="4">
        <f>5/15</f>
        <v>0.33333333333333331</v>
      </c>
      <c r="E6" s="2">
        <f t="shared" si="1"/>
        <v>4.7355318213843312E-2</v>
      </c>
      <c r="F6" s="7"/>
      <c r="G6" s="7"/>
      <c r="H6" s="8" t="s">
        <v>9</v>
      </c>
    </row>
    <row r="7" spans="1:8" x14ac:dyDescent="0.3">
      <c r="A7" s="6">
        <v>25</v>
      </c>
      <c r="B7" s="1">
        <f>(A7 -G14)/G15</f>
        <v>-0.52461043902979065</v>
      </c>
      <c r="C7" s="2">
        <f t="shared" si="0"/>
        <v>0.29992701418634993</v>
      </c>
      <c r="D7" s="4">
        <f>6/15</f>
        <v>0.4</v>
      </c>
      <c r="E7" s="2">
        <f t="shared" si="1"/>
        <v>0.10007298581365009</v>
      </c>
      <c r="F7" s="7"/>
      <c r="G7" s="7"/>
      <c r="H7" s="8"/>
    </row>
    <row r="8" spans="1:8" x14ac:dyDescent="0.3">
      <c r="A8" s="6">
        <v>33</v>
      </c>
      <c r="B8" s="1">
        <f>(A8 -G14)/G15</f>
        <v>-0.20010913653713655</v>
      </c>
      <c r="C8" s="2">
        <f t="shared" si="0"/>
        <v>0.42069761398124778</v>
      </c>
      <c r="D8" s="4">
        <f>7/15</f>
        <v>0.46666666666666667</v>
      </c>
      <c r="E8" s="2">
        <f t="shared" si="1"/>
        <v>4.5969052685418899E-2</v>
      </c>
      <c r="F8" s="7"/>
      <c r="G8" s="7"/>
      <c r="H8" s="8"/>
    </row>
    <row r="9" spans="1:8" x14ac:dyDescent="0.3">
      <c r="A9" s="6">
        <v>34</v>
      </c>
      <c r="B9" s="1">
        <f>(A9 -G14)/G15</f>
        <v>-0.15954647372555478</v>
      </c>
      <c r="C9" s="2">
        <f t="shared" si="0"/>
        <v>0.43661917323430322</v>
      </c>
      <c r="D9" s="4">
        <f>8/15</f>
        <v>0.53333333333333333</v>
      </c>
      <c r="E9" s="2">
        <f t="shared" si="1"/>
        <v>9.6714160099030111E-2</v>
      </c>
      <c r="F9" s="7"/>
      <c r="G9" s="7"/>
      <c r="H9" s="8"/>
    </row>
    <row r="10" spans="1:8" x14ac:dyDescent="0.3">
      <c r="A10" s="6">
        <v>34</v>
      </c>
      <c r="B10" s="1">
        <f>(A10 -G14)/G15</f>
        <v>-0.15954647372555478</v>
      </c>
      <c r="C10" s="2">
        <f t="shared" si="0"/>
        <v>0.43661917323430322</v>
      </c>
      <c r="D10" s="4">
        <f>9/15</f>
        <v>0.6</v>
      </c>
      <c r="E10" s="2">
        <f t="shared" si="1"/>
        <v>0.16338082676569676</v>
      </c>
      <c r="F10" s="10"/>
      <c r="G10" s="7"/>
      <c r="H10" s="8"/>
    </row>
    <row r="11" spans="1:8" x14ac:dyDescent="0.3">
      <c r="A11" s="6">
        <v>43</v>
      </c>
      <c r="B11" s="1">
        <f>(A11 -G14)/G15</f>
        <v>0.20551749157868104</v>
      </c>
      <c r="C11" s="2">
        <f t="shared" si="0"/>
        <v>0.58141608326975081</v>
      </c>
      <c r="D11" s="4">
        <f>10/15</f>
        <v>0.66666666666666663</v>
      </c>
      <c r="E11" s="2">
        <f t="shared" si="1"/>
        <v>8.5250583396915824E-2</v>
      </c>
      <c r="F11" s="7"/>
      <c r="G11" s="7"/>
      <c r="H11" s="8"/>
    </row>
    <row r="12" spans="1:8" x14ac:dyDescent="0.3">
      <c r="A12" s="6">
        <v>45</v>
      </c>
      <c r="B12" s="1">
        <f>(A12 -G14)/G15</f>
        <v>0.28664281720184459</v>
      </c>
      <c r="C12" s="2">
        <f t="shared" si="0"/>
        <v>0.61280708694959063</v>
      </c>
      <c r="D12" s="4">
        <f>11/15</f>
        <v>0.73333333333333328</v>
      </c>
      <c r="E12" s="2">
        <f t="shared" si="1"/>
        <v>0.12052624638374265</v>
      </c>
      <c r="F12" s="7"/>
      <c r="G12" s="7"/>
      <c r="H12" s="8"/>
    </row>
    <row r="13" spans="1:8" x14ac:dyDescent="0.3">
      <c r="A13" s="6">
        <v>45</v>
      </c>
      <c r="B13" s="1">
        <f>(A13 -G14)/G15</f>
        <v>0.28664281720184459</v>
      </c>
      <c r="C13" s="2">
        <f t="shared" si="0"/>
        <v>0.61280708694959063</v>
      </c>
      <c r="D13" s="4">
        <f>12/15</f>
        <v>0.8</v>
      </c>
      <c r="E13" s="2">
        <f t="shared" si="1"/>
        <v>0.18719291305040942</v>
      </c>
      <c r="F13" s="7"/>
      <c r="G13" s="7"/>
      <c r="H13" s="8"/>
    </row>
    <row r="14" spans="1:8" x14ac:dyDescent="0.3">
      <c r="A14" s="6">
        <v>67</v>
      </c>
      <c r="B14" s="1">
        <f>(A14 -G14)/G15</f>
        <v>1.1790213990566434</v>
      </c>
      <c r="C14" s="2">
        <f t="shared" si="0"/>
        <v>0.88080517253489643</v>
      </c>
      <c r="D14" s="4">
        <f>13/15</f>
        <v>0.8666666666666667</v>
      </c>
      <c r="E14" s="2">
        <f t="shared" si="1"/>
        <v>1.4138505868229734E-2</v>
      </c>
      <c r="F14" s="10" t="s">
        <v>2</v>
      </c>
      <c r="G14" s="10">
        <f>AVERAGE(A2:A16)</f>
        <v>37.93333333333333</v>
      </c>
      <c r="H14" s="8"/>
    </row>
    <row r="15" spans="1:8" x14ac:dyDescent="0.3">
      <c r="A15" s="6">
        <v>67</v>
      </c>
      <c r="B15" s="1">
        <f>(A15 -G14)/G15</f>
        <v>1.1790213990566434</v>
      </c>
      <c r="C15" s="2">
        <f t="shared" si="0"/>
        <v>0.88080517253489643</v>
      </c>
      <c r="D15" s="4">
        <f>14/15</f>
        <v>0.93333333333333335</v>
      </c>
      <c r="E15" s="2">
        <f t="shared" si="1"/>
        <v>5.2528160798436918E-2</v>
      </c>
      <c r="F15" s="10" t="s">
        <v>3</v>
      </c>
      <c r="G15" s="11">
        <f>STDEV(A2:A16)</f>
        <v>24.653213834730604</v>
      </c>
      <c r="H15" s="8"/>
    </row>
    <row r="16" spans="1:8" x14ac:dyDescent="0.3">
      <c r="A16" s="6">
        <v>99</v>
      </c>
      <c r="B16" s="1">
        <f>(A16 -G14)/G15</f>
        <v>2.4770266090272597</v>
      </c>
      <c r="C16" s="2">
        <f t="shared" si="0"/>
        <v>0.99337589876964927</v>
      </c>
      <c r="D16" s="4">
        <f>15/15</f>
        <v>1</v>
      </c>
      <c r="E16" s="2">
        <f t="shared" si="1"/>
        <v>6.6241012303507318E-3</v>
      </c>
      <c r="F16" s="7"/>
      <c r="G16" s="7"/>
      <c r="H16" s="8"/>
    </row>
    <row r="73" spans="3:6" x14ac:dyDescent="0.3">
      <c r="C73" s="6" t="b">
        <f>B2=(A2 -G14)/G15</f>
        <v>1</v>
      </c>
      <c r="D73" s="4">
        <f t="shared" ref="D73:D87" si="2">_xlfn.NORM.S.DIST(C73,TRUE )</f>
        <v>0.84134474606854304</v>
      </c>
      <c r="E73" s="4">
        <f>1/15</f>
        <v>6.6666666666666666E-2</v>
      </c>
      <c r="F73" s="4">
        <f t="shared" ref="F73:F87" si="3">ABS(D73 - E73)</f>
        <v>0.77467807940187638</v>
      </c>
    </row>
    <row r="74" spans="3:6" x14ac:dyDescent="0.3">
      <c r="C74" s="6" t="e">
        <f t="shared" ref="C74:C87" si="4">(A3 -G15)/G16</f>
        <v>#DIV/0!</v>
      </c>
      <c r="D74" s="4" t="e">
        <f t="shared" si="2"/>
        <v>#DIV/0!</v>
      </c>
      <c r="E74" s="4">
        <f>2/15</f>
        <v>0.13333333333333333</v>
      </c>
      <c r="F74" s="4" t="e">
        <f t="shared" si="3"/>
        <v>#DIV/0!</v>
      </c>
    </row>
    <row r="75" spans="3:6" x14ac:dyDescent="0.3">
      <c r="C75" s="6" t="e">
        <f t="shared" si="4"/>
        <v>#DIV/0!</v>
      </c>
      <c r="D75" s="4" t="e">
        <f t="shared" si="2"/>
        <v>#DIV/0!</v>
      </c>
      <c r="E75" s="4">
        <f>3/15</f>
        <v>0.2</v>
      </c>
      <c r="F75" s="4" t="e">
        <f t="shared" si="3"/>
        <v>#DIV/0!</v>
      </c>
    </row>
    <row r="76" spans="3:6" x14ac:dyDescent="0.3">
      <c r="C76" s="6" t="e">
        <f t="shared" si="4"/>
        <v>#DIV/0!</v>
      </c>
      <c r="D76" s="4" t="e">
        <f t="shared" si="2"/>
        <v>#DIV/0!</v>
      </c>
      <c r="E76" s="4">
        <f>4/15</f>
        <v>0.26666666666666666</v>
      </c>
      <c r="F76" s="4" t="e">
        <f t="shared" si="3"/>
        <v>#DIV/0!</v>
      </c>
    </row>
    <row r="77" spans="3:6" x14ac:dyDescent="0.3">
      <c r="C77" s="6" t="e">
        <f t="shared" si="4"/>
        <v>#DIV/0!</v>
      </c>
      <c r="D77" s="4" t="e">
        <f t="shared" si="2"/>
        <v>#DIV/0!</v>
      </c>
      <c r="E77" s="4">
        <f>5/15</f>
        <v>0.33333333333333331</v>
      </c>
      <c r="F77" s="4" t="e">
        <f t="shared" si="3"/>
        <v>#DIV/0!</v>
      </c>
    </row>
    <row r="78" spans="3:6" x14ac:dyDescent="0.3">
      <c r="C78" s="6" t="e">
        <f t="shared" si="4"/>
        <v>#DIV/0!</v>
      </c>
      <c r="D78" s="4" t="e">
        <f t="shared" si="2"/>
        <v>#DIV/0!</v>
      </c>
      <c r="E78" s="4">
        <f>6/15</f>
        <v>0.4</v>
      </c>
      <c r="F78" s="4" t="e">
        <f t="shared" si="3"/>
        <v>#DIV/0!</v>
      </c>
    </row>
    <row r="79" spans="3:6" x14ac:dyDescent="0.3">
      <c r="C79" s="6" t="e">
        <f t="shared" si="4"/>
        <v>#DIV/0!</v>
      </c>
      <c r="D79" s="4" t="e">
        <f t="shared" si="2"/>
        <v>#DIV/0!</v>
      </c>
      <c r="E79" s="4">
        <f>7/15</f>
        <v>0.46666666666666667</v>
      </c>
      <c r="F79" s="4" t="e">
        <f t="shared" si="3"/>
        <v>#DIV/0!</v>
      </c>
    </row>
    <row r="80" spans="3:6" x14ac:dyDescent="0.3">
      <c r="C80" s="6" t="e">
        <f t="shared" si="4"/>
        <v>#DIV/0!</v>
      </c>
      <c r="D80" s="4" t="e">
        <f t="shared" si="2"/>
        <v>#DIV/0!</v>
      </c>
      <c r="E80" s="4">
        <f>8/15</f>
        <v>0.53333333333333333</v>
      </c>
      <c r="F80" s="5" t="e">
        <f t="shared" si="3"/>
        <v>#DIV/0!</v>
      </c>
    </row>
    <row r="81" spans="3:6" x14ac:dyDescent="0.3">
      <c r="C81" s="6" t="e">
        <f t="shared" si="4"/>
        <v>#DIV/0!</v>
      </c>
      <c r="D81" s="4" t="e">
        <f t="shared" si="2"/>
        <v>#DIV/0!</v>
      </c>
      <c r="E81" s="4">
        <f>9/15</f>
        <v>0.6</v>
      </c>
      <c r="F81" s="4" t="e">
        <f t="shared" si="3"/>
        <v>#DIV/0!</v>
      </c>
    </row>
    <row r="82" spans="3:6" x14ac:dyDescent="0.3">
      <c r="C82" s="6" t="e">
        <f t="shared" si="4"/>
        <v>#DIV/0!</v>
      </c>
      <c r="D82" s="4" t="e">
        <f t="shared" si="2"/>
        <v>#DIV/0!</v>
      </c>
      <c r="E82" s="4">
        <f>10/15</f>
        <v>0.66666666666666663</v>
      </c>
      <c r="F82" s="4" t="e">
        <f t="shared" si="3"/>
        <v>#DIV/0!</v>
      </c>
    </row>
    <row r="83" spans="3:6" x14ac:dyDescent="0.3">
      <c r="C83" s="6" t="e">
        <f t="shared" si="4"/>
        <v>#DIV/0!</v>
      </c>
      <c r="D83" s="4" t="e">
        <f t="shared" si="2"/>
        <v>#DIV/0!</v>
      </c>
      <c r="E83" s="4">
        <f>11/15</f>
        <v>0.73333333333333328</v>
      </c>
      <c r="F83" s="4" t="e">
        <f t="shared" si="3"/>
        <v>#DIV/0!</v>
      </c>
    </row>
    <row r="84" spans="3:6" x14ac:dyDescent="0.3">
      <c r="C84" s="6" t="e">
        <f t="shared" si="4"/>
        <v>#DIV/0!</v>
      </c>
      <c r="D84" s="4" t="e">
        <f t="shared" si="2"/>
        <v>#DIV/0!</v>
      </c>
      <c r="E84" s="4">
        <f>12/15</f>
        <v>0.8</v>
      </c>
      <c r="F84" s="4" t="e">
        <f t="shared" si="3"/>
        <v>#DIV/0!</v>
      </c>
    </row>
    <row r="85" spans="3:6" x14ac:dyDescent="0.3">
      <c r="C85" s="6" t="e">
        <f t="shared" si="4"/>
        <v>#DIV/0!</v>
      </c>
      <c r="D85" s="4" t="e">
        <f t="shared" si="2"/>
        <v>#DIV/0!</v>
      </c>
      <c r="E85" s="4">
        <f>13/15</f>
        <v>0.8666666666666667</v>
      </c>
      <c r="F85" s="4" t="e">
        <f t="shared" si="3"/>
        <v>#DIV/0!</v>
      </c>
    </row>
    <row r="86" spans="3:6" x14ac:dyDescent="0.3">
      <c r="C86" s="6" t="e">
        <f t="shared" si="4"/>
        <v>#DIV/0!</v>
      </c>
      <c r="D86" s="4" t="e">
        <f t="shared" si="2"/>
        <v>#DIV/0!</v>
      </c>
      <c r="E86" s="4">
        <f>14/15</f>
        <v>0.93333333333333335</v>
      </c>
      <c r="F86" s="4" t="e">
        <f t="shared" si="3"/>
        <v>#DIV/0!</v>
      </c>
    </row>
    <row r="87" spans="3:6" x14ac:dyDescent="0.3">
      <c r="C87" s="6" t="e">
        <f t="shared" si="4"/>
        <v>#DIV/0!</v>
      </c>
      <c r="D87" s="4" t="e">
        <f t="shared" si="2"/>
        <v>#DIV/0!</v>
      </c>
      <c r="E87" s="4">
        <f>15/15</f>
        <v>1</v>
      </c>
      <c r="F87" s="4" t="e">
        <f t="shared" si="3"/>
        <v>#DIV/0!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B919-D41D-40F1-8204-F7C397893F5F}">
  <dimension ref="A1:N21"/>
  <sheetViews>
    <sheetView zoomScale="97" zoomScaleNormal="97" workbookViewId="0">
      <selection activeCell="E18" sqref="E18"/>
    </sheetView>
  </sheetViews>
  <sheetFormatPr defaultRowHeight="14.4" x14ac:dyDescent="0.3"/>
  <cols>
    <col min="1" max="1" width="14.77734375" customWidth="1"/>
    <col min="6" max="6" width="12.33203125" customWidth="1"/>
    <col min="9" max="9" width="12" customWidth="1"/>
    <col min="14" max="14" width="84.44140625" customWidth="1"/>
  </cols>
  <sheetData>
    <row r="1" spans="1:14" x14ac:dyDescent="0.3">
      <c r="A1" s="29"/>
      <c r="B1" s="29"/>
      <c r="C1" s="30" t="s">
        <v>14</v>
      </c>
      <c r="D1" s="35"/>
      <c r="E1" s="35"/>
      <c r="F1" s="35"/>
      <c r="G1" s="35"/>
      <c r="H1" s="35"/>
      <c r="I1" s="35"/>
      <c r="J1" s="36"/>
      <c r="K1" s="31" t="s">
        <v>19</v>
      </c>
    </row>
    <row r="2" spans="1:14" x14ac:dyDescent="0.3">
      <c r="A2" s="29"/>
      <c r="B2" s="30"/>
      <c r="C2" s="20" t="s">
        <v>10</v>
      </c>
      <c r="D2" s="21"/>
      <c r="E2" s="21" t="s">
        <v>11</v>
      </c>
      <c r="F2" s="21"/>
      <c r="G2" s="21" t="s">
        <v>12</v>
      </c>
      <c r="H2" s="21"/>
      <c r="I2" s="21" t="s">
        <v>13</v>
      </c>
      <c r="J2" s="22"/>
      <c r="K2" s="34"/>
      <c r="N2" t="s">
        <v>22</v>
      </c>
    </row>
    <row r="3" spans="1:14" ht="30.6" customHeight="1" x14ac:dyDescent="0.3">
      <c r="A3" s="37" t="s">
        <v>18</v>
      </c>
      <c r="B3" s="16" t="s">
        <v>15</v>
      </c>
      <c r="C3" s="23">
        <v>8</v>
      </c>
      <c r="D3" s="23"/>
      <c r="E3" s="23">
        <v>22</v>
      </c>
      <c r="F3" s="23"/>
      <c r="G3" s="23">
        <v>15</v>
      </c>
      <c r="H3" s="23"/>
      <c r="I3" s="23">
        <v>5</v>
      </c>
      <c r="J3" s="23"/>
      <c r="K3" s="16">
        <f>SUM(C3:I3)</f>
        <v>50</v>
      </c>
      <c r="N3" s="25" t="s">
        <v>32</v>
      </c>
    </row>
    <row r="4" spans="1:14" x14ac:dyDescent="0.3">
      <c r="A4" s="38"/>
      <c r="B4" s="24"/>
      <c r="C4" s="23"/>
      <c r="D4" s="18">
        <f>C9*K3/K9</f>
        <v>8.1081081081081088</v>
      </c>
      <c r="E4" s="23"/>
      <c r="F4" s="18">
        <f>E9*K3/K9</f>
        <v>21.621621621621621</v>
      </c>
      <c r="G4" s="23"/>
      <c r="H4" s="18">
        <f>G9*K3/K9</f>
        <v>14.864864864864865</v>
      </c>
      <c r="I4" s="23"/>
      <c r="J4" s="20">
        <f>I9*K3/K9</f>
        <v>5.4054054054054053</v>
      </c>
      <c r="K4" s="24"/>
    </row>
    <row r="5" spans="1:14" x14ac:dyDescent="0.3">
      <c r="A5" s="38"/>
      <c r="B5" s="24" t="s">
        <v>16</v>
      </c>
      <c r="C5" s="23">
        <v>10</v>
      </c>
      <c r="D5" s="23"/>
      <c r="E5" s="23">
        <v>28</v>
      </c>
      <c r="F5" s="23"/>
      <c r="G5" s="23">
        <v>20</v>
      </c>
      <c r="H5" s="23"/>
      <c r="I5" s="23">
        <v>7</v>
      </c>
      <c r="J5" s="23"/>
      <c r="K5" s="24">
        <f t="shared" ref="K5:K7" si="0">SUM(C5:I5)</f>
        <v>65</v>
      </c>
      <c r="N5" t="s">
        <v>9</v>
      </c>
    </row>
    <row r="6" spans="1:14" x14ac:dyDescent="0.3">
      <c r="A6" s="38"/>
      <c r="B6" s="24"/>
      <c r="C6" s="23"/>
      <c r="D6" s="18">
        <f>C9*K5/K9</f>
        <v>10.54054054054054</v>
      </c>
      <c r="E6" s="23"/>
      <c r="F6" s="18">
        <f>E9*K5/K9</f>
        <v>28.108108108108109</v>
      </c>
      <c r="G6" s="23"/>
      <c r="H6" s="18">
        <f>G9*K5/K9</f>
        <v>19.324324324324323</v>
      </c>
      <c r="I6" s="23"/>
      <c r="J6" s="20">
        <f>I9*K5/K9</f>
        <v>7.0270270270270272</v>
      </c>
      <c r="K6" s="24"/>
    </row>
    <row r="7" spans="1:14" x14ac:dyDescent="0.3">
      <c r="A7" s="38"/>
      <c r="B7" s="24" t="s">
        <v>17</v>
      </c>
      <c r="C7" s="23">
        <v>12</v>
      </c>
      <c r="D7" s="23"/>
      <c r="E7" s="23">
        <v>30</v>
      </c>
      <c r="F7" s="23"/>
      <c r="G7" s="23">
        <v>20</v>
      </c>
      <c r="H7" s="23"/>
      <c r="I7" s="23">
        <v>8</v>
      </c>
      <c r="J7" s="23"/>
      <c r="K7" s="24">
        <f t="shared" si="0"/>
        <v>70</v>
      </c>
    </row>
    <row r="8" spans="1:14" x14ac:dyDescent="0.3">
      <c r="A8" s="38"/>
      <c r="B8" s="17"/>
      <c r="C8" s="23"/>
      <c r="D8" s="16">
        <f>C9*K7/K9</f>
        <v>11.351351351351351</v>
      </c>
      <c r="E8" s="23"/>
      <c r="F8" s="16">
        <f>E9*K7/K9</f>
        <v>30.27027027027027</v>
      </c>
      <c r="G8" s="23"/>
      <c r="H8" s="16">
        <f>G9*K7/K9</f>
        <v>20.810810810810811</v>
      </c>
      <c r="I8" s="23"/>
      <c r="J8" s="19">
        <f>I9*K7/K9</f>
        <v>7.5675675675675675</v>
      </c>
      <c r="K8" s="17"/>
    </row>
    <row r="9" spans="1:14" x14ac:dyDescent="0.3">
      <c r="A9" s="32" t="s">
        <v>19</v>
      </c>
      <c r="B9" s="33"/>
      <c r="C9" s="21">
        <f>SUM(C3:C8)</f>
        <v>30</v>
      </c>
      <c r="D9" s="21"/>
      <c r="E9" s="21">
        <f t="shared" ref="E9:I9" si="1">SUM(E3:E8)</f>
        <v>80</v>
      </c>
      <c r="F9" s="21"/>
      <c r="G9" s="21">
        <f t="shared" si="1"/>
        <v>55</v>
      </c>
      <c r="H9" s="21"/>
      <c r="I9" s="21">
        <f t="shared" si="1"/>
        <v>20</v>
      </c>
      <c r="J9" s="21"/>
      <c r="K9" s="17">
        <f>SUM(K3:K7)</f>
        <v>185</v>
      </c>
    </row>
    <row r="12" spans="1:14" x14ac:dyDescent="0.3">
      <c r="A12" t="s">
        <v>20</v>
      </c>
    </row>
    <row r="13" spans="1:14" x14ac:dyDescent="0.3">
      <c r="A13" t="s">
        <v>21</v>
      </c>
      <c r="B13">
        <f>((C3-D4)^2/D4)+((C5-D6)^2/D6)+((C7-D8)^2/D8)+((E3-F4)^2/F4)+((E5-F6)^2/F6)+((E7-F8)^2/F8)+((G3-H4)^2/H4)+((G5-H6)^2/H6)+((G7-H8)^2/H8)+((I3-J4)^2/J4)+((I5-J6)^2/J6)+((I7-J8)^2/J8)</f>
        <v>0.1873409923409925</v>
      </c>
    </row>
    <row r="21" ht="14.4" customHeight="1" x14ac:dyDescent="0.3"/>
  </sheetData>
  <mergeCells count="5">
    <mergeCell ref="K1:K2"/>
    <mergeCell ref="C1:J1"/>
    <mergeCell ref="A3:A8"/>
    <mergeCell ref="A1:B2"/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BFE3-539F-4BE2-993D-4B4E66FF5B71}">
  <dimension ref="A1:L12"/>
  <sheetViews>
    <sheetView workbookViewId="0">
      <selection activeCell="L4" sqref="L4"/>
    </sheetView>
  </sheetViews>
  <sheetFormatPr defaultRowHeight="14.4" x14ac:dyDescent="0.3"/>
  <cols>
    <col min="1" max="1" width="15" customWidth="1"/>
    <col min="12" max="12" width="71.109375" customWidth="1"/>
    <col min="14" max="14" width="5.77734375" customWidth="1"/>
  </cols>
  <sheetData>
    <row r="1" spans="1:12" x14ac:dyDescent="0.3">
      <c r="A1" s="29"/>
      <c r="B1" s="29"/>
      <c r="C1" s="32" t="s">
        <v>24</v>
      </c>
      <c r="D1" s="39"/>
      <c r="E1" s="39"/>
      <c r="F1" s="39"/>
      <c r="G1" s="39"/>
      <c r="H1" s="39"/>
      <c r="I1" s="31" t="s">
        <v>19</v>
      </c>
    </row>
    <row r="2" spans="1:12" x14ac:dyDescent="0.3">
      <c r="A2" s="29"/>
      <c r="B2" s="30"/>
      <c r="C2" s="20" t="s">
        <v>25</v>
      </c>
      <c r="D2" s="21"/>
      <c r="E2" s="21" t="s">
        <v>26</v>
      </c>
      <c r="F2" s="21"/>
      <c r="G2" s="21" t="s">
        <v>27</v>
      </c>
      <c r="H2" s="21"/>
      <c r="I2" s="34"/>
      <c r="L2" t="s">
        <v>22</v>
      </c>
    </row>
    <row r="3" spans="1:12" ht="27" customHeight="1" x14ac:dyDescent="0.3">
      <c r="A3" s="37" t="s">
        <v>28</v>
      </c>
      <c r="B3" s="16" t="s">
        <v>29</v>
      </c>
      <c r="C3" s="23">
        <v>8</v>
      </c>
      <c r="D3" s="23"/>
      <c r="E3" s="23">
        <v>22</v>
      </c>
      <c r="F3" s="23"/>
      <c r="G3" s="23">
        <v>15</v>
      </c>
      <c r="H3" s="23"/>
      <c r="I3" s="16">
        <v>29</v>
      </c>
      <c r="L3" s="25" t="s">
        <v>31</v>
      </c>
    </row>
    <row r="4" spans="1:12" x14ac:dyDescent="0.3">
      <c r="A4" s="38"/>
      <c r="B4" s="24"/>
      <c r="C4" s="23"/>
      <c r="D4" s="18">
        <f>C9*I3/I9</f>
        <v>7.54</v>
      </c>
      <c r="E4" s="23"/>
      <c r="F4" s="18">
        <f>E9*I3/I9</f>
        <v>10.15</v>
      </c>
      <c r="G4" s="23"/>
      <c r="H4" s="18">
        <f>G9*I3/I9</f>
        <v>11.31</v>
      </c>
      <c r="I4" s="24"/>
    </row>
    <row r="5" spans="1:12" x14ac:dyDescent="0.3">
      <c r="A5" s="38"/>
      <c r="B5" s="24" t="s">
        <v>11</v>
      </c>
      <c r="C5" s="23">
        <v>10</v>
      </c>
      <c r="D5" s="23"/>
      <c r="E5" s="23">
        <v>28</v>
      </c>
      <c r="F5" s="23"/>
      <c r="G5" s="23">
        <v>20</v>
      </c>
      <c r="H5" s="23"/>
      <c r="I5" s="24">
        <v>36</v>
      </c>
      <c r="L5" t="s">
        <v>9</v>
      </c>
    </row>
    <row r="6" spans="1:12" x14ac:dyDescent="0.3">
      <c r="A6" s="38"/>
      <c r="B6" s="24"/>
      <c r="C6" s="23"/>
      <c r="D6" s="18">
        <f>C9*I5/I9</f>
        <v>9.36</v>
      </c>
      <c r="E6" s="23"/>
      <c r="F6" s="18">
        <f>E9*I5/I9</f>
        <v>12.6</v>
      </c>
      <c r="G6" s="23"/>
      <c r="H6" s="18">
        <f>G9*I5/I9</f>
        <v>14.04</v>
      </c>
      <c r="I6" s="24"/>
    </row>
    <row r="7" spans="1:12" x14ac:dyDescent="0.3">
      <c r="A7" s="38"/>
      <c r="B7" s="24" t="s">
        <v>30</v>
      </c>
      <c r="C7" s="23">
        <v>12</v>
      </c>
      <c r="D7" s="23"/>
      <c r="E7" s="23">
        <v>30</v>
      </c>
      <c r="F7" s="23"/>
      <c r="G7" s="23">
        <v>20</v>
      </c>
      <c r="H7" s="23"/>
      <c r="I7" s="24">
        <v>35</v>
      </c>
    </row>
    <row r="8" spans="1:12" x14ac:dyDescent="0.3">
      <c r="A8" s="38"/>
      <c r="B8" s="17"/>
      <c r="C8" s="23"/>
      <c r="D8" s="16">
        <f>C9*I7/I9</f>
        <v>9.1</v>
      </c>
      <c r="E8" s="23"/>
      <c r="F8" s="16">
        <f>E9*I7/I9</f>
        <v>12.25</v>
      </c>
      <c r="G8" s="23"/>
      <c r="H8" s="16">
        <f>G9*I7/I9</f>
        <v>13.65</v>
      </c>
      <c r="I8" s="17"/>
    </row>
    <row r="9" spans="1:12" x14ac:dyDescent="0.3">
      <c r="A9" s="32" t="s">
        <v>19</v>
      </c>
      <c r="B9" s="33"/>
      <c r="C9" s="21">
        <v>26</v>
      </c>
      <c r="D9" s="21"/>
      <c r="E9" s="21">
        <v>35</v>
      </c>
      <c r="F9" s="21"/>
      <c r="G9" s="21">
        <v>39</v>
      </c>
      <c r="H9" s="21"/>
      <c r="I9" s="17">
        <v>100</v>
      </c>
    </row>
    <row r="11" spans="1:12" x14ac:dyDescent="0.3">
      <c r="A11" t="s">
        <v>20</v>
      </c>
    </row>
    <row r="12" spans="1:12" x14ac:dyDescent="0.3">
      <c r="A12" t="s">
        <v>21</v>
      </c>
      <c r="B12">
        <f>((C3-D4)^2/D4)+((C5-D6)^2/D6)+((C7-D8)^2/D8)+((E3-F4)^2/F4)+((E5-F6)^2/F6)+((E7-F8)^2/F8)+((G3-H4)^2/H4)+((G5-H6)^2/H6)+((G7-H8)^2/H8)</f>
        <v>66.060296208079464</v>
      </c>
    </row>
  </sheetData>
  <mergeCells count="5">
    <mergeCell ref="A1:B2"/>
    <mergeCell ref="I1:I2"/>
    <mergeCell ref="A3:A8"/>
    <mergeCell ref="A9:B9"/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Uji Kenormalan </vt:lpstr>
      <vt:lpstr>Uji Kenormalan latsol</vt:lpstr>
      <vt:lpstr>Uji Kebebasan</vt:lpstr>
      <vt:lpstr>Uji Kebebasan Latsol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kharisma maulida</dc:creator>
  <cp:lastModifiedBy>kharisma maulida</cp:lastModifiedBy>
  <dcterms:created xsi:type="dcterms:W3CDTF">2024-05-21T09:23:09Z</dcterms:created>
  <dcterms:modified xsi:type="dcterms:W3CDTF">2025-01-08T10:48:14Z</dcterms:modified>
</cp:coreProperties>
</file>