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https://synergycloud-my.sharepoint.com/personal/sathish_kumar_synergyship_com/Documents/Documents/UOG/"/>
    </mc:Choice>
  </mc:AlternateContent>
  <xr:revisionPtr revIDLastSave="379" documentId="8_{61E1E654-E031-418B-B1E2-3FE0DD84D580}" xr6:coauthVersionLast="47" xr6:coauthVersionMax="47" xr10:uidLastSave="{B4FFD7C3-992A-440F-A300-AFE25DAAF740}"/>
  <bookViews>
    <workbookView xWindow="28680" yWindow="-120" windowWidth="29040" windowHeight="15720" activeTab="1" xr2:uid="{330E7714-8B7B-4A9E-9887-48BCC4DB5B29}"/>
  </bookViews>
  <sheets>
    <sheet name="Dashboard" sheetId="5" r:id="rId1"/>
    <sheet name="AE KPIs" sheetId="1" r:id="rId2"/>
    <sheet name="Weightage" sheetId="4" r:id="rId3"/>
  </sheets>
  <definedNames>
    <definedName name="_xlnm._FilterDatabase" localSheetId="1" hidden="1">'AE KPIs'!$A$1:$Y$16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E13" i="1" l="1"/>
  <c r="AE3" i="1"/>
  <c r="AE4" i="1"/>
  <c r="AE5" i="1"/>
  <c r="AE6" i="1"/>
  <c r="AE7" i="1"/>
  <c r="AE8" i="1"/>
  <c r="AE9" i="1"/>
  <c r="AE10" i="1"/>
  <c r="AE11" i="1"/>
  <c r="AE12" i="1"/>
  <c r="AE14" i="1"/>
  <c r="AE15" i="1"/>
  <c r="AE16" i="1"/>
  <c r="AE2" i="1"/>
  <c r="AG3" i="1"/>
  <c r="AG4" i="1"/>
  <c r="AG5" i="1"/>
  <c r="AG6" i="1"/>
  <c r="AG7" i="1"/>
  <c r="AG8" i="1"/>
  <c r="AG9" i="1"/>
  <c r="AG10" i="1"/>
  <c r="AG11" i="1"/>
  <c r="AG12" i="1"/>
  <c r="AG13" i="1"/>
  <c r="AG14" i="1"/>
  <c r="AG15" i="1"/>
  <c r="AG16" i="1"/>
  <c r="AG2" i="1"/>
  <c r="AF3" i="1"/>
  <c r="AF4" i="1"/>
  <c r="AF5" i="1"/>
  <c r="AF6" i="1"/>
  <c r="AF7" i="1"/>
  <c r="AF8" i="1"/>
  <c r="AF9" i="1"/>
  <c r="AF10" i="1"/>
  <c r="AF11" i="1"/>
  <c r="AF12" i="1"/>
  <c r="AF13" i="1"/>
  <c r="AF14" i="1"/>
  <c r="AF15" i="1"/>
  <c r="AF16" i="1"/>
  <c r="AF2" i="1"/>
  <c r="AA3" i="1" a="1"/>
  <c r="AA3" i="1" s="1"/>
  <c r="AA4" i="1" a="1"/>
  <c r="AA4" i="1" s="1"/>
  <c r="AA5" i="1" a="1"/>
  <c r="AA5" i="1"/>
  <c r="AA6" i="1" a="1"/>
  <c r="AA6" i="1" s="1"/>
  <c r="AA7" i="1" a="1"/>
  <c r="AA7" i="1" s="1"/>
  <c r="AA8" i="1" a="1"/>
  <c r="AA8" i="1" s="1"/>
  <c r="AA9" i="1" a="1"/>
  <c r="AA9" i="1"/>
  <c r="AA10" i="1" a="1"/>
  <c r="AA10" i="1" s="1"/>
  <c r="AA11" i="1" a="1"/>
  <c r="AA11" i="1" s="1"/>
  <c r="AA12" i="1" a="1"/>
  <c r="AA12" i="1" s="1"/>
  <c r="AA13" i="1" a="1"/>
  <c r="AA13" i="1" s="1"/>
  <c r="AA14" i="1" a="1"/>
  <c r="AA14" i="1" s="1"/>
  <c r="AP14" i="1" s="1"/>
  <c r="F14" i="5" s="1"/>
  <c r="AA15" i="1" a="1"/>
  <c r="AA15" i="1" s="1"/>
  <c r="AA16" i="1" a="1"/>
  <c r="AA16" i="1" s="1"/>
  <c r="AA2" i="1" a="1"/>
  <c r="AA2" i="1" s="1"/>
  <c r="Z3" i="1" a="1"/>
  <c r="Z3" i="1" s="1"/>
  <c r="Z4" i="1" a="1"/>
  <c r="Z4" i="1" s="1"/>
  <c r="Z5" i="1" a="1"/>
  <c r="Z5" i="1" s="1"/>
  <c r="Z6" i="1" a="1"/>
  <c r="Z6" i="1" s="1"/>
  <c r="Z7" i="1" a="1"/>
  <c r="Z7" i="1" s="1"/>
  <c r="Z8" i="1" a="1"/>
  <c r="Z8" i="1" s="1"/>
  <c r="Z9" i="1" a="1"/>
  <c r="Z9" i="1"/>
  <c r="Z10" i="1" a="1"/>
  <c r="Z10" i="1" s="1"/>
  <c r="Z11" i="1" a="1"/>
  <c r="Z11" i="1" s="1"/>
  <c r="Z12" i="1" a="1"/>
  <c r="Z12" i="1" s="1"/>
  <c r="Z13" i="1" a="1"/>
  <c r="Z13" i="1" s="1"/>
  <c r="Z14" i="1" a="1"/>
  <c r="Z14" i="1"/>
  <c r="Z15" i="1" a="1"/>
  <c r="Z15" i="1" s="1"/>
  <c r="Z16" i="1" a="1"/>
  <c r="Z16" i="1" s="1"/>
  <c r="Z2" i="1" a="1"/>
  <c r="Z2" i="1" s="1"/>
  <c r="Y3" i="1" a="1"/>
  <c r="Y3" i="1" s="1"/>
  <c r="Y4" i="1" a="1"/>
  <c r="Y4" i="1" s="1"/>
  <c r="Y5" i="1" a="1"/>
  <c r="Y5" i="1" s="1"/>
  <c r="Y6" i="1" a="1"/>
  <c r="Y6" i="1"/>
  <c r="AN6" i="1" s="1"/>
  <c r="D6" i="5" s="1"/>
  <c r="Y7" i="1" a="1"/>
  <c r="Y7" i="1" s="1"/>
  <c r="AN7" i="1" s="1"/>
  <c r="Y8" i="1" a="1"/>
  <c r="Y8" i="1" s="1"/>
  <c r="Y9" i="1" a="1"/>
  <c r="Y9" i="1" s="1"/>
  <c r="Y10" i="1" a="1"/>
  <c r="Y10" i="1" s="1"/>
  <c r="Y11" i="1" a="1"/>
  <c r="Y11" i="1" s="1"/>
  <c r="Y12" i="1" a="1"/>
  <c r="Y12" i="1" s="1"/>
  <c r="Y13" i="1" a="1"/>
  <c r="Y13" i="1" s="1"/>
  <c r="Y14" i="1" a="1"/>
  <c r="Y14" i="1" s="1"/>
  <c r="Y15" i="1" a="1"/>
  <c r="Y15" i="1" s="1"/>
  <c r="Y16" i="1" a="1"/>
  <c r="Y16" i="1" s="1"/>
  <c r="Y2" i="1" a="1"/>
  <c r="Y2" i="1" s="1"/>
  <c r="AC2" i="1"/>
  <c r="AB2" i="1"/>
  <c r="C3" i="5"/>
  <c r="C4" i="5"/>
  <c r="C5" i="5"/>
  <c r="C6" i="5"/>
  <c r="C7" i="5"/>
  <c r="C8" i="5"/>
  <c r="C9" i="5"/>
  <c r="C10" i="5"/>
  <c r="C11" i="5"/>
  <c r="C12" i="5"/>
  <c r="C13" i="5"/>
  <c r="C14" i="5"/>
  <c r="C15" i="5"/>
  <c r="C16" i="5"/>
  <c r="C2" i="5"/>
  <c r="B3" i="5"/>
  <c r="B4" i="5"/>
  <c r="B5" i="5"/>
  <c r="B6" i="5"/>
  <c r="B7" i="5"/>
  <c r="B8" i="5"/>
  <c r="B9" i="5"/>
  <c r="B10" i="5"/>
  <c r="B11" i="5"/>
  <c r="B12" i="5"/>
  <c r="B13" i="5"/>
  <c r="B14" i="5"/>
  <c r="B15" i="5"/>
  <c r="B16" i="5"/>
  <c r="B2" i="5"/>
  <c r="AM5" i="1"/>
  <c r="AM6" i="1"/>
  <c r="AM7" i="1"/>
  <c r="AM8" i="1"/>
  <c r="AM9" i="1"/>
  <c r="AM10" i="1"/>
  <c r="AM11" i="1"/>
  <c r="AM12" i="1"/>
  <c r="AM13" i="1"/>
  <c r="AM14" i="1"/>
  <c r="AM15" i="1"/>
  <c r="AM16" i="1"/>
  <c r="AL3" i="1"/>
  <c r="AM3" i="1" s="1"/>
  <c r="AL4" i="1"/>
  <c r="AM4" i="1" s="1"/>
  <c r="AL5" i="1"/>
  <c r="AL6" i="1"/>
  <c r="AL7" i="1"/>
  <c r="AL8" i="1"/>
  <c r="AL9" i="1"/>
  <c r="AL10" i="1"/>
  <c r="AL11" i="1"/>
  <c r="AL12" i="1"/>
  <c r="AL13" i="1"/>
  <c r="AL14" i="1"/>
  <c r="AL15" i="1"/>
  <c r="AL16" i="1"/>
  <c r="AL2" i="1"/>
  <c r="AM2" i="1" s="1"/>
  <c r="AJ3" i="1"/>
  <c r="AK3" i="1" s="1"/>
  <c r="AJ4" i="1"/>
  <c r="AK4" i="1" s="1"/>
  <c r="AJ5" i="1"/>
  <c r="AJ6" i="1"/>
  <c r="AJ7" i="1"/>
  <c r="AJ8" i="1"/>
  <c r="AK8" i="1" s="1"/>
  <c r="AJ9" i="1"/>
  <c r="AK9" i="1" s="1"/>
  <c r="AJ10" i="1"/>
  <c r="AK10" i="1" s="1"/>
  <c r="AJ11" i="1"/>
  <c r="AJ12" i="1"/>
  <c r="AJ13" i="1"/>
  <c r="AJ14" i="1"/>
  <c r="AJ15" i="1"/>
  <c r="AJ16" i="1"/>
  <c r="AK16" i="1" s="1"/>
  <c r="AK5" i="1"/>
  <c r="AK6" i="1"/>
  <c r="AK7" i="1"/>
  <c r="AK11" i="1"/>
  <c r="AK12" i="1"/>
  <c r="AK13" i="1"/>
  <c r="AK14" i="1"/>
  <c r="AK15" i="1"/>
  <c r="AJ2" i="1"/>
  <c r="AK2" i="1" s="1"/>
  <c r="AH2" i="1"/>
  <c r="AI2" i="1" s="1"/>
  <c r="AI5" i="1"/>
  <c r="AI6" i="1"/>
  <c r="AI7" i="1"/>
  <c r="AI8" i="1"/>
  <c r="AI9" i="1"/>
  <c r="AI10" i="1"/>
  <c r="AI11" i="1"/>
  <c r="AI12" i="1"/>
  <c r="AI13" i="1"/>
  <c r="AI14" i="1"/>
  <c r="AI15" i="1"/>
  <c r="AI16" i="1"/>
  <c r="AH3" i="1"/>
  <c r="AI3" i="1" s="1"/>
  <c r="AH4" i="1"/>
  <c r="AI4" i="1" s="1"/>
  <c r="AH5" i="1"/>
  <c r="AH6" i="1"/>
  <c r="AH7" i="1"/>
  <c r="AH8" i="1"/>
  <c r="AH9" i="1"/>
  <c r="AH10" i="1"/>
  <c r="AH11" i="1"/>
  <c r="AH12" i="1"/>
  <c r="AH13" i="1"/>
  <c r="AH14" i="1"/>
  <c r="AH15" i="1"/>
  <c r="AH16" i="1"/>
  <c r="AD3" i="1"/>
  <c r="AD4" i="1"/>
  <c r="AD5" i="1"/>
  <c r="AD6" i="1"/>
  <c r="AD7" i="1"/>
  <c r="AD8" i="1"/>
  <c r="AD9" i="1"/>
  <c r="AD10" i="1"/>
  <c r="AD11" i="1"/>
  <c r="AD12" i="1"/>
  <c r="AD13" i="1"/>
  <c r="AD14" i="1"/>
  <c r="AD15" i="1"/>
  <c r="AD16" i="1"/>
  <c r="AD2" i="1"/>
  <c r="AC3" i="1"/>
  <c r="AC4" i="1"/>
  <c r="AC5" i="1"/>
  <c r="AC6" i="1"/>
  <c r="AC7" i="1"/>
  <c r="AC8" i="1"/>
  <c r="AC9" i="1"/>
  <c r="AC10" i="1"/>
  <c r="AC11" i="1"/>
  <c r="AC12" i="1"/>
  <c r="AC13" i="1"/>
  <c r="AC14" i="1"/>
  <c r="AC15" i="1"/>
  <c r="AC16" i="1"/>
  <c r="AB3" i="1"/>
  <c r="AB4" i="1"/>
  <c r="AB5" i="1"/>
  <c r="AB6" i="1"/>
  <c r="AB7" i="1"/>
  <c r="AB8" i="1"/>
  <c r="AB9" i="1"/>
  <c r="AB10" i="1"/>
  <c r="AB11" i="1"/>
  <c r="AB12" i="1"/>
  <c r="AB13" i="1"/>
  <c r="AB14" i="1"/>
  <c r="AB15" i="1"/>
  <c r="AB16" i="1"/>
  <c r="AO6" i="1" l="1"/>
  <c r="E6" i="5" s="1"/>
  <c r="AN14" i="1"/>
  <c r="D14" i="5" s="1"/>
  <c r="AO11" i="1"/>
  <c r="E11" i="5" s="1"/>
  <c r="AP6" i="1"/>
  <c r="F6" i="5" s="1"/>
  <c r="AO14" i="1"/>
  <c r="E14" i="5" s="1"/>
  <c r="AP7" i="1"/>
  <c r="F7" i="5" s="1"/>
  <c r="AP11" i="1"/>
  <c r="F11" i="5" s="1"/>
  <c r="AP15" i="1"/>
  <c r="F15" i="5" s="1"/>
  <c r="AP5" i="1"/>
  <c r="F5" i="5" s="1"/>
  <c r="AP12" i="1"/>
  <c r="F12" i="5" s="1"/>
  <c r="AO5" i="1"/>
  <c r="E5" i="5" s="1"/>
  <c r="AO15" i="1"/>
  <c r="E15" i="5" s="1"/>
  <c r="AO7" i="1"/>
  <c r="E7" i="5" s="1"/>
  <c r="AP9" i="1"/>
  <c r="F9" i="5" s="1"/>
  <c r="AO9" i="1"/>
  <c r="E9" i="5" s="1"/>
  <c r="AN15" i="1"/>
  <c r="D15" i="5" s="1"/>
  <c r="D7" i="5"/>
  <c r="AP4" i="1"/>
  <c r="F4" i="5" s="1"/>
  <c r="AP13" i="1"/>
  <c r="F13" i="5" s="1"/>
  <c r="AP10" i="1"/>
  <c r="F10" i="5" s="1"/>
  <c r="AN13" i="1"/>
  <c r="D13" i="5" s="1"/>
  <c r="AO16" i="1"/>
  <c r="E16" i="5" s="1"/>
  <c r="AO10" i="1"/>
  <c r="E10" i="5" s="1"/>
  <c r="AO8" i="1"/>
  <c r="E8" i="5" s="1"/>
  <c r="AN8" i="1"/>
  <c r="D8" i="5" s="1"/>
  <c r="AN5" i="1"/>
  <c r="D5" i="5" s="1"/>
  <c r="AN16" i="1"/>
  <c r="D16" i="5" s="1"/>
  <c r="AN9" i="1"/>
  <c r="D9" i="5" s="1"/>
  <c r="AP16" i="1"/>
  <c r="F16" i="5" s="1"/>
  <c r="AP8" i="1"/>
  <c r="F8" i="5" s="1"/>
  <c r="AO13" i="1"/>
  <c r="E13" i="5" s="1"/>
  <c r="AN11" i="1"/>
  <c r="D11" i="5" s="1"/>
  <c r="AN12" i="1"/>
  <c r="D12" i="5" s="1"/>
  <c r="AN10" i="1"/>
  <c r="D10" i="5" s="1"/>
  <c r="AO12" i="1"/>
  <c r="E12" i="5" s="1"/>
  <c r="AN2" i="1"/>
  <c r="D2" i="5" s="1"/>
  <c r="AO4" i="1"/>
  <c r="E4" i="5" s="1"/>
  <c r="AP2" i="1"/>
  <c r="F2" i="5" s="1"/>
  <c r="AO2" i="1"/>
  <c r="E2" i="5" s="1"/>
  <c r="AN4" i="1"/>
  <c r="D4" i="5" s="1"/>
  <c r="AP3" i="1"/>
  <c r="F3" i="5" s="1"/>
  <c r="AN3" i="1"/>
  <c r="D3" i="5" s="1"/>
  <c r="AO3" i="1"/>
  <c r="E3" i="5"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asish sanyal</author>
    <author>Sathishkumar Rajendran</author>
  </authors>
  <commentList>
    <comment ref="E1" authorId="0" shapeId="0" xr:uid="{4C46EB33-DB31-4A61-A508-C55B83BAD272}">
      <text>
        <r>
          <rPr>
            <b/>
            <sz val="16"/>
            <color indexed="81"/>
            <rFont val="Tahoma"/>
            <family val="2"/>
          </rPr>
          <t>asish sanyal:</t>
        </r>
        <r>
          <rPr>
            <sz val="16"/>
            <color indexed="81"/>
            <rFont val="Tahoma"/>
            <family val="2"/>
          </rPr>
          <t xml:space="preserve">
During arrival/departure ports, at least 2AEs should be running in parallel. Can the vessel run 3rd AE on LSMGO at low load(say, 50-100 KW) so that this AE is ready to take high load in case one of the 2 AEs fail.</t>
        </r>
      </text>
    </comment>
    <comment ref="H2" authorId="0" shapeId="0" xr:uid="{EC8A3398-32CF-42B6-A315-88145F54325B}">
      <text>
        <r>
          <rPr>
            <b/>
            <sz val="16"/>
            <color indexed="81"/>
            <rFont val="Tahoma"/>
            <family val="2"/>
          </rPr>
          <t>asish sanyal:</t>
        </r>
        <r>
          <rPr>
            <sz val="16"/>
            <color indexed="81"/>
            <rFont val="Tahoma"/>
            <family val="2"/>
          </rPr>
          <t xml:space="preserve">
AE #1 HT cooling water pump bearing housing damaged and Mechanical seal/bearing broken. Water ingress into the sump.</t>
        </r>
      </text>
    </comment>
    <comment ref="F3" authorId="0" shapeId="0" xr:uid="{8AC2DCFA-4B72-4C95-8589-B5D3025D2DD6}">
      <text>
        <r>
          <rPr>
            <b/>
            <sz val="16"/>
            <color indexed="81"/>
            <rFont val="Tahoma"/>
            <family val="2"/>
          </rPr>
          <t>asish sanyal:</t>
        </r>
        <r>
          <rPr>
            <sz val="16"/>
            <color indexed="81"/>
            <rFont val="Tahoma"/>
            <family val="2"/>
          </rPr>
          <t xml:space="preserve">
It is starting in auto mode  but alarm “starting fail “triggers and stops in auto.</t>
        </r>
      </text>
    </comment>
    <comment ref="G3" authorId="0" shapeId="0" xr:uid="{7376A0BE-DCE3-428A-BA51-29AC94FF4BA8}">
      <text>
        <r>
          <rPr>
            <b/>
            <sz val="16"/>
            <color indexed="81"/>
            <rFont val="Tahoma"/>
            <family val="2"/>
          </rPr>
          <t>asish sanyal:</t>
        </r>
        <r>
          <rPr>
            <sz val="16"/>
            <color indexed="81"/>
            <rFont val="Tahoma"/>
            <family val="2"/>
          </rPr>
          <t xml:space="preserve">
perf recorded below 80-85% range of rated power output.</t>
        </r>
      </text>
    </comment>
    <comment ref="L3" authorId="0" shapeId="0" xr:uid="{A28C7892-C2FB-4A46-B6A5-D04877C3E377}">
      <text>
        <r>
          <rPr>
            <b/>
            <sz val="16"/>
            <color indexed="81"/>
            <rFont val="Tahoma"/>
            <family val="2"/>
          </rPr>
          <t>asish sanyal:</t>
        </r>
        <r>
          <rPr>
            <sz val="16"/>
            <color indexed="81"/>
            <rFont val="Tahoma"/>
            <family val="2"/>
          </rPr>
          <t xml:space="preserve">
Not starting either in auto or local. Vessel checked and found there is no starting signal to solenoid valve. Vessel requires control circuit diagram for further troubleshooting.</t>
        </r>
      </text>
    </comment>
    <comment ref="M3" authorId="0" shapeId="0" xr:uid="{999DE62A-1C1A-4043-AEF1-4BE695DE9087}">
      <text>
        <r>
          <rPr>
            <b/>
            <sz val="16"/>
            <color indexed="81"/>
            <rFont val="Tahoma"/>
            <family val="2"/>
          </rPr>
          <t>asish sanyal:</t>
        </r>
        <r>
          <rPr>
            <sz val="16"/>
            <color indexed="81"/>
            <rFont val="Tahoma"/>
            <family val="2"/>
          </rPr>
          <t xml:space="preserve">
perf recorded below 80-85% range of rated power output.</t>
        </r>
      </text>
    </comment>
    <comment ref="S3" authorId="0" shapeId="0" xr:uid="{A18DC890-84CD-483D-9974-4417A0C0ADE6}">
      <text>
        <r>
          <rPr>
            <b/>
            <sz val="16"/>
            <color indexed="81"/>
            <rFont val="Tahoma"/>
            <family val="2"/>
          </rPr>
          <t>asish sanyal:</t>
        </r>
        <r>
          <rPr>
            <sz val="16"/>
            <color indexed="81"/>
            <rFont val="Tahoma"/>
            <family val="2"/>
          </rPr>
          <t xml:space="preserve">
perf recorded below 80-85% range of rated power output.</t>
        </r>
      </text>
    </comment>
    <comment ref="F4" authorId="0" shapeId="0" xr:uid="{04223D3E-8314-48B2-9E38-26EC4D525BCC}">
      <text>
        <r>
          <rPr>
            <b/>
            <sz val="16"/>
            <color indexed="81"/>
            <rFont val="Tahoma"/>
            <family val="2"/>
          </rPr>
          <t>asish sanyal:</t>
        </r>
        <r>
          <rPr>
            <sz val="16"/>
            <color indexed="81"/>
            <rFont val="Tahoma"/>
            <family val="2"/>
          </rPr>
          <t xml:space="preserve">
Plunger barrel needs renewal. AE#1 is not getting statrted from remote on LSMGO</t>
        </r>
      </text>
    </comment>
    <comment ref="S4" authorId="0" shapeId="0" xr:uid="{9825D38D-2CFA-43CF-A1E4-F1E77F0AFE0A}">
      <text>
        <r>
          <rPr>
            <b/>
            <sz val="16"/>
            <color indexed="81"/>
            <rFont val="Tahoma"/>
            <family val="2"/>
          </rPr>
          <t>asish sanyal:</t>
        </r>
        <r>
          <rPr>
            <sz val="16"/>
            <color indexed="81"/>
            <rFont val="Tahoma"/>
            <family val="2"/>
          </rPr>
          <t xml:space="preserve">
perf recorded below 80-85% range of rated power output.</t>
        </r>
      </text>
    </comment>
    <comment ref="F5" authorId="0" shapeId="0" xr:uid="{15E2D641-D330-4601-A5A0-1E09C0D8F97E}">
      <text>
        <r>
          <rPr>
            <b/>
            <sz val="16"/>
            <color theme="1"/>
            <rFont val="Aptos Narrow"/>
            <family val="2"/>
            <scheme val="minor"/>
          </rPr>
          <t>asish sanyal:</t>
        </r>
        <r>
          <rPr>
            <sz val="16"/>
            <color theme="1"/>
            <rFont val="Aptos Narrow"/>
            <family val="2"/>
            <scheme val="minor"/>
          </rPr>
          <t xml:space="preserve">
AE #1 remote start is not possible due to worn out plunger-barrels. AE #1 turns on air but fails on fuel.</t>
        </r>
        <r>
          <rPr>
            <sz val="11"/>
            <color theme="1"/>
            <rFont val="Aptos Narrow"/>
            <family val="2"/>
            <scheme val="minor"/>
          </rPr>
          <t xml:space="preserve">
</t>
        </r>
      </text>
    </comment>
    <comment ref="G5" authorId="0" shapeId="0" xr:uid="{B8149AA1-0A75-4486-8F74-A52AEBE495D1}">
      <text>
        <r>
          <rPr>
            <sz val="16"/>
            <color indexed="81"/>
            <rFont val="Tahoma"/>
            <family val="2"/>
          </rPr>
          <t>asish sanyal:
perf recorded below 80-85% range of rated power output.</t>
        </r>
      </text>
    </comment>
    <comment ref="T5" authorId="1" shapeId="0" xr:uid="{A19BA61D-2B7B-4EE5-8252-382B6A55FF1F}">
      <text>
        <r>
          <rPr>
            <b/>
            <sz val="9"/>
            <color indexed="81"/>
            <rFont val="Tahoma"/>
            <family val="2"/>
          </rPr>
          <t xml:space="preserve">Cylinder head decarb due </t>
        </r>
        <r>
          <rPr>
            <sz val="9"/>
            <color indexed="81"/>
            <rFont val="Tahoma"/>
            <family val="2"/>
          </rPr>
          <t xml:space="preserve">
</t>
        </r>
      </text>
    </comment>
    <comment ref="G6" authorId="0" shapeId="0" xr:uid="{60EA6167-A482-4633-AF6B-95D69C0A6514}">
      <text>
        <r>
          <rPr>
            <b/>
            <sz val="16"/>
            <color indexed="81"/>
            <rFont val="Tahoma"/>
            <family val="2"/>
          </rPr>
          <t>asish sanyal:</t>
        </r>
        <r>
          <rPr>
            <sz val="16"/>
            <color indexed="81"/>
            <rFont val="Tahoma"/>
            <family val="2"/>
          </rPr>
          <t xml:space="preserve">
perf recorded below 80-85% range of rated power output.</t>
        </r>
      </text>
    </comment>
    <comment ref="M6" authorId="0" shapeId="0" xr:uid="{361B961A-69E3-48A9-990F-FD87779165AD}">
      <text>
        <r>
          <rPr>
            <b/>
            <sz val="16"/>
            <color indexed="81"/>
            <rFont val="Tahoma"/>
            <family val="2"/>
          </rPr>
          <t>asish sanyal:</t>
        </r>
        <r>
          <rPr>
            <sz val="16"/>
            <color indexed="81"/>
            <rFont val="Tahoma"/>
            <family val="2"/>
          </rPr>
          <t xml:space="preserve">
perf recorded below 80-85% range of rated power output.</t>
        </r>
      </text>
    </comment>
    <comment ref="S6" authorId="0" shapeId="0" xr:uid="{D873E4CB-58F9-460F-B416-1E1C642A5C6A}">
      <text>
        <r>
          <rPr>
            <b/>
            <sz val="16"/>
            <color indexed="81"/>
            <rFont val="Tahoma"/>
            <family val="2"/>
          </rPr>
          <t>asish sanyal:</t>
        </r>
        <r>
          <rPr>
            <sz val="16"/>
            <color indexed="81"/>
            <rFont val="Tahoma"/>
            <family val="2"/>
          </rPr>
          <t xml:space="preserve">
perf recorded below 80-85% range of rated power output.</t>
        </r>
      </text>
    </comment>
    <comment ref="F7" authorId="0" shapeId="0" xr:uid="{703EAB72-5031-4F19-B815-DAD17217EE29}">
      <text>
        <r>
          <rPr>
            <b/>
            <sz val="16"/>
            <color indexed="81"/>
            <rFont val="Tahoma"/>
            <family val="2"/>
          </rPr>
          <t>asish sanyal:</t>
        </r>
        <r>
          <rPr>
            <sz val="16"/>
            <color indexed="81"/>
            <rFont val="Tahoma"/>
            <family val="2"/>
          </rPr>
          <t xml:space="preserve">
AE remote standby readiness is activating in control room panel but when tried to start from remote , engines fail to start.</t>
        </r>
      </text>
    </comment>
    <comment ref="G7" authorId="0" shapeId="0" xr:uid="{6276E26B-22E8-4FE6-AF82-A48FBADB12B0}">
      <text>
        <r>
          <rPr>
            <b/>
            <sz val="16"/>
            <color indexed="81"/>
            <rFont val="Tahoma"/>
            <family val="2"/>
          </rPr>
          <t>asish sanyal:</t>
        </r>
        <r>
          <rPr>
            <sz val="16"/>
            <color indexed="81"/>
            <rFont val="Tahoma"/>
            <family val="2"/>
          </rPr>
          <t xml:space="preserve">
1200kW engine</t>
        </r>
      </text>
    </comment>
    <comment ref="L7" authorId="0" shapeId="0" xr:uid="{53A65DC1-1602-4514-B83A-1983C9CC1110}">
      <text>
        <r>
          <rPr>
            <b/>
            <sz val="16"/>
            <color indexed="81"/>
            <rFont val="Tahoma"/>
            <family val="2"/>
          </rPr>
          <t>asish sanyal:</t>
        </r>
        <r>
          <rPr>
            <sz val="16"/>
            <color indexed="81"/>
            <rFont val="Tahoma"/>
            <family val="2"/>
          </rPr>
          <t xml:space="preserve">
AE remote standby readiness is activating in control room panel but when tried to start from remote , engines fail to start.</t>
        </r>
      </text>
    </comment>
    <comment ref="M7" authorId="0" shapeId="0" xr:uid="{378E4F27-E377-414B-AFB0-216C2826ADE1}">
      <text>
        <r>
          <rPr>
            <b/>
            <sz val="16"/>
            <color indexed="81"/>
            <rFont val="Tahoma"/>
            <family val="2"/>
          </rPr>
          <t>asish sanyal:</t>
        </r>
        <r>
          <rPr>
            <sz val="16"/>
            <color indexed="81"/>
            <rFont val="Tahoma"/>
            <family val="2"/>
          </rPr>
          <t xml:space="preserve">
1200kW engine</t>
        </r>
      </text>
    </comment>
    <comment ref="R7" authorId="0" shapeId="0" xr:uid="{DB9CC331-59A6-4D97-8C3E-142D15F46E2F}">
      <text>
        <r>
          <rPr>
            <b/>
            <sz val="16"/>
            <color indexed="81"/>
            <rFont val="Tahoma"/>
            <family val="2"/>
          </rPr>
          <t>asish sanyal:</t>
        </r>
        <r>
          <rPr>
            <sz val="16"/>
            <color indexed="81"/>
            <rFont val="Tahoma"/>
            <family val="2"/>
          </rPr>
          <t xml:space="preserve">
AE remote standby readiness is activating in control room panel but when tried to start from remote , engines fail to start.</t>
        </r>
      </text>
    </comment>
    <comment ref="S7" authorId="0" shapeId="0" xr:uid="{A4FAC75B-084C-49E8-89C5-9E121AC46D9F}">
      <text>
        <r>
          <rPr>
            <b/>
            <sz val="16"/>
            <color indexed="81"/>
            <rFont val="Tahoma"/>
            <family val="2"/>
          </rPr>
          <t>asish sanyal:</t>
        </r>
        <r>
          <rPr>
            <sz val="16"/>
            <color indexed="81"/>
            <rFont val="Tahoma"/>
            <family val="2"/>
          </rPr>
          <t xml:space="preserve">
910 Kw ENGINE, high exhaust Temperature limits load taking capacity</t>
        </r>
      </text>
    </comment>
    <comment ref="U7" authorId="0" shapeId="0" xr:uid="{13AD5211-D083-41D0-9F4B-6729F3B126E4}">
      <text>
        <r>
          <rPr>
            <b/>
            <sz val="16"/>
            <color indexed="81"/>
            <rFont val="Tahoma"/>
            <family val="2"/>
          </rPr>
          <t>asish sanyal:</t>
        </r>
        <r>
          <rPr>
            <sz val="16"/>
            <color indexed="81"/>
            <rFont val="Tahoma"/>
            <family val="2"/>
          </rPr>
          <t xml:space="preserve">
AE 1 and 2 are Ok and tested.  AE 3 card issue and safeties cannot be tested. </t>
        </r>
      </text>
    </comment>
    <comment ref="L8" authorId="0" shapeId="0" xr:uid="{B9135334-B3D2-4023-BC9E-AB71CE53A407}">
      <text>
        <r>
          <rPr>
            <b/>
            <sz val="16"/>
            <color indexed="81"/>
            <rFont val="Tahoma"/>
            <family val="2"/>
          </rPr>
          <t>asish sanyal:</t>
        </r>
        <r>
          <rPr>
            <sz val="16"/>
            <color indexed="81"/>
            <rFont val="Tahoma"/>
            <family val="2"/>
          </rPr>
          <t xml:space="preserve">
A/E#2 flywheel tooth are worn-out in some areas. So sometimes engine fails to start as starting air motor gear fails to engage with flywheel tooth . During such time flywheel is being turned manually to change position of flywheel tooth &amp; afterwards engine can be started. This engine will keep on running during pilotage, arrival port, loading and discharging</t>
        </r>
      </text>
    </comment>
    <comment ref="S8" authorId="0" shapeId="0" xr:uid="{D4E54890-DA75-4249-A830-20230340A52A}">
      <text>
        <r>
          <rPr>
            <b/>
            <sz val="16"/>
            <color indexed="81"/>
            <rFont val="Tahoma"/>
            <family val="2"/>
          </rPr>
          <t>asish sanyal:</t>
        </r>
        <r>
          <rPr>
            <sz val="16"/>
            <color indexed="81"/>
            <rFont val="Tahoma"/>
            <family val="2"/>
          </rPr>
          <t xml:space="preserve">
perf recorded below 80-85% range of rated power output.</t>
        </r>
      </text>
    </comment>
    <comment ref="G9" authorId="0" shapeId="0" xr:uid="{0F56B48E-D50E-4D3C-A849-F799F9930134}">
      <text>
        <r>
          <rPr>
            <b/>
            <sz val="16"/>
            <color indexed="81"/>
            <rFont val="Tahoma"/>
            <family val="2"/>
          </rPr>
          <t>asish sanyal:</t>
        </r>
        <r>
          <rPr>
            <sz val="16"/>
            <color indexed="81"/>
            <rFont val="Tahoma"/>
            <family val="2"/>
          </rPr>
          <t xml:space="preserve">
perf recorded below 80-85% range of rated power output.</t>
        </r>
      </text>
    </comment>
    <comment ref="M9" authorId="0" shapeId="0" xr:uid="{BD22E374-C3FE-4380-8E8D-A8F0F72EA4EE}">
      <text>
        <r>
          <rPr>
            <b/>
            <sz val="16"/>
            <color indexed="81"/>
            <rFont val="Tahoma"/>
            <family val="2"/>
          </rPr>
          <t>asish sanyal:</t>
        </r>
        <r>
          <rPr>
            <sz val="16"/>
            <color indexed="81"/>
            <rFont val="Tahoma"/>
            <family val="2"/>
          </rPr>
          <t xml:space="preserve">
perf recorded below 80-85% range of rated power output.</t>
        </r>
      </text>
    </comment>
    <comment ref="S9" authorId="0" shapeId="0" xr:uid="{84A52B06-B99A-4FFB-BE56-5886AD81C241}">
      <text>
        <r>
          <rPr>
            <b/>
            <sz val="16"/>
            <color indexed="81"/>
            <rFont val="Tahoma"/>
            <family val="2"/>
          </rPr>
          <t>asish sanyal:</t>
        </r>
        <r>
          <rPr>
            <sz val="16"/>
            <color indexed="81"/>
            <rFont val="Tahoma"/>
            <family val="2"/>
          </rPr>
          <t xml:space="preserve">
perf recorded below 80-85% range of rated power output.</t>
        </r>
      </text>
    </comment>
    <comment ref="F10" authorId="1" shapeId="0" xr:uid="{ACCF6CB1-8B15-4D8E-9AEF-E6DECD63F9A9}">
      <text>
        <r>
          <rPr>
            <b/>
            <sz val="10"/>
            <color indexed="81"/>
            <rFont val="Tahoma"/>
            <family val="2"/>
          </rPr>
          <t>Sathishkumar Rajendran:</t>
        </r>
        <r>
          <rPr>
            <sz val="16"/>
            <color indexed="81"/>
            <rFont val="Tahoma"/>
            <family val="2"/>
          </rPr>
          <t xml:space="preserve">
Remote standby/readiness is available, and generator starts turning on air, but fails on fuel, unable to go in steady running state - this is fuel rack/governor/barrel-plunger issue</t>
        </r>
      </text>
    </comment>
    <comment ref="L10" authorId="1" shapeId="0" xr:uid="{A92CA9C1-E424-45B4-B91E-D4A8DA1957DF}">
      <text>
        <r>
          <rPr>
            <b/>
            <sz val="10"/>
            <color indexed="81"/>
            <rFont val="Tahoma"/>
            <family val="2"/>
          </rPr>
          <t>Sathishkumar Rajendran:</t>
        </r>
        <r>
          <rPr>
            <sz val="16"/>
            <color indexed="81"/>
            <rFont val="Tahoma"/>
            <family val="2"/>
          </rPr>
          <t xml:space="preserve">
Remote standby/readiness is available, and generator starts turning on air, but fails on fuel, unable to go in steady running state - this is fuel rack/governor/barrel-plunger issue</t>
        </r>
      </text>
    </comment>
    <comment ref="M10" authorId="0" shapeId="0" xr:uid="{C34654F8-AD77-44C3-BB15-05C499F27E8D}">
      <text>
        <r>
          <rPr>
            <b/>
            <sz val="16"/>
            <color indexed="81"/>
            <rFont val="Tahoma"/>
            <family val="2"/>
          </rPr>
          <t>asish sanyal:</t>
        </r>
        <r>
          <rPr>
            <sz val="16"/>
            <color indexed="81"/>
            <rFont val="Tahoma"/>
            <family val="2"/>
          </rPr>
          <t xml:space="preserve">
perf recorded below 80-85% range of rated power output.</t>
        </r>
      </text>
    </comment>
    <comment ref="G11" authorId="0" shapeId="0" xr:uid="{08E1D62A-4BAA-40E0-B0EE-331F5E0FF86A}">
      <text>
        <r>
          <rPr>
            <b/>
            <sz val="16"/>
            <color indexed="81"/>
            <rFont val="Tahoma"/>
            <family val="2"/>
          </rPr>
          <t>asish sanyal:</t>
        </r>
        <r>
          <rPr>
            <sz val="16"/>
            <color indexed="81"/>
            <rFont val="Tahoma"/>
            <family val="2"/>
          </rPr>
          <t xml:space="preserve">
rated 900 Kw ENGINE.asish sanyal:
perf recorded below 80-85% range of rated power output.</t>
        </r>
      </text>
    </comment>
    <comment ref="M11" authorId="0" shapeId="0" xr:uid="{2124C0A4-5CB6-4B42-A6A0-C6B04B683F95}">
      <text>
        <r>
          <rPr>
            <b/>
            <sz val="16"/>
            <color indexed="81"/>
            <rFont val="Tahoma"/>
            <family val="2"/>
          </rPr>
          <t>asish sanyal:</t>
        </r>
        <r>
          <rPr>
            <sz val="16"/>
            <color indexed="81"/>
            <rFont val="Tahoma"/>
            <family val="2"/>
          </rPr>
          <t xml:space="preserve">
asish sanyal:
rated 900 Kw ENGINE</t>
        </r>
      </text>
    </comment>
    <comment ref="S11" authorId="0" shapeId="0" xr:uid="{B1F128F4-6642-42C9-A1FB-69B0C35D77DE}">
      <text>
        <r>
          <rPr>
            <b/>
            <sz val="16"/>
            <color indexed="81"/>
            <rFont val="Tahoma"/>
            <family val="2"/>
          </rPr>
          <t>asish sanyal:</t>
        </r>
        <r>
          <rPr>
            <sz val="16"/>
            <color indexed="81"/>
            <rFont val="Tahoma"/>
            <family val="2"/>
          </rPr>
          <t xml:space="preserve">
rated 900 Kw ENGINE,perf recorded below 80-85% range of rated power output.</t>
        </r>
      </text>
    </comment>
    <comment ref="G12" authorId="0" shapeId="0" xr:uid="{AF26FFA3-E133-4650-9F82-830F07CF9BAA}">
      <text>
        <r>
          <rPr>
            <b/>
            <sz val="16"/>
            <color indexed="81"/>
            <rFont val="Tahoma"/>
            <family val="2"/>
          </rPr>
          <t>asish sanyal:</t>
        </r>
        <r>
          <rPr>
            <sz val="16"/>
            <color indexed="81"/>
            <rFont val="Tahoma"/>
            <family val="2"/>
          </rPr>
          <t xml:space="preserve">
rated 900 Kw ENGINE</t>
        </r>
      </text>
    </comment>
    <comment ref="I12" authorId="0" shapeId="0" xr:uid="{F72EF17B-0F1B-48DD-AC7D-3E2E64000AFC}">
      <text>
        <r>
          <rPr>
            <b/>
            <sz val="16"/>
            <color indexed="81"/>
            <rFont val="Tahoma"/>
            <family val="2"/>
          </rPr>
          <t>asish sanyal:</t>
        </r>
        <r>
          <rPr>
            <sz val="16"/>
            <color indexed="81"/>
            <rFont val="Tahoma"/>
            <family val="2"/>
          </rPr>
          <t xml:space="preserve">
jacket water shut down alarm not tested</t>
        </r>
        <r>
          <rPr>
            <sz val="9"/>
            <color indexed="81"/>
            <rFont val="Tahoma"/>
            <family val="2"/>
          </rPr>
          <t xml:space="preserve">
</t>
        </r>
      </text>
    </comment>
    <comment ref="M12" authorId="0" shapeId="0" xr:uid="{B98320EA-BC20-404B-8FD6-DD7EE64E8987}">
      <text>
        <r>
          <rPr>
            <b/>
            <sz val="16"/>
            <color indexed="81"/>
            <rFont val="Tahoma"/>
            <family val="2"/>
          </rPr>
          <t>asish sanyal:</t>
        </r>
        <r>
          <rPr>
            <sz val="16"/>
            <color indexed="81"/>
            <rFont val="Tahoma"/>
            <family val="2"/>
          </rPr>
          <t xml:space="preserve">
rated 900 Kw ENGINE</t>
        </r>
      </text>
    </comment>
    <comment ref="O12" authorId="0" shapeId="0" xr:uid="{B64ED01A-0DFF-4B14-B434-2DFCF5AF17AA}">
      <text>
        <r>
          <rPr>
            <b/>
            <sz val="16"/>
            <color indexed="81"/>
            <rFont val="Tahoma"/>
            <family val="2"/>
          </rPr>
          <t>asish sanyal:</t>
        </r>
        <r>
          <rPr>
            <sz val="16"/>
            <color indexed="81"/>
            <rFont val="Tahoma"/>
            <family val="2"/>
          </rPr>
          <t xml:space="preserve">
jacket water shut down alarm not tested
</t>
        </r>
      </text>
    </comment>
    <comment ref="S12" authorId="0" shapeId="0" xr:uid="{C10F96A4-6ED8-45EA-B419-C67AA88F5B69}">
      <text>
        <r>
          <rPr>
            <b/>
            <sz val="16"/>
            <color indexed="81"/>
            <rFont val="Tahoma"/>
            <family val="2"/>
          </rPr>
          <t>asish sanyal:</t>
        </r>
        <r>
          <rPr>
            <sz val="16"/>
            <color indexed="81"/>
            <rFont val="Tahoma"/>
            <family val="2"/>
          </rPr>
          <t xml:space="preserve">
rated 900 Kw ENGINE</t>
        </r>
      </text>
    </comment>
    <comment ref="U12" authorId="0" shapeId="0" xr:uid="{1E193479-9EAB-4733-B919-729AB291B592}">
      <text>
        <r>
          <rPr>
            <b/>
            <sz val="16"/>
            <color indexed="81"/>
            <rFont val="Tahoma"/>
            <family val="2"/>
          </rPr>
          <t>asish sanyal:</t>
        </r>
        <r>
          <rPr>
            <sz val="16"/>
            <color indexed="81"/>
            <rFont val="Tahoma"/>
            <family val="2"/>
          </rPr>
          <t xml:space="preserve">
jacket water shut down alarm not tested
</t>
        </r>
      </text>
    </comment>
    <comment ref="G14" authorId="0" shapeId="0" xr:uid="{B0020E0A-4A85-48D6-B13B-8E8FD10FC2E0}">
      <text>
        <r>
          <rPr>
            <b/>
            <sz val="16"/>
            <color indexed="81"/>
            <rFont val="Tahoma"/>
            <family val="2"/>
          </rPr>
          <t>asish sanyal:</t>
        </r>
        <r>
          <rPr>
            <sz val="16"/>
            <color indexed="81"/>
            <rFont val="Tahoma"/>
            <family val="2"/>
          </rPr>
          <t xml:space="preserve">
perf recorded below 80-85% range of rated power output.</t>
        </r>
      </text>
    </comment>
    <comment ref="M14" authorId="0" shapeId="0" xr:uid="{DD1E6D38-8BB4-4BFF-8AB3-57A66FDFEE76}">
      <text>
        <r>
          <rPr>
            <b/>
            <sz val="16"/>
            <color indexed="81"/>
            <rFont val="Tahoma"/>
            <family val="2"/>
          </rPr>
          <t>asish sanyal:</t>
        </r>
        <r>
          <rPr>
            <sz val="16"/>
            <color indexed="81"/>
            <rFont val="Tahoma"/>
            <family val="2"/>
          </rPr>
          <t xml:space="preserve">
perf recorded below 80-85% range of rated power output.</t>
        </r>
      </text>
    </comment>
    <comment ref="S14" authorId="0" shapeId="0" xr:uid="{7E0D046A-AC21-4BD6-B4F8-EBDD3DC6C2FA}">
      <text>
        <r>
          <rPr>
            <b/>
            <sz val="16"/>
            <color indexed="81"/>
            <rFont val="Tahoma"/>
            <family val="2"/>
          </rPr>
          <t>asish sanyal:</t>
        </r>
        <r>
          <rPr>
            <sz val="16"/>
            <color indexed="81"/>
            <rFont val="Tahoma"/>
            <family val="2"/>
          </rPr>
          <t xml:space="preserve">
perf recorded below 80-85% range of rated power output.</t>
        </r>
      </text>
    </comment>
    <comment ref="L15" authorId="0" shapeId="0" xr:uid="{3B298FBC-DC33-4927-8629-86CF4304A0E0}">
      <text>
        <r>
          <rPr>
            <b/>
            <sz val="16"/>
            <color indexed="81"/>
            <rFont val="Tahoma"/>
            <family val="2"/>
          </rPr>
          <t>asish sanyal:</t>
        </r>
        <r>
          <rPr>
            <sz val="16"/>
            <color indexed="81"/>
            <rFont val="Tahoma"/>
            <family val="2"/>
          </rPr>
          <t xml:space="preserve">
Remote standby/readiness is available and generator starts turning on air ,but fails on fuel, unable to go in steady running state-this is barrel plunger issue as after pressing rack its starting.</t>
        </r>
      </text>
    </comment>
    <comment ref="N15" authorId="0" shapeId="0" xr:uid="{1B2E0EDB-49D1-4283-BFB0-188771261BF2}">
      <text>
        <r>
          <rPr>
            <b/>
            <sz val="16"/>
            <color indexed="81"/>
            <rFont val="Tahoma"/>
            <family val="2"/>
          </rPr>
          <t>asish sanyal:</t>
        </r>
        <r>
          <rPr>
            <sz val="16"/>
            <color indexed="81"/>
            <rFont val="Tahoma"/>
            <family val="2"/>
          </rPr>
          <t xml:space="preserve">
Barrel and plungers for AE 2in order have to connect</t>
        </r>
      </text>
    </comment>
    <comment ref="G16" authorId="0" shapeId="0" xr:uid="{71507DB1-7604-49D6-8DCA-24B8282CFA1A}">
      <text>
        <r>
          <rPr>
            <b/>
            <sz val="16"/>
            <color indexed="81"/>
            <rFont val="Tahoma"/>
            <family val="2"/>
          </rPr>
          <t>asish sanyal:</t>
        </r>
        <r>
          <rPr>
            <sz val="16"/>
            <color indexed="81"/>
            <rFont val="Tahoma"/>
            <family val="2"/>
          </rPr>
          <t xml:space="preserve">
perf recorded below 80-85% range of rated power output.</t>
        </r>
      </text>
    </comment>
    <comment ref="M16" authorId="0" shapeId="0" xr:uid="{168968A2-A20D-4BD7-ACDD-A49FB3088BDB}">
      <text>
        <r>
          <rPr>
            <b/>
            <sz val="16"/>
            <color indexed="81"/>
            <rFont val="Tahoma"/>
            <family val="2"/>
          </rPr>
          <t>asish sanyal:</t>
        </r>
        <r>
          <rPr>
            <sz val="16"/>
            <color indexed="81"/>
            <rFont val="Tahoma"/>
            <family val="2"/>
          </rPr>
          <t xml:space="preserve">
perf recorded below 80-85% range of rated power output.</t>
        </r>
      </text>
    </comment>
    <comment ref="S16" authorId="0" shapeId="0" xr:uid="{3D931A53-364D-442A-B3AC-AF617172722F}">
      <text>
        <r>
          <rPr>
            <b/>
            <sz val="16"/>
            <color indexed="81"/>
            <rFont val="Tahoma"/>
            <family val="2"/>
          </rPr>
          <t>asish sanyal:</t>
        </r>
        <r>
          <rPr>
            <sz val="16"/>
            <color indexed="81"/>
            <rFont val="Tahoma"/>
            <family val="2"/>
          </rPr>
          <t xml:space="preserve">
perf recorded below 80-85% range of rated power output.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asish sanyal</author>
    <author>Sathishkumar Rajendran</author>
  </authors>
  <commentList>
    <comment ref="D23" authorId="0" shapeId="0" xr:uid="{AA0C250B-62D1-4449-B5B8-7D71129474BF}">
      <text>
        <r>
          <rPr>
            <b/>
            <sz val="16"/>
            <color indexed="81"/>
            <rFont val="Tahoma"/>
            <family val="2"/>
          </rPr>
          <t>asish sanyal:</t>
        </r>
        <r>
          <rPr>
            <sz val="16"/>
            <color indexed="81"/>
            <rFont val="Tahoma"/>
            <family val="2"/>
          </rPr>
          <t xml:space="preserve">
AE #1 HT cooling water pump bearing housing damaged and Mechanical seal/bearing broken. Water ingress into the sump.</t>
        </r>
      </text>
    </comment>
    <comment ref="B24" authorId="1" shapeId="0" xr:uid="{2847F1CE-444C-420C-9228-989D80112D18}">
      <text>
        <r>
          <rPr>
            <b/>
            <sz val="10"/>
            <color indexed="81"/>
            <rFont val="Tahoma"/>
            <family val="2"/>
          </rPr>
          <t>Sathishkumar Rajendran:</t>
        </r>
        <r>
          <rPr>
            <sz val="16"/>
            <color indexed="81"/>
            <rFont val="Tahoma"/>
            <family val="2"/>
          </rPr>
          <t xml:space="preserve">
Remote standby/readiness is available, and generator starts turning on air, but fails on fuel, unable to go in steady running state - this is fuel rack/governor/barrel-plunger issue</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<sst xmlns="http://schemas.openxmlformats.org/spreadsheetml/2006/main" count="391" uniqueCount="107">
  <si>
    <t>S.No</t>
  </si>
  <si>
    <t>Vessel Name</t>
  </si>
  <si>
    <t>Remarks</t>
  </si>
  <si>
    <t>NCC DALIA</t>
  </si>
  <si>
    <t>UOG LAMYRA</t>
  </si>
  <si>
    <t>NCC MESSILA</t>
  </si>
  <si>
    <t>NCC YANBU</t>
  </si>
  <si>
    <t>UACC MANAMA</t>
  </si>
  <si>
    <t>UACC MANSOURIA</t>
  </si>
  <si>
    <t>UACC MARAH</t>
  </si>
  <si>
    <t>UACC RIYADH</t>
  </si>
  <si>
    <t>UACC SHAMIYA</t>
  </si>
  <si>
    <t>UOG HARRIET G</t>
  </si>
  <si>
    <t>UOG IOANNIS V</t>
  </si>
  <si>
    <t>All 3 AE can be started from Local, remote as well from AMS panel as well can be taken on load without any issue.
Also tested from all positions and working in good order.</t>
  </si>
  <si>
    <t>UOG KYMA</t>
  </si>
  <si>
    <t>All AEs can start and run on fuel and can taken on load without any issues.</t>
  </si>
  <si>
    <t>UOG OSLO</t>
  </si>
  <si>
    <t>All AEs can be remotely started from ECR satisfactorily</t>
  </si>
  <si>
    <t>UOG PHOENIX</t>
  </si>
  <si>
    <t>UOG SYROS</t>
  </si>
  <si>
    <t>All AEs can be started from remote panel in Control room without any issue</t>
  </si>
  <si>
    <t>No Issue</t>
  </si>
  <si>
    <t>TSI</t>
  </si>
  <si>
    <t>Umesh Sasle</t>
  </si>
  <si>
    <t>Abhilash Jha</t>
  </si>
  <si>
    <t>Deepak Goyal</t>
  </si>
  <si>
    <t>Pankaj Singh</t>
  </si>
  <si>
    <t xml:space="preserve">Rohit Oil </t>
  </si>
  <si>
    <t>Total Vessel Power requirement in maneuvering</t>
  </si>
  <si>
    <t>3rd generator idling on LSMGO</t>
  </si>
  <si>
    <t>800 Kw</t>
  </si>
  <si>
    <t>Yes</t>
  </si>
  <si>
    <t>All three AE remote starting available and Engine started from ECR without any trouble.Bearing housing welded and boxed back with new mechanical seal and bearing. Water removed by purification and 200 liters fresh Lube oil added.</t>
  </si>
  <si>
    <t>600 KW</t>
  </si>
  <si>
    <t xml:space="preserve">Vessel Aux. engine no.1 fuel pump plunger barallel already supplied onboard and remaining few seal rings are already ready at supplier which is resulting for AE to avoid in remote start , planning to connect at convinient port , Ae#3 cylinderhead decarb due , vessel is doing continuous short voyage , once vessel will be at long sail same will be attended . </t>
  </si>
  <si>
    <t>700 KW</t>
  </si>
  <si>
    <t>Starting from all starting points (LOCAL , ENGINE , MSBD &amp; PMS / AMS) without making any support to Governor fuel control rod &amp; linkages. issue is low lube oil pressure, which will be rectified after attached lube oil pump connection onboard, 2 pumps are ordered and awaiting readiness from maker.</t>
  </si>
  <si>
    <t>900-950 kW</t>
  </si>
  <si>
    <t xml:space="preserve">Vessel suspecting that this is automation issue.Please note, aux. engines are also unable to start from local panel.Engines are started from emergency start, and also requires to push the fuel racks during starting , this seems to be a governor issue. 3 A/Es plunger barrels were renewed during last 6 months. </t>
  </si>
  <si>
    <t>All 3 Aux engine tried out remote start as well as local start and working satisfactory , one Starting Air motor for Number 03 is having issue , spare kit are already at Discharge port and will be supplied , One New motor also will be ordered .</t>
  </si>
  <si>
    <t>700KW</t>
  </si>
  <si>
    <t>No.1 &amp;  2 AE is unable to start from remote and only can be started after pushing fuel racks locally.will connect plunger and barrel at earliest, also lube oil pressure transmitter for 1 &amp;2 AE is faulty, same will be connected, approval communication in progress from owners</t>
  </si>
  <si>
    <t>700 kW</t>
  </si>
  <si>
    <t xml:space="preserve">All three Aux Engines remote STBY readiness is activated and start/stop can be done from PMS in ECR.
The exhaust temp increases to more than 500 degC when the mentioned KW is exceeded. 
8 pcs valve bridge on AE 3 and 2 pcs for AE 1  need to be renewed. Spares for AE 3 under order. 
Maintenance done in the DD- All 3 AE plunger barrel renewed, TC remnewed, air cooler cleaned by yard and LO cooler cleaned by yard. </t>
  </si>
  <si>
    <t>650 KW</t>
  </si>
  <si>
    <t>550-600KW</t>
  </si>
  <si>
    <t>600 kW</t>
  </si>
  <si>
    <t>900 Kw</t>
  </si>
  <si>
    <t>AE # 1 Remote Standby Readiness Status</t>
  </si>
  <si>
    <t>AE # 1 Load bearing capacity of rated load</t>
  </si>
  <si>
    <t>AE # 1 Pending overhaul as per PMS/ restraint to damage repairs</t>
  </si>
  <si>
    <t>AE # 1 Alarms,trips tested and working condition</t>
  </si>
  <si>
    <t>AE # 1 PMS Overdue status</t>
  </si>
  <si>
    <t>AE # 2 Remote Standby Readiness Status</t>
  </si>
  <si>
    <t>AE # 2 Load bearing capacity of rated load</t>
  </si>
  <si>
    <t>AE # 2 Pending overhaul as per PMS/ restraint to damage repairs</t>
  </si>
  <si>
    <t>AE # 2 Alarms,trips tested and working condition</t>
  </si>
  <si>
    <t>AE # 2 PMS Overdue status</t>
  </si>
  <si>
    <t>AE # 3 Remote Standby Readiness Status</t>
  </si>
  <si>
    <t>AE # 3 Load bearing capacity of rated load</t>
  </si>
  <si>
    <t>AE # 3 Pending overhaul as per PMS/ restraint to damage repairs</t>
  </si>
  <si>
    <t>AE # 3 Alarms,trips tested and working condition</t>
  </si>
  <si>
    <t>AE # 3 PMS Overdue status</t>
  </si>
  <si>
    <t>Normal</t>
  </si>
  <si>
    <t>Attention</t>
  </si>
  <si>
    <t xml:space="preserve">AE # 1 LO Shore Analysis Status </t>
  </si>
  <si>
    <t xml:space="preserve">AE # 2 LO Shore Analysis Status </t>
  </si>
  <si>
    <t xml:space="preserve">AE # 3 LO Shore Analysis Status </t>
  </si>
  <si>
    <t>Trouble</t>
  </si>
  <si>
    <t>None</t>
  </si>
  <si>
    <t>LO Shore analysis</t>
  </si>
  <si>
    <t>Remote start readiness</t>
  </si>
  <si>
    <t>Max load capability at last perf test</t>
  </si>
  <si>
    <t>Damage in last 3 months</t>
  </si>
  <si>
    <t>Action</t>
  </si>
  <si>
    <t>No</t>
  </si>
  <si>
    <t>20-40%</t>
  </si>
  <si>
    <t>40-50%</t>
  </si>
  <si>
    <t>50-70%</t>
  </si>
  <si>
    <t>80-85%</t>
  </si>
  <si>
    <t>70-80%</t>
  </si>
  <si>
    <t>0-20%</t>
  </si>
  <si>
    <t>AE # 1 Remote Standby Readiness Score</t>
  </si>
  <si>
    <t>AE # 2 LO Analysis Score</t>
  </si>
  <si>
    <t>AE # 3 LO Analysis Score</t>
  </si>
  <si>
    <t>AE # 1 LO Analysis Score</t>
  </si>
  <si>
    <t>AE # 2 Remote Standby Readiness Score</t>
  </si>
  <si>
    <t>AE # 3 Remote Standby Readiness Score</t>
  </si>
  <si>
    <t>AE # 3 Load bearing capacity of rated load Score</t>
  </si>
  <si>
    <t>AE # 1 Load bearing capacity of rated load Score</t>
  </si>
  <si>
    <t>AE # 2 Load bearing capacity of rated load Score</t>
  </si>
  <si>
    <t>AE #1 Damage in Last 3 Months</t>
  </si>
  <si>
    <t>AE #1 Damage in Last 3 Months Score</t>
  </si>
  <si>
    <t>AE #2 Damage in Last 3 Months</t>
  </si>
  <si>
    <t>AE #2 Damage in Last 3 Months Score</t>
  </si>
  <si>
    <t>AE #3 Damage in Last 3 Months</t>
  </si>
  <si>
    <t>AE #3 Damage in Last 3 Months Score</t>
  </si>
  <si>
    <t>AE # 1 Health Status</t>
  </si>
  <si>
    <t>AE # 2 Health Status</t>
  </si>
  <si>
    <t>AE # 3 Health Status</t>
  </si>
  <si>
    <t>Sample</t>
  </si>
  <si>
    <t>Category</t>
  </si>
  <si>
    <t xml:space="preserve">Total Weightage Scale </t>
  </si>
  <si>
    <t>Weightage</t>
  </si>
  <si>
    <t>Scale</t>
  </si>
  <si>
    <t>Parameter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</si>
</sst>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Aptos Narrow"/>
      <family val="2"/>
      <scheme val="minor"/>
    </font>
    <font>
      <b/>
      <sz val="11"/>
      <color theme="1"/>
      <name val="Aptos Narrow"/>
      <family val="2"/>
      <scheme val="minor"/>
    </font>
    <font>
      <sz val="11"/>
      <color rgb="FF9C0006"/>
      <name val="Aptos Narrow"/>
      <family val="2"/>
      <scheme val="minor"/>
    </font>
    <font>
      <sz val="11"/>
      <color rgb="FF9C5700"/>
      <name val="Aptos Narrow"/>
      <family val="2"/>
      <scheme val="minor"/>
    </font>
    <font>
      <sz val="11"/>
      <color rgb="FF006100"/>
      <name val="Aptos Narrow"/>
      <family val="2"/>
      <scheme val="minor"/>
    </font>
    <font>
      <sz val="11"/>
      <color rgb="FFFF0000"/>
      <name val="Aptos Narrow"/>
      <family val="2"/>
      <scheme val="minor"/>
    </font>
    <font>
      <b/>
      <sz val="16"/>
      <color theme="1"/>
      <name val="Aptos Narrow"/>
      <family val="2"/>
      <scheme val="minor"/>
    </font>
    <font>
      <sz val="16"/>
      <color theme="1"/>
      <name val="Aptos Narrow"/>
      <family val="2"/>
      <scheme val="minor"/>
    </font>
    <font>
      <b/>
      <sz val="16"/>
      <color indexed="81"/>
      <name val="Tahoma"/>
      <family val="2"/>
    </font>
    <font>
      <sz val="16"/>
      <color indexed="81"/>
      <name val="Tahoma"/>
      <family val="2"/>
    </font>
    <font>
      <b/>
      <sz val="10"/>
      <color indexed="81"/>
      <name val="Tahoma"/>
      <family val="2"/>
    </font>
    <font>
      <sz val="9"/>
      <color indexed="81"/>
      <name val="Tahoma"/>
      <family val="2"/>
    </font>
    <font>
      <b/>
      <sz val="11"/>
      <color rgb="FFFF0000"/>
      <name val="Aptos Narrow"/>
      <family val="2"/>
      <scheme val="minor"/>
    </font>
    <font>
      <sz val="11"/>
      <color rgb="FF000000"/>
      <name val="Aptos Narrow"/>
      <family val="2"/>
      <scheme val="minor"/>
    </font>
    <font>
      <sz val="11"/>
      <name val="Aptos Narrow"/>
      <family val="2"/>
      <scheme val="minor"/>
    </font>
    <font>
      <b/>
      <sz val="11"/>
      <color rgb="FF00B050"/>
      <name val="Aptos Narrow"/>
      <family val="2"/>
      <scheme val="minor"/>
    </font>
    <font>
      <b/>
      <sz val="11"/>
      <color theme="9"/>
      <name val="Aptos Narrow"/>
      <family val="2"/>
      <scheme val="minor"/>
    </font>
    <font>
      <sz val="11"/>
      <color theme="5"/>
      <name val="Aptos Narrow"/>
      <family val="2"/>
      <scheme val="minor"/>
    </font>
    <font>
      <b/>
      <sz val="9"/>
      <color indexed="81"/>
      <name val="Tahoma"/>
      <family val="2"/>
    </font>
    <font>
      <sz val="11"/>
      <color rgb="FF000000"/>
      <name val="Aptos"/>
      <family val="2"/>
    </font>
    <font>
      <b/>
      <sz val="11"/>
      <color rgb="FF000000"/>
      <name val="Aptos"/>
      <family val="2"/>
    </font>
    <font>
      <b/>
      <sz val="11"/>
      <name val="Aptos Narrow"/>
      <family val="2"/>
      <scheme val="minor"/>
    </font>
    <font>
      <sz val="11"/>
      <color rgb="FF008000"/>
      <name val="Aptos Narrow"/>
      <family val="2"/>
      <scheme val="minor"/>
    </font>
  </fonts>
  <fills count="9">
    <fill>
      <patternFill patternType="none"/>
    </fill>
    <fill>
      <patternFill patternType="gray125"/>
    </fill>
    <fill>
      <patternFill patternType="solid">
        <fgColor theme="0"/>
        <bgColor indexed="64"/>
      </patternFill>
    </fill>
    <fill>
      <patternFill patternType="solid">
        <fgColor rgb="FFFFC7CE"/>
      </patternFill>
    </fill>
    <fill>
      <patternFill patternType="solid">
        <fgColor rgb="FFFFEB9C"/>
      </patternFill>
    </fill>
    <fill>
      <patternFill patternType="solid">
        <fgColor theme="3" tint="0.749992370372631"/>
        <bgColor indexed="64"/>
      </patternFill>
    </fill>
    <fill>
      <patternFill patternType="solid">
        <fgColor rgb="FFC6EFCE"/>
      </patternFill>
    </fill>
    <fill>
      <patternFill patternType="solid">
        <fgColor theme="3" tint="0.89999084444715716"/>
        <bgColor indexed="64"/>
      </patternFill>
    </fill>
    <fill>
      <patternFill patternType="solid">
        <fgColor theme="3" tint="0.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2" fillId="3" borderId="0" applyNumberFormat="0" applyBorder="0" applyAlignment="0" applyProtection="0"/>
    <xf numFmtId="0" fontId="3" fillId="4" borderId="0" applyNumberFormat="0" applyBorder="0" applyAlignment="0" applyProtection="0"/>
    <xf numFmtId="0" fontId="4" fillId="6" borderId="0" applyNumberFormat="0" applyBorder="0" applyAlignment="0" applyProtection="0"/>
  </cellStyleXfs>
  <cellXfs count="50">
    <xf numFmtId="0" fontId="0" fillId="0" borderId="0" xfId="0"/>
    <xf numFmtId="0" fontId="1" fillId="5" borderId="1" xfId="0" applyFont="1" applyFill="1" applyBorder="1" applyAlignment="1">
      <alignment horizontal="center" vertical="center"/>
    </xf>
    <xf numFmtId="0" fontId="12" fillId="0" borderId="1" xfId="0" applyFont="1" applyBorder="1" applyAlignment="1">
      <alignment horizontal="left" vertical="top" wrapText="1"/>
    </xf>
    <xf numFmtId="0" fontId="5" fillId="0" borderId="1" xfId="0" applyFont="1" applyBorder="1" applyAlignment="1">
      <alignment horizontal="left" vertical="top" wrapText="1"/>
    </xf>
    <xf numFmtId="0" fontId="5" fillId="0" borderId="1" xfId="2" applyFont="1" applyFill="1" applyBorder="1" applyAlignment="1">
      <alignment horizontal="left" vertical="top" wrapText="1"/>
    </xf>
    <xf numFmtId="0" fontId="13" fillId="0" borderId="1" xfId="2" applyFont="1" applyFill="1" applyBorder="1" applyAlignment="1">
      <alignment horizontal="left" vertical="top" wrapText="1"/>
    </xf>
    <xf numFmtId="0" fontId="13" fillId="0" borderId="1" xfId="1" applyFont="1" applyFill="1" applyBorder="1" applyAlignment="1">
      <alignment horizontal="left" vertical="top" wrapText="1"/>
    </xf>
    <xf numFmtId="0" fontId="14" fillId="0" borderId="1" xfId="1" applyFont="1" applyFill="1" applyBorder="1" applyAlignment="1">
      <alignment horizontal="left" vertical="top" wrapText="1"/>
    </xf>
    <xf numFmtId="0" fontId="5" fillId="0" borderId="1" xfId="1" applyFont="1" applyFill="1" applyBorder="1" applyAlignment="1">
      <alignment horizontal="left" vertical="top" wrapText="1"/>
    </xf>
    <xf numFmtId="0" fontId="15" fillId="0" borderId="1" xfId="0" applyFont="1" applyBorder="1" applyAlignment="1">
      <alignment horizontal="left" vertical="top" wrapText="1"/>
    </xf>
    <xf numFmtId="0" fontId="16" fillId="0" borderId="1" xfId="0" applyFont="1" applyBorder="1" applyAlignment="1">
      <alignment horizontal="left" vertical="top" wrapText="1"/>
    </xf>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1" fillId="7" borderId="1" xfId="0" applyFont="1" applyFill="1" applyBorder="1" applyAlignment="1">
      <alignment horizontal="center" vertical="center" wrapText="1"/>
    </xf>
    <xf numFmtId="0" fontId="1" fillId="5" borderId="1" xfId="0" applyFont="1" applyFill="1" applyBorder="1" applyAlignment="1">
      <alignment horizontal="center" vertical="center" wrapText="1"/>
    </xf>
    <xf numFmtId="0" fontId="1" fillId="8" borderId="1" xfId="0" applyFont="1" applyFill="1" applyBorder="1" applyAlignment="1">
      <alignment horizontal="center" vertical="center" wrapText="1"/>
    </xf>
    <xf numFmtId="0" fontId="17" fillId="2" borderId="1" xfId="2" applyFont="1" applyFill="1" applyBorder="1"/>
    <xf numFmtId="0" fontId="0" fillId="0" borderId="1" xfId="0" applyBorder="1" applyAlignment="1">
      <alignment horizontal="center" vertical="center"/>
    </xf>
    <xf numFmtId="0" fontId="0" fillId="0" borderId="1" xfId="0" applyBorder="1" applyAlignment="1">
      <alignment horizontal="left" vertical="top" wrapText="1"/>
    </xf>
    <xf numFmtId="0" fontId="0" fillId="2" borderId="1" xfId="3" applyFont="1" applyFill="1" applyBorder="1"/>
    <xf numFmtId="10" fontId="1" fillId="7" borderId="1" xfId="0" applyNumberFormat="1" applyFont="1" applyFill="1" applyBorder="1" applyAlignment="1">
      <alignment horizontal="center" vertical="center" wrapText="1"/>
    </xf>
    <xf numFmtId="10" fontId="0" fillId="0" borderId="0" xfId="0" applyNumberFormat="1"/>
    <xf numFmtId="10" fontId="1" fillId="5" borderId="1" xfId="0" applyNumberFormat="1" applyFont="1" applyFill="1" applyBorder="1" applyAlignment="1">
      <alignment horizontal="center" vertical="center" wrapText="1"/>
    </xf>
    <xf numFmtId="10" fontId="1" fillId="8" borderId="1" xfId="0" applyNumberFormat="1" applyFont="1" applyFill="1" applyBorder="1" applyAlignment="1">
      <alignment horizontal="center" vertical="center" wrapText="1"/>
    </xf>
    <xf numFmtId="0" fontId="19" fillId="0" borderId="0" xfId="0" applyFont="1" applyAlignment="1">
      <alignment vertical="center"/>
    </xf>
    <xf numFmtId="0" fontId="19" fillId="0" borderId="1" xfId="0" applyFont="1" applyBorder="1" applyAlignment="1">
      <alignment vertical="center" wrapText="1"/>
    </xf>
    <xf numFmtId="0" fontId="20" fillId="0" borderId="1" xfId="0" applyFont="1" applyBorder="1" applyAlignment="1">
      <alignment horizontal="center" vertical="center" wrapText="1"/>
    </xf>
    <xf numFmtId="0" fontId="0" fillId="0" borderId="0" xfId="0" applyAlignment="1">
      <alignment horizontal="center"/>
    </xf>
    <xf numFmtId="0" fontId="19" fillId="0" borderId="1" xfId="0" applyFont="1" applyBorder="1" applyAlignment="1">
      <alignment horizontal="center" vertical="center" wrapText="1"/>
    </xf>
    <xf numFmtId="0" fontId="1" fillId="0" borderId="0" xfId="0" applyFont="1"/>
    <xf numFmtId="0" fontId="20" fillId="0" borderId="1" xfId="0" applyFont="1" applyBorder="1" applyAlignment="1">
      <alignment horizontal="center" vertical="center"/>
    </xf>
    <xf numFmtId="0" fontId="1" fillId="0" borderId="0" xfId="0" applyFont="1" applyAlignment="1">
      <alignment horizontal="center"/>
    </xf>
    <xf numFmtId="0" fontId="19" fillId="0" borderId="1" xfId="0" applyFont="1" applyBorder="1" applyAlignment="1">
      <alignment horizontal="center" vertical="center"/>
    </xf>
    <xf numFmtId="0" fontId="19" fillId="0" borderId="0" xfId="0" applyFont="1" applyAlignment="1">
      <alignment vertical="center" wrapText="1"/>
    </xf>
    <xf numFmtId="0" fontId="19" fillId="0" borderId="0" xfId="0" applyFont="1" applyAlignment="1">
      <alignment horizontal="center" vertical="center" wrapText="1"/>
    </xf>
    <xf numFmtId="0" fontId="19" fillId="0" borderId="0" xfId="0" applyFont="1" applyAlignment="1">
      <alignment horizontal="center" vertical="center"/>
    </xf>
    <xf numFmtId="1" fontId="0" fillId="0" borderId="1" xfId="0" applyNumberFormat="1" applyBorder="1" applyAlignment="1">
      <alignment horizontal="left" vertical="top" wrapText="1"/>
    </xf>
    <xf numFmtId="1" fontId="5" fillId="0" borderId="1" xfId="1" applyNumberFormat="1" applyFont="1" applyFill="1" applyBorder="1" applyAlignment="1">
      <alignment horizontal="left" vertical="top" wrapText="1"/>
    </xf>
    <xf numFmtId="1" fontId="13" fillId="0" borderId="1" xfId="1" applyNumberFormat="1" applyFont="1" applyFill="1" applyBorder="1" applyAlignment="1">
      <alignment horizontal="left" vertical="top" wrapText="1"/>
    </xf>
    <xf numFmtId="1" fontId="5" fillId="0" borderId="1" xfId="0" applyNumberFormat="1" applyFont="1" applyBorder="1" applyAlignment="1">
      <alignment horizontal="left" vertical="top" wrapText="1"/>
    </xf>
    <xf numFmtId="1" fontId="14" fillId="0" borderId="1" xfId="1" applyNumberFormat="1" applyFont="1" applyFill="1" applyBorder="1" applyAlignment="1">
      <alignment horizontal="left" vertical="top" wrapText="1"/>
    </xf>
    <xf numFmtId="1" fontId="13" fillId="0" borderId="1" xfId="2" applyNumberFormat="1" applyFont="1" applyFill="1" applyBorder="1" applyAlignment="1">
      <alignment horizontal="left" vertical="top" wrapText="1"/>
    </xf>
    <xf numFmtId="0" fontId="0" fillId="0" borderId="1" xfId="0" applyBorder="1"/>
    <xf numFmtId="0" fontId="1" fillId="0" borderId="0" xfId="0" applyFont="1" applyAlignment="1">
      <alignment horizontal="center" vertical="center"/>
    </xf>
    <xf numFmtId="0" fontId="0" fillId="0" borderId="1" xfId="0" applyBorder="1" applyAlignment="1">
      <alignment horizontal="center" vertical="center" wrapText="1"/>
    </xf>
    <xf numFmtId="2" fontId="0" fillId="0" borderId="1" xfId="0" applyNumberFormat="1" applyBorder="1" applyAlignment="1">
      <alignment horizontal="center" vertical="center"/>
    </xf>
    <xf numFmtId="0" fontId="21" fillId="0" borderId="1" xfId="0" applyFont="1" applyBorder="1" applyAlignment="1">
      <alignment horizontal="left" vertical="top" wrapText="1"/>
    </xf>
    <xf numFmtId="2" fontId="22" fillId="0" borderId="1" xfId="0" applyNumberFormat="1" applyFont="1" applyBorder="1" applyAlignment="1">
      <alignment horizontal="center" vertical="center"/>
    </xf>
    <xf numFmtId="2" fontId="5" fillId="0" borderId="1" xfId="0" applyNumberFormat="1" applyFont="1" applyBorder="1" applyAlignment="1">
      <alignment horizontal="center" vertical="center"/>
    </xf>
    <xf numFmtId="0" fontId="19" fillId="0" borderId="1" xfId="0" applyFont="1" applyBorder="1" applyAlignment="1">
      <alignment vertical="center" wrapText="1"/>
    </xf>
  </cellXfs>
  <cellStyles count="4">
    <cellStyle name="Bad" xfId="1" builtinId="27"/>
    <cellStyle name="Good" xfId="3" builtinId="26"/>
    <cellStyle name="Neutral" xfId="2" builtinId="28"/>
    <cellStyle name="Normal" xfId="0" builtinId="0"/>
  </cellStyles>
  <dxfs count="6">
    <dxf>
      <font>
        <color rgb="FFFF0000"/>
      </font>
    </dxf>
    <dxf>
      <font>
        <color rgb="FF008000"/>
      </font>
    </dxf>
    <dxf>
      <font>
        <color rgb="FFFF0000"/>
      </font>
      <fill>
        <patternFill>
          <bgColor theme="0"/>
        </patternFill>
      </fill>
    </dxf>
    <dxf>
      <font>
        <color rgb="FF008000"/>
      </font>
      <fill>
        <patternFill>
          <bgColor theme="0"/>
        </patternFill>
      </fill>
    </dxf>
    <dxf>
      <font>
        <color rgb="FFFF0000"/>
      </font>
    </dxf>
    <dxf>
      <font>
        <color rgb="FF008000"/>
      </font>
    </dxf>
  </dxfs>
  <tableStyles count="0" defaultTableStyle="TableStyleMedium2" defaultPivotStyle="PivotStyleLight16"/>
  <colors>
    <mruColors>
      <color rgb="FF008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openxmlformats.org/officeDocument/2006/relationships/customXml" Target="../customXml/item3.xml"/><Relationship Id="rId5" Type="http://schemas.openxmlformats.org/officeDocument/2006/relationships/styles" Target="styles.xml"/><Relationship Id="rId10" Type="http://schemas.openxmlformats.org/officeDocument/2006/relationships/customXml" Target="../customXml/item2.xml"/><Relationship Id="rId4" Type="http://schemas.openxmlformats.org/officeDocument/2006/relationships/theme" Target="theme/theme1.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E5B515-F2D9-4108-ABA6-201E9868A320}">
  <dimension ref="A1:F16"/>
  <sheetViews>
    <sheetView workbookViewId="0">
      <selection activeCell="D2" sqref="D2"/>
    </sheetView>
  </sheetViews>
  <sheetFormatPr defaultRowHeight="14.4" x14ac:dyDescent="0.3"/>
  <cols>
    <col min="1" max="1" width="5" bestFit="1" customWidth="1"/>
    <col min="2" max="2" width="17.21875" bestFit="1" customWidth="1"/>
    <col min="3" max="3" width="12.5546875" bestFit="1" customWidth="1"/>
    <col min="4" max="6" width="18.109375" bestFit="1" customWidth="1"/>
  </cols>
  <sheetData>
    <row r="1" spans="1:6" x14ac:dyDescent="0.3">
      <c r="A1" s="1" t="s">
        <v>0</v>
      </c>
      <c r="B1" s="1" t="s">
        <v>1</v>
      </c>
      <c r="C1" s="1" t="s">
        <v>23</v>
      </c>
      <c r="D1" s="14" t="s">
        <v>98</v>
      </c>
      <c r="E1" s="14" t="s">
        <v>99</v>
      </c>
      <c r="F1" s="14" t="s">
        <v>100</v>
      </c>
    </row>
    <row r="2" spans="1:6" x14ac:dyDescent="0.3">
      <c r="A2" s="17">
        <v>1</v>
      </c>
      <c r="B2" s="46" t="str">
        <f>'AE KPIs'!B2</f>
        <v>NCC DALIA</v>
      </c>
      <c r="C2" s="18" t="str">
        <f>'AE KPIs'!C2</f>
        <v>Umesh Sasle</v>
      </c>
      <c r="D2" s="45">
        <f>'AE KPIs'!AN2</f>
        <v>9.3333333333333339</v>
      </c>
      <c r="E2" s="45">
        <f>'AE KPIs'!AO2</f>
        <v>10</v>
      </c>
      <c r="F2" s="45">
        <f>'AE KPIs'!AP2</f>
        <v>10</v>
      </c>
    </row>
    <row r="3" spans="1:6" x14ac:dyDescent="0.3">
      <c r="A3" s="17">
        <v>2</v>
      </c>
      <c r="B3" s="46" t="str">
        <f>'AE KPIs'!B3</f>
        <v>UOG LAMYRA</v>
      </c>
      <c r="C3" s="18" t="str">
        <f>'AE KPIs'!C3</f>
        <v>Abhilash Jha</v>
      </c>
      <c r="D3" s="45">
        <f>'AE KPIs'!AN3</f>
        <v>5.7333333333333334</v>
      </c>
      <c r="E3" s="45">
        <f>'AE KPIs'!AO3</f>
        <v>5.7333333333333334</v>
      </c>
      <c r="F3" s="45">
        <f>'AE KPIs'!AP3</f>
        <v>8.4</v>
      </c>
    </row>
    <row r="4" spans="1:6" x14ac:dyDescent="0.3">
      <c r="A4" s="17">
        <v>3</v>
      </c>
      <c r="B4" s="46" t="str">
        <f>'AE KPIs'!B4</f>
        <v>NCC MESSILA</v>
      </c>
      <c r="C4" s="18" t="str">
        <f>'AE KPIs'!C4</f>
        <v>Abhilash Jha</v>
      </c>
      <c r="D4" s="45">
        <f>'AE KPIs'!AN4</f>
        <v>5.7333333333333334</v>
      </c>
      <c r="E4" s="45">
        <f>'AE KPIs'!AO4</f>
        <v>8.4</v>
      </c>
      <c r="F4" s="45">
        <f>'AE KPIs'!AP4</f>
        <v>8.4</v>
      </c>
    </row>
    <row r="5" spans="1:6" x14ac:dyDescent="0.3">
      <c r="A5" s="17">
        <v>4</v>
      </c>
      <c r="B5" s="46" t="str">
        <f>'AE KPIs'!B5</f>
        <v>NCC YANBU</v>
      </c>
      <c r="C5" s="18" t="str">
        <f>'AE KPIs'!C5</f>
        <v>Deepak Goyal</v>
      </c>
      <c r="D5" s="45">
        <f>'AE KPIs'!AN5</f>
        <v>5.333333333333333</v>
      </c>
      <c r="E5" s="45">
        <f>'AE KPIs'!AO5</f>
        <v>8.4</v>
      </c>
      <c r="F5" s="45">
        <f>'AE KPIs'!AP5</f>
        <v>7.7333333333333334</v>
      </c>
    </row>
    <row r="6" spans="1:6" x14ac:dyDescent="0.3">
      <c r="A6" s="17">
        <v>5</v>
      </c>
      <c r="B6" s="46" t="str">
        <f>'AE KPIs'!B6</f>
        <v>UACC MANAMA</v>
      </c>
      <c r="C6" s="18" t="str">
        <f>'AE KPIs'!C6</f>
        <v>Pankaj Singh</v>
      </c>
      <c r="D6" s="45">
        <f>'AE KPIs'!AN6</f>
        <v>8</v>
      </c>
      <c r="E6" s="45">
        <f>'AE KPIs'!AO6</f>
        <v>6.6</v>
      </c>
      <c r="F6" s="45">
        <f>'AE KPIs'!AP6</f>
        <v>8</v>
      </c>
    </row>
    <row r="7" spans="1:6" x14ac:dyDescent="0.3">
      <c r="A7" s="17">
        <v>6</v>
      </c>
      <c r="B7" s="46" t="str">
        <f>'AE KPIs'!B7</f>
        <v>UACC MANSOURIA</v>
      </c>
      <c r="C7" s="18" t="str">
        <f>'AE KPIs'!C7</f>
        <v xml:space="preserve">Rohit Oil </v>
      </c>
      <c r="D7" s="45">
        <f>'AE KPIs'!AN7</f>
        <v>7.333333333333333</v>
      </c>
      <c r="E7" s="45">
        <f>'AE KPIs'!AO7</f>
        <v>7.333333333333333</v>
      </c>
      <c r="F7" s="45">
        <f>'AE KPIs'!AP7</f>
        <v>3.2</v>
      </c>
    </row>
    <row r="8" spans="1:6" x14ac:dyDescent="0.3">
      <c r="A8" s="17">
        <v>7</v>
      </c>
      <c r="B8" s="46" t="str">
        <f>'AE KPIs'!B8</f>
        <v>UACC MARAH</v>
      </c>
      <c r="C8" s="18" t="str">
        <f>'AE KPIs'!C8</f>
        <v>Abhilash Jha</v>
      </c>
      <c r="D8" s="45">
        <f>'AE KPIs'!AN8</f>
        <v>9</v>
      </c>
      <c r="E8" s="45">
        <f>'AE KPIs'!AO8</f>
        <v>7.333333333333333</v>
      </c>
      <c r="F8" s="45">
        <f>'AE KPIs'!AP8</f>
        <v>7.4</v>
      </c>
    </row>
    <row r="9" spans="1:6" x14ac:dyDescent="0.3">
      <c r="A9" s="17">
        <v>8</v>
      </c>
      <c r="B9" s="46" t="str">
        <f>'AE KPIs'!B9</f>
        <v>UACC RIYADH</v>
      </c>
      <c r="C9" s="18" t="str">
        <f>'AE KPIs'!C9</f>
        <v>Deepak Goyal</v>
      </c>
      <c r="D9" s="45">
        <f>'AE KPIs'!AN9</f>
        <v>8</v>
      </c>
      <c r="E9" s="45">
        <f>'AE KPIs'!AO9</f>
        <v>8</v>
      </c>
      <c r="F9" s="45">
        <f>'AE KPIs'!AP9</f>
        <v>8</v>
      </c>
    </row>
    <row r="10" spans="1:6" x14ac:dyDescent="0.3">
      <c r="A10" s="17">
        <v>9</v>
      </c>
      <c r="B10" s="46" t="str">
        <f>'AE KPIs'!B10</f>
        <v>UACC SHAMIYA</v>
      </c>
      <c r="C10" s="18" t="str">
        <f>'AE KPIs'!C10</f>
        <v>Pankaj Singh</v>
      </c>
      <c r="D10" s="45">
        <f>'AE KPIs'!AN10</f>
        <v>4.0666666666666664</v>
      </c>
      <c r="E10" s="45">
        <f>'AE KPIs'!AO10</f>
        <v>5.0666666666666664</v>
      </c>
      <c r="F10" s="45">
        <f>'AE KPIs'!AP10</f>
        <v>8.4</v>
      </c>
    </row>
    <row r="11" spans="1:6" x14ac:dyDescent="0.3">
      <c r="A11" s="17">
        <v>10</v>
      </c>
      <c r="B11" s="46" t="str">
        <f>'AE KPIs'!B11</f>
        <v>UOG HARRIET G</v>
      </c>
      <c r="C11" s="18" t="str">
        <f>'AE KPIs'!C11</f>
        <v xml:space="preserve">Rohit Oil </v>
      </c>
      <c r="D11" s="45">
        <f>'AE KPIs'!AN11</f>
        <v>7.6</v>
      </c>
      <c r="E11" s="45">
        <f>'AE KPIs'!AO11</f>
        <v>7</v>
      </c>
      <c r="F11" s="45">
        <f>'AE KPIs'!AP11</f>
        <v>7.6</v>
      </c>
    </row>
    <row r="12" spans="1:6" x14ac:dyDescent="0.3">
      <c r="A12" s="17">
        <v>11</v>
      </c>
      <c r="B12" s="46" t="str">
        <f>'AE KPIs'!B12</f>
        <v>UOG IOANNIS V</v>
      </c>
      <c r="C12" s="18" t="str">
        <f>'AE KPIs'!C12</f>
        <v xml:space="preserve">Rohit Oil </v>
      </c>
      <c r="D12" s="45">
        <f>'AE KPIs'!AN12</f>
        <v>7.7333333333333334</v>
      </c>
      <c r="E12" s="45">
        <f>'AE KPIs'!AO12</f>
        <v>7.7333333333333334</v>
      </c>
      <c r="F12" s="45">
        <f>'AE KPIs'!AP12</f>
        <v>7.7333333333333334</v>
      </c>
    </row>
    <row r="13" spans="1:6" x14ac:dyDescent="0.3">
      <c r="A13" s="17">
        <v>12</v>
      </c>
      <c r="B13" s="46" t="str">
        <f>'AE KPIs'!B13</f>
        <v>UOG KYMA</v>
      </c>
      <c r="C13" s="18" t="str">
        <f>'AE KPIs'!C13</f>
        <v>Deepak Goyal</v>
      </c>
      <c r="D13" s="45">
        <f>'AE KPIs'!AN13</f>
        <v>10</v>
      </c>
      <c r="E13" s="45">
        <f>'AE KPIs'!AO13</f>
        <v>10</v>
      </c>
      <c r="F13" s="45">
        <f>'AE KPIs'!AP13</f>
        <v>10</v>
      </c>
    </row>
    <row r="14" spans="1:6" x14ac:dyDescent="0.3">
      <c r="A14" s="17">
        <v>13</v>
      </c>
      <c r="B14" s="46" t="str">
        <f>'AE KPIs'!B14</f>
        <v>UOG OSLO</v>
      </c>
      <c r="C14" s="18" t="str">
        <f>'AE KPIs'!C14</f>
        <v>Pankaj Singh</v>
      </c>
      <c r="D14" s="45">
        <f>'AE KPIs'!AN14</f>
        <v>8.4</v>
      </c>
      <c r="E14" s="45">
        <f>'AE KPIs'!AO14</f>
        <v>8.4</v>
      </c>
      <c r="F14" s="45">
        <f>'AE KPIs'!AP14</f>
        <v>8.4</v>
      </c>
    </row>
    <row r="15" spans="1:6" x14ac:dyDescent="0.3">
      <c r="A15" s="17">
        <v>14</v>
      </c>
      <c r="B15" s="46" t="str">
        <f>'AE KPIs'!B15</f>
        <v>UOG PHOENIX</v>
      </c>
      <c r="C15" s="18" t="str">
        <f>'AE KPIs'!C15</f>
        <v>Umesh Sasle</v>
      </c>
      <c r="D15" s="45">
        <f>'AE KPIs'!AN15</f>
        <v>9</v>
      </c>
      <c r="E15" s="45">
        <f>'AE KPIs'!AO15</f>
        <v>5.666666666666667</v>
      </c>
      <c r="F15" s="45">
        <f>'AE KPIs'!AP15</f>
        <v>9</v>
      </c>
    </row>
    <row r="16" spans="1:6" x14ac:dyDescent="0.3">
      <c r="A16" s="17">
        <v>15</v>
      </c>
      <c r="B16" s="46" t="str">
        <f>'AE KPIs'!B16</f>
        <v>UOG SYROS</v>
      </c>
      <c r="C16" s="18" t="str">
        <f>'AE KPIs'!C16</f>
        <v>Umesh Sasle</v>
      </c>
      <c r="D16" s="45">
        <f>'AE KPIs'!AN16</f>
        <v>8.4</v>
      </c>
      <c r="E16" s="45">
        <f>'AE KPIs'!AO16</f>
        <v>7.4</v>
      </c>
      <c r="F16" s="45">
        <f>'AE KPIs'!AP16</f>
        <v>8.4</v>
      </c>
    </row>
  </sheetData>
  <conditionalFormatting sqref="D2:D16">
    <cfRule type="cellIs" dxfId="5" priority="3" operator="greaterThan">
      <formula>7</formula>
    </cfRule>
    <cfRule type="cellIs" dxfId="4" priority="6" operator="lessThanOrEqual">
      <formula>7</formula>
    </cfRule>
  </conditionalFormatting>
  <conditionalFormatting sqref="E2:E16">
    <cfRule type="cellIs" dxfId="3" priority="2" operator="greaterThan">
      <formula>7</formula>
    </cfRule>
    <cfRule type="cellIs" dxfId="2" priority="5" operator="lessThanOrEqual">
      <formula>7</formula>
    </cfRule>
  </conditionalFormatting>
  <conditionalFormatting sqref="F2:F16">
    <cfRule type="cellIs" dxfId="1" priority="1" operator="greaterThanOrEqual">
      <formula>7</formula>
    </cfRule>
    <cfRule type="cellIs" dxfId="0" priority="4" operator="lessThanOrEqual">
      <formula>7</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DE8E69-442C-45E7-A1D9-8B5EAE6CCC65}">
  <dimension ref="A1:AP33"/>
  <sheetViews>
    <sheetView tabSelected="1" topLeftCell="O1" workbookViewId="0">
      <selection activeCell="Y2" sqref="Y2"/>
    </sheetView>
  </sheetViews>
  <sheetFormatPr defaultColWidth="9.109375" defaultRowHeight="14.4" x14ac:dyDescent="0.3"/>
  <cols>
    <col min="1" max="1" width="5" bestFit="1" customWidth="1"/>
    <col min="2" max="2" width="17.21875" bestFit="1" customWidth="1"/>
    <col min="3" max="3" width="12.5546875" bestFit="1" customWidth="1"/>
    <col min="4" max="4" width="17.21875" bestFit="1" customWidth="1"/>
    <col min="5" max="5" width="14.44140625" bestFit="1" customWidth="1"/>
    <col min="6" max="6" width="15.88671875" bestFit="1" customWidth="1"/>
    <col min="7" max="7" width="15.21875" style="21" bestFit="1" customWidth="1"/>
    <col min="8" max="8" width="15.33203125" bestFit="1" customWidth="1"/>
    <col min="9" max="9" width="11.21875" bestFit="1" customWidth="1"/>
    <col min="10" max="10" width="12.5546875" bestFit="1" customWidth="1"/>
    <col min="11" max="11" width="12.5546875" customWidth="1"/>
    <col min="12" max="12" width="15.88671875" bestFit="1" customWidth="1"/>
    <col min="13" max="13" width="15.21875" style="21" bestFit="1" customWidth="1"/>
    <col min="14" max="14" width="15.88671875" bestFit="1" customWidth="1"/>
    <col min="15" max="15" width="16.44140625" bestFit="1" customWidth="1"/>
    <col min="16" max="16" width="12.5546875" bestFit="1" customWidth="1"/>
    <col min="17" max="17" width="12.5546875" customWidth="1"/>
    <col min="18" max="18" width="9.88671875" bestFit="1" customWidth="1"/>
    <col min="19" max="19" width="11.77734375" style="21" bestFit="1" customWidth="1"/>
    <col min="20" max="20" width="14.21875" bestFit="1" customWidth="1"/>
    <col min="21" max="21" width="11.21875" bestFit="1" customWidth="1"/>
    <col min="22" max="22" width="12.5546875" bestFit="1" customWidth="1"/>
    <col min="23" max="23" width="12.5546875" customWidth="1"/>
    <col min="24" max="24" width="89.44140625" bestFit="1" customWidth="1"/>
    <col min="25" max="25" width="14.21875" style="27" customWidth="1"/>
    <col min="26" max="26" width="10.6640625" customWidth="1"/>
    <col min="27" max="27" width="10.88671875" customWidth="1"/>
    <col min="28" max="28" width="10.44140625" customWidth="1"/>
  </cols>
  <sheetData>
    <row r="1" spans="1:42" s="43" customFormat="1" ht="100.8" x14ac:dyDescent="0.3">
      <c r="A1" s="11" t="s">
        <v>0</v>
      </c>
      <c r="B1" s="11" t="s">
        <v>1</v>
      </c>
      <c r="C1" s="11" t="s">
        <v>23</v>
      </c>
      <c r="D1" s="12" t="s">
        <v>29</v>
      </c>
      <c r="E1" s="12" t="s">
        <v>30</v>
      </c>
      <c r="F1" s="13" t="s">
        <v>49</v>
      </c>
      <c r="G1" s="20" t="s">
        <v>50</v>
      </c>
      <c r="H1" s="13" t="s">
        <v>51</v>
      </c>
      <c r="I1" s="13" t="s">
        <v>52</v>
      </c>
      <c r="J1" s="13" t="s">
        <v>53</v>
      </c>
      <c r="K1" s="13" t="s">
        <v>66</v>
      </c>
      <c r="L1" s="14" t="s">
        <v>54</v>
      </c>
      <c r="M1" s="22" t="s">
        <v>55</v>
      </c>
      <c r="N1" s="14" t="s">
        <v>56</v>
      </c>
      <c r="O1" s="14" t="s">
        <v>57</v>
      </c>
      <c r="P1" s="14" t="s">
        <v>58</v>
      </c>
      <c r="Q1" s="14" t="s">
        <v>67</v>
      </c>
      <c r="R1" s="15" t="s">
        <v>59</v>
      </c>
      <c r="S1" s="23" t="s">
        <v>60</v>
      </c>
      <c r="T1" s="15" t="s">
        <v>61</v>
      </c>
      <c r="U1" s="15" t="s">
        <v>62</v>
      </c>
      <c r="V1" s="15" t="s">
        <v>63</v>
      </c>
      <c r="W1" s="15" t="s">
        <v>68</v>
      </c>
      <c r="X1" s="11" t="s">
        <v>2</v>
      </c>
      <c r="Y1" s="12" t="s">
        <v>86</v>
      </c>
      <c r="Z1" s="12" t="s">
        <v>84</v>
      </c>
      <c r="AA1" s="12" t="s">
        <v>85</v>
      </c>
      <c r="AB1" s="12" t="s">
        <v>83</v>
      </c>
      <c r="AC1" s="12" t="s">
        <v>87</v>
      </c>
      <c r="AD1" s="12" t="s">
        <v>88</v>
      </c>
      <c r="AE1" s="12" t="s">
        <v>90</v>
      </c>
      <c r="AF1" s="12" t="s">
        <v>91</v>
      </c>
      <c r="AG1" s="12" t="s">
        <v>89</v>
      </c>
      <c r="AH1" s="12" t="s">
        <v>92</v>
      </c>
      <c r="AI1" s="12" t="s">
        <v>93</v>
      </c>
      <c r="AJ1" s="12" t="s">
        <v>94</v>
      </c>
      <c r="AK1" s="12" t="s">
        <v>95</v>
      </c>
      <c r="AL1" s="12" t="s">
        <v>96</v>
      </c>
      <c r="AM1" s="12" t="s">
        <v>97</v>
      </c>
      <c r="AN1" s="12" t="s">
        <v>98</v>
      </c>
      <c r="AO1" s="12" t="s">
        <v>99</v>
      </c>
      <c r="AP1" s="12" t="s">
        <v>100</v>
      </c>
    </row>
    <row r="2" spans="1:42" ht="43.2" x14ac:dyDescent="0.3">
      <c r="A2" s="17">
        <v>1</v>
      </c>
      <c r="B2" s="2" t="s">
        <v>3</v>
      </c>
      <c r="C2" s="18" t="s">
        <v>24</v>
      </c>
      <c r="D2" s="18" t="s">
        <v>31</v>
      </c>
      <c r="E2" s="18" t="s">
        <v>32</v>
      </c>
      <c r="F2" s="18" t="s">
        <v>22</v>
      </c>
      <c r="G2" s="36">
        <v>85</v>
      </c>
      <c r="H2" s="3" t="s">
        <v>69</v>
      </c>
      <c r="I2" s="18" t="s">
        <v>32</v>
      </c>
      <c r="J2" s="5" t="s">
        <v>70</v>
      </c>
      <c r="K2" s="19" t="s">
        <v>64</v>
      </c>
      <c r="L2" s="18" t="s">
        <v>22</v>
      </c>
      <c r="M2" s="36">
        <v>85</v>
      </c>
      <c r="N2" s="18" t="s">
        <v>70</v>
      </c>
      <c r="O2" s="18" t="s">
        <v>32</v>
      </c>
      <c r="P2" s="18" t="s">
        <v>70</v>
      </c>
      <c r="Q2" s="19" t="s">
        <v>64</v>
      </c>
      <c r="R2" s="18" t="s">
        <v>22</v>
      </c>
      <c r="S2" s="36">
        <v>85</v>
      </c>
      <c r="T2" s="18" t="s">
        <v>70</v>
      </c>
      <c r="U2" s="18" t="s">
        <v>32</v>
      </c>
      <c r="V2" s="18" t="s">
        <v>70</v>
      </c>
      <c r="W2" s="19" t="s">
        <v>64</v>
      </c>
      <c r="X2" s="18" t="s">
        <v>33</v>
      </c>
      <c r="Y2" s="44" cm="1">
        <f t="array" ref="Y2">IF(K2="Normal", Weightage!$C$2*Weightage!$D$2, IF(K2="Attention", Weightage!$C$2*Weightage!$D$3, IF(K2="Action", Weightage!$C$2*Weightage!$D$4, NA)))</f>
        <v>30</v>
      </c>
      <c r="Z2" s="44" cm="1">
        <f t="array" ref="Z2">IF(Q2="Normal", Weightage!$C$2*Weightage!$D$2, IF(Q2="Attention", Weightage!$C$2*Weightage!$D$3, IF(Q2="Action", Weightage!$C$2*Weightage!$D$4, NA)))</f>
        <v>30</v>
      </c>
      <c r="AA2" s="44" cm="1">
        <f t="array" ref="AA2">IF(W2="Normal", Weightage!$C$2*Weightage!$D$2, IF(W2="Attention", Weightage!$C$2*Weightage!$D$3, IF(W2="Action", Weightage!$C$2*Weightage!$D$4, NA)))</f>
        <v>30</v>
      </c>
      <c r="AB2" s="17">
        <f>IF(F2="No Issue", Weightage!$C$6 *Weightage!$D$6, IF(F2="Trouble", Weightage!$C$7*Weightage!$D$7, ))</f>
        <v>40</v>
      </c>
      <c r="AC2" s="17">
        <f>IF(L2="No Issue", Weightage!$C$6 *Weightage!$D$6, IF(L2="Trouble", Weightage!$C$7*Weightage!$D$7, ))</f>
        <v>40</v>
      </c>
      <c r="AD2" s="17">
        <f>IF(R2="No Issue", Weightage!$C$6 *Weightage!$D$6, IF(R2="Trouble", Weightage!$C$7*Weightage!$D$7, 0))</f>
        <v>40</v>
      </c>
      <c r="AE2" s="17">
        <f>IF(AND(G2&gt;0,G2&lt;=20), Weightage!$C$9*Weightage!$D$9, IF(AND(G2&gt;20,G2&lt;=40), Weightage!$C$6*Weightage!$D$10, IF(AND(G2&gt;40,G2&lt;=50), Weightage!$C$11*Weightage!$D$11, IF(AND(G2&gt;50,G2&lt;=70), Weightage!$C$12*Weightage!$D$12, IF(AND(G2&gt;70,G2&lt;=80), Weightage!$C$13*Weightage!$D$13, IF(AND(G2&gt;80,G2&lt;=85), Weightage!$C$14*Weightage!$D$14, ))))))</f>
        <v>60</v>
      </c>
      <c r="AF2" s="17">
        <f>IF(AND(M2&gt;0,M2&lt;=20), Weightage!$C$9*Weightage!$D$9, IF(AND(M2&gt;20,M2&lt;=40), Weightage!$C$6*Weightage!$D$10, IF(AND(M2&gt;40,M2&lt;=50), Weightage!$C$11*Weightage!$D$11, IF(AND(M2&gt;50,M2&lt;=70), Weightage!$C$12*Weightage!$D$12, IF(AND(M2&gt;70,M2&lt;=80), Weightage!$C$13*Weightage!$D$13, IF(AND(M2&gt;80,M2&lt;=85), Weightage!$C$14*Weightage!$D$14, ))))))</f>
        <v>60</v>
      </c>
      <c r="AG2" s="17">
        <f>IF(AND(S2&gt;0,S2&lt;=20), Weightage!$C$9*Weightage!$D$9, IF(AND(S2&gt;20,S2&lt;=40), Weightage!$C$6*Weightage!$D$10, IF(AND(S2&gt;40,S2&lt;=50), Weightage!$C$11*Weightage!$D$11, IF(AND(S2&gt;50,S2&lt;=70), Weightage!$C$12*Weightage!$D$12, IF(AND(S2&gt;70,S2&lt;=80), Weightage!$C$13*Weightage!$D$13, IF(AND(S2&gt;80,S2&lt;=85), Weightage!$C$14*Weightage!$D$14, ))))))</f>
        <v>60</v>
      </c>
      <c r="AH2" s="17" t="str">
        <f>IF(OR(H2="Trouble", I2="Trouble", J2="Trouble"), "Yes", "No")</f>
        <v>Yes</v>
      </c>
      <c r="AI2" s="17">
        <f>IF(AH2="Yes", Weightage!$C$16*Weightage!$D$16, IF(AH2="No", Weightage!$C$17*Weightage!$D$17, ))</f>
        <v>10</v>
      </c>
      <c r="AJ2" s="17" t="str">
        <f>IF(OR(N2="Trouble", O2="Trouble", P2="Trouble"), "Yes", "No")</f>
        <v>No</v>
      </c>
      <c r="AK2" s="17">
        <f>IF(AJ2="Yes", Weightage!$C$16*Weightage!$D$16, IF(AJ2="No", Weightage!$C$17*Weightage!$D$17, ))</f>
        <v>20</v>
      </c>
      <c r="AL2" s="17" t="str">
        <f>IF(OR(T2="Trouble", U2="Trouble", V2="Trouble"), "Yes", "No")</f>
        <v>No</v>
      </c>
      <c r="AM2" s="17">
        <f>IF(AL2="Yes", Weightage!$C$16*Weightage!$D$16, IF(AL2="No", Weightage!$C$17*Weightage!$D$17, ))</f>
        <v>20</v>
      </c>
      <c r="AN2" s="45">
        <f>(SUM(Y2, AB2, AE2, AI2) / Weightage!$E$2)</f>
        <v>9.3333333333333339</v>
      </c>
      <c r="AO2" s="45">
        <f>(SUM(Z2, AC2, AF2, AK2) / Weightage!$E$2)</f>
        <v>10</v>
      </c>
      <c r="AP2" s="45">
        <f>(SUM(AA2, AD2, AG2, AM2) / Weightage!$E$2)</f>
        <v>10</v>
      </c>
    </row>
    <row r="3" spans="1:42" x14ac:dyDescent="0.3">
      <c r="A3" s="17">
        <v>2</v>
      </c>
      <c r="B3" s="2" t="s">
        <v>4</v>
      </c>
      <c r="C3" s="18" t="s">
        <v>25</v>
      </c>
      <c r="D3" s="18" t="s">
        <v>34</v>
      </c>
      <c r="E3" s="18" t="s">
        <v>32</v>
      </c>
      <c r="F3" s="4" t="s">
        <v>69</v>
      </c>
      <c r="G3" s="37">
        <v>71</v>
      </c>
      <c r="H3" s="5" t="s">
        <v>70</v>
      </c>
      <c r="I3" s="18" t="s">
        <v>32</v>
      </c>
      <c r="J3" s="5" t="s">
        <v>70</v>
      </c>
      <c r="K3" s="19" t="s">
        <v>64</v>
      </c>
      <c r="L3" s="4" t="s">
        <v>69</v>
      </c>
      <c r="M3" s="37">
        <v>72</v>
      </c>
      <c r="N3" s="18" t="s">
        <v>70</v>
      </c>
      <c r="O3" s="18" t="s">
        <v>32</v>
      </c>
      <c r="P3" s="18" t="s">
        <v>70</v>
      </c>
      <c r="Q3" s="19" t="s">
        <v>64</v>
      </c>
      <c r="R3" s="18" t="s">
        <v>22</v>
      </c>
      <c r="S3" s="37">
        <v>75</v>
      </c>
      <c r="T3" s="18" t="s">
        <v>70</v>
      </c>
      <c r="U3" s="18" t="s">
        <v>32</v>
      </c>
      <c r="V3" s="18" t="s">
        <v>70</v>
      </c>
      <c r="W3" s="19" t="s">
        <v>64</v>
      </c>
      <c r="X3" s="18"/>
      <c r="Y3" s="44" cm="1">
        <f t="array" ref="Y3">IF(K3="Normal", Weightage!$C$2*Weightage!$D$2, IF(K3="Attention", Weightage!$C$2*Weightage!$D$3, IF(K3="Action", Weightage!$C$2*Weightage!$D$4, NA)))</f>
        <v>30</v>
      </c>
      <c r="Z3" s="44" cm="1">
        <f t="array" ref="Z3">IF(Q3="Normal", Weightage!$C$2*Weightage!$D$2, IF(Q3="Attention", Weightage!$C$2*Weightage!$D$3, IF(Q3="Action", Weightage!$C$2*Weightage!$D$4, NA)))</f>
        <v>30</v>
      </c>
      <c r="AA3" s="44" cm="1">
        <f t="array" ref="AA3">IF(W3="Normal", Weightage!$C$2*Weightage!$D$2, IF(W3="Attention", Weightage!$C$2*Weightage!$D$3, IF(W3="Action", Weightage!$C$2*Weightage!$D$4, NA)))</f>
        <v>30</v>
      </c>
      <c r="AB3" s="17">
        <f>IF(F3="No Issue", Weightage!$C$6 *Weightage!$D$6, IF(F3="Trouble", Weightage!$C$7*Weightage!$D$7, 0))</f>
        <v>0</v>
      </c>
      <c r="AC3" s="17">
        <f>IF(L3="No Issue", Weightage!$C$6 *Weightage!$D$6, IF(L3="Trouble", Weightage!$C$7*Weightage!$D$7, 0))</f>
        <v>0</v>
      </c>
      <c r="AD3" s="17">
        <f>IF(R3="No Issue", Weightage!$C$6 *Weightage!$D$6, IF(R3="Trouble", Weightage!$C$7*Weightage!$D$7, 0))</f>
        <v>40</v>
      </c>
      <c r="AE3" s="17">
        <f>IF(AND(G3&gt;0,G3&lt;=20), Weightage!$C$9*Weightage!$D$9, IF(AND(G3&gt;20,G3&lt;=40), Weightage!$C$6*Weightage!$D$10, IF(AND(G3&gt;40,G3&lt;=50), Weightage!$C$11*Weightage!$D$11, IF(AND(G3&gt;50,G3&lt;=70), Weightage!$C$12*Weightage!$D$12, IF(AND(G3&gt;70,G3&lt;=80), Weightage!$C$13*Weightage!$D$13, IF(AND(G3&gt;80,G3&lt;=85), Weightage!$C$14*Weightage!$D$14, ))))))</f>
        <v>36</v>
      </c>
      <c r="AF3" s="17">
        <f>IF(AND(M3&gt;0,M3&lt;=20), Weightage!$C$9*Weightage!$D$9, IF(AND(M3&gt;20,M3&lt;=40), Weightage!$C$6*Weightage!$D$10, IF(AND(M3&gt;40,M3&lt;=50), Weightage!$C$11*Weightage!$D$11, IF(AND(M3&gt;50,M3&lt;=70), Weightage!$C$12*Weightage!$D$12, IF(AND(M3&gt;70,M3&lt;=80), Weightage!$C$13*Weightage!$D$13, IF(AND(M3&gt;80,M3&lt;=85), Weightage!$C$14*Weightage!$D$14, ))))))</f>
        <v>36</v>
      </c>
      <c r="AG3" s="17">
        <f>IF(AND(S3&gt;0,S3&lt;=20), Weightage!$C$9*Weightage!$D$9, IF(AND(S3&gt;20,S3&lt;=40), Weightage!$C$6*Weightage!$D$10, IF(AND(S3&gt;40,S3&lt;=50), Weightage!$C$11*Weightage!$D$11, IF(AND(S3&gt;50,S3&lt;=70), Weightage!$C$12*Weightage!$D$12, IF(AND(S3&gt;70,S3&lt;=80), Weightage!$C$13*Weightage!$D$13, IF(AND(S3&gt;80,S3&lt;=85), Weightage!$C$14*Weightage!$D$14, ))))))</f>
        <v>36</v>
      </c>
      <c r="AH3" s="17" t="str">
        <f t="shared" ref="AH3:AH16" si="0">IF(OR(H3="Trouble", I3="Trouble", J3="Trouble"), "Yes", "No")</f>
        <v>No</v>
      </c>
      <c r="AI3" s="17">
        <f>IF(AH3="Yes", Weightage!$C$16*Weightage!$D$16, IF(AH3="No", Weightage!$C$17*Weightage!$D$17, ))</f>
        <v>20</v>
      </c>
      <c r="AJ3" s="17" t="str">
        <f t="shared" ref="AJ3:AJ16" si="1">IF(OR(N3="Trouble", O3="Trouble", P3="Trouble"), "Yes", "No")</f>
        <v>No</v>
      </c>
      <c r="AK3" s="17">
        <f>IF(AJ3="Yes", Weightage!$C$16*Weightage!$D$16, IF(AJ3="No", Weightage!$C$17*Weightage!$D$17, ))</f>
        <v>20</v>
      </c>
      <c r="AL3" s="17" t="str">
        <f t="shared" ref="AL3:AL16" si="2">IF(OR(T3="Trouble", U3="Trouble", V3="Trouble"), "Yes", "No")</f>
        <v>No</v>
      </c>
      <c r="AM3" s="17">
        <f>IF(AL3="Yes", Weightage!$C$16*Weightage!$D$16, IF(AL3="No", Weightage!$C$17*Weightage!$D$17, ))</f>
        <v>20</v>
      </c>
      <c r="AN3" s="45">
        <f>(SUM(Y3, AB3, AE3, AI3) / Weightage!$E$2)</f>
        <v>5.7333333333333334</v>
      </c>
      <c r="AO3" s="45">
        <f>(SUM(Z3, AC3, AF3, AK3) / Weightage!$E$2)</f>
        <v>5.7333333333333334</v>
      </c>
      <c r="AP3" s="45">
        <f>(SUM(AA3, AD3, AG3, AM3) / Weightage!$E$2)</f>
        <v>8.4</v>
      </c>
    </row>
    <row r="4" spans="1:42" x14ac:dyDescent="0.3">
      <c r="A4" s="17">
        <v>3</v>
      </c>
      <c r="B4" s="2" t="s">
        <v>5</v>
      </c>
      <c r="C4" s="18" t="s">
        <v>25</v>
      </c>
      <c r="D4" s="18" t="s">
        <v>34</v>
      </c>
      <c r="E4" s="18" t="s">
        <v>32</v>
      </c>
      <c r="F4" s="4" t="s">
        <v>69</v>
      </c>
      <c r="G4" s="38">
        <v>80</v>
      </c>
      <c r="H4" s="5" t="s">
        <v>70</v>
      </c>
      <c r="I4" s="18" t="s">
        <v>32</v>
      </c>
      <c r="J4" s="5" t="s">
        <v>70</v>
      </c>
      <c r="K4" s="19" t="s">
        <v>64</v>
      </c>
      <c r="L4" s="18" t="s">
        <v>22</v>
      </c>
      <c r="M4" s="36">
        <v>80</v>
      </c>
      <c r="N4" s="18" t="s">
        <v>70</v>
      </c>
      <c r="O4" s="18" t="s">
        <v>32</v>
      </c>
      <c r="P4" s="18" t="s">
        <v>70</v>
      </c>
      <c r="Q4" s="19" t="s">
        <v>64</v>
      </c>
      <c r="R4" s="18" t="s">
        <v>22</v>
      </c>
      <c r="S4" s="39">
        <v>78</v>
      </c>
      <c r="T4" s="18" t="s">
        <v>70</v>
      </c>
      <c r="U4" s="18" t="s">
        <v>32</v>
      </c>
      <c r="V4" s="18" t="s">
        <v>70</v>
      </c>
      <c r="W4" s="19" t="s">
        <v>64</v>
      </c>
      <c r="X4" s="18"/>
      <c r="Y4" s="44" cm="1">
        <f t="array" ref="Y4">IF(K4="Normal", Weightage!$C$2*Weightage!$D$2, IF(K4="Attention", Weightage!$C$2*Weightage!$D$3, IF(K4="Action", Weightage!$C$2*Weightage!$D$4, NA)))</f>
        <v>30</v>
      </c>
      <c r="Z4" s="44" cm="1">
        <f t="array" ref="Z4">IF(Q4="Normal", Weightage!$C$2*Weightage!$D$2, IF(Q4="Attention", Weightage!$C$2*Weightage!$D$3, IF(Q4="Action", Weightage!$C$2*Weightage!$D$4, NA)))</f>
        <v>30</v>
      </c>
      <c r="AA4" s="44" cm="1">
        <f t="array" ref="AA4">IF(W4="Normal", Weightage!$C$2*Weightage!$D$2, IF(W4="Attention", Weightage!$C$2*Weightage!$D$3, IF(W4="Action", Weightage!$C$2*Weightage!$D$4, NA)))</f>
        <v>30</v>
      </c>
      <c r="AB4" s="17">
        <f>IF(F4="No Issue", Weightage!$C$6 *Weightage!$D$6, IF(F4="Trouble", Weightage!$C$7*Weightage!$D$7, 0))</f>
        <v>0</v>
      </c>
      <c r="AC4" s="17">
        <f>IF(L4="No Issue", Weightage!$C$6 *Weightage!$D$6, IF(L4="Trouble", Weightage!$C$7*Weightage!$D$7, 0))</f>
        <v>40</v>
      </c>
      <c r="AD4" s="17">
        <f>IF(R4="No Issue", Weightage!$C$6 *Weightage!$D$6, IF(R4="Trouble", Weightage!$C$7*Weightage!$D$7, 0))</f>
        <v>40</v>
      </c>
      <c r="AE4" s="17">
        <f>IF(AND(G4&gt;0,G4&lt;=20), Weightage!$C$9*Weightage!$D$9, IF(AND(G4&gt;20,G4&lt;=40), Weightage!$C$6*Weightage!$D$10, IF(AND(G4&gt;40,G4&lt;=50), Weightage!$C$11*Weightage!$D$11, IF(AND(G4&gt;50,G4&lt;=70), Weightage!$C$12*Weightage!$D$12, IF(AND(G4&gt;70,G4&lt;=80), Weightage!$C$13*Weightage!$D$13, IF(AND(G4&gt;80,G4&lt;=85), Weightage!$C$14*Weightage!$D$14, ))))))</f>
        <v>36</v>
      </c>
      <c r="AF4" s="17">
        <f>IF(AND(M4&gt;0,M4&lt;=20), Weightage!$C$9*Weightage!$D$9, IF(AND(M4&gt;20,M4&lt;=40), Weightage!$C$6*Weightage!$D$10, IF(AND(M4&gt;40,M4&lt;=50), Weightage!$C$11*Weightage!$D$11, IF(AND(M4&gt;50,M4&lt;=70), Weightage!$C$12*Weightage!$D$12, IF(AND(M4&gt;70,M4&lt;=80), Weightage!$C$13*Weightage!$D$13, IF(AND(M4&gt;80,M4&lt;=85), Weightage!$C$14*Weightage!$D$14, ))))))</f>
        <v>36</v>
      </c>
      <c r="AG4" s="17">
        <f>IF(AND(S4&gt;0,S4&lt;=20), Weightage!$C$9*Weightage!$D$9, IF(AND(S4&gt;20,S4&lt;=40), Weightage!$C$6*Weightage!$D$10, IF(AND(S4&gt;40,S4&lt;=50), Weightage!$C$11*Weightage!$D$11, IF(AND(S4&gt;50,S4&lt;=70), Weightage!$C$12*Weightage!$D$12, IF(AND(S4&gt;70,S4&lt;=80), Weightage!$C$13*Weightage!$D$13, IF(AND(S4&gt;80,S4&lt;=85), Weightage!$C$14*Weightage!$D$14, ))))))</f>
        <v>36</v>
      </c>
      <c r="AH4" s="17" t="str">
        <f t="shared" si="0"/>
        <v>No</v>
      </c>
      <c r="AI4" s="17">
        <f>IF(AH4="Yes", Weightage!$C$16*Weightage!$D$16, IF(AH4="No", Weightage!$C$17*Weightage!$D$17, ))</f>
        <v>20</v>
      </c>
      <c r="AJ4" s="17" t="str">
        <f t="shared" si="1"/>
        <v>No</v>
      </c>
      <c r="AK4" s="17">
        <f>IF(AJ4="Yes", Weightage!$C$16*Weightage!$D$16, IF(AJ4="No", Weightage!$C$17*Weightage!$D$17, ))</f>
        <v>20</v>
      </c>
      <c r="AL4" s="17" t="str">
        <f t="shared" si="2"/>
        <v>No</v>
      </c>
      <c r="AM4" s="17">
        <f>IF(AL4="Yes", Weightage!$C$16*Weightage!$D$16, IF(AL4="No", Weightage!$C$17*Weightage!$D$17, ))</f>
        <v>20</v>
      </c>
      <c r="AN4" s="45">
        <f>(SUM(Y4, AB4, AE4, AI4) / Weightage!$E$2)</f>
        <v>5.7333333333333334</v>
      </c>
      <c r="AO4" s="45">
        <f>(SUM(Z4, AC4, AF4, AK4) / Weightage!$E$2)</f>
        <v>8.4</v>
      </c>
      <c r="AP4" s="45">
        <f>(SUM(AA4, AD4, AG4, AM4) / Weightage!$E$2)</f>
        <v>8.4</v>
      </c>
    </row>
    <row r="5" spans="1:42" ht="57.6" x14ac:dyDescent="0.3">
      <c r="A5" s="17">
        <v>4</v>
      </c>
      <c r="B5" s="2" t="s">
        <v>6</v>
      </c>
      <c r="C5" s="18" t="s">
        <v>26</v>
      </c>
      <c r="D5" s="6" t="s">
        <v>34</v>
      </c>
      <c r="E5" s="18" t="s">
        <v>32</v>
      </c>
      <c r="F5" s="4" t="s">
        <v>69</v>
      </c>
      <c r="G5" s="37">
        <v>60</v>
      </c>
      <c r="H5" s="5" t="s">
        <v>70</v>
      </c>
      <c r="I5" s="18" t="s">
        <v>32</v>
      </c>
      <c r="J5" s="5" t="s">
        <v>70</v>
      </c>
      <c r="K5" s="19" t="s">
        <v>64</v>
      </c>
      <c r="L5" s="18" t="s">
        <v>22</v>
      </c>
      <c r="M5" s="40">
        <v>80</v>
      </c>
      <c r="N5" s="18" t="s">
        <v>70</v>
      </c>
      <c r="O5" s="18" t="s">
        <v>32</v>
      </c>
      <c r="P5" s="18" t="s">
        <v>70</v>
      </c>
      <c r="Q5" s="19" t="s">
        <v>64</v>
      </c>
      <c r="R5" s="18" t="s">
        <v>22</v>
      </c>
      <c r="S5" s="38">
        <v>80</v>
      </c>
      <c r="T5" s="3" t="s">
        <v>69</v>
      </c>
      <c r="U5" s="18" t="s">
        <v>32</v>
      </c>
      <c r="V5" s="18" t="s">
        <v>70</v>
      </c>
      <c r="W5" s="19" t="s">
        <v>64</v>
      </c>
      <c r="X5" s="18" t="s">
        <v>35</v>
      </c>
      <c r="Y5" s="44" cm="1">
        <f t="array" ref="Y5">IF(K5="Normal", Weightage!$C$2*Weightage!$D$2, IF(K5="Attention", Weightage!$C$2*Weightage!$D$3, IF(K5="Action", Weightage!$C$2*Weightage!$D$4, NA)))</f>
        <v>30</v>
      </c>
      <c r="Z5" s="44" cm="1">
        <f t="array" ref="Z5">IF(Q5="Normal", Weightage!$C$2*Weightage!$D$2, IF(Q5="Attention", Weightage!$C$2*Weightage!$D$3, IF(Q5="Action", Weightage!$C$2*Weightage!$D$4, NA)))</f>
        <v>30</v>
      </c>
      <c r="AA5" s="44" cm="1">
        <f t="array" ref="AA5">IF(W5="Normal", Weightage!$C$2*Weightage!$D$2, IF(W5="Attention", Weightage!$C$2*Weightage!$D$3, IF(W5="Action", Weightage!$C$2*Weightage!$D$4, NA)))</f>
        <v>30</v>
      </c>
      <c r="AB5" s="17">
        <f>IF(F5="No Issue", Weightage!$C$6 *Weightage!$D$6, IF(F5="Trouble", Weightage!$C$7*Weightage!$D$7, 0))</f>
        <v>0</v>
      </c>
      <c r="AC5" s="17">
        <f>IF(L5="No Issue", Weightage!$C$6 *Weightage!$D$6, IF(L5="Trouble", Weightage!$C$7*Weightage!$D$7, 0))</f>
        <v>40</v>
      </c>
      <c r="AD5" s="17">
        <f>IF(R5="No Issue", Weightage!$C$6 *Weightage!$D$6, IF(R5="Trouble", Weightage!$C$7*Weightage!$D$7, 0))</f>
        <v>40</v>
      </c>
      <c r="AE5" s="17">
        <f>IF(AND(G5&gt;0,G5&lt;=20), Weightage!$C$9*Weightage!$D$9, IF(AND(G5&gt;20,G5&lt;=40), Weightage!$C$6*Weightage!$D$10, IF(AND(G5&gt;40,G5&lt;=50), Weightage!$C$11*Weightage!$D$11, IF(AND(G5&gt;50,G5&lt;=70), Weightage!$C$12*Weightage!$D$12, IF(AND(G5&gt;70,G5&lt;=80), Weightage!$C$13*Weightage!$D$13, IF(AND(G5&gt;80,G5&lt;=85), Weightage!$C$14*Weightage!$D$14, ))))))</f>
        <v>30</v>
      </c>
      <c r="AF5" s="17">
        <f>IF(AND(M5&gt;0,M5&lt;=20), Weightage!$C$9*Weightage!$D$9, IF(AND(M5&gt;20,M5&lt;=40), Weightage!$C$6*Weightage!$D$10, IF(AND(M5&gt;40,M5&lt;=50), Weightage!$C$11*Weightage!$D$11, IF(AND(M5&gt;50,M5&lt;=70), Weightage!$C$12*Weightage!$D$12, IF(AND(M5&gt;70,M5&lt;=80), Weightage!$C$13*Weightage!$D$13, IF(AND(M5&gt;80,M5&lt;=85), Weightage!$C$14*Weightage!$D$14, ))))))</f>
        <v>36</v>
      </c>
      <c r="AG5" s="17">
        <f>IF(AND(S5&gt;0,S5&lt;=20), Weightage!$C$9*Weightage!$D$9, IF(AND(S5&gt;20,S5&lt;=40), Weightage!$C$6*Weightage!$D$10, IF(AND(S5&gt;40,S5&lt;=50), Weightage!$C$11*Weightage!$D$11, IF(AND(S5&gt;50,S5&lt;=70), Weightage!$C$12*Weightage!$D$12, IF(AND(S5&gt;70,S5&lt;=80), Weightage!$C$13*Weightage!$D$13, IF(AND(S5&gt;80,S5&lt;=85), Weightage!$C$14*Weightage!$D$14, ))))))</f>
        <v>36</v>
      </c>
      <c r="AH5" s="17" t="str">
        <f t="shared" si="0"/>
        <v>No</v>
      </c>
      <c r="AI5" s="17">
        <f>IF(AH5="Yes", Weightage!$C$16*Weightage!$D$16, IF(AH5="No", Weightage!$C$17*Weightage!$D$17, ))</f>
        <v>20</v>
      </c>
      <c r="AJ5" s="17" t="str">
        <f t="shared" si="1"/>
        <v>No</v>
      </c>
      <c r="AK5" s="17">
        <f>IF(AJ5="Yes", Weightage!$C$16*Weightage!$D$16, IF(AJ5="No", Weightage!$C$17*Weightage!$D$17, ))</f>
        <v>20</v>
      </c>
      <c r="AL5" s="17" t="str">
        <f t="shared" si="2"/>
        <v>Yes</v>
      </c>
      <c r="AM5" s="17">
        <f>IF(AL5="Yes", Weightage!$C$16*Weightage!$D$16, IF(AL5="No", Weightage!$C$17*Weightage!$D$17, ))</f>
        <v>10</v>
      </c>
      <c r="AN5" s="45">
        <f>(SUM(Y5, AB5, AE5, AI5) / Weightage!$E$2)</f>
        <v>5.333333333333333</v>
      </c>
      <c r="AO5" s="45">
        <f>(SUM(Z5, AC5, AF5, AK5) / Weightage!$E$2)</f>
        <v>8.4</v>
      </c>
      <c r="AP5" s="45">
        <f>(SUM(AA5, AD5, AG5, AM5) / Weightage!$E$2)</f>
        <v>7.7333333333333334</v>
      </c>
    </row>
    <row r="6" spans="1:42" ht="43.2" x14ac:dyDescent="0.3">
      <c r="A6" s="17">
        <v>5</v>
      </c>
      <c r="B6" s="2" t="s">
        <v>7</v>
      </c>
      <c r="C6" s="18" t="s">
        <v>27</v>
      </c>
      <c r="D6" s="18" t="s">
        <v>36</v>
      </c>
      <c r="E6" s="18" t="s">
        <v>32</v>
      </c>
      <c r="F6" s="18" t="s">
        <v>22</v>
      </c>
      <c r="G6" s="39">
        <v>60</v>
      </c>
      <c r="H6" s="5" t="s">
        <v>70</v>
      </c>
      <c r="I6" s="18" t="s">
        <v>32</v>
      </c>
      <c r="J6" s="5" t="s">
        <v>70</v>
      </c>
      <c r="K6" s="19" t="s">
        <v>64</v>
      </c>
      <c r="L6" s="18" t="s">
        <v>22</v>
      </c>
      <c r="M6" s="39">
        <v>50</v>
      </c>
      <c r="N6" s="18" t="s">
        <v>70</v>
      </c>
      <c r="O6" s="18" t="s">
        <v>32</v>
      </c>
      <c r="P6" s="18" t="s">
        <v>70</v>
      </c>
      <c r="Q6" s="16" t="s">
        <v>65</v>
      </c>
      <c r="R6" s="18" t="s">
        <v>22</v>
      </c>
      <c r="S6" s="39">
        <v>60</v>
      </c>
      <c r="T6" s="18" t="s">
        <v>70</v>
      </c>
      <c r="U6" s="18" t="s">
        <v>32</v>
      </c>
      <c r="V6" s="18" t="s">
        <v>70</v>
      </c>
      <c r="W6" s="19" t="s">
        <v>64</v>
      </c>
      <c r="X6" s="18" t="s">
        <v>37</v>
      </c>
      <c r="Y6" s="44" cm="1">
        <f t="array" ref="Y6">IF(K6="Normal", Weightage!$C$2*Weightage!$D$2, IF(K6="Attention", Weightage!$C$2*Weightage!$D$3, IF(K6="Action", Weightage!$C$2*Weightage!$D$4, NA)))</f>
        <v>30</v>
      </c>
      <c r="Z6" s="44" cm="1">
        <f t="array" ref="Z6">IF(Q6="Normal", Weightage!$C$2*Weightage!$D$2, IF(Q6="Attention", Weightage!$C$2*Weightage!$D$3, IF(Q6="Action", Weightage!$C$2*Weightage!$D$4, NA)))</f>
        <v>15</v>
      </c>
      <c r="AA6" s="44" cm="1">
        <f t="array" ref="AA6">IF(W6="Normal", Weightage!$C$2*Weightage!$D$2, IF(W6="Attention", Weightage!$C$2*Weightage!$D$3, IF(W6="Action", Weightage!$C$2*Weightage!$D$4, NA)))</f>
        <v>30</v>
      </c>
      <c r="AB6" s="17">
        <f>IF(F6="No Issue", Weightage!$C$6 *Weightage!$D$6, IF(F6="Trouble", Weightage!$C$7*Weightage!$D$7, 0))</f>
        <v>40</v>
      </c>
      <c r="AC6" s="17">
        <f>IF(L6="No Issue", Weightage!$C$6 *Weightage!$D$6, IF(L6="Trouble", Weightage!$C$7*Weightage!$D$7, 0))</f>
        <v>40</v>
      </c>
      <c r="AD6" s="17">
        <f>IF(R6="No Issue", Weightage!$C$6 *Weightage!$D$6, IF(R6="Trouble", Weightage!$C$7*Weightage!$D$7, 0))</f>
        <v>40</v>
      </c>
      <c r="AE6" s="17">
        <f>IF(AND(G6&gt;0,G6&lt;=20), Weightage!$C$9*Weightage!$D$9, IF(AND(G6&gt;20,G6&lt;=40), Weightage!$C$6*Weightage!$D$10, IF(AND(G6&gt;40,G6&lt;=50), Weightage!$C$11*Weightage!$D$11, IF(AND(G6&gt;50,G6&lt;=70), Weightage!$C$12*Weightage!$D$12, IF(AND(G6&gt;70,G6&lt;=80), Weightage!$C$13*Weightage!$D$13, IF(AND(G6&gt;80,G6&lt;=85), Weightage!$C$14*Weightage!$D$14, ))))))</f>
        <v>30</v>
      </c>
      <c r="AF6" s="17">
        <f>IF(AND(M6&gt;0,M6&lt;=20), Weightage!$C$9*Weightage!$D$9, IF(AND(M6&gt;20,M6&lt;=40), Weightage!$C$6*Weightage!$D$10, IF(AND(M6&gt;40,M6&lt;=50), Weightage!$C$11*Weightage!$D$11, IF(AND(M6&gt;50,M6&lt;=70), Weightage!$C$12*Weightage!$D$12, IF(AND(M6&gt;70,M6&lt;=80), Weightage!$C$13*Weightage!$D$13, IF(AND(M6&gt;80,M6&lt;=85), Weightage!$C$14*Weightage!$D$14, ))))))</f>
        <v>24</v>
      </c>
      <c r="AG6" s="17">
        <f>IF(AND(S6&gt;0,S6&lt;=20), Weightage!$C$9*Weightage!$D$9, IF(AND(S6&gt;20,S6&lt;=40), Weightage!$C$6*Weightage!$D$10, IF(AND(S6&gt;40,S6&lt;=50), Weightage!$C$11*Weightage!$D$11, IF(AND(S6&gt;50,S6&lt;=70), Weightage!$C$12*Weightage!$D$12, IF(AND(S6&gt;70,S6&lt;=80), Weightage!$C$13*Weightage!$D$13, IF(AND(S6&gt;80,S6&lt;=85), Weightage!$C$14*Weightage!$D$14, ))))))</f>
        <v>30</v>
      </c>
      <c r="AH6" s="17" t="str">
        <f t="shared" si="0"/>
        <v>No</v>
      </c>
      <c r="AI6" s="17">
        <f>IF(AH6="Yes", Weightage!$C$16*Weightage!$D$16, IF(AH6="No", Weightage!$C$17*Weightage!$D$17, ))</f>
        <v>20</v>
      </c>
      <c r="AJ6" s="17" t="str">
        <f t="shared" si="1"/>
        <v>No</v>
      </c>
      <c r="AK6" s="17">
        <f>IF(AJ6="Yes", Weightage!$C$16*Weightage!$D$16, IF(AJ6="No", Weightage!$C$17*Weightage!$D$17, ))</f>
        <v>20</v>
      </c>
      <c r="AL6" s="17" t="str">
        <f t="shared" si="2"/>
        <v>No</v>
      </c>
      <c r="AM6" s="17">
        <f>IF(AL6="Yes", Weightage!$C$16*Weightage!$D$16, IF(AL6="No", Weightage!$C$17*Weightage!$D$17, ))</f>
        <v>20</v>
      </c>
      <c r="AN6" s="45">
        <f>(SUM(Y6, AB6, AE6, AI6) / Weightage!$E$2)</f>
        <v>8</v>
      </c>
      <c r="AO6" s="45">
        <f>(SUM(Z6, AC6, AF6, AK6) / Weightage!$E$2)</f>
        <v>6.6</v>
      </c>
      <c r="AP6" s="45">
        <f>(SUM(AA6, AD6, AG6, AM6) / Weightage!$E$2)</f>
        <v>8</v>
      </c>
    </row>
    <row r="7" spans="1:42" ht="43.2" x14ac:dyDescent="0.3">
      <c r="A7" s="17">
        <v>6</v>
      </c>
      <c r="B7" s="2" t="s">
        <v>8</v>
      </c>
      <c r="C7" s="18" t="s">
        <v>28</v>
      </c>
      <c r="D7" s="7" t="s">
        <v>38</v>
      </c>
      <c r="E7" s="18" t="s">
        <v>32</v>
      </c>
      <c r="F7" s="4" t="s">
        <v>69</v>
      </c>
      <c r="G7" s="40">
        <v>84</v>
      </c>
      <c r="H7" s="5" t="s">
        <v>70</v>
      </c>
      <c r="I7" s="18" t="s">
        <v>32</v>
      </c>
      <c r="J7" s="5" t="s">
        <v>70</v>
      </c>
      <c r="K7" s="19" t="s">
        <v>64</v>
      </c>
      <c r="L7" s="4" t="s">
        <v>69</v>
      </c>
      <c r="M7" s="40">
        <v>84</v>
      </c>
      <c r="N7" s="18" t="s">
        <v>70</v>
      </c>
      <c r="O7" s="18" t="s">
        <v>32</v>
      </c>
      <c r="P7" s="18" t="s">
        <v>70</v>
      </c>
      <c r="Q7" s="19" t="s">
        <v>64</v>
      </c>
      <c r="R7" s="4" t="s">
        <v>69</v>
      </c>
      <c r="S7" s="37">
        <v>27</v>
      </c>
      <c r="T7" s="18" t="s">
        <v>70</v>
      </c>
      <c r="U7" s="8" t="s">
        <v>69</v>
      </c>
      <c r="V7" s="18" t="s">
        <v>70</v>
      </c>
      <c r="W7" s="19" t="s">
        <v>64</v>
      </c>
      <c r="X7" s="18" t="s">
        <v>39</v>
      </c>
      <c r="Y7" s="44" cm="1">
        <f t="array" ref="Y7">IF(K7="Normal", Weightage!$C$2*Weightage!$D$2, IF(K7="Attention", Weightage!$C$2*Weightage!$D$3, IF(K7="Action", Weightage!$C$2*Weightage!$D$4, NA)))</f>
        <v>30</v>
      </c>
      <c r="Z7" s="44" cm="1">
        <f t="array" ref="Z7">IF(Q7="Normal", Weightage!$C$2*Weightage!$D$2, IF(Q7="Attention", Weightage!$C$2*Weightage!$D$3, IF(Q7="Action", Weightage!$C$2*Weightage!$D$4, NA)))</f>
        <v>30</v>
      </c>
      <c r="AA7" s="44" cm="1">
        <f t="array" ref="AA7">IF(W7="Normal", Weightage!$C$2*Weightage!$D$2, IF(W7="Attention", Weightage!$C$2*Weightage!$D$3, IF(W7="Action", Weightage!$C$2*Weightage!$D$4, NA)))</f>
        <v>30</v>
      </c>
      <c r="AB7" s="17">
        <f>IF(F7="No Issue", Weightage!$C$6 *Weightage!$D$6, IF(F7="Trouble", Weightage!$C$7*Weightage!$D$7, 0))</f>
        <v>0</v>
      </c>
      <c r="AC7" s="17">
        <f>IF(L7="No Issue", Weightage!$C$6 *Weightage!$D$6, IF(L7="Trouble", Weightage!$C$7*Weightage!$D$7, 0))</f>
        <v>0</v>
      </c>
      <c r="AD7" s="17">
        <f>IF(R7="No Issue", Weightage!$C$6 *Weightage!$D$6, IF(R7="Trouble", Weightage!$C$7*Weightage!$D$7, 0))</f>
        <v>0</v>
      </c>
      <c r="AE7" s="17">
        <f>IF(AND(G7&gt;0,G7&lt;=20), Weightage!$C$9*Weightage!$D$9, IF(AND(G7&gt;20,G7&lt;=40), Weightage!$C$6*Weightage!$D$10, IF(AND(G7&gt;40,G7&lt;=50), Weightage!$C$11*Weightage!$D$11, IF(AND(G7&gt;50,G7&lt;=70), Weightage!$C$12*Weightage!$D$12, IF(AND(G7&gt;70,G7&lt;=80), Weightage!$C$13*Weightage!$D$13, IF(AND(G7&gt;80,G7&lt;=85), Weightage!$C$14*Weightage!$D$14, ))))))</f>
        <v>60</v>
      </c>
      <c r="AF7" s="17">
        <f>IF(AND(M7&gt;0,M7&lt;=20), Weightage!$C$9*Weightage!$D$9, IF(AND(M7&gt;20,M7&lt;=40), Weightage!$C$6*Weightage!$D$10, IF(AND(M7&gt;40,M7&lt;=50), Weightage!$C$11*Weightage!$D$11, IF(AND(M7&gt;50,M7&lt;=70), Weightage!$C$12*Weightage!$D$12, IF(AND(M7&gt;70,M7&lt;=80), Weightage!$C$13*Weightage!$D$13, IF(AND(M7&gt;80,M7&lt;=85), Weightage!$C$14*Weightage!$D$14, ))))))</f>
        <v>60</v>
      </c>
      <c r="AG7" s="17">
        <f>IF(AND(S7&gt;0,S7&lt;=20), Weightage!$C$9*Weightage!$D$9, IF(AND(S7&gt;20,S7&lt;=40), Weightage!$C$6*Weightage!$D$10, IF(AND(S7&gt;40,S7&lt;=50), Weightage!$C$11*Weightage!$D$11, IF(AND(S7&gt;50,S7&lt;=70), Weightage!$C$12*Weightage!$D$12, IF(AND(S7&gt;70,S7&lt;=80), Weightage!$C$13*Weightage!$D$13, IF(AND(S7&gt;80,S7&lt;=85), Weightage!$C$14*Weightage!$D$14, ))))))</f>
        <v>8</v>
      </c>
      <c r="AH7" s="17" t="str">
        <f t="shared" si="0"/>
        <v>No</v>
      </c>
      <c r="AI7" s="17">
        <f>IF(AH7="Yes", Weightage!$C$16*Weightage!$D$16, IF(AH7="No", Weightage!$C$17*Weightage!$D$17, ))</f>
        <v>20</v>
      </c>
      <c r="AJ7" s="17" t="str">
        <f t="shared" si="1"/>
        <v>No</v>
      </c>
      <c r="AK7" s="17">
        <f>IF(AJ7="Yes", Weightage!$C$16*Weightage!$D$16, IF(AJ7="No", Weightage!$C$17*Weightage!$D$17, ))</f>
        <v>20</v>
      </c>
      <c r="AL7" s="17" t="str">
        <f t="shared" si="2"/>
        <v>Yes</v>
      </c>
      <c r="AM7" s="17">
        <f>IF(AL7="Yes", Weightage!$C$16*Weightage!$D$16, IF(AL7="No", Weightage!$C$17*Weightage!$D$17, ))</f>
        <v>10</v>
      </c>
      <c r="AN7" s="45">
        <f>(SUM(Y7, AB7, AE7, AI7) / Weightage!$E$2)</f>
        <v>7.333333333333333</v>
      </c>
      <c r="AO7" s="45">
        <f>(SUM(Z7, AC7, AF7, AK7) / Weightage!$E$2)</f>
        <v>7.333333333333333</v>
      </c>
      <c r="AP7" s="45">
        <f>(SUM(AA7, AD7, AG7, AM7) / Weightage!$E$2)</f>
        <v>3.2</v>
      </c>
    </row>
    <row r="8" spans="1:42" x14ac:dyDescent="0.3">
      <c r="A8" s="17">
        <v>7</v>
      </c>
      <c r="B8" s="2" t="s">
        <v>9</v>
      </c>
      <c r="C8" s="18" t="s">
        <v>25</v>
      </c>
      <c r="D8" s="18" t="s">
        <v>34</v>
      </c>
      <c r="E8" s="18" t="s">
        <v>32</v>
      </c>
      <c r="F8" s="18" t="s">
        <v>22</v>
      </c>
      <c r="G8" s="36">
        <v>82</v>
      </c>
      <c r="H8" s="5" t="s">
        <v>70</v>
      </c>
      <c r="I8" s="18" t="s">
        <v>32</v>
      </c>
      <c r="J8" s="5" t="s">
        <v>70</v>
      </c>
      <c r="K8" s="16" t="s">
        <v>65</v>
      </c>
      <c r="L8" s="4" t="s">
        <v>69</v>
      </c>
      <c r="M8" s="41">
        <v>83</v>
      </c>
      <c r="N8" s="18" t="s">
        <v>70</v>
      </c>
      <c r="O8" s="18" t="s">
        <v>32</v>
      </c>
      <c r="P8" s="18" t="s">
        <v>70</v>
      </c>
      <c r="Q8" s="19" t="s">
        <v>64</v>
      </c>
      <c r="R8" s="18" t="s">
        <v>22</v>
      </c>
      <c r="S8" s="39">
        <v>75</v>
      </c>
      <c r="T8" s="18" t="s">
        <v>70</v>
      </c>
      <c r="U8" s="18" t="s">
        <v>32</v>
      </c>
      <c r="V8" s="18" t="s">
        <v>70</v>
      </c>
      <c r="W8" s="16" t="s">
        <v>65</v>
      </c>
      <c r="X8" s="18"/>
      <c r="Y8" s="44" cm="1">
        <f t="array" ref="Y8">IF(K8="Normal", Weightage!$C$2*Weightage!$D$2, IF(K8="Attention", Weightage!$C$2*Weightage!$D$3, IF(K8="Action", Weightage!$C$2*Weightage!$D$4, NA)))</f>
        <v>15</v>
      </c>
      <c r="Z8" s="44" cm="1">
        <f t="array" ref="Z8">IF(Q8="Normal", Weightage!$C$2*Weightage!$D$2, IF(Q8="Attention", Weightage!$C$2*Weightage!$D$3, IF(Q8="Action", Weightage!$C$2*Weightage!$D$4, NA)))</f>
        <v>30</v>
      </c>
      <c r="AA8" s="44" cm="1">
        <f t="array" ref="AA8">IF(W8="Normal", Weightage!$C$2*Weightage!$D$2, IF(W8="Attention", Weightage!$C$2*Weightage!$D$3, IF(W8="Action", Weightage!$C$2*Weightage!$D$4, NA)))</f>
        <v>15</v>
      </c>
      <c r="AB8" s="17">
        <f>IF(F8="No Issue", Weightage!$C$6 *Weightage!$D$6, IF(F8="Trouble", Weightage!$C$7*Weightage!$D$7, 0))</f>
        <v>40</v>
      </c>
      <c r="AC8" s="17">
        <f>IF(L8="No Issue", Weightage!$C$6 *Weightage!$D$6, IF(L8="Trouble", Weightage!$C$7*Weightage!$D$7, 0))</f>
        <v>0</v>
      </c>
      <c r="AD8" s="17">
        <f>IF(R8="No Issue", Weightage!$C$6 *Weightage!$D$6, IF(R8="Trouble", Weightage!$C$7*Weightage!$D$7, 0))</f>
        <v>40</v>
      </c>
      <c r="AE8" s="17">
        <f>IF(AND(G8&gt;0,G8&lt;=20), Weightage!$C$9*Weightage!$D$9, IF(AND(G8&gt;20,G8&lt;=40), Weightage!$C$6*Weightage!$D$10, IF(AND(G8&gt;40,G8&lt;=50), Weightage!$C$11*Weightage!$D$11, IF(AND(G8&gt;50,G8&lt;=70), Weightage!$C$12*Weightage!$D$12, IF(AND(G8&gt;70,G8&lt;=80), Weightage!$C$13*Weightage!$D$13, IF(AND(G8&gt;80,G8&lt;=85), Weightage!$C$14*Weightage!$D$14, ))))))</f>
        <v>60</v>
      </c>
      <c r="AF8" s="17">
        <f>IF(AND(M8&gt;0,M8&lt;=20), Weightage!$C$9*Weightage!$D$9, IF(AND(M8&gt;20,M8&lt;=40), Weightage!$C$6*Weightage!$D$10, IF(AND(M8&gt;40,M8&lt;=50), Weightage!$C$11*Weightage!$D$11, IF(AND(M8&gt;50,M8&lt;=70), Weightage!$C$12*Weightage!$D$12, IF(AND(M8&gt;70,M8&lt;=80), Weightage!$C$13*Weightage!$D$13, IF(AND(M8&gt;80,M8&lt;=85), Weightage!$C$14*Weightage!$D$14, ))))))</f>
        <v>60</v>
      </c>
      <c r="AG8" s="17">
        <f>IF(AND(S8&gt;0,S8&lt;=20), Weightage!$C$9*Weightage!$D$9, IF(AND(S8&gt;20,S8&lt;=40), Weightage!$C$6*Weightage!$D$10, IF(AND(S8&gt;40,S8&lt;=50), Weightage!$C$11*Weightage!$D$11, IF(AND(S8&gt;50,S8&lt;=70), Weightage!$C$12*Weightage!$D$12, IF(AND(S8&gt;70,S8&lt;=80), Weightage!$C$13*Weightage!$D$13, IF(AND(S8&gt;80,S8&lt;=85), Weightage!$C$14*Weightage!$D$14, ))))))</f>
        <v>36</v>
      </c>
      <c r="AH8" s="17" t="str">
        <f t="shared" si="0"/>
        <v>No</v>
      </c>
      <c r="AI8" s="17">
        <f>IF(AH8="Yes", Weightage!$C$16*Weightage!$D$16, IF(AH8="No", Weightage!$C$17*Weightage!$D$17, ))</f>
        <v>20</v>
      </c>
      <c r="AJ8" s="17" t="str">
        <f t="shared" si="1"/>
        <v>No</v>
      </c>
      <c r="AK8" s="17">
        <f>IF(AJ8="Yes", Weightage!$C$16*Weightage!$D$16, IF(AJ8="No", Weightage!$C$17*Weightage!$D$17, ))</f>
        <v>20</v>
      </c>
      <c r="AL8" s="17" t="str">
        <f t="shared" si="2"/>
        <v>No</v>
      </c>
      <c r="AM8" s="17">
        <f>IF(AL8="Yes", Weightage!$C$16*Weightage!$D$16, IF(AL8="No", Weightage!$C$17*Weightage!$D$17, ))</f>
        <v>20</v>
      </c>
      <c r="AN8" s="45">
        <f>(SUM(Y8, AB8, AE8, AI8) / Weightage!$E$2)</f>
        <v>9</v>
      </c>
      <c r="AO8" s="45">
        <f>(SUM(Z8, AC8, AF8, AK8) / Weightage!$E$2)</f>
        <v>7.333333333333333</v>
      </c>
      <c r="AP8" s="45">
        <f>(SUM(AA8, AD8, AG8, AM8) / Weightage!$E$2)</f>
        <v>7.4</v>
      </c>
    </row>
    <row r="9" spans="1:42" ht="43.2" x14ac:dyDescent="0.3">
      <c r="A9" s="17">
        <v>8</v>
      </c>
      <c r="B9" s="2" t="s">
        <v>10</v>
      </c>
      <c r="C9" s="18" t="s">
        <v>26</v>
      </c>
      <c r="D9" s="18" t="s">
        <v>36</v>
      </c>
      <c r="E9" s="18" t="s">
        <v>32</v>
      </c>
      <c r="F9" s="18" t="s">
        <v>22</v>
      </c>
      <c r="G9" s="37">
        <v>64</v>
      </c>
      <c r="H9" s="5" t="s">
        <v>70</v>
      </c>
      <c r="I9" s="18" t="s">
        <v>32</v>
      </c>
      <c r="J9" s="5" t="s">
        <v>70</v>
      </c>
      <c r="K9" s="19" t="s">
        <v>64</v>
      </c>
      <c r="L9" s="18" t="s">
        <v>22</v>
      </c>
      <c r="M9" s="37">
        <v>64</v>
      </c>
      <c r="N9" s="18" t="s">
        <v>70</v>
      </c>
      <c r="O9" s="18" t="s">
        <v>32</v>
      </c>
      <c r="P9" s="18" t="s">
        <v>70</v>
      </c>
      <c r="Q9" s="19" t="s">
        <v>64</v>
      </c>
      <c r="R9" s="18" t="s">
        <v>22</v>
      </c>
      <c r="S9" s="37">
        <v>64</v>
      </c>
      <c r="T9" s="18" t="s">
        <v>70</v>
      </c>
      <c r="U9" s="18" t="s">
        <v>32</v>
      </c>
      <c r="V9" s="18" t="s">
        <v>70</v>
      </c>
      <c r="W9" s="19" t="s">
        <v>64</v>
      </c>
      <c r="X9" s="18" t="s">
        <v>40</v>
      </c>
      <c r="Y9" s="44" cm="1">
        <f t="array" ref="Y9">IF(K9="Normal", Weightage!$C$2*Weightage!$D$2, IF(K9="Attention", Weightage!$C$2*Weightage!$D$3, IF(K9="Action", Weightage!$C$2*Weightage!$D$4, NA)))</f>
        <v>30</v>
      </c>
      <c r="Z9" s="44" cm="1">
        <f t="array" ref="Z9">IF(Q9="Normal", Weightage!$C$2*Weightage!$D$2, IF(Q9="Attention", Weightage!$C$2*Weightage!$D$3, IF(Q9="Action", Weightage!$C$2*Weightage!$D$4, NA)))</f>
        <v>30</v>
      </c>
      <c r="AA9" s="44" cm="1">
        <f t="array" ref="AA9">IF(W9="Normal", Weightage!$C$2*Weightage!$D$2, IF(W9="Attention", Weightage!$C$2*Weightage!$D$3, IF(W9="Action", Weightage!$C$2*Weightage!$D$4, NA)))</f>
        <v>30</v>
      </c>
      <c r="AB9" s="17">
        <f>IF(F9="No Issue", Weightage!$C$6 *Weightage!$D$6, IF(F9="Trouble", Weightage!$C$7*Weightage!$D$7, 0))</f>
        <v>40</v>
      </c>
      <c r="AC9" s="17">
        <f>IF(L9="No Issue", Weightage!$C$6 *Weightage!$D$6, IF(L9="Trouble", Weightage!$C$7*Weightage!$D$7, 0))</f>
        <v>40</v>
      </c>
      <c r="AD9" s="17">
        <f>IF(R9="No Issue", Weightage!$C$6 *Weightage!$D$6, IF(R9="Trouble", Weightage!$C$7*Weightage!$D$7, 0))</f>
        <v>40</v>
      </c>
      <c r="AE9" s="17">
        <f>IF(AND(G9&gt;0,G9&lt;=20), Weightage!$C$9*Weightage!$D$9, IF(AND(G9&gt;20,G9&lt;=40), Weightage!$C$6*Weightage!$D$10, IF(AND(G9&gt;40,G9&lt;=50), Weightage!$C$11*Weightage!$D$11, IF(AND(G9&gt;50,G9&lt;=70), Weightage!$C$12*Weightage!$D$12, IF(AND(G9&gt;70,G9&lt;=80), Weightage!$C$13*Weightage!$D$13, IF(AND(G9&gt;80,G9&lt;=85), Weightage!$C$14*Weightage!$D$14, ))))))</f>
        <v>30</v>
      </c>
      <c r="AF9" s="17">
        <f>IF(AND(M9&gt;0,M9&lt;=20), Weightage!$C$9*Weightage!$D$9, IF(AND(M9&gt;20,M9&lt;=40), Weightage!$C$6*Weightage!$D$10, IF(AND(M9&gt;40,M9&lt;=50), Weightage!$C$11*Weightage!$D$11, IF(AND(M9&gt;50,M9&lt;=70), Weightage!$C$12*Weightage!$D$12, IF(AND(M9&gt;70,M9&lt;=80), Weightage!$C$13*Weightage!$D$13, IF(AND(M9&gt;80,M9&lt;=85), Weightage!$C$14*Weightage!$D$14, ))))))</f>
        <v>30</v>
      </c>
      <c r="AG9" s="17">
        <f>IF(AND(S9&gt;0,S9&lt;=20), Weightage!$C$9*Weightage!$D$9, IF(AND(S9&gt;20,S9&lt;=40), Weightage!$C$6*Weightage!$D$10, IF(AND(S9&gt;40,S9&lt;=50), Weightage!$C$11*Weightage!$D$11, IF(AND(S9&gt;50,S9&lt;=70), Weightage!$C$12*Weightage!$D$12, IF(AND(S9&gt;70,S9&lt;=80), Weightage!$C$13*Weightage!$D$13, IF(AND(S9&gt;80,S9&lt;=85), Weightage!$C$14*Weightage!$D$14, ))))))</f>
        <v>30</v>
      </c>
      <c r="AH9" s="17" t="str">
        <f t="shared" si="0"/>
        <v>No</v>
      </c>
      <c r="AI9" s="17">
        <f>IF(AH9="Yes", Weightage!$C$16*Weightage!$D$16, IF(AH9="No", Weightage!$C$17*Weightage!$D$17, ))</f>
        <v>20</v>
      </c>
      <c r="AJ9" s="17" t="str">
        <f t="shared" si="1"/>
        <v>No</v>
      </c>
      <c r="AK9" s="17">
        <f>IF(AJ9="Yes", Weightage!$C$16*Weightage!$D$16, IF(AJ9="No", Weightage!$C$17*Weightage!$D$17, ))</f>
        <v>20</v>
      </c>
      <c r="AL9" s="17" t="str">
        <f t="shared" si="2"/>
        <v>No</v>
      </c>
      <c r="AM9" s="17">
        <f>IF(AL9="Yes", Weightage!$C$16*Weightage!$D$16, IF(AL9="No", Weightage!$C$17*Weightage!$D$17, ))</f>
        <v>20</v>
      </c>
      <c r="AN9" s="45">
        <f>(SUM(Y9, AB9, AE9, AI9) / Weightage!$E$2)</f>
        <v>8</v>
      </c>
      <c r="AO9" s="45">
        <f>(SUM(Z9, AC9, AF9, AK9) / Weightage!$E$2)</f>
        <v>8</v>
      </c>
      <c r="AP9" s="45">
        <f>(SUM(AA9, AD9, AG9, AM9) / Weightage!$E$2)</f>
        <v>8</v>
      </c>
    </row>
    <row r="10" spans="1:42" ht="43.2" x14ac:dyDescent="0.3">
      <c r="A10" s="17">
        <v>9</v>
      </c>
      <c r="B10" s="2" t="s">
        <v>11</v>
      </c>
      <c r="C10" s="18" t="s">
        <v>27</v>
      </c>
      <c r="D10" s="18" t="s">
        <v>41</v>
      </c>
      <c r="E10" s="18" t="s">
        <v>32</v>
      </c>
      <c r="F10" s="3" t="s">
        <v>69</v>
      </c>
      <c r="G10" s="36">
        <v>79</v>
      </c>
      <c r="H10" s="5" t="s">
        <v>70</v>
      </c>
      <c r="I10" s="3" t="s">
        <v>69</v>
      </c>
      <c r="J10" s="5" t="s">
        <v>70</v>
      </c>
      <c r="K10" s="16" t="s">
        <v>65</v>
      </c>
      <c r="L10" s="3" t="s">
        <v>69</v>
      </c>
      <c r="M10" s="39">
        <v>73</v>
      </c>
      <c r="N10" s="18" t="s">
        <v>70</v>
      </c>
      <c r="O10" s="3" t="s">
        <v>69</v>
      </c>
      <c r="P10" s="18" t="s">
        <v>70</v>
      </c>
      <c r="Q10" s="19" t="s">
        <v>64</v>
      </c>
      <c r="R10" s="18" t="s">
        <v>22</v>
      </c>
      <c r="S10" s="36">
        <v>79</v>
      </c>
      <c r="T10" s="18" t="s">
        <v>70</v>
      </c>
      <c r="U10" s="18" t="s">
        <v>32</v>
      </c>
      <c r="V10" s="18" t="s">
        <v>70</v>
      </c>
      <c r="W10" s="19" t="s">
        <v>64</v>
      </c>
      <c r="X10" s="18" t="s">
        <v>42</v>
      </c>
      <c r="Y10" s="44" cm="1">
        <f t="array" ref="Y10">IF(K10="Normal", Weightage!$C$2*Weightage!$D$2, IF(K10="Attention", Weightage!$C$2*Weightage!$D$3, IF(K10="Action", Weightage!$C$2*Weightage!$D$4, NA)))</f>
        <v>15</v>
      </c>
      <c r="Z10" s="44" cm="1">
        <f t="array" ref="Z10">IF(Q10="Normal", Weightage!$C$2*Weightage!$D$2, IF(Q10="Attention", Weightage!$C$2*Weightage!$D$3, IF(Q10="Action", Weightage!$C$2*Weightage!$D$4, NA)))</f>
        <v>30</v>
      </c>
      <c r="AA10" s="44" cm="1">
        <f t="array" ref="AA10">IF(W10="Normal", Weightage!$C$2*Weightage!$D$2, IF(W10="Attention", Weightage!$C$2*Weightage!$D$3, IF(W10="Action", Weightage!$C$2*Weightage!$D$4, NA)))</f>
        <v>30</v>
      </c>
      <c r="AB10" s="17">
        <f>IF(F10="No Issue", Weightage!$C$6 *Weightage!$D$6, IF(F10="Trouble", Weightage!$C$7*Weightage!$D$7, 0))</f>
        <v>0</v>
      </c>
      <c r="AC10" s="17">
        <f>IF(L10="No Issue", Weightage!$C$6 *Weightage!$D$6, IF(L10="Trouble", Weightage!$C$7*Weightage!$D$7, 0))</f>
        <v>0</v>
      </c>
      <c r="AD10" s="17">
        <f>IF(R10="No Issue", Weightage!$C$6 *Weightage!$D$6, IF(R10="Trouble", Weightage!$C$7*Weightage!$D$7, 0))</f>
        <v>40</v>
      </c>
      <c r="AE10" s="17">
        <f>IF(AND(G10&gt;0,G10&lt;=20), Weightage!$C$9*Weightage!$D$9, IF(AND(G10&gt;20,G10&lt;=40), Weightage!$C$6*Weightage!$D$10, IF(AND(G10&gt;40,G10&lt;=50), Weightage!$C$11*Weightage!$D$11, IF(AND(G10&gt;50,G10&lt;=70), Weightage!$C$12*Weightage!$D$12, IF(AND(G10&gt;70,G10&lt;=80), Weightage!$C$13*Weightage!$D$13, IF(AND(G10&gt;80,G10&lt;=85), Weightage!$C$14*Weightage!$D$14, ))))))</f>
        <v>36</v>
      </c>
      <c r="AF10" s="17">
        <f>IF(AND(M10&gt;0,M10&lt;=20), Weightage!$C$9*Weightage!$D$9, IF(AND(M10&gt;20,M10&lt;=40), Weightage!$C$6*Weightage!$D$10, IF(AND(M10&gt;40,M10&lt;=50), Weightage!$C$11*Weightage!$D$11, IF(AND(M10&gt;50,M10&lt;=70), Weightage!$C$12*Weightage!$D$12, IF(AND(M10&gt;70,M10&lt;=80), Weightage!$C$13*Weightage!$D$13, IF(AND(M10&gt;80,M10&lt;=85), Weightage!$C$14*Weightage!$D$14, ))))))</f>
        <v>36</v>
      </c>
      <c r="AG10" s="17">
        <f>IF(AND(S10&gt;0,S10&lt;=20), Weightage!$C$9*Weightage!$D$9, IF(AND(S10&gt;20,S10&lt;=40), Weightage!$C$6*Weightage!$D$10, IF(AND(S10&gt;40,S10&lt;=50), Weightage!$C$11*Weightage!$D$11, IF(AND(S10&gt;50,S10&lt;=70), Weightage!$C$12*Weightage!$D$12, IF(AND(S10&gt;70,S10&lt;=80), Weightage!$C$13*Weightage!$D$13, IF(AND(S10&gt;80,S10&lt;=85), Weightage!$C$14*Weightage!$D$14, ))))))</f>
        <v>36</v>
      </c>
      <c r="AH10" s="17" t="str">
        <f t="shared" si="0"/>
        <v>Yes</v>
      </c>
      <c r="AI10" s="17">
        <f>IF(AH10="Yes", Weightage!$C$16*Weightage!$D$16, IF(AH10="No", Weightage!$C$17*Weightage!$D$17, ))</f>
        <v>10</v>
      </c>
      <c r="AJ10" s="17" t="str">
        <f t="shared" si="1"/>
        <v>Yes</v>
      </c>
      <c r="AK10" s="17">
        <f>IF(AJ10="Yes", Weightage!$C$16*Weightage!$D$16, IF(AJ10="No", Weightage!$C$17*Weightage!$D$17, ))</f>
        <v>10</v>
      </c>
      <c r="AL10" s="17" t="str">
        <f t="shared" si="2"/>
        <v>No</v>
      </c>
      <c r="AM10" s="17">
        <f>IF(AL10="Yes", Weightage!$C$16*Weightage!$D$16, IF(AL10="No", Weightage!$C$17*Weightage!$D$17, ))</f>
        <v>20</v>
      </c>
      <c r="AN10" s="45">
        <f>(SUM(Y10, AB10, AE10, AI10) / Weightage!$E$2)</f>
        <v>4.0666666666666664</v>
      </c>
      <c r="AO10" s="45">
        <f>(SUM(Z10, AC10, AF10, AK10) / Weightage!$E$2)</f>
        <v>5.0666666666666664</v>
      </c>
      <c r="AP10" s="45">
        <f>(SUM(AA10, AD10, AG10, AM10) / Weightage!$E$2)</f>
        <v>8.4</v>
      </c>
    </row>
    <row r="11" spans="1:42" ht="72" x14ac:dyDescent="0.3">
      <c r="A11" s="17">
        <v>10</v>
      </c>
      <c r="B11" s="2" t="s">
        <v>12</v>
      </c>
      <c r="C11" s="18" t="s">
        <v>28</v>
      </c>
      <c r="D11" s="18" t="s">
        <v>43</v>
      </c>
      <c r="E11" s="18" t="s">
        <v>32</v>
      </c>
      <c r="F11" s="18" t="s">
        <v>22</v>
      </c>
      <c r="G11" s="39">
        <v>44</v>
      </c>
      <c r="H11" s="5" t="s">
        <v>70</v>
      </c>
      <c r="I11" s="6" t="s">
        <v>32</v>
      </c>
      <c r="J11" s="5" t="s">
        <v>70</v>
      </c>
      <c r="K11" s="19" t="s">
        <v>64</v>
      </c>
      <c r="L11" s="18" t="s">
        <v>22</v>
      </c>
      <c r="M11" s="39">
        <v>53</v>
      </c>
      <c r="N11" s="18" t="s">
        <v>70</v>
      </c>
      <c r="O11" s="18" t="s">
        <v>32</v>
      </c>
      <c r="P11" s="18" t="s">
        <v>70</v>
      </c>
      <c r="Q11" s="16" t="s">
        <v>65</v>
      </c>
      <c r="R11" s="18" t="s">
        <v>22</v>
      </c>
      <c r="S11" s="39">
        <v>50</v>
      </c>
      <c r="T11" s="18" t="s">
        <v>70</v>
      </c>
      <c r="U11" s="18" t="s">
        <v>32</v>
      </c>
      <c r="V11" s="18" t="s">
        <v>70</v>
      </c>
      <c r="W11" s="19" t="s">
        <v>64</v>
      </c>
      <c r="X11" s="18" t="s">
        <v>44</v>
      </c>
      <c r="Y11" s="44" cm="1">
        <f t="array" ref="Y11">IF(K11="Normal", Weightage!$C$2*Weightage!$D$2, IF(K11="Attention", Weightage!$C$2*Weightage!$D$3, IF(K11="Action", Weightage!$C$2*Weightage!$D$4, NA)))</f>
        <v>30</v>
      </c>
      <c r="Z11" s="44" cm="1">
        <f t="array" ref="Z11">IF(Q11="Normal", Weightage!$C$2*Weightage!$D$2, IF(Q11="Attention", Weightage!$C$2*Weightage!$D$3, IF(Q11="Action", Weightage!$C$2*Weightage!$D$4, NA)))</f>
        <v>15</v>
      </c>
      <c r="AA11" s="44" cm="1">
        <f t="array" ref="AA11">IF(W11="Normal", Weightage!$C$2*Weightage!$D$2, IF(W11="Attention", Weightage!$C$2*Weightage!$D$3, IF(W11="Action", Weightage!$C$2*Weightage!$D$4, NA)))</f>
        <v>30</v>
      </c>
      <c r="AB11" s="17">
        <f>IF(F11="No Issue", Weightage!$C$6 *Weightage!$D$6, IF(F11="Trouble", Weightage!$C$7*Weightage!$D$7, 0))</f>
        <v>40</v>
      </c>
      <c r="AC11" s="17">
        <f>IF(L11="No Issue", Weightage!$C$6 *Weightage!$D$6, IF(L11="Trouble", Weightage!$C$7*Weightage!$D$7, 0))</f>
        <v>40</v>
      </c>
      <c r="AD11" s="17">
        <f>IF(R11="No Issue", Weightage!$C$6 *Weightage!$D$6, IF(R11="Trouble", Weightage!$C$7*Weightage!$D$7, 0))</f>
        <v>40</v>
      </c>
      <c r="AE11" s="17">
        <f>IF(AND(G11&gt;0,G11&lt;=20), Weightage!$C$9*Weightage!$D$9, IF(AND(G11&gt;20,G11&lt;=40), Weightage!$C$6*Weightage!$D$10, IF(AND(G11&gt;40,G11&lt;=50), Weightage!$C$11*Weightage!$D$11, IF(AND(G11&gt;50,G11&lt;=70), Weightage!$C$12*Weightage!$D$12, IF(AND(G11&gt;70,G11&lt;=80), Weightage!$C$13*Weightage!$D$13, IF(AND(G11&gt;80,G11&lt;=85), Weightage!$C$14*Weightage!$D$14, ))))))</f>
        <v>24</v>
      </c>
      <c r="AF11" s="17">
        <f>IF(AND(M11&gt;0,M11&lt;=20), Weightage!$C$9*Weightage!$D$9, IF(AND(M11&gt;20,M11&lt;=40), Weightage!$C$6*Weightage!$D$10, IF(AND(M11&gt;40,M11&lt;=50), Weightage!$C$11*Weightage!$D$11, IF(AND(M11&gt;50,M11&lt;=70), Weightage!$C$12*Weightage!$D$12, IF(AND(M11&gt;70,M11&lt;=80), Weightage!$C$13*Weightage!$D$13, IF(AND(M11&gt;80,M11&lt;=85), Weightage!$C$14*Weightage!$D$14, ))))))</f>
        <v>30</v>
      </c>
      <c r="AG11" s="17">
        <f>IF(AND(S11&gt;0,S11&lt;=20), Weightage!$C$9*Weightage!$D$9, IF(AND(S11&gt;20,S11&lt;=40), Weightage!$C$6*Weightage!$D$10, IF(AND(S11&gt;40,S11&lt;=50), Weightage!$C$11*Weightage!$D$11, IF(AND(S11&gt;50,S11&lt;=70), Weightage!$C$12*Weightage!$D$12, IF(AND(S11&gt;70,S11&lt;=80), Weightage!$C$13*Weightage!$D$13, IF(AND(S11&gt;80,S11&lt;=85), Weightage!$C$14*Weightage!$D$14, ))))))</f>
        <v>24</v>
      </c>
      <c r="AH11" s="17" t="str">
        <f t="shared" si="0"/>
        <v>No</v>
      </c>
      <c r="AI11" s="17">
        <f>IF(AH11="Yes", Weightage!$C$16*Weightage!$D$16, IF(AH11="No", Weightage!$C$17*Weightage!$D$17, ))</f>
        <v>20</v>
      </c>
      <c r="AJ11" s="17" t="str">
        <f t="shared" si="1"/>
        <v>No</v>
      </c>
      <c r="AK11" s="17">
        <f>IF(AJ11="Yes", Weightage!$C$16*Weightage!$D$16, IF(AJ11="No", Weightage!$C$17*Weightage!$D$17, ))</f>
        <v>20</v>
      </c>
      <c r="AL11" s="17" t="str">
        <f t="shared" si="2"/>
        <v>No</v>
      </c>
      <c r="AM11" s="17">
        <f>IF(AL11="Yes", Weightage!$C$16*Weightage!$D$16, IF(AL11="No", Weightage!$C$17*Weightage!$D$17, ))</f>
        <v>20</v>
      </c>
      <c r="AN11" s="45">
        <f>(SUM(Y11, AB11, AE11, AI11) / Weightage!$E$2)</f>
        <v>7.6</v>
      </c>
      <c r="AO11" s="45">
        <f>(SUM(Z11, AC11, AF11, AK11) / Weightage!$E$2)</f>
        <v>7</v>
      </c>
      <c r="AP11" s="45">
        <f>(SUM(AA11, AD11, AG11, AM11) / Weightage!$E$2)</f>
        <v>7.6</v>
      </c>
    </row>
    <row r="12" spans="1:42" ht="43.2" x14ac:dyDescent="0.3">
      <c r="A12" s="17">
        <v>11</v>
      </c>
      <c r="B12" s="2" t="s">
        <v>13</v>
      </c>
      <c r="C12" s="18" t="s">
        <v>28</v>
      </c>
      <c r="D12" s="18" t="s">
        <v>43</v>
      </c>
      <c r="E12" s="18" t="s">
        <v>32</v>
      </c>
      <c r="F12" s="18" t="s">
        <v>22</v>
      </c>
      <c r="G12" s="40">
        <v>80</v>
      </c>
      <c r="H12" s="5" t="s">
        <v>70</v>
      </c>
      <c r="I12" s="3" t="s">
        <v>69</v>
      </c>
      <c r="J12" s="5" t="s">
        <v>70</v>
      </c>
      <c r="K12" s="19" t="s">
        <v>64</v>
      </c>
      <c r="L12" s="18" t="s">
        <v>22</v>
      </c>
      <c r="M12" s="40">
        <v>80</v>
      </c>
      <c r="N12" s="18" t="s">
        <v>70</v>
      </c>
      <c r="O12" s="3" t="s">
        <v>69</v>
      </c>
      <c r="P12" s="18" t="s">
        <v>70</v>
      </c>
      <c r="Q12" s="19" t="s">
        <v>64</v>
      </c>
      <c r="R12" s="18" t="s">
        <v>22</v>
      </c>
      <c r="S12" s="40">
        <v>80</v>
      </c>
      <c r="T12" s="18" t="s">
        <v>70</v>
      </c>
      <c r="U12" s="3" t="s">
        <v>69</v>
      </c>
      <c r="V12" s="18" t="s">
        <v>70</v>
      </c>
      <c r="W12" s="19" t="s">
        <v>64</v>
      </c>
      <c r="X12" s="18" t="s">
        <v>14</v>
      </c>
      <c r="Y12" s="44" cm="1">
        <f t="array" ref="Y12">IF(K12="Normal", Weightage!$C$2*Weightage!$D$2, IF(K12="Attention", Weightage!$C$2*Weightage!$D$3, IF(K12="Action", Weightage!$C$2*Weightage!$D$4, NA)))</f>
        <v>30</v>
      </c>
      <c r="Z12" s="44" cm="1">
        <f t="array" ref="Z12">IF(Q12="Normal", Weightage!$C$2*Weightage!$D$2, IF(Q12="Attention", Weightage!$C$2*Weightage!$D$3, IF(Q12="Action", Weightage!$C$2*Weightage!$D$4, NA)))</f>
        <v>30</v>
      </c>
      <c r="AA12" s="44" cm="1">
        <f t="array" ref="AA12">IF(W12="Normal", Weightage!$C$2*Weightage!$D$2, IF(W12="Attention", Weightage!$C$2*Weightage!$D$3, IF(W12="Action", Weightage!$C$2*Weightage!$D$4, NA)))</f>
        <v>30</v>
      </c>
      <c r="AB12" s="17">
        <f>IF(F12="No Issue", Weightage!$C$6 *Weightage!$D$6, IF(F12="Trouble", Weightage!$C$7*Weightage!$D$7, 0))</f>
        <v>40</v>
      </c>
      <c r="AC12" s="17">
        <f>IF(L12="No Issue", Weightage!$C$6 *Weightage!$D$6, IF(L12="Trouble", Weightage!$C$7*Weightage!$D$7, 0))</f>
        <v>40</v>
      </c>
      <c r="AD12" s="17">
        <f>IF(R12="No Issue", Weightage!$C$6 *Weightage!$D$6, IF(R12="Trouble", Weightage!$C$7*Weightage!$D$7, 0))</f>
        <v>40</v>
      </c>
      <c r="AE12" s="17">
        <f>IF(AND(G12&gt;0,G12&lt;=20), Weightage!$C$9*Weightage!$D$9, IF(AND(G12&gt;20,G12&lt;=40), Weightage!$C$6*Weightage!$D$10, IF(AND(G12&gt;40,G12&lt;=50), Weightage!$C$11*Weightage!$D$11, IF(AND(G12&gt;50,G12&lt;=70), Weightage!$C$12*Weightage!$D$12, IF(AND(G12&gt;70,G12&lt;=80), Weightage!$C$13*Weightage!$D$13, IF(AND(G12&gt;80,G12&lt;=85), Weightage!$C$14*Weightage!$D$14, ))))))</f>
        <v>36</v>
      </c>
      <c r="AF12" s="17">
        <f>IF(AND(M12&gt;0,M12&lt;=20), Weightage!$C$9*Weightage!$D$9, IF(AND(M12&gt;20,M12&lt;=40), Weightage!$C$6*Weightage!$D$10, IF(AND(M12&gt;40,M12&lt;=50), Weightage!$C$11*Weightage!$D$11, IF(AND(M12&gt;50,M12&lt;=70), Weightage!$C$12*Weightage!$D$12, IF(AND(M12&gt;70,M12&lt;=80), Weightage!$C$13*Weightage!$D$13, IF(AND(M12&gt;80,M12&lt;=85), Weightage!$C$14*Weightage!$D$14, ))))))</f>
        <v>36</v>
      </c>
      <c r="AG12" s="17">
        <f>IF(AND(S12&gt;0,S12&lt;=20), Weightage!$C$9*Weightage!$D$9, IF(AND(S12&gt;20,S12&lt;=40), Weightage!$C$6*Weightage!$D$10, IF(AND(S12&gt;40,S12&lt;=50), Weightage!$C$11*Weightage!$D$11, IF(AND(S12&gt;50,S12&lt;=70), Weightage!$C$12*Weightage!$D$12, IF(AND(S12&gt;70,S12&lt;=80), Weightage!$C$13*Weightage!$D$13, IF(AND(S12&gt;80,S12&lt;=85), Weightage!$C$14*Weightage!$D$14, ))))))</f>
        <v>36</v>
      </c>
      <c r="AH12" s="17" t="str">
        <f t="shared" si="0"/>
        <v>Yes</v>
      </c>
      <c r="AI12" s="17">
        <f>IF(AH12="Yes", Weightage!$C$16*Weightage!$D$16, IF(AH12="No", Weightage!$C$17*Weightage!$D$17, ))</f>
        <v>10</v>
      </c>
      <c r="AJ12" s="17" t="str">
        <f t="shared" si="1"/>
        <v>Yes</v>
      </c>
      <c r="AK12" s="17">
        <f>IF(AJ12="Yes", Weightage!$C$16*Weightage!$D$16, IF(AJ12="No", Weightage!$C$17*Weightage!$D$17, ))</f>
        <v>10</v>
      </c>
      <c r="AL12" s="17" t="str">
        <f t="shared" si="2"/>
        <v>Yes</v>
      </c>
      <c r="AM12" s="17">
        <f>IF(AL12="Yes", Weightage!$C$16*Weightage!$D$16, IF(AL12="No", Weightage!$C$17*Weightage!$D$17, ))</f>
        <v>10</v>
      </c>
      <c r="AN12" s="45">
        <f>(SUM(Y12, AB12, AE12, AI12) / Weightage!$E$2)</f>
        <v>7.7333333333333334</v>
      </c>
      <c r="AO12" s="45">
        <f>(SUM(Z12, AC12, AF12, AK12) / Weightage!$E$2)</f>
        <v>7.7333333333333334</v>
      </c>
      <c r="AP12" s="45">
        <f>(SUM(AA12, AD12, AG12, AM12) / Weightage!$E$2)</f>
        <v>7.7333333333333334</v>
      </c>
    </row>
    <row r="13" spans="1:42" x14ac:dyDescent="0.3">
      <c r="A13" s="17">
        <v>12</v>
      </c>
      <c r="B13" s="9" t="s">
        <v>15</v>
      </c>
      <c r="C13" s="18" t="s">
        <v>26</v>
      </c>
      <c r="D13" s="18" t="s">
        <v>45</v>
      </c>
      <c r="E13" s="18" t="s">
        <v>32</v>
      </c>
      <c r="F13" s="18" t="s">
        <v>22</v>
      </c>
      <c r="G13" s="40">
        <v>83</v>
      </c>
      <c r="H13" s="5" t="s">
        <v>70</v>
      </c>
      <c r="I13" s="18" t="s">
        <v>32</v>
      </c>
      <c r="J13" s="5" t="s">
        <v>70</v>
      </c>
      <c r="K13" s="19" t="s">
        <v>64</v>
      </c>
      <c r="L13" s="18" t="s">
        <v>22</v>
      </c>
      <c r="M13" s="40">
        <v>83</v>
      </c>
      <c r="N13" s="18" t="s">
        <v>70</v>
      </c>
      <c r="O13" s="18" t="s">
        <v>32</v>
      </c>
      <c r="P13" s="18" t="s">
        <v>70</v>
      </c>
      <c r="Q13" s="19" t="s">
        <v>64</v>
      </c>
      <c r="R13" s="18" t="s">
        <v>22</v>
      </c>
      <c r="S13" s="40">
        <v>83</v>
      </c>
      <c r="T13" s="18" t="s">
        <v>70</v>
      </c>
      <c r="U13" s="18" t="s">
        <v>32</v>
      </c>
      <c r="V13" s="18" t="s">
        <v>70</v>
      </c>
      <c r="W13" s="19" t="s">
        <v>64</v>
      </c>
      <c r="X13" s="18" t="s">
        <v>16</v>
      </c>
      <c r="Y13" s="44" cm="1">
        <f t="array" ref="Y13">IF(K13="Normal", Weightage!$C$2*Weightage!$D$2, IF(K13="Attention", Weightage!$C$2*Weightage!$D$3, IF(K13="Action", Weightage!$C$2*Weightage!$D$4, NA)))</f>
        <v>30</v>
      </c>
      <c r="Z13" s="44" cm="1">
        <f t="array" ref="Z13">IF(Q13="Normal", Weightage!$C$2*Weightage!$D$2, IF(Q13="Attention", Weightage!$C$2*Weightage!$D$3, IF(Q13="Action", Weightage!$C$2*Weightage!$D$4, NA)))</f>
        <v>30</v>
      </c>
      <c r="AA13" s="44" cm="1">
        <f t="array" ref="AA13">IF(W13="Normal", Weightage!$C$2*Weightage!$D$2, IF(W13="Attention", Weightage!$C$2*Weightage!$D$3, IF(W13="Action", Weightage!$C$2*Weightage!$D$4, NA)))</f>
        <v>30</v>
      </c>
      <c r="AB13" s="17">
        <f>IF(F13="No Issue", Weightage!$C$6 *Weightage!$D$6, IF(F13="Trouble", Weightage!$C$7*Weightage!$D$7, 0))</f>
        <v>40</v>
      </c>
      <c r="AC13" s="17">
        <f>IF(L13="No Issue", Weightage!$C$6 *Weightage!$D$6, IF(L13="Trouble", Weightage!$C$7*Weightage!$D$7, 0))</f>
        <v>40</v>
      </c>
      <c r="AD13" s="17">
        <f>IF(R13="No Issue", Weightage!$C$6 *Weightage!$D$6, IF(R13="Trouble", Weightage!$C$7*Weightage!$D$7, 0))</f>
        <v>40</v>
      </c>
      <c r="AE13" s="17">
        <f>IF(AND(G13&gt;0,G13&lt;=20), Weightage!$C$9*Weightage!$D$9, IF(AND(G13&gt;20,G13&lt;=40), Weightage!$C$6*Weightage!$D$10, IF(AND(G13&gt;40,G13&lt;=50), Weightage!$C$11*Weightage!$D$11, IF(AND(G13&gt;50,G13&lt;=70), Weightage!$C$12*Weightage!$D$12, IF(AND(G13&gt;70,G13&lt;=80), Weightage!$C$13*Weightage!$D$13, IF(AND(G13&gt;80,G13&lt;=85), Weightage!$C$14*Weightage!$D$14, ))))))</f>
        <v>60</v>
      </c>
      <c r="AF13" s="17">
        <f>IF(AND(M13&gt;0,M13&lt;=20), Weightage!$C$9*Weightage!$D$9, IF(AND(M13&gt;20,M13&lt;=40), Weightage!$C$6*Weightage!$D$10, IF(AND(M13&gt;40,M13&lt;=50), Weightage!$C$11*Weightage!$D$11, IF(AND(M13&gt;50,M13&lt;=70), Weightage!$C$12*Weightage!$D$12, IF(AND(M13&gt;70,M13&lt;=80), Weightage!$C$13*Weightage!$D$13, IF(AND(M13&gt;80,M13&lt;=85), Weightage!$C$14*Weightage!$D$14, ))))))</f>
        <v>60</v>
      </c>
      <c r="AG13" s="17">
        <f>IF(AND(S13&gt;0,S13&lt;=20), Weightage!$C$9*Weightage!$D$9, IF(AND(S13&gt;20,S13&lt;=40), Weightage!$C$6*Weightage!$D$10, IF(AND(S13&gt;40,S13&lt;=50), Weightage!$C$11*Weightage!$D$11, IF(AND(S13&gt;50,S13&lt;=70), Weightage!$C$12*Weightage!$D$12, IF(AND(S13&gt;70,S13&lt;=80), Weightage!$C$13*Weightage!$D$13, IF(AND(S13&gt;80,S13&lt;=85), Weightage!$C$14*Weightage!$D$14, ))))))</f>
        <v>60</v>
      </c>
      <c r="AH13" s="17" t="str">
        <f t="shared" si="0"/>
        <v>No</v>
      </c>
      <c r="AI13" s="17">
        <f>IF(AH13="Yes", Weightage!$C$16*Weightage!$D$16, IF(AH13="No", Weightage!$C$17*Weightage!$D$17, ))</f>
        <v>20</v>
      </c>
      <c r="AJ13" s="17" t="str">
        <f t="shared" si="1"/>
        <v>No</v>
      </c>
      <c r="AK13" s="17">
        <f>IF(AJ13="Yes", Weightage!$C$16*Weightage!$D$16, IF(AJ13="No", Weightage!$C$17*Weightage!$D$17, ))</f>
        <v>20</v>
      </c>
      <c r="AL13" s="17" t="str">
        <f t="shared" si="2"/>
        <v>No</v>
      </c>
      <c r="AM13" s="17">
        <f>IF(AL13="Yes", Weightage!$C$16*Weightage!$D$16, IF(AL13="No", Weightage!$C$17*Weightage!$D$17, ))</f>
        <v>20</v>
      </c>
      <c r="AN13" s="45">
        <f>(SUM(Y13, AB13, AE13, AI13) / Weightage!$E$2)</f>
        <v>10</v>
      </c>
      <c r="AO13" s="45">
        <f>(SUM(Z13, AC13, AF13, AK13) / Weightage!$E$2)</f>
        <v>10</v>
      </c>
      <c r="AP13" s="45">
        <f>(SUM(AA13, AD13, AG13, AM13) / Weightage!$E$2)</f>
        <v>10</v>
      </c>
    </row>
    <row r="14" spans="1:42" x14ac:dyDescent="0.3">
      <c r="A14" s="17">
        <v>13</v>
      </c>
      <c r="B14" s="10" t="s">
        <v>17</v>
      </c>
      <c r="C14" s="18" t="s">
        <v>27</v>
      </c>
      <c r="D14" s="18" t="s">
        <v>46</v>
      </c>
      <c r="E14" s="18" t="s">
        <v>32</v>
      </c>
      <c r="F14" s="18" t="s">
        <v>22</v>
      </c>
      <c r="G14" s="39">
        <v>71</v>
      </c>
      <c r="H14" s="5" t="s">
        <v>70</v>
      </c>
      <c r="I14" s="18" t="s">
        <v>32</v>
      </c>
      <c r="J14" s="5" t="s">
        <v>70</v>
      </c>
      <c r="K14" s="19" t="s">
        <v>64</v>
      </c>
      <c r="L14" s="18" t="s">
        <v>22</v>
      </c>
      <c r="M14" s="39">
        <v>72</v>
      </c>
      <c r="N14" s="18" t="s">
        <v>70</v>
      </c>
      <c r="O14" s="18" t="s">
        <v>32</v>
      </c>
      <c r="P14" s="18" t="s">
        <v>70</v>
      </c>
      <c r="Q14" s="19" t="s">
        <v>64</v>
      </c>
      <c r="R14" s="18" t="s">
        <v>22</v>
      </c>
      <c r="S14" s="39">
        <v>72</v>
      </c>
      <c r="T14" s="18" t="s">
        <v>70</v>
      </c>
      <c r="U14" s="18" t="s">
        <v>32</v>
      </c>
      <c r="V14" s="18" t="s">
        <v>70</v>
      </c>
      <c r="W14" s="19" t="s">
        <v>64</v>
      </c>
      <c r="X14" s="18" t="s">
        <v>18</v>
      </c>
      <c r="Y14" s="44" cm="1">
        <f t="array" ref="Y14">IF(K14="Normal", Weightage!$C$2*Weightage!$D$2, IF(K14="Attention", Weightage!$C$2*Weightage!$D$3, IF(K14="Action", Weightage!$C$2*Weightage!$D$4, NA)))</f>
        <v>30</v>
      </c>
      <c r="Z14" s="44" cm="1">
        <f t="array" ref="Z14">IF(Q14="Normal", Weightage!$C$2*Weightage!$D$2, IF(Q14="Attention", Weightage!$C$2*Weightage!$D$3, IF(Q14="Action", Weightage!$C$2*Weightage!$D$4, NA)))</f>
        <v>30</v>
      </c>
      <c r="AA14" s="44" cm="1">
        <f t="array" ref="AA14">IF(W14="Normal", Weightage!$C$2*Weightage!$D$2, IF(W14="Attention", Weightage!$C$2*Weightage!$D$3, IF(W14="Action", Weightage!$C$2*Weightage!$D$4, NA)))</f>
        <v>30</v>
      </c>
      <c r="AB14" s="17">
        <f>IF(F14="No Issue", Weightage!$C$6 *Weightage!$D$6, IF(F14="Trouble", Weightage!$C$7*Weightage!$D$7, 0))</f>
        <v>40</v>
      </c>
      <c r="AC14" s="17">
        <f>IF(L14="No Issue", Weightage!$C$6 *Weightage!$D$6, IF(L14="Trouble", Weightage!$C$7*Weightage!$D$7, 0))</f>
        <v>40</v>
      </c>
      <c r="AD14" s="17">
        <f>IF(R14="No Issue", Weightage!$C$6 *Weightage!$D$6, IF(R14="Trouble", Weightage!$C$7*Weightage!$D$7, 0))</f>
        <v>40</v>
      </c>
      <c r="AE14" s="17">
        <f>IF(AND(G14&gt;0,G14&lt;=20), Weightage!$C$9*Weightage!$D$9, IF(AND(G14&gt;20,G14&lt;=40), Weightage!$C$6*Weightage!$D$10, IF(AND(G14&gt;40,G14&lt;=50), Weightage!$C$11*Weightage!$D$11, IF(AND(G14&gt;50,G14&lt;=70), Weightage!$C$12*Weightage!$D$12, IF(AND(G14&gt;70,G14&lt;=80), Weightage!$C$13*Weightage!$D$13, IF(AND(G14&gt;80,G14&lt;=85), Weightage!$C$14*Weightage!$D$14, ))))))</f>
        <v>36</v>
      </c>
      <c r="AF14" s="17">
        <f>IF(AND(M14&gt;0,M14&lt;=20), Weightage!$C$9*Weightage!$D$9, IF(AND(M14&gt;20,M14&lt;=40), Weightage!$C$6*Weightage!$D$10, IF(AND(M14&gt;40,M14&lt;=50), Weightage!$C$11*Weightage!$D$11, IF(AND(M14&gt;50,M14&lt;=70), Weightage!$C$12*Weightage!$D$12, IF(AND(M14&gt;70,M14&lt;=80), Weightage!$C$13*Weightage!$D$13, IF(AND(M14&gt;80,M14&lt;=85), Weightage!$C$14*Weightage!$D$14, ))))))</f>
        <v>36</v>
      </c>
      <c r="AG14" s="17">
        <f>IF(AND(S14&gt;0,S14&lt;=20), Weightage!$C$9*Weightage!$D$9, IF(AND(S14&gt;20,S14&lt;=40), Weightage!$C$6*Weightage!$D$10, IF(AND(S14&gt;40,S14&lt;=50), Weightage!$C$11*Weightage!$D$11, IF(AND(S14&gt;50,S14&lt;=70), Weightage!$C$12*Weightage!$D$12, IF(AND(S14&gt;70,S14&lt;=80), Weightage!$C$13*Weightage!$D$13, IF(AND(S14&gt;80,S14&lt;=85), Weightage!$C$14*Weightage!$D$14, ))))))</f>
        <v>36</v>
      </c>
      <c r="AH14" s="17" t="str">
        <f t="shared" si="0"/>
        <v>No</v>
      </c>
      <c r="AI14" s="17">
        <f>IF(AH14="Yes", Weightage!$C$16*Weightage!$D$16, IF(AH14="No", Weightage!$C$17*Weightage!$D$17, ))</f>
        <v>20</v>
      </c>
      <c r="AJ14" s="17" t="str">
        <f t="shared" si="1"/>
        <v>No</v>
      </c>
      <c r="AK14" s="17">
        <f>IF(AJ14="Yes", Weightage!$C$16*Weightage!$D$16, IF(AJ14="No", Weightage!$C$17*Weightage!$D$17, ))</f>
        <v>20</v>
      </c>
      <c r="AL14" s="17" t="str">
        <f t="shared" si="2"/>
        <v>No</v>
      </c>
      <c r="AM14" s="17">
        <f>IF(AL14="Yes", Weightage!$C$16*Weightage!$D$16, IF(AL14="No", Weightage!$C$17*Weightage!$D$17, ))</f>
        <v>20</v>
      </c>
      <c r="AN14" s="45">
        <f>(SUM(Y14, AB14, AE14, AI14) / Weightage!$E$2)</f>
        <v>8.4</v>
      </c>
      <c r="AO14" s="45">
        <f>(SUM(Z14, AC14, AF14, AK14) / Weightage!$E$2)</f>
        <v>8.4</v>
      </c>
      <c r="AP14" s="45">
        <f>(SUM(AA14, AD14, AG14, AM14) / Weightage!$E$2)</f>
        <v>8.4</v>
      </c>
    </row>
    <row r="15" spans="1:42" x14ac:dyDescent="0.3">
      <c r="A15" s="17">
        <v>14</v>
      </c>
      <c r="B15" s="2" t="s">
        <v>19</v>
      </c>
      <c r="C15" s="18" t="s">
        <v>24</v>
      </c>
      <c r="D15" s="18" t="s">
        <v>47</v>
      </c>
      <c r="E15" s="18" t="s">
        <v>32</v>
      </c>
      <c r="F15" s="18" t="s">
        <v>22</v>
      </c>
      <c r="G15" s="40">
        <v>83</v>
      </c>
      <c r="H15" s="5" t="s">
        <v>70</v>
      </c>
      <c r="I15" s="18" t="s">
        <v>32</v>
      </c>
      <c r="J15" s="5" t="s">
        <v>70</v>
      </c>
      <c r="K15" s="16" t="s">
        <v>65</v>
      </c>
      <c r="L15" s="4" t="s">
        <v>69</v>
      </c>
      <c r="M15" s="40">
        <v>83</v>
      </c>
      <c r="N15" s="8" t="s">
        <v>69</v>
      </c>
      <c r="O15" s="18" t="s">
        <v>32</v>
      </c>
      <c r="P15" s="18" t="s">
        <v>70</v>
      </c>
      <c r="Q15" s="16" t="s">
        <v>65</v>
      </c>
      <c r="R15" s="18" t="s">
        <v>22</v>
      </c>
      <c r="S15" s="40">
        <v>83</v>
      </c>
      <c r="T15" s="18" t="s">
        <v>70</v>
      </c>
      <c r="U15" s="18" t="s">
        <v>32</v>
      </c>
      <c r="V15" s="18" t="s">
        <v>70</v>
      </c>
      <c r="W15" s="16" t="s">
        <v>65</v>
      </c>
      <c r="X15" s="18"/>
      <c r="Y15" s="44" cm="1">
        <f t="array" ref="Y15">IF(K15="Normal", Weightage!$C$2*Weightage!$D$2, IF(K15="Attention", Weightage!$C$2*Weightage!$D$3, IF(K15="Action", Weightage!$C$2*Weightage!$D$4, NA)))</f>
        <v>15</v>
      </c>
      <c r="Z15" s="44" cm="1">
        <f t="array" ref="Z15">IF(Q15="Normal", Weightage!$C$2*Weightage!$D$2, IF(Q15="Attention", Weightage!$C$2*Weightage!$D$3, IF(Q15="Action", Weightage!$C$2*Weightage!$D$4, NA)))</f>
        <v>15</v>
      </c>
      <c r="AA15" s="44" cm="1">
        <f t="array" ref="AA15">IF(W15="Normal", Weightage!$C$2*Weightage!$D$2, IF(W15="Attention", Weightage!$C$2*Weightage!$D$3, IF(W15="Action", Weightage!$C$2*Weightage!$D$4, NA)))</f>
        <v>15</v>
      </c>
      <c r="AB15" s="17">
        <f>IF(F15="No Issue", Weightage!$C$6 *Weightage!$D$6, IF(F15="Trouble", Weightage!$C$7*Weightage!$D$7, 0))</f>
        <v>40</v>
      </c>
      <c r="AC15" s="17">
        <f>IF(L15="No Issue", Weightage!$C$6 *Weightage!$D$6, IF(L15="Trouble", Weightage!$C$7*Weightage!$D$7, 0))</f>
        <v>0</v>
      </c>
      <c r="AD15" s="17">
        <f>IF(R15="No Issue", Weightage!$C$6 *Weightage!$D$6, IF(R15="Trouble", Weightage!$C$7*Weightage!$D$7, 0))</f>
        <v>40</v>
      </c>
      <c r="AE15" s="17">
        <f>IF(AND(G15&gt;0,G15&lt;=20), Weightage!$C$9*Weightage!$D$9, IF(AND(G15&gt;20,G15&lt;=40), Weightage!$C$6*Weightage!$D$10, IF(AND(G15&gt;40,G15&lt;=50), Weightage!$C$11*Weightage!$D$11, IF(AND(G15&gt;50,G15&lt;=70), Weightage!$C$12*Weightage!$D$12, IF(AND(G15&gt;70,G15&lt;=80), Weightage!$C$13*Weightage!$D$13, IF(AND(G15&gt;80,G15&lt;=85), Weightage!$C$14*Weightage!$D$14, ))))))</f>
        <v>60</v>
      </c>
      <c r="AF15" s="17">
        <f>IF(AND(M15&gt;0,M15&lt;=20), Weightage!$C$9*Weightage!$D$9, IF(AND(M15&gt;20,M15&lt;=40), Weightage!$C$6*Weightage!$D$10, IF(AND(M15&gt;40,M15&lt;=50), Weightage!$C$11*Weightage!$D$11, IF(AND(M15&gt;50,M15&lt;=70), Weightage!$C$12*Weightage!$D$12, IF(AND(M15&gt;70,M15&lt;=80), Weightage!$C$13*Weightage!$D$13, IF(AND(M15&gt;80,M15&lt;=85), Weightage!$C$14*Weightage!$D$14, ))))))</f>
        <v>60</v>
      </c>
      <c r="AG15" s="17">
        <f>IF(AND(S15&gt;0,S15&lt;=20), Weightage!$C$9*Weightage!$D$9, IF(AND(S15&gt;20,S15&lt;=40), Weightage!$C$6*Weightage!$D$10, IF(AND(S15&gt;40,S15&lt;=50), Weightage!$C$11*Weightage!$D$11, IF(AND(S15&gt;50,S15&lt;=70), Weightage!$C$12*Weightage!$D$12, IF(AND(S15&gt;70,S15&lt;=80), Weightage!$C$13*Weightage!$D$13, IF(AND(S15&gt;80,S15&lt;=85), Weightage!$C$14*Weightage!$D$14, ))))))</f>
        <v>60</v>
      </c>
      <c r="AH15" s="17" t="str">
        <f t="shared" si="0"/>
        <v>No</v>
      </c>
      <c r="AI15" s="17">
        <f>IF(AH15="Yes", Weightage!$C$16*Weightage!$D$16, IF(AH15="No", Weightage!$C$17*Weightage!$D$17, ))</f>
        <v>20</v>
      </c>
      <c r="AJ15" s="17" t="str">
        <f t="shared" si="1"/>
        <v>Yes</v>
      </c>
      <c r="AK15" s="17">
        <f>IF(AJ15="Yes", Weightage!$C$16*Weightage!$D$16, IF(AJ15="No", Weightage!$C$17*Weightage!$D$17, ))</f>
        <v>10</v>
      </c>
      <c r="AL15" s="17" t="str">
        <f t="shared" si="2"/>
        <v>No</v>
      </c>
      <c r="AM15" s="17">
        <f>IF(AL15="Yes", Weightage!$C$16*Weightage!$D$16, IF(AL15="No", Weightage!$C$17*Weightage!$D$17, ))</f>
        <v>20</v>
      </c>
      <c r="AN15" s="45">
        <f>(SUM(Y15, AB15, AE15, AI15) / Weightage!$E$2)</f>
        <v>9</v>
      </c>
      <c r="AO15" s="45">
        <f>(SUM(Z15, AC15, AF15, AK15) / Weightage!$E$2)</f>
        <v>5.666666666666667</v>
      </c>
      <c r="AP15" s="45">
        <f>(SUM(AA15, AD15, AG15, AM15) / Weightage!$E$2)</f>
        <v>9</v>
      </c>
    </row>
    <row r="16" spans="1:42" x14ac:dyDescent="0.3">
      <c r="A16" s="17">
        <v>15</v>
      </c>
      <c r="B16" s="9" t="s">
        <v>20</v>
      </c>
      <c r="C16" s="18" t="s">
        <v>24</v>
      </c>
      <c r="D16" s="18" t="s">
        <v>48</v>
      </c>
      <c r="E16" s="18" t="s">
        <v>32</v>
      </c>
      <c r="F16" s="18" t="s">
        <v>22</v>
      </c>
      <c r="G16" s="39">
        <v>78</v>
      </c>
      <c r="H16" s="5" t="s">
        <v>70</v>
      </c>
      <c r="I16" s="18" t="s">
        <v>32</v>
      </c>
      <c r="J16" s="5" t="s">
        <v>70</v>
      </c>
      <c r="K16" s="19" t="s">
        <v>64</v>
      </c>
      <c r="L16" s="18" t="s">
        <v>22</v>
      </c>
      <c r="M16" s="39">
        <v>78</v>
      </c>
      <c r="N16" s="18" t="s">
        <v>70</v>
      </c>
      <c r="O16" s="18" t="s">
        <v>32</v>
      </c>
      <c r="P16" s="18" t="s">
        <v>70</v>
      </c>
      <c r="Q16" s="16" t="s">
        <v>65</v>
      </c>
      <c r="R16" s="18" t="s">
        <v>22</v>
      </c>
      <c r="S16" s="39">
        <v>78</v>
      </c>
      <c r="T16" s="18" t="s">
        <v>70</v>
      </c>
      <c r="U16" s="18" t="s">
        <v>32</v>
      </c>
      <c r="V16" s="18" t="s">
        <v>70</v>
      </c>
      <c r="W16" s="19" t="s">
        <v>64</v>
      </c>
      <c r="X16" s="18" t="s">
        <v>21</v>
      </c>
      <c r="Y16" s="44" cm="1">
        <f t="array" ref="Y16">IF(K16="Normal", Weightage!$C$2*Weightage!$D$2, IF(K16="Attention", Weightage!$C$2*Weightage!$D$3, IF(K16="Action", Weightage!$C$2*Weightage!$D$4, NA)))</f>
        <v>30</v>
      </c>
      <c r="Z16" s="44" cm="1">
        <f t="array" ref="Z16">IF(Q16="Normal", Weightage!$C$2*Weightage!$D$2, IF(Q16="Attention", Weightage!$C$2*Weightage!$D$3, IF(Q16="Action", Weightage!$C$2*Weightage!$D$4, NA)))</f>
        <v>15</v>
      </c>
      <c r="AA16" s="44" cm="1">
        <f t="array" ref="AA16">IF(W16="Normal", Weightage!$C$2*Weightage!$D$2, IF(W16="Attention", Weightage!$C$2*Weightage!$D$3, IF(W16="Action", Weightage!$C$2*Weightage!$D$4, NA)))</f>
        <v>30</v>
      </c>
      <c r="AB16" s="17">
        <f>IF(F16="No Issue", Weightage!$C$6 *Weightage!$D$6, IF(F16="Trouble", Weightage!$C$7*Weightage!$D$7, 0))</f>
        <v>40</v>
      </c>
      <c r="AC16" s="17">
        <f>IF(L16="No Issue", Weightage!$C$6 *Weightage!$D$6, IF(L16="Trouble", Weightage!$C$7*Weightage!$D$7, 0))</f>
        <v>40</v>
      </c>
      <c r="AD16" s="17">
        <f>IF(R16="No Issue", Weightage!$C$6 *Weightage!$D$6, IF(R16="Trouble", Weightage!$C$7*Weightage!$D$7, 0))</f>
        <v>40</v>
      </c>
      <c r="AE16" s="17">
        <f>IF(AND(G16&gt;0,G16&lt;=20), Weightage!$C$9*Weightage!$D$9, IF(AND(G16&gt;20,G16&lt;=40), Weightage!$C$6*Weightage!$D$10, IF(AND(G16&gt;40,G16&lt;=50), Weightage!$C$11*Weightage!$D$11, IF(AND(G16&gt;50,G16&lt;=70), Weightage!$C$12*Weightage!$D$12, IF(AND(G16&gt;70,G16&lt;=80), Weightage!$C$13*Weightage!$D$13, IF(AND(G16&gt;80,G16&lt;=85), Weightage!$C$14*Weightage!$D$14, ))))))</f>
        <v>36</v>
      </c>
      <c r="AF16" s="17">
        <f>IF(AND(M16&gt;0,M16&lt;=20), Weightage!$C$9*Weightage!$D$9, IF(AND(M16&gt;20,M16&lt;=40), Weightage!$C$6*Weightage!$D$10, IF(AND(M16&gt;40,M16&lt;=50), Weightage!$C$11*Weightage!$D$11, IF(AND(M16&gt;50,M16&lt;=70), Weightage!$C$12*Weightage!$D$12, IF(AND(M16&gt;70,M16&lt;=80), Weightage!$C$13*Weightage!$D$13, IF(AND(M16&gt;80,M16&lt;=85), Weightage!$C$14*Weightage!$D$14, ))))))</f>
        <v>36</v>
      </c>
      <c r="AG16" s="17">
        <f>IF(AND(S16&gt;0,S16&lt;=20), Weightage!$C$9*Weightage!$D$9, IF(AND(S16&gt;20,S16&lt;=40), Weightage!$C$6*Weightage!$D$10, IF(AND(S16&gt;40,S16&lt;=50), Weightage!$C$11*Weightage!$D$11, IF(AND(S16&gt;50,S16&lt;=70), Weightage!$C$12*Weightage!$D$12, IF(AND(S16&gt;70,S16&lt;=80), Weightage!$C$13*Weightage!$D$13, IF(AND(S16&gt;80,S16&lt;=85), Weightage!$C$14*Weightage!$D$14, ))))))</f>
        <v>36</v>
      </c>
      <c r="AH16" s="17" t="str">
        <f t="shared" si="0"/>
        <v>No</v>
      </c>
      <c r="AI16" s="17">
        <f>IF(AH16="Yes", Weightage!$C$16*Weightage!$D$16, IF(AH16="No", Weightage!$C$17*Weightage!$D$17, ))</f>
        <v>20</v>
      </c>
      <c r="AJ16" s="17" t="str">
        <f t="shared" si="1"/>
        <v>No</v>
      </c>
      <c r="AK16" s="17">
        <f>IF(AJ16="Yes", Weightage!$C$16*Weightage!$D$16, IF(AJ16="No", Weightage!$C$17*Weightage!$D$17, ))</f>
        <v>20</v>
      </c>
      <c r="AL16" s="17" t="str">
        <f t="shared" si="2"/>
        <v>No</v>
      </c>
      <c r="AM16" s="17">
        <f>IF(AL16="Yes", Weightage!$C$16*Weightage!$D$16, IF(AL16="No", Weightage!$C$17*Weightage!$D$17, ))</f>
        <v>20</v>
      </c>
      <c r="AN16" s="45">
        <f>(SUM(Y16, AB16, AE16, AI16) / Weightage!$E$2)</f>
        <v>8.4</v>
      </c>
      <c r="AO16" s="45">
        <f>(SUM(Z16, AC16, AF16, AK16) / Weightage!$E$2)</f>
        <v>7.4</v>
      </c>
      <c r="AP16" s="45">
        <f>(SUM(AA16, AD16, AG16, AM16) / Weightage!$E$2)</f>
        <v>8.4</v>
      </c>
    </row>
    <row r="19" spans="18:18" ht="14.55" customHeight="1" x14ac:dyDescent="0.3"/>
    <row r="25" spans="18:18" x14ac:dyDescent="0.3">
      <c r="R25" s="27"/>
    </row>
    <row r="33" spans="13:13" x14ac:dyDescent="0.3">
      <c r="M33" s="24"/>
    </row>
  </sheetData>
  <autoFilter ref="A1:Y16" xr:uid="{55DE8E69-442C-45E7-A1D9-8B5EAE6CCC65}"/>
  <pageMargins left="0.7" right="0.7" top="0.75" bottom="0.75" header="0.3" footer="0.3"/>
  <pageSetup orientation="portrait" r:id="rId1"/>
  <ignoredErrors>
    <ignoredError sqref="AJ2 AJ3:AJ16 AL2:AL16" formula="1"/>
  </ignoredErrors>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E97167-9D97-4C49-88E1-B651F7AB9F52}">
  <dimension ref="A1:L24"/>
  <sheetViews>
    <sheetView topLeftCell="A4" workbookViewId="0">
      <selection activeCell="C27" sqref="C27"/>
    </sheetView>
  </sheetViews>
  <sheetFormatPr defaultRowHeight="14.4" x14ac:dyDescent="0.3"/>
  <cols>
    <col min="1" max="1" width="32.44140625" bestFit="1" customWidth="1"/>
    <col min="2" max="2" width="11.44140625" customWidth="1"/>
    <col min="3" max="3" width="10.88671875" customWidth="1"/>
    <col min="4" max="4" width="13.77734375" bestFit="1" customWidth="1"/>
    <col min="5" max="5" width="22.109375" bestFit="1" customWidth="1"/>
  </cols>
  <sheetData>
    <row r="1" spans="1:5" s="31" customFormat="1" x14ac:dyDescent="0.3">
      <c r="A1" s="26" t="s">
        <v>106</v>
      </c>
      <c r="B1" s="26" t="s">
        <v>102</v>
      </c>
      <c r="C1" s="26" t="s">
        <v>104</v>
      </c>
      <c r="D1" s="26" t="s">
        <v>105</v>
      </c>
      <c r="E1" s="30" t="s">
        <v>103</v>
      </c>
    </row>
    <row r="2" spans="1:5" x14ac:dyDescent="0.3">
      <c r="A2" s="49" t="s">
        <v>71</v>
      </c>
      <c r="B2" s="25" t="s">
        <v>64</v>
      </c>
      <c r="C2" s="28">
        <v>3</v>
      </c>
      <c r="D2" s="28">
        <v>10</v>
      </c>
      <c r="E2" s="28">
        <v>15</v>
      </c>
    </row>
    <row r="3" spans="1:5" x14ac:dyDescent="0.3">
      <c r="A3" s="49"/>
      <c r="B3" s="25" t="s">
        <v>65</v>
      </c>
      <c r="C3" s="28">
        <v>3</v>
      </c>
      <c r="D3" s="28">
        <v>5</v>
      </c>
      <c r="E3" s="28">
        <v>15</v>
      </c>
    </row>
    <row r="4" spans="1:5" x14ac:dyDescent="0.3">
      <c r="A4" s="49"/>
      <c r="B4" s="25" t="s">
        <v>75</v>
      </c>
      <c r="C4" s="28">
        <v>3</v>
      </c>
      <c r="D4" s="28">
        <v>0</v>
      </c>
      <c r="E4" s="28">
        <v>15</v>
      </c>
    </row>
    <row r="5" spans="1:5" x14ac:dyDescent="0.3">
      <c r="A5" s="33"/>
      <c r="B5" s="33"/>
      <c r="C5" s="34"/>
      <c r="D5" s="34"/>
      <c r="E5" s="34"/>
    </row>
    <row r="6" spans="1:5" x14ac:dyDescent="0.3">
      <c r="A6" s="49" t="s">
        <v>72</v>
      </c>
      <c r="B6" s="25" t="s">
        <v>32</v>
      </c>
      <c r="C6" s="28">
        <v>4</v>
      </c>
      <c r="D6" s="28">
        <v>10</v>
      </c>
      <c r="E6" s="28">
        <v>15</v>
      </c>
    </row>
    <row r="7" spans="1:5" x14ac:dyDescent="0.3">
      <c r="A7" s="49"/>
      <c r="B7" s="25" t="s">
        <v>76</v>
      </c>
      <c r="C7" s="28">
        <v>4</v>
      </c>
      <c r="D7" s="28">
        <v>0</v>
      </c>
      <c r="E7" s="28">
        <v>15</v>
      </c>
    </row>
    <row r="8" spans="1:5" x14ac:dyDescent="0.3">
      <c r="A8" s="33"/>
      <c r="B8" s="33"/>
      <c r="C8" s="34"/>
      <c r="D8" s="34"/>
      <c r="E8" s="34"/>
    </row>
    <row r="9" spans="1:5" x14ac:dyDescent="0.3">
      <c r="A9" s="49" t="s">
        <v>73</v>
      </c>
      <c r="B9" s="25" t="s">
        <v>82</v>
      </c>
      <c r="C9" s="28">
        <v>6</v>
      </c>
      <c r="D9" s="32">
        <v>0</v>
      </c>
      <c r="E9" s="28">
        <v>15</v>
      </c>
    </row>
    <row r="10" spans="1:5" x14ac:dyDescent="0.3">
      <c r="A10" s="49"/>
      <c r="B10" s="25" t="s">
        <v>77</v>
      </c>
      <c r="C10" s="28">
        <v>6</v>
      </c>
      <c r="D10" s="32">
        <v>2</v>
      </c>
      <c r="E10" s="28">
        <v>15</v>
      </c>
    </row>
    <row r="11" spans="1:5" x14ac:dyDescent="0.3">
      <c r="A11" s="49"/>
      <c r="B11" s="25" t="s">
        <v>78</v>
      </c>
      <c r="C11" s="28">
        <v>6</v>
      </c>
      <c r="D11" s="32">
        <v>4</v>
      </c>
      <c r="E11" s="28">
        <v>15</v>
      </c>
    </row>
    <row r="12" spans="1:5" x14ac:dyDescent="0.3">
      <c r="A12" s="49"/>
      <c r="B12" s="25" t="s">
        <v>79</v>
      </c>
      <c r="C12" s="28">
        <v>6</v>
      </c>
      <c r="D12" s="32">
        <v>5</v>
      </c>
      <c r="E12" s="28">
        <v>15</v>
      </c>
    </row>
    <row r="13" spans="1:5" x14ac:dyDescent="0.3">
      <c r="A13" s="49"/>
      <c r="B13" s="25" t="s">
        <v>81</v>
      </c>
      <c r="C13" s="28">
        <v>6</v>
      </c>
      <c r="D13" s="32">
        <v>6</v>
      </c>
      <c r="E13" s="28">
        <v>15</v>
      </c>
    </row>
    <row r="14" spans="1:5" x14ac:dyDescent="0.3">
      <c r="A14" s="49"/>
      <c r="B14" s="25" t="s">
        <v>80</v>
      </c>
      <c r="C14" s="28">
        <v>6</v>
      </c>
      <c r="D14" s="32">
        <v>10</v>
      </c>
      <c r="E14" s="28">
        <v>15</v>
      </c>
    </row>
    <row r="15" spans="1:5" x14ac:dyDescent="0.3">
      <c r="A15" s="33"/>
      <c r="B15" s="33"/>
      <c r="C15" s="34"/>
      <c r="D15" s="35"/>
      <c r="E15" s="34"/>
    </row>
    <row r="16" spans="1:5" x14ac:dyDescent="0.3">
      <c r="A16" s="49" t="s">
        <v>74</v>
      </c>
      <c r="B16" s="25" t="s">
        <v>32</v>
      </c>
      <c r="C16" s="28">
        <v>2</v>
      </c>
      <c r="D16" s="32">
        <v>5</v>
      </c>
      <c r="E16" s="28">
        <v>15</v>
      </c>
    </row>
    <row r="17" spans="1:12" x14ac:dyDescent="0.3">
      <c r="A17" s="49"/>
      <c r="B17" s="25" t="s">
        <v>76</v>
      </c>
      <c r="C17" s="28">
        <v>2</v>
      </c>
      <c r="D17" s="32">
        <v>10</v>
      </c>
      <c r="E17" s="28">
        <v>15</v>
      </c>
    </row>
    <row r="20" spans="1:12" x14ac:dyDescent="0.3">
      <c r="A20" s="29" t="s">
        <v>101</v>
      </c>
    </row>
    <row r="22" spans="1:12" ht="100.8" x14ac:dyDescent="0.3">
      <c r="A22" s="13" t="s">
        <v>1</v>
      </c>
      <c r="B22" s="13" t="s">
        <v>49</v>
      </c>
      <c r="C22" s="20" t="s">
        <v>50</v>
      </c>
      <c r="D22" s="13" t="s">
        <v>51</v>
      </c>
      <c r="E22" s="13" t="s">
        <v>52</v>
      </c>
      <c r="F22" s="13" t="s">
        <v>53</v>
      </c>
      <c r="G22" s="13" t="s">
        <v>66</v>
      </c>
      <c r="H22" s="13" t="s">
        <v>86</v>
      </c>
      <c r="I22" s="13" t="s">
        <v>83</v>
      </c>
      <c r="J22" s="13" t="s">
        <v>90</v>
      </c>
      <c r="K22" s="13" t="s">
        <v>93</v>
      </c>
      <c r="L22" s="13" t="s">
        <v>98</v>
      </c>
    </row>
    <row r="23" spans="1:12" x14ac:dyDescent="0.3">
      <c r="A23" s="42" t="s">
        <v>3</v>
      </c>
      <c r="B23" s="18" t="s">
        <v>22</v>
      </c>
      <c r="C23" s="36">
        <v>85</v>
      </c>
      <c r="D23" s="3" t="s">
        <v>69</v>
      </c>
      <c r="E23" s="18" t="s">
        <v>32</v>
      </c>
      <c r="F23" s="5" t="s">
        <v>70</v>
      </c>
      <c r="G23" s="19" t="s">
        <v>64</v>
      </c>
      <c r="H23" s="44">
        <v>30</v>
      </c>
      <c r="I23" s="17">
        <v>40</v>
      </c>
      <c r="J23" s="17">
        <v>60</v>
      </c>
      <c r="K23" s="17">
        <v>10</v>
      </c>
      <c r="L23" s="47">
        <v>9.3333333333333339</v>
      </c>
    </row>
    <row r="24" spans="1:12" x14ac:dyDescent="0.3">
      <c r="A24" s="42" t="s">
        <v>11</v>
      </c>
      <c r="B24" s="3" t="s">
        <v>69</v>
      </c>
      <c r="C24" s="36">
        <v>79</v>
      </c>
      <c r="D24" s="5" t="s">
        <v>70</v>
      </c>
      <c r="E24" s="3" t="s">
        <v>69</v>
      </c>
      <c r="F24" s="5" t="s">
        <v>70</v>
      </c>
      <c r="G24" s="16" t="s">
        <v>65</v>
      </c>
      <c r="H24" s="44">
        <v>15</v>
      </c>
      <c r="I24" s="17">
        <v>0</v>
      </c>
      <c r="J24" s="17">
        <v>36</v>
      </c>
      <c r="K24" s="17">
        <v>10</v>
      </c>
      <c r="L24" s="48">
        <v>4.0666666666666664</v>
      </c>
    </row>
  </sheetData>
  <mergeCells count="4">
    <mergeCell ref="A2:A4"/>
    <mergeCell ref="A6:A7"/>
    <mergeCell ref="A9:A14"/>
    <mergeCell ref="A16:A17"/>
  </mergeCells>
  <pageMargins left="0.7" right="0.7" top="0.75" bottom="0.75" header="0.3" footer="0.3"/>
  <legacy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SharedWithUsers xmlns="eadd55ad-76f6-4740-9a51-432131790ea8">
      <UserInfo>
        <DisplayName>Asish Sanyal</DisplayName>
        <AccountId>96</AccountId>
        <AccountType/>
      </UserInfo>
      <UserInfo>
        <DisplayName>Sathishkumar Rajendran</DisplayName>
        <AccountId>64</AccountId>
        <AccountType/>
      </UserInfo>
      <UserInfo>
        <DisplayName>Abhilash Jha</DisplayName>
        <AccountId>70</AccountId>
        <AccountType/>
      </UserInfo>
      <UserInfo>
        <DisplayName>Tarun Agarwal</DisplayName>
        <AccountId>27</AccountId>
        <AccountType/>
      </UserInfo>
      <UserInfo>
        <DisplayName>Pankaj Singh</DisplayName>
        <AccountId>72</AccountId>
        <AccountType/>
      </UserInfo>
      <UserInfo>
        <DisplayName>Deepak Goyal</DisplayName>
        <AccountId>73</AccountId>
        <AccountType/>
      </UserInfo>
      <UserInfo>
        <DisplayName>Rohit Oli</DisplayName>
        <AccountId>134</AccountId>
        <AccountType/>
      </UserInfo>
      <UserInfo>
        <DisplayName>Umesh E Sasle</DisplayName>
        <AccountId>74</AccountId>
        <AccountType/>
      </UserInfo>
      <UserInfo>
        <DisplayName>Rajiv Bhalla</DisplayName>
        <AccountId>42</AccountId>
        <AccountType/>
      </UserInfo>
    </SharedWithUsers>
    <TaxCatchAll xmlns="eadd55ad-76f6-4740-9a51-432131790ea8" xsi:nil="true"/>
    <lcf76f155ced4ddcb4097134ff3c332f xmlns="a71e31b7-c03e-4b3e-b1fa-434dadb30e19">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C1437BB624660F4AA5783D285C6B1E84" ma:contentTypeVersion="13" ma:contentTypeDescription="Create a new document." ma:contentTypeScope="" ma:versionID="6d29a4e01a17b36dfcef37072971c2ba">
  <xsd:schema xmlns:xsd="http://www.w3.org/2001/XMLSchema" xmlns:xs="http://www.w3.org/2001/XMLSchema" xmlns:p="http://schemas.microsoft.com/office/2006/metadata/properties" xmlns:ns2="a71e31b7-c03e-4b3e-b1fa-434dadb30e19" xmlns:ns3="eadd55ad-76f6-4740-9a51-432131790ea8" targetNamespace="http://schemas.microsoft.com/office/2006/metadata/properties" ma:root="true" ma:fieldsID="395dc5ed37a8cace86c0523bdb40cedc" ns2:_="" ns3:_="">
    <xsd:import namespace="a71e31b7-c03e-4b3e-b1fa-434dadb30e19"/>
    <xsd:import namespace="eadd55ad-76f6-4740-9a51-432131790ea8"/>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GenerationTime" minOccurs="0"/>
                <xsd:element ref="ns2:MediaServiceEventHashCode" minOccurs="0"/>
                <xsd:element ref="ns2:MediaServiceOCR" minOccurs="0"/>
                <xsd:element ref="ns3:SharedWithUsers" minOccurs="0"/>
                <xsd:element ref="ns3:SharedWithDetails" minOccurs="0"/>
                <xsd:element ref="ns2:MediaServiceObjectDetectorVersions" minOccurs="0"/>
                <xsd:element ref="ns2:MediaServiceDateTaken"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71e31b7-c03e-4b3e-b1fa-434dadb30e1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bad6f9f0-81eb-4a55-afd7-6dc94d5f86b7" ma:termSetId="09814cd3-568e-fe90-9814-8d621ff8fb84" ma:anchorId="fba54fb3-c3e1-fe81-a776-ca4b69148c4d" ma:open="true" ma:isKeyword="false">
      <xsd:complexType>
        <xsd:sequence>
          <xsd:element ref="pc:Terms" minOccurs="0" maxOccurs="1"/>
        </xsd:sequence>
      </xsd:complex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ObjectDetectorVersions" ma:index="18" nillable="true" ma:displayName="MediaServiceObjectDetectorVersions" ma:hidden="true" ma:indexed="true" ma:internalName="MediaServiceObjectDetectorVersions" ma:readOnly="true">
      <xsd:simpleType>
        <xsd:restriction base="dms:Text"/>
      </xsd:simpleType>
    </xsd:element>
    <xsd:element name="MediaServiceDateTaken" ma:index="19" nillable="true" ma:displayName="MediaServiceDateTaken" ma:hidden="true" ma:indexed="true" ma:internalName="MediaServiceDateTaken" ma:readOnly="true">
      <xsd:simpleType>
        <xsd:restriction base="dms:Text"/>
      </xsd:simpleType>
    </xsd:element>
    <xsd:element name="MediaServiceSearchProperties" ma:index="20"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eadd55ad-76f6-4740-9a51-432131790ea8"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5ce3cf59-85f2-4f04-9e37-c6d8fdb766f3}" ma:internalName="TaxCatchAll" ma:showField="CatchAllData" ma:web="eadd55ad-76f6-4740-9a51-432131790ea8">
      <xsd:complexType>
        <xsd:complexContent>
          <xsd:extension base="dms:MultiChoiceLookup">
            <xsd:sequence>
              <xsd:element name="Value" type="dms:Lookup" maxOccurs="unbounded" minOccurs="0" nillable="true"/>
            </xsd:sequence>
          </xsd:extension>
        </xsd:complexContent>
      </xsd:complexType>
    </xsd:element>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DDA9F78-719A-4896-AC0B-363B4850555D}">
  <ds:schemaRefs>
    <ds:schemaRef ds:uri="ff70754e-bd0c-45f8-89d2-1271bdd293ad"/>
    <ds:schemaRef ds:uri="b5b7af18-9bc5-49a4-bdc9-cfa51273359b"/>
    <ds:schemaRef ds:uri="http://www.w3.org/XML/1998/namespace"/>
    <ds:schemaRef ds:uri="http://schemas.microsoft.com/office/2006/documentManagement/types"/>
    <ds:schemaRef ds:uri="http://schemas.microsoft.com/office/2006/metadata/properties"/>
    <ds:schemaRef ds:uri="http://purl.org/dc/elements/1.1/"/>
    <ds:schemaRef ds:uri="http://purl.org/dc/terms/"/>
    <ds:schemaRef ds:uri="http://schemas.microsoft.com/office/infopath/2007/PartnerControls"/>
    <ds:schemaRef ds:uri="http://schemas.openxmlformats.org/package/2006/metadata/core-properties"/>
    <ds:schemaRef ds:uri="http://purl.org/dc/dcmitype/"/>
  </ds:schemaRefs>
</ds:datastoreItem>
</file>

<file path=customXml/itemProps2.xml><?xml version="1.0" encoding="utf-8"?>
<ds:datastoreItem xmlns:ds="http://schemas.openxmlformats.org/officeDocument/2006/customXml" ds:itemID="{C81A9005-614C-44E7-9024-1AB5C4EF923B}">
  <ds:schemaRefs>
    <ds:schemaRef ds:uri="http://schemas.microsoft.com/sharepoint/v3/contenttype/forms"/>
  </ds:schemaRefs>
</ds:datastoreItem>
</file>

<file path=customXml/itemProps3.xml><?xml version="1.0" encoding="utf-8"?>
<ds:datastoreItem xmlns:ds="http://schemas.openxmlformats.org/officeDocument/2006/customXml" ds:itemID="{B9D45154-A622-4B03-A1E5-72E31FEF5F9D}"/>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Dashboard</vt:lpstr>
      <vt:lpstr>AE KPIs</vt:lpstr>
      <vt:lpstr>Weightage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Sathishkumar Rajendran</dc:creator>
  <cp:keywords/>
  <dc:description/>
  <cp:lastModifiedBy>Tarun Agarwal</cp:lastModifiedBy>
  <cp:revision/>
  <dcterms:created xsi:type="dcterms:W3CDTF">2024-03-27T03:58:24Z</dcterms:created>
  <dcterms:modified xsi:type="dcterms:W3CDTF">2024-04-04T09:26:15Z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0x010100593B2E02B511674EAF5300884FA82617</vt:lpwstr>
  </property>
  <property fmtid="{D5CDD505-2E9C-101B-9397-08002B2CF9AE}" pid="3" name="MediaServiceImageTags">
    <vt:lpwstr/>
  </property>
</Properties>
</file>