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60" yWindow="20" windowWidth="28680" windowHeight="16260" tabRatio="500" activeTab="4"/>
  </bookViews>
  <sheets>
    <sheet name="RESTAURANTS" sheetId="10" r:id="rId1"/>
    <sheet name="ROLE" sheetId="1" r:id="rId2"/>
    <sheet name="CATEGORY" sheetId="5" r:id="rId3"/>
    <sheet name="CUSTOMERS" sheetId="7" r:id="rId4"/>
    <sheet name="TABLES" sheetId="8" r:id="rId5"/>
    <sheet name="USERS" sheetId="3" r:id="rId6"/>
    <sheet name="USERS_RESTAURANTS" sheetId="14" r:id="rId7"/>
    <sheet name="MENU" sheetId="4" r:id="rId8"/>
    <sheet name="ORDERS" sheetId="9" r:id="rId9"/>
    <sheet name="PRINTER" sheetId="12" r:id="rId10"/>
    <sheet name="ORDER_DETAILS" sheetId="13" r:id="rId11"/>
    <sheet name="REF VALUES" sheetId="6" r:id="rId12"/>
    <sheet name="INVENTORY" sheetId="15" r:id="rId13"/>
    <sheet name="TABLE ORDER" sheetId="2" r:id="rId14"/>
    <sheet name="Data Checks" sheetId="11" r:id="rId1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0" i="9" l="1"/>
  <c r="T20" i="9"/>
  <c r="U19" i="9"/>
  <c r="T19" i="9"/>
  <c r="U18" i="9"/>
  <c r="T18" i="9"/>
  <c r="U17" i="9"/>
  <c r="T17" i="9"/>
  <c r="U16" i="9"/>
  <c r="T16" i="9"/>
  <c r="U15" i="9"/>
  <c r="T15" i="9"/>
  <c r="U14" i="9"/>
  <c r="T14" i="9"/>
  <c r="U13" i="9"/>
  <c r="T13" i="9"/>
  <c r="U12" i="9"/>
  <c r="T12" i="9"/>
  <c r="U11" i="9"/>
  <c r="T11" i="9"/>
  <c r="U10" i="9"/>
  <c r="T10" i="9"/>
  <c r="U9" i="9"/>
  <c r="T9" i="9"/>
  <c r="U8" i="9"/>
  <c r="T8" i="9"/>
  <c r="U7" i="9"/>
  <c r="T7" i="9"/>
  <c r="U6" i="9"/>
  <c r="T6" i="9"/>
  <c r="U5" i="9"/>
  <c r="T5" i="9"/>
  <c r="P31" i="13"/>
  <c r="P30" i="13"/>
  <c r="P29" i="13"/>
  <c r="P28" i="13"/>
  <c r="P27" i="13"/>
  <c r="P26" i="13"/>
  <c r="P25" i="13"/>
  <c r="P24" i="13"/>
  <c r="P23" i="13"/>
  <c r="P22" i="13"/>
  <c r="P21" i="13"/>
  <c r="P20" i="13"/>
  <c r="P19" i="13"/>
  <c r="P18" i="13"/>
  <c r="P17" i="13"/>
  <c r="P16" i="13"/>
  <c r="P15" i="13"/>
  <c r="P14" i="13"/>
  <c r="P13" i="13"/>
  <c r="P12" i="13"/>
  <c r="P11" i="13"/>
  <c r="P10" i="13"/>
  <c r="P9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P32" i="13"/>
  <c r="Q32" i="13"/>
  <c r="Q31" i="13"/>
  <c r="Q30" i="13"/>
  <c r="Q29" i="13"/>
  <c r="Q28" i="13"/>
  <c r="Q27" i="13"/>
  <c r="Q26" i="13"/>
  <c r="Q25" i="13"/>
  <c r="Q24" i="13"/>
  <c r="Q23" i="13"/>
  <c r="Q22" i="13"/>
  <c r="Q21" i="13"/>
  <c r="J4" i="9"/>
  <c r="J5" i="9"/>
  <c r="J6" i="9"/>
  <c r="J7" i="9"/>
  <c r="J8" i="9"/>
  <c r="J20" i="9"/>
  <c r="J19" i="9"/>
  <c r="J18" i="9"/>
  <c r="J17" i="9"/>
  <c r="J16" i="9"/>
  <c r="J15" i="9"/>
  <c r="J14" i="9"/>
  <c r="J13" i="9"/>
  <c r="J12" i="9"/>
  <c r="J11" i="9"/>
  <c r="J10" i="9"/>
  <c r="J9" i="9"/>
  <c r="Q18" i="13"/>
  <c r="Q19" i="13"/>
  <c r="Q20" i="13"/>
  <c r="Q9" i="13"/>
  <c r="Q10" i="13"/>
  <c r="Q11" i="13"/>
  <c r="Q12" i="13"/>
  <c r="Q13" i="13"/>
  <c r="Q14" i="13"/>
  <c r="Q15" i="13"/>
  <c r="Q16" i="13"/>
  <c r="Q17" i="13"/>
  <c r="L13" i="4"/>
  <c r="K13" i="4"/>
  <c r="L12" i="4"/>
  <c r="K12" i="4"/>
  <c r="L11" i="4"/>
  <c r="K11" i="4"/>
  <c r="L10" i="4"/>
  <c r="K10" i="4"/>
  <c r="L9" i="4"/>
  <c r="K9" i="4"/>
  <c r="U4" i="9"/>
  <c r="T4" i="9"/>
  <c r="R4" i="10"/>
  <c r="R5" i="10"/>
  <c r="R6" i="10"/>
  <c r="R7" i="10"/>
  <c r="R8" i="10"/>
  <c r="Q8" i="10"/>
  <c r="Q7" i="10"/>
  <c r="Q6" i="10"/>
  <c r="Q5" i="10"/>
  <c r="Q4" i="10"/>
  <c r="H13" i="5"/>
  <c r="H12" i="5"/>
  <c r="H11" i="5"/>
  <c r="H10" i="5"/>
  <c r="H9" i="5"/>
  <c r="I13" i="5"/>
  <c r="I12" i="5"/>
  <c r="I11" i="5"/>
  <c r="I10" i="5"/>
  <c r="I9" i="5"/>
  <c r="J12" i="14"/>
  <c r="I12" i="14"/>
  <c r="J11" i="14"/>
  <c r="I11" i="14"/>
  <c r="J10" i="14"/>
  <c r="I10" i="14"/>
  <c r="J9" i="14"/>
  <c r="I9" i="14"/>
  <c r="P10" i="7"/>
  <c r="O10" i="7"/>
  <c r="P9" i="7"/>
  <c r="O9" i="7"/>
  <c r="J13" i="15"/>
  <c r="J12" i="15"/>
  <c r="J11" i="15"/>
  <c r="J10" i="15"/>
  <c r="J9" i="15"/>
  <c r="J8" i="15"/>
  <c r="J7" i="15"/>
  <c r="J6" i="15"/>
  <c r="J5" i="15"/>
  <c r="J4" i="15"/>
  <c r="L17" i="6"/>
  <c r="L16" i="6"/>
  <c r="L15" i="6"/>
  <c r="L14" i="6"/>
  <c r="L13" i="6"/>
  <c r="L12" i="6"/>
  <c r="L11" i="6"/>
  <c r="L6" i="6"/>
  <c r="L7" i="6"/>
  <c r="L8" i="6"/>
  <c r="L9" i="6"/>
  <c r="L10" i="6"/>
  <c r="L5" i="6"/>
  <c r="L4" i="6"/>
  <c r="K4" i="6"/>
  <c r="Q8" i="13"/>
  <c r="Q7" i="13"/>
  <c r="Q6" i="13"/>
  <c r="Q5" i="13"/>
  <c r="Q4" i="13"/>
  <c r="J8" i="14"/>
  <c r="J7" i="14"/>
  <c r="J6" i="14"/>
  <c r="J5" i="14"/>
  <c r="J4" i="14"/>
  <c r="I4" i="14"/>
  <c r="L4" i="12"/>
  <c r="L5" i="12"/>
  <c r="L6" i="12"/>
  <c r="L7" i="12"/>
  <c r="L8" i="12"/>
  <c r="L8" i="4"/>
  <c r="L7" i="4"/>
  <c r="L6" i="4"/>
  <c r="L5" i="4"/>
  <c r="L4" i="4"/>
  <c r="K8" i="4"/>
  <c r="K7" i="4"/>
  <c r="K6" i="4"/>
  <c r="K5" i="4"/>
  <c r="K4" i="4"/>
  <c r="L8" i="3"/>
  <c r="L7" i="3"/>
  <c r="L6" i="3"/>
  <c r="L5" i="3"/>
  <c r="L4" i="3"/>
  <c r="J4" i="8"/>
  <c r="J5" i="8"/>
  <c r="J6" i="8"/>
  <c r="J7" i="8"/>
  <c r="J8" i="8"/>
  <c r="P4" i="7"/>
  <c r="P5" i="7"/>
  <c r="P6" i="7"/>
  <c r="P7" i="7"/>
  <c r="P8" i="7"/>
  <c r="I4" i="5"/>
  <c r="I5" i="5"/>
  <c r="I6" i="5"/>
  <c r="I7" i="5"/>
  <c r="I8" i="5"/>
  <c r="H8" i="1"/>
  <c r="H7" i="1"/>
  <c r="H6" i="1"/>
  <c r="H5" i="1"/>
  <c r="H4" i="1"/>
  <c r="O1" i="10"/>
  <c r="K17" i="6"/>
  <c r="K16" i="6"/>
  <c r="K15" i="6"/>
  <c r="K14" i="6"/>
  <c r="I13" i="15"/>
  <c r="I12" i="15"/>
  <c r="I11" i="15"/>
  <c r="I10" i="15"/>
  <c r="I9" i="15"/>
  <c r="I8" i="15"/>
  <c r="I7" i="15"/>
  <c r="I6" i="15"/>
  <c r="I5" i="15"/>
  <c r="I4" i="15"/>
  <c r="I8" i="14"/>
  <c r="I7" i="14"/>
  <c r="I6" i="14"/>
  <c r="I5" i="14"/>
  <c r="K8" i="3"/>
  <c r="K7" i="3"/>
  <c r="K6" i="3"/>
  <c r="K5" i="3"/>
  <c r="K4" i="3"/>
  <c r="K13" i="6"/>
  <c r="K12" i="6"/>
  <c r="K11" i="6"/>
  <c r="K10" i="6"/>
  <c r="K9" i="6"/>
  <c r="K8" i="6"/>
  <c r="K7" i="6"/>
  <c r="K6" i="6"/>
  <c r="K5" i="6"/>
  <c r="P8" i="13"/>
  <c r="P7" i="13"/>
  <c r="P6" i="13"/>
  <c r="P5" i="13"/>
  <c r="P4" i="13"/>
  <c r="K8" i="12"/>
  <c r="K7" i="12"/>
  <c r="K6" i="12"/>
  <c r="K5" i="12"/>
  <c r="K4" i="12"/>
  <c r="I8" i="8"/>
  <c r="I7" i="8"/>
  <c r="I6" i="8"/>
  <c r="I5" i="8"/>
  <c r="I4" i="8"/>
  <c r="O8" i="7"/>
  <c r="O7" i="7"/>
  <c r="O6" i="7"/>
  <c r="O5" i="7"/>
  <c r="O4" i="7"/>
  <c r="H8" i="5"/>
  <c r="H7" i="5"/>
  <c r="H6" i="5"/>
  <c r="H5" i="5"/>
  <c r="H4" i="5"/>
  <c r="G8" i="1"/>
  <c r="G7" i="1"/>
  <c r="G6" i="1"/>
  <c r="G5" i="1"/>
  <c r="G4" i="1"/>
</calcChain>
</file>

<file path=xl/sharedStrings.xml><?xml version="1.0" encoding="utf-8"?>
<sst xmlns="http://schemas.openxmlformats.org/spreadsheetml/2006/main" count="842" uniqueCount="244">
  <si>
    <t>ID</t>
  </si>
  <si>
    <t>NAME</t>
  </si>
  <si>
    <t>CREATED_BY</t>
  </si>
  <si>
    <t>USERS</t>
  </si>
  <si>
    <t>REF_VALUES</t>
  </si>
  <si>
    <t>LAST_UPDATED_BY</t>
  </si>
  <si>
    <t>LAST_UPDATED_DATE</t>
  </si>
  <si>
    <t>Table Name</t>
  </si>
  <si>
    <t>INSERT STATEMENT</t>
  </si>
  <si>
    <t>Database Name</t>
  </si>
  <si>
    <t>CREATED_DATE</t>
  </si>
  <si>
    <t>PASSWORD</t>
  </si>
  <si>
    <t>test1</t>
  </si>
  <si>
    <t>test2</t>
  </si>
  <si>
    <t>test3</t>
  </si>
  <si>
    <t>test4</t>
  </si>
  <si>
    <t>test5</t>
  </si>
  <si>
    <t>DESCRIPTION</t>
  </si>
  <si>
    <t>IS_ACTIVE</t>
  </si>
  <si>
    <t>CODE</t>
  </si>
  <si>
    <t>VALUE</t>
  </si>
  <si>
    <t>LOOKUP_NAME</t>
  </si>
  <si>
    <t>USER_ID</t>
  </si>
  <si>
    <t xml:space="preserve">Data checks </t>
  </si>
  <si>
    <t>1) Bookings table cannot have users booked in facility from different apartments</t>
  </si>
  <si>
    <t>NULL</t>
  </si>
  <si>
    <t>CITY</t>
  </si>
  <si>
    <t>COUNTRY</t>
  </si>
  <si>
    <t>POSTAL_CODE</t>
  </si>
  <si>
    <t>Jl.test street 1</t>
  </si>
  <si>
    <t>Jl.test street 2</t>
  </si>
  <si>
    <t>Jl.test street 3</t>
  </si>
  <si>
    <t>Jl.test street 4</t>
  </si>
  <si>
    <t>Jl.test street 5</t>
  </si>
  <si>
    <t>Jl.test street 1 line 2</t>
  </si>
  <si>
    <t>Jl.test street 2 line 2</t>
  </si>
  <si>
    <t>Jl.test street 3 line 2</t>
  </si>
  <si>
    <t>Jl.test street 4 line 2</t>
  </si>
  <si>
    <t>Jl.test street 5 line 2</t>
  </si>
  <si>
    <t>TEST1</t>
  </si>
  <si>
    <t>TEST2</t>
  </si>
  <si>
    <t>TEST3</t>
  </si>
  <si>
    <t>epos</t>
  </si>
  <si>
    <t>REST_ID</t>
  </si>
  <si>
    <t>ADMIN</t>
  </si>
  <si>
    <t>WAITER</t>
  </si>
  <si>
    <t>MANAGER</t>
  </si>
  <si>
    <t>CASHIER</t>
  </si>
  <si>
    <t>USERNAME</t>
  </si>
  <si>
    <t>ROLE_ID</t>
  </si>
  <si>
    <t>RESTAURANTS</t>
  </si>
  <si>
    <t>ROLES</t>
  </si>
  <si>
    <t>CATEGORY</t>
  </si>
  <si>
    <t>CUSTOMERS</t>
  </si>
  <si>
    <t>TABLES</t>
  </si>
  <si>
    <t>MENU</t>
  </si>
  <si>
    <t>ORDERS</t>
  </si>
  <si>
    <t>PRINTER</t>
  </si>
  <si>
    <t>ORDER_DETAILS</t>
  </si>
  <si>
    <t>TELEPHONE</t>
  </si>
  <si>
    <t>ADDRESS_LINE_1</t>
  </si>
  <si>
    <t>ADDRESS_LINE_2</t>
  </si>
  <si>
    <t>EMAIL_ADDRESS</t>
  </si>
  <si>
    <t>TABLE_NUMBER</t>
  </si>
  <si>
    <t>POSITION</t>
  </si>
  <si>
    <t>CATEGORY_ID</t>
  </si>
  <si>
    <t>PRICE</t>
  </si>
  <si>
    <t>TAX</t>
  </si>
  <si>
    <t>ORDER_NUMBER</t>
  </si>
  <si>
    <t>CUSTOMER_ID</t>
  </si>
  <si>
    <t>STARTED</t>
  </si>
  <si>
    <t>ENDED</t>
  </si>
  <si>
    <t>ACTIVE</t>
  </si>
  <si>
    <t>NO_OF_GUEST</t>
  </si>
  <si>
    <t>TOTAL</t>
  </si>
  <si>
    <t>PAID_AMOUNT</t>
  </si>
  <si>
    <t>PAYMENT_METHOD</t>
  </si>
  <si>
    <t>TIP</t>
  </si>
  <si>
    <t>DISCOUNT</t>
  </si>
  <si>
    <t>PRINTER_CONNECTION</t>
  </si>
  <si>
    <t>PRINTER_IP_ADDRESS</t>
  </si>
  <si>
    <t>PRINTER_PORT</t>
  </si>
  <si>
    <t>ORDER_ID</t>
  </si>
  <si>
    <t>RANK</t>
  </si>
  <si>
    <t>MENU_ID</t>
  </si>
  <si>
    <t>QUANTITY</t>
  </si>
  <si>
    <t>KITCHEN_NOTE</t>
  </si>
  <si>
    <t>WAIT</t>
  </si>
  <si>
    <t>ORDERED</t>
  </si>
  <si>
    <t>VOID</t>
  </si>
  <si>
    <t>VOID_REASON</t>
  </si>
  <si>
    <t>Jakarta1</t>
  </si>
  <si>
    <t>Jakarta2</t>
  </si>
  <si>
    <t>Jakarta3</t>
  </si>
  <si>
    <t>Jakarta4</t>
  </si>
  <si>
    <t>Jakarta5</t>
  </si>
  <si>
    <t>test1@test.com</t>
  </si>
  <si>
    <t>test2@test.com</t>
  </si>
  <si>
    <t>test3@test.com</t>
  </si>
  <si>
    <t>test4@test.com</t>
  </si>
  <si>
    <t>test5@test.com</t>
  </si>
  <si>
    <t>INDONESIA1</t>
  </si>
  <si>
    <t>INDONESIA2</t>
  </si>
  <si>
    <t>INDONESIA3</t>
  </si>
  <si>
    <t>INDONESIA4</t>
  </si>
  <si>
    <t>INDONESIA5</t>
  </si>
  <si>
    <t>category1</t>
  </si>
  <si>
    <t>category2</t>
  </si>
  <si>
    <t>category3</t>
  </si>
  <si>
    <t>category4</t>
  </si>
  <si>
    <t>category5</t>
  </si>
  <si>
    <t>TEST4</t>
  </si>
  <si>
    <t>TEST5</t>
  </si>
  <si>
    <t>TEST</t>
  </si>
  <si>
    <t>2014-12-23</t>
  </si>
  <si>
    <t>menu1</t>
  </si>
  <si>
    <t>menu2</t>
  </si>
  <si>
    <t>menu3</t>
  </si>
  <si>
    <t>menu4</t>
  </si>
  <si>
    <t>menu5</t>
  </si>
  <si>
    <t>A-101</t>
  </si>
  <si>
    <t>A-102</t>
  </si>
  <si>
    <t>A-103</t>
  </si>
  <si>
    <t>A-104</t>
  </si>
  <si>
    <t>A-105</t>
  </si>
  <si>
    <t>Printer1</t>
  </si>
  <si>
    <t>Printer2</t>
  </si>
  <si>
    <t>Printer3</t>
  </si>
  <si>
    <t>Printer4</t>
  </si>
  <si>
    <t>Printer5</t>
  </si>
  <si>
    <t>WIFI</t>
  </si>
  <si>
    <t>CASH</t>
  </si>
  <si>
    <t>CREDIT</t>
  </si>
  <si>
    <t>DEBIT</t>
  </si>
  <si>
    <t>CURRENCY</t>
  </si>
  <si>
    <t>RP</t>
  </si>
  <si>
    <t>SDG</t>
  </si>
  <si>
    <t>MYR</t>
  </si>
  <si>
    <t>BLUETHOOTH</t>
  </si>
  <si>
    <t>USB</t>
  </si>
  <si>
    <t>127.0.0.1</t>
  </si>
  <si>
    <t>INSERT ORDER</t>
  </si>
  <si>
    <t>DELETE ORDER</t>
  </si>
  <si>
    <t>LAST_LOGIN</t>
  </si>
  <si>
    <t>USERS_RESTAURANTS</t>
  </si>
  <si>
    <t>INVENTORY</t>
  </si>
  <si>
    <t>Chicken</t>
  </si>
  <si>
    <t>PIECES</t>
  </si>
  <si>
    <t>Coke Cans</t>
  </si>
  <si>
    <t>METRIC</t>
  </si>
  <si>
    <t>KILOGRAMS</t>
  </si>
  <si>
    <t>Rice</t>
  </si>
  <si>
    <t>Aqua Bottle</t>
  </si>
  <si>
    <t>SQUARE METERS</t>
  </si>
  <si>
    <t>METERS</t>
  </si>
  <si>
    <t>LITERS</t>
  </si>
  <si>
    <t>Update Statement</t>
  </si>
  <si>
    <t>UPDATE</t>
  </si>
  <si>
    <t>GEOLOC</t>
  </si>
  <si>
    <t>FAX</t>
  </si>
  <si>
    <t>UPDATE STATEMENT</t>
  </si>
  <si>
    <t>UPDATE STATEMENTS</t>
  </si>
  <si>
    <t>DEFAULT_REST</t>
  </si>
  <si>
    <t>Jakarta6</t>
  </si>
  <si>
    <t>Jakarta7</t>
  </si>
  <si>
    <t>INDONESIA6</t>
  </si>
  <si>
    <t>INDONESIA7</t>
  </si>
  <si>
    <t>test6</t>
  </si>
  <si>
    <t>test7</t>
  </si>
  <si>
    <t>Jl.test street 6</t>
  </si>
  <si>
    <t>Jl.test street 7</t>
  </si>
  <si>
    <t>category6</t>
  </si>
  <si>
    <t>category7</t>
  </si>
  <si>
    <t>category8</t>
  </si>
  <si>
    <t>category9</t>
  </si>
  <si>
    <t>category10</t>
  </si>
  <si>
    <t>menu6</t>
  </si>
  <si>
    <t>menu7</t>
  </si>
  <si>
    <t>menu8</t>
  </si>
  <si>
    <t>menu9</t>
  </si>
  <si>
    <t>menu10</t>
  </si>
  <si>
    <t>A-106</t>
  </si>
  <si>
    <t>A-107</t>
  </si>
  <si>
    <t>A-108</t>
  </si>
  <si>
    <t>A-109</t>
  </si>
  <si>
    <t>A-110</t>
  </si>
  <si>
    <t>A-111</t>
  </si>
  <si>
    <t>A-112</t>
  </si>
  <si>
    <t>A-113</t>
  </si>
  <si>
    <t>A-114</t>
  </si>
  <si>
    <t>A-115</t>
  </si>
  <si>
    <t>A-116</t>
  </si>
  <si>
    <t>A-117</t>
  </si>
  <si>
    <t>Inventory5</t>
  </si>
  <si>
    <t>Inventory6</t>
  </si>
  <si>
    <t>metric5</t>
  </si>
  <si>
    <t>metric6</t>
  </si>
  <si>
    <t>metric7</t>
  </si>
  <si>
    <t>metric8</t>
  </si>
  <si>
    <t>metric9</t>
  </si>
  <si>
    <t>metric10</t>
  </si>
  <si>
    <t>Inventory7</t>
  </si>
  <si>
    <t>Inventory8</t>
  </si>
  <si>
    <t>Inventory9</t>
  </si>
  <si>
    <t>Inventory10</t>
  </si>
  <si>
    <t>2014-10-22  12:03:00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</si>
  <si>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</si>
  <si>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</si>
  <si>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</si>
  <si>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</si>
  <si>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</si>
  <si>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</si>
  <si>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</si>
  <si>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</si>
  <si>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</si>
  <si>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</si>
  <si>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</si>
  <si>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</si>
  <si>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</si>
  <si>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</si>
  <si>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</si>
  <si>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</si>
  <si>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</si>
  <si>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</si>
  <si>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</si>
  <si>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</si>
  <si>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</si>
  <si>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not good</t>
  </si>
  <si>
    <t>2014-01-22  12:03:00</t>
  </si>
  <si>
    <t>2014-02-22  12:03:00</t>
  </si>
  <si>
    <t>2014-12-05  12:03:00</t>
  </si>
  <si>
    <t>2014-11-22  12:03:00</t>
  </si>
  <si>
    <t>2014-09-22  12:03:00</t>
  </si>
  <si>
    <t>2014-03-22  12:03:00</t>
  </si>
  <si>
    <t>2014-04-22  12:03:00</t>
  </si>
  <si>
    <t>2014-05-22  12:03:00</t>
  </si>
  <si>
    <t>2014-01-22  14:03:00</t>
  </si>
  <si>
    <t>2014-02-22  14:03:00</t>
  </si>
  <si>
    <t>2014-12-05  14:03:00</t>
  </si>
  <si>
    <t>2014-11-22  14:03:00</t>
  </si>
  <si>
    <t>2014-09-22  14:03:00</t>
  </si>
  <si>
    <t>2014-03-22  14:03:00</t>
  </si>
  <si>
    <t>2014-04-22  14:03:00</t>
  </si>
  <si>
    <t>2014-05-22  14:03:00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</si>
</sst>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ourie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3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2" borderId="1" xfId="0" applyFont="1" applyFill="1" applyBorder="1"/>
    <xf numFmtId="0" fontId="1" fillId="0" borderId="0" xfId="0" applyFont="1"/>
    <xf numFmtId="0" fontId="0" fillId="2" borderId="3" xfId="0" applyFill="1" applyBorder="1"/>
    <xf numFmtId="0" fontId="0" fillId="2" borderId="1" xfId="0" quotePrefix="1" applyFill="1" applyBorder="1"/>
    <xf numFmtId="0" fontId="3" fillId="2" borderId="1" xfId="25" applyFill="1" applyBorder="1"/>
    <xf numFmtId="0" fontId="5" fillId="3" borderId="1" xfId="0" applyFont="1" applyFill="1" applyBorder="1"/>
    <xf numFmtId="0" fontId="5" fillId="3" borderId="4" xfId="0" applyFont="1" applyFill="1" applyBorder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wrapText="1"/>
    </xf>
    <xf numFmtId="0" fontId="0" fillId="0" borderId="5" xfId="0" applyBorder="1"/>
    <xf numFmtId="22" fontId="0" fillId="2" borderId="1" xfId="0" applyNumberFormat="1" applyFont="1" applyFill="1" applyBorder="1"/>
    <xf numFmtId="0" fontId="0" fillId="2" borderId="1" xfId="0" applyNumberFormat="1" applyFill="1" applyBorder="1"/>
    <xf numFmtId="0" fontId="3" fillId="2" borderId="3" xfId="25" applyFill="1" applyBorder="1"/>
    <xf numFmtId="0" fontId="0" fillId="2" borderId="3" xfId="0" applyFont="1" applyFill="1" applyBorder="1"/>
    <xf numFmtId="0" fontId="0" fillId="2" borderId="6" xfId="0" applyNumberFormat="1" applyFont="1" applyFill="1" applyBorder="1"/>
    <xf numFmtId="0" fontId="0" fillId="2" borderId="3" xfId="0" applyNumberFormat="1" applyFill="1" applyBorder="1"/>
    <xf numFmtId="0" fontId="0" fillId="2" borderId="3" xfId="0" applyNumberFormat="1" applyFont="1" applyFill="1" applyBorder="1"/>
    <xf numFmtId="22" fontId="0" fillId="2" borderId="1" xfId="0" applyNumberFormat="1" applyFill="1" applyBorder="1"/>
    <xf numFmtId="22" fontId="0" fillId="2" borderId="1" xfId="0" quotePrefix="1" applyNumberFormat="1" applyFont="1" applyFill="1" applyBorder="1"/>
    <xf numFmtId="0" fontId="0" fillId="0" borderId="0" xfId="0" applyBorder="1"/>
  </cellXfs>
  <cellStyles count="43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/>
    <cellStyle name="Normal" xfId="0" builtinId="0"/>
  </cellStyles>
  <dxfs count="271">
    <dxf>
      <numFmt numFmtId="27" formatCode="m/d/yy\ h:mm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outline="0">
        <right style="thin">
          <color auto="1"/>
        </right>
      </border>
    </dxf>
    <dxf>
      <fill>
        <patternFill patternType="solid">
          <fgColor indexed="64"/>
          <bgColor theme="0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14" name="RESTAURANTS" displayName="RESTAURANTS" ref="A3:R8" totalsRowShown="0" headerRowDxfId="22" dataDxfId="21">
  <autoFilter ref="A3:R8"/>
  <tableColumns count="18">
    <tableColumn id="1" name="ID" totalsRowDxfId="39"/>
    <tableColumn id="2" name="NAME" dataDxfId="38" dataCellStyle="Hyperlink"/>
    <tableColumn id="3" name="TELEPHONE" dataDxfId="37"/>
    <tableColumn id="17" name="FAX" dataDxfId="36"/>
    <tableColumn id="4" name="ADDRESS_LINE_1" dataDxfId="35"/>
    <tableColumn id="5" name="ADDRESS_LINE_2" dataDxfId="34"/>
    <tableColumn id="8" name="CITY" dataDxfId="33"/>
    <tableColumn id="13" name="POSTAL_CODE" dataDxfId="32"/>
    <tableColumn id="14" name="COUNTRY" dataDxfId="31"/>
    <tableColumn id="16" name="GEOLOC" dataDxfId="30"/>
    <tableColumn id="6" name="EMAIL_ADDRESS" dataDxfId="29"/>
    <tableColumn id="18" name="CURRENCY" dataDxfId="2" dataCellStyle="Hyperlink"/>
    <tableColumn id="7" name="CREATED_BY" dataDxfId="28"/>
    <tableColumn id="12" name="CREATED_DATE" dataDxfId="27"/>
    <tableColumn id="11" name="LAST_UPDATED_BY" dataDxfId="26"/>
    <tableColumn id="10" name="LAST_UPDATED_DATE" dataDxfId="25"/>
    <tableColumn id="9" name="INSERT STATEMENT" dataDxfId="23" totalsRowDxfId="24">
      <calculatedColumnFormula>CONCATENATE("INSERT INTO `",$C$1,"`.`",$C$2,"` (`",ROLE[[#Headers],[ID]],"`, `",ROLE[[#Headers],[NAME]],"`, `",ROLE[[#Headers],[CREATED_BY]],"`, `",#REF!,"`, `",#REF!,"`, `",ROLE[[#Headers],[CREATED_DATE]],"`, `",ROLE[[#Headers],[LAST_UPDATED_BY]],"`, `",ROLE[[#Headers],[LAST_UPDATED_DATE]],"`) VALUES (",E4,", '",F4,"', '",#REF!,"', '",#REF!,"', ", G4,", '",N4,"', ",O4,", '",P4,"')",";")</calculatedColumnFormula>
    </tableColumn>
    <tableColumn id="15" name="Update Statement" dataDxfId="1">
      <calculatedColumnFormula>CONCATENATE("UPDATE `",$C$1,"`.`",$C$2,"` SET`",RESTAURANTS[[#Headers],[ID]],"` = ",RESTAURANTS[[#This Row],[ID]],",`",RESTAURANTS[[#Headers],[NAME]],"` = ' ",RESTAURANTS[[#This Row],[NAME]],"' ,`",RESTAURANTS[[#Headers],[TELEPHONE]],"` = ",RESTAURANTS[[#This Row],[TELEPHONE]], ", `",RESTAURANTS[[#Headers],[FAX]],"` = ",RESTAURANTS[[#This Row],[FAX]],",`",RESTAURANTS[[#Headers],[ADDRESS_LINE_1]],"` ='",RESTAURANTS[[#This Row],[ADDRESS_LINE_1]],"',`",RESTAURANTS[[#Headers],[ADDRESS_LINE_2]],"` = '",RESTAURANTS[[#This Row],[ADDRESS_LINE_2]],"',`",RESTAURANTS[[#Headers],[CITY]],"` = '", RESTAURANTS[[#This Row],[CITY]], "',`",RESTAURANTS[[#Headers],[POSTAL_CODE]],"` = ",RESTAURANTS[[#This Row],[POSTAL_CODE]],",`",RESTAURANTS[[#Headers],[COUNTRY]],"` = '",RESTAURANTS[[#This Row],[COUNTRY]],"',`",RESTAURANTS[[#Headers],[GEOLOC]],"` = '",RESTAURANTS[[#This Row],[GEOLOC]],"',`",RESTAURANTS[[#Headers],[EMAIL_ADDRESS]],"` = '",RESTAURANTS[[#This Row],[EMAIL_ADDRESS]],"', `",RESTAURANTS[[#Headers],[CURRENCY]],"` = '",RESTAURANTS[[#This Row],[CURRENCY]],"', `",RESTAURANTS[[#Headers],[LAST_UPDATED_BY]],"` = ",1,", `",RESTAURANTS[[#Headers],[LAST_UPDATED_DATE]],"` = '",RESTAURANTS[[#This Row],[LAST_UPDATED_DATE]],"' WHERE `ID` = ",RESTAURANTS[[#This Row],[ID]],";")</calculatedColumnFormula>
    </tableColumn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" name="PRINTER" displayName="PRINTER" ref="A3:L8" totalsRowShown="0" headerRowDxfId="121" dataDxfId="120">
  <autoFilter ref="A3:L8"/>
  <tableColumns count="12">
    <tableColumn id="1" name="ID" totalsRowDxfId="119"/>
    <tableColumn id="2" name="NAME" dataDxfId="118" totalsRowDxfId="117" dataCellStyle="Hyperlink"/>
    <tableColumn id="3" name="REST_ID" dataDxfId="116" totalsRowDxfId="115"/>
    <tableColumn id="4" name="PRINTER_CONNECTION" dataDxfId="114" totalsRowDxfId="113"/>
    <tableColumn id="5" name="PRINTER_IP_ADDRESS" dataDxfId="112" totalsRowDxfId="111"/>
    <tableColumn id="6" name="PRINTER_PORT" dataDxfId="110" totalsRowDxfId="109"/>
    <tableColumn id="15" name="CREATED_BY" dataDxfId="108" totalsRowDxfId="107"/>
    <tableColumn id="12" name="CREATED_DATE"/>
    <tableColumn id="11" name="LAST_UPDATED_BY" dataDxfId="106" totalsRowDxfId="105"/>
    <tableColumn id="10" name="LAST_UPDATED_DATE"/>
    <tableColumn id="9" name="INSERT STATEMENT" dataDxfId="104" totalsRowDxfId="103">
      <calculatedColumnFormula>CONCATENATE("INSERT INTO `",$C$1,"`.`",$C$2,"` (`",PRINTER[[#Headers],[ID]],"`, `",PRINTER[[#Headers],[NAME]],"`, `",PRINTER[[#Headers],[REST_ID]],"`, `",PRINTER[[#Headers],[PRINTER_CONNECTION]],"`, `",PRINTER[[#Headers],[PRINTER_IP_ADDRESS]],"`, `",PRINTER[[#Headers],[PRINTER_PORT]],"`, `",#REF!,"`, `",#REF!,"`, `",#REF!,"`, `",PRINTER[[#Headers],[CREATED_DATE]],"`, `",PRINTER[[#Headers],[LAST_UPDATED_BY]],"`, `",PRINTER[[#Headers],[LAST_UPDATED_DATE]],"`) VALUES (",A4,", ",B4,", '",C4,"', '",D4,"', '",E4,"', '",F4,"', ",#REF!,", ",#REF!,", ",#REF!,", '",H4,"', ",I4,", '",J4,"')",";")</calculatedColumnFormula>
    </tableColumn>
    <tableColumn id="7" name="UPDATE" dataDxfId="13">
      <calculatedColumnFormula>CONCATENATE("UPDATE `",$C$1,"`.`",$C$2,"` SET`",PRINTER[[#Headers],[ID]],"` = ",A4,",`",PRINTER[[#Headers],[NAME]],"` = '",B4,"', `",PRINTER[[#Headers],[REST_ID]],"` = ",C4,", `",PRINTER[[#Headers],[PRINTER_CONNECTION]],"` = '",D4,"', `",PRINTER[[#Headers],[PRINTER_IP_ADDRESS]],"` = '",E4,"', `",PRINTER[[#Headers],[PRINTER_PORT]],"` = ",F4,", `",PRINTER[[#Headers],[LAST_UPDATED_BY]],"` = ",I4,", `",PRINTER[[#Headers],[LAST_UPDATED_DATE]],"` = '",J4,"' WHERE `",PRINTER[[#Headers],[ID]],"` = ",A4,";")</calculatedColumnFormula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4" name="ORDER_DETAILS" displayName="ORDER_DETAILS" ref="A3:Q32" totalsRowShown="0" headerRowDxfId="102" dataDxfId="101">
  <autoFilter ref="A3:Q32"/>
  <tableColumns count="17">
    <tableColumn id="1" name="ID" totalsRowDxfId="100"/>
    <tableColumn id="2" name="ORDER_ID" dataDxfId="99" totalsRowDxfId="98" dataCellStyle="Hyperlink"/>
    <tableColumn id="3" name="RANK" dataDxfId="97" totalsRowDxfId="96"/>
    <tableColumn id="4" name="MENU_ID" dataDxfId="95" totalsRowDxfId="94"/>
    <tableColumn id="5" name="QUANTITY" dataDxfId="93" totalsRowDxfId="92"/>
    <tableColumn id="6" name="KITCHEN_NOTE" dataDxfId="91" totalsRowDxfId="90"/>
    <tableColumn id="26" name="WAIT" dataDxfId="89" totalsRowDxfId="88"/>
    <tableColumn id="25" name="PRICE" dataDxfId="87" totalsRowDxfId="86"/>
    <tableColumn id="24" name="ORDERED" dataDxfId="85" totalsRowDxfId="84"/>
    <tableColumn id="23" name="VOID" dataDxfId="83" totalsRowDxfId="82"/>
    <tableColumn id="22" name="VOID_REASON" dataDxfId="81" totalsRowDxfId="80"/>
    <tableColumn id="15" name="CREATED_BY" dataDxfId="79" totalsRowDxfId="78"/>
    <tableColumn id="12" name="CREATED_DATE"/>
    <tableColumn id="11" name="LAST_UPDATED_BY" dataDxfId="77" totalsRowDxfId="76"/>
    <tableColumn id="10" name="LAST_UPDATED_DATE"/>
    <tableColumn id="9" name="INSERT STATEMENT" dataDxfId="8" totalsRowDxfId="75">
      <calculatedColumnFormula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`",#REF!,"`, `",#REF!,"`, `",#REF!,"`, `",ORDER_DETAILS[[#Headers],[CREATED_DATE]],"`, `",ORDER_DETAILS[[#Headers],[LAST_UPDATED_BY]],"`, `",ORDER_DETAILS[[#Headers],[LAST_UPDATED_DATE]],"`) VALUES (",A4,", ",B4,", '",C4,"', '",D4,"', '",E4,"', '",F4,"', ",#REF!,", ",#REF!,", ",#REF!,", '",M4,"', ",N4,", '",O4,"')",";")</calculatedColumnFormula>
    </tableColumn>
    <tableColumn id="7" name="UPDATE STATEMENT" dataDxfId="6">
      <calculatedColumnFormula>CONCATENATE("UPDATE `",$C$1,"`.`",$C$2,"` SET`",ORDER_DETAILS[[#Headers],[ID]],"` = ",A4,",`",ORDER_DETAILS[[#Headers],[ORDER_ID]],"` = ",B4,", `",ORDER_DETAILS[[#Headers],[RANK]],"` = ",C4,", `",ORDER_DETAILS[[#Headers],[MENU_ID]],"` = ",D4,", `",ORDER_DETAILS[[#Headers],[QUANTITY]],"` = ",E4,", `",ORDER_DETAILS[[#Headers],[KITCHEN_NOTE]],"` = '",F4,"', `",ORDER_DETAILS[[#Headers],[WAIT]],"` = ",G4,", `",ORDER_DETAILS[[#Headers],[PRICE]],"` = ",H4,", `",ORDER_DETAILS[[#Headers],[ORDERED]],"` = ",I4,", `",ORDER_DETAILS[[#Headers],[VOID]],"` = ",J4,", `",ORDER_DETAILS[[#Headers],[VOID_REASON]],"` = '",K4,"', `",ORDER_DETAILS[[#Headers],[LAST_UPDATED_BY]],"` = ",N4,", `",ORDER_DETAILS[[#Headers],[LAST_UPDATED_DATE]],"` = '",O4,"' WHERE `",ORDER_DETAILS[[#Headers],[ID]],"` = ",A4,";")</calculatedColumnFormula>
    </tableColumn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7" name="REF_VALUES" displayName="REF_VALUES" ref="A3:L6" totalsRowShown="0" headerRowDxfId="74" dataDxfId="73">
  <autoFilter ref="A3:L6"/>
  <tableColumns count="12">
    <tableColumn id="1" name="ID" dataDxfId="72"/>
    <tableColumn id="2" name="IS_ACTIVE" dataDxfId="71"/>
    <tableColumn id="10" name="LOOKUP_NAME" dataDxfId="70"/>
    <tableColumn id="3" name="CODE" dataDxfId="69"/>
    <tableColumn id="4" name="VALUE" dataDxfId="68"/>
    <tableColumn id="11" name="DESCRIPTION" dataDxfId="67"/>
    <tableColumn id="5" name="CREATED_BY" dataDxfId="66" totalsRowDxfId="65"/>
    <tableColumn id="6" name="CREATED_DATE" dataDxfId="64" totalsRowDxfId="63"/>
    <tableColumn id="7" name="LAST_UPDATED_BY" dataDxfId="62" totalsRowDxfId="61"/>
    <tableColumn id="8" name="LAST_UPDATED_DATE" dataDxfId="60" totalsRowDxfId="59"/>
    <tableColumn id="9" name="INSERT STATEMENT" dataDxfId="58" totalsRowDxfId="57">
      <calculatedColumnFormula>CONCATENATE("INSERT INTO `",#REF!,"`.`",#REF!,"` (`",REF_VALUES[[#Headers],[ID]],"`, `",REF_VALUES[[#Headers],[IS_ACTIVE]],"`, `",REF_VALUES[[#Headers],[LOOKUP_NAME]],"`, `",REF_VALUES[[#Headers],[CODE]],"`, `",REF_VALUES[[#Headers],[VALUE]],"`, `",REF_VALUES[[#Headers],[DESCRIPTION]],"`, `",REF_VALUES[[#Headers],[CREATED_BY]],"`, `",REF_VALUES[[#Headers],[CREATED_DATE]],"`, `",REF_VALUES[[#Headers],[LAST_UPDATED_BY]],"`, `",REF_VALUES[[#Headers],[LAST_UPDATED_DATE]],"`) VALUES (",A4,", ",B4,", '",C4,"', '",D4,"', '",E4,"', '",F4,"', ", G4,", '",H4,"', ",I4,", '",J4,"')",";")</calculatedColumnFormula>
    </tableColumn>
    <tableColumn id="12" name="UPDATE STATEMENT" dataDxfId="5" totalsRowDxfId="7">
      <calculatedColumnFormula>CONCATENATE("UPDATE `",$C$1,"`.`",$C$2,"` SET`",REF_VALUES[[#Headers],[ID]],"` = ",A4,",`",REF_VALUES[[#Headers],[IS_ACTIVE]],"` = ",B4,", `",REF_VALUES[[#Headers],[LOOKUP_NAME]],"` = '",C4,"', `",REF_VALUES[[#Headers],[CODE]],"` = '",D4,"', `",REF_VALUES[[#Headers],[VALUE]],"` = '",E4,"', `",REF_VALUES[[#Headers],[DESCRIPTION]],"` = '",F4,"', `",REF_VALUES[[#Headers],[LAST_UPDATED_BY]],"` = ",I4,", `",REF_VALUES[[#Headers],[LAST_UPDATED_DATE]],"` = '",J4,"' WHERE `",REF_VALUES[[#Headers],[ID]],"` = ",A4,";")</calculatedColumnFormula>
    </tableColumn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1" name="INVENTORY" displayName="INVENTORY" ref="A3:J6" totalsRowShown="0" headerRowDxfId="56" dataDxfId="55">
  <autoFilter ref="A3:J6"/>
  <tableColumns count="10">
    <tableColumn id="1" name="ID" dataDxfId="54"/>
    <tableColumn id="2" name="NAME" dataDxfId="53"/>
    <tableColumn id="10" name="QUANTITY" dataDxfId="52"/>
    <tableColumn id="3" name="METRIC" dataDxfId="51"/>
    <tableColumn id="5" name="CREATED_BY" dataDxfId="50" totalsRowDxfId="49"/>
    <tableColumn id="6" name="CREATED_DATE" dataDxfId="48" totalsRowDxfId="47"/>
    <tableColumn id="7" name="LAST_UPDATED_BY" dataDxfId="46" totalsRowDxfId="45"/>
    <tableColumn id="8" name="LAST_UPDATED_DATE" dataDxfId="44" totalsRowDxfId="43"/>
    <tableColumn id="9" name="INSERT STATEMENT" dataDxfId="42" totalsRowDxfId="41">
      <calculatedColumnFormula>CONCATENATE("INSERT INTO `",$C$1,"`.`",$C$2,"` (`",INVENTORY[[#Headers],[ID]],"`, `",INVENTORY[[#Headers],[NAME]],"`, `",INVENTORY[[#Headers],[QUANTITY]],"`, `",#REF!,"`, `",#REF!,"`, `",#REF!,"`, `",INVENTORY[[#Headers],[CREATED_BY]],"`, `",INVENTORY[[#Headers],[CREATED_DATE]],"`, `",INVENTORY[[#Headers],[LAST_UPDATED_BY]],"`, `",INVENTORY[[#Headers],[LAST_UPDATED_DATE]],"`) VALUES (",A4,", ",B4,", '",C4,"', '",#REF!,"', '",#REF!,"', '",#REF!,"', ", E4,", '",F4,"', ",G4,", '",H4,"')",";")</calculatedColumnFormula>
    </tableColumn>
    <tableColumn id="4" name="UPDATE" dataDxfId="3" totalsRowDxfId="4">
      <calculatedColumnFormula>CONCATENATE("UPDATE `",$C$1,"`.`",$C$2,"` SET`",INVENTORY[[#Headers],[ID]],"` = ",A4,",`",INVENTORY[[#Headers],[NAME]],"` = '",B4,"', `",INVENTORY[[#Headers],[QUANTITY]],"` = ",C4,", `",INVENTORY[[#Headers],[METRIC]],"` = '",D4,"', `",INVENTORY[[#Headers],[LAST_UPDATED_BY]],"` = ",G4,", `",INVENTORY[[#Headers],[LAST_UPDATED_DATE]],"` = '",H4,"' WHERE `",INVENTORY[[#Headers],[ID]],"` = ",A4,";")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ROLE" displayName="ROLE" ref="A3:H4" totalsRowShown="0" headerRowDxfId="270" dataDxfId="269">
  <autoFilter ref="A3:H4"/>
  <tableColumns count="8">
    <tableColumn id="1" name="ID" totalsRowDxfId="268"/>
    <tableColumn id="2" name="NAME" dataDxfId="267" totalsRowDxfId="266" dataCellStyle="Hyperlink"/>
    <tableColumn id="3" name="CREATED_BY" dataDxfId="265"/>
    <tableColumn id="6" name="CREATED_DATE" dataDxfId="264" totalsRowDxfId="263"/>
    <tableColumn id="7" name="LAST_UPDATED_BY" dataDxfId="262" totalsRowDxfId="261"/>
    <tableColumn id="8" name="LAST_UPDATED_DATE" dataDxfId="260" totalsRowDxfId="259"/>
    <tableColumn id="9" name="INSERT STATEMENT" dataDxfId="258" totalsRowDxfId="257">
      <calculatedColumnFormula>CONCATENATE("INSERT INTO `",$C$1,"`.`",$C$2,"` (`",ROLE[[#Headers],[ID]],"`, `",ROLE[[#Headers],[NAME]],"`, `",ROLE[[#Headers],[CREATED_BY]],"`, `",ROLE[[#Headers],[CREATED_DATE]],"`, `",ROLE[[#Headers],[LAST_UPDATED_BY]],"`, `",ROLE[[#Headers],[LAST_UPDATED_DATE]],"`) VALUES (",A4,", '",B4,"', ",C4,", '",D4,"', ",E4,", '",F4,"')",";")</calculatedColumnFormula>
    </tableColumn>
    <tableColumn id="4" name="UPDATE STATEMENT" dataDxfId="20" totalsRowDxfId="40">
      <calculatedColumnFormula>CONCATENATE("UPDATE `",$C$1,"`.`",$C$2,"` SET`",ROLE[[#Headers],[ID]],"` = ",A4,",`",ROLE[[#Headers],[NAME]],"` = ' ",B4,"', `",ROLE[[#Headers],[LAST_UPDATED_BY]],"` = ",E4,", `",ROLE[[#Headers],[LAST_UPDATED_DATE]],"` = '",F4,"' WHERE `",ROLE[[#Headers],[ID]],"` = ",A4,";")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6" name="CATEGORY" displayName="CATEGORY" ref="A3:I13" totalsRowShown="0" headerRowDxfId="256" dataDxfId="255">
  <autoFilter ref="A3:I13"/>
  <tableColumns count="9">
    <tableColumn id="1" name="ID" totalsRowDxfId="254"/>
    <tableColumn id="2" name="NAME" dataDxfId="253" totalsRowDxfId="252" dataCellStyle="Hyperlink"/>
    <tableColumn id="3" name="REST_ID" dataDxfId="251" totalsRowDxfId="250"/>
    <tableColumn id="8" name="CREATED_BY" dataDxfId="249" totalsRowDxfId="248"/>
    <tableColumn id="12" name="CREATED_DATE" dataDxfId="247"/>
    <tableColumn id="11" name="LAST_UPDATED_BY" dataDxfId="246" totalsRowDxfId="245"/>
    <tableColumn id="10" name="LAST_UPDATED_DATE" dataDxfId="244"/>
    <tableColumn id="9" name="INSERT STATEMENT" dataDxfId="243" totalsRowDxfId="242">
      <calculatedColumnFormula>CONCATENATE("INSERT INTO `",$C$1,"`.`",$C$2,"` (`",CATEGORY[[#Headers],[ID]],"`, `",CATEGORY[[#Headers],[NAME]],"`, `",CATEGORY[[#Headers],[REST_ID]],"`, `",#REF!,"`, `",#REF!,"`, `",#REF!,"`, `",#REF!,"`, `",CATEGORY[[#Headers],[CREATED_BY]],"`, `",CATEGORY[[#Headers],[CREATED_DATE]],"`, `",CATEGORY[[#Headers],[LAST_UPDATED_BY]],"`, `",CATEGORY[[#Headers],[LAST_UPDATED_DATE]],"`) VALUES (",A4,", '",B4,"', ",C4,", ",#REF!,", '",#REF!,"', ",#REF!,", '",#REF!,"', ", D4,", '",E4,"', ",F4,", '",G4,"')",";")</calculatedColumnFormula>
    </tableColumn>
    <tableColumn id="4" name="UPDATE" dataDxfId="19">
      <calculatedColumnFormula>CONCATENATE("UPDATE `",$C$1,"`.`",$C$2,"` SET`",CATEGORY[[#Headers],[ID]],"` = ",A4,",`",CATEGORY[[#Headers],[NAME]],"` = ' ",B4,"', `",CATEGORY[[#Headers],[LAST_UPDATED_BY]],"` = ",F4,", `",CATEGORY[[#Headers],[LAST_UPDATED_DATE]],"` = '",G4,"' WHERE `",CATEGORY[[#Headers],[ID]],"` = ",A4,";")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0" name="CUSTOMERS" displayName="CUSTOMERS" ref="A3:P10" totalsRowShown="0" headerRowDxfId="241" dataDxfId="240">
  <autoFilter ref="A3:P10"/>
  <tableColumns count="16">
    <tableColumn id="1" name="ID" totalsRowDxfId="239"/>
    <tableColumn id="2" name="NAME" dataDxfId="238" totalsRowDxfId="237" dataCellStyle="Hyperlink"/>
    <tableColumn id="3" name="TELEPHONE" dataDxfId="236" totalsRowDxfId="235"/>
    <tableColumn id="4" name="ADDRESS_LINE_1" dataDxfId="234"/>
    <tableColumn id="14" name="ADDRESS_LINE_2" dataDxfId="233"/>
    <tableColumn id="13" name="CITY" dataDxfId="232"/>
    <tableColumn id="20" name="POSTAL_CODE" dataDxfId="231"/>
    <tableColumn id="19" name="COUNTRY" dataDxfId="230"/>
    <tableColumn id="15" name="EMAIL_ADDRESS" dataDxfId="229" dataCellStyle="Hyperlink"/>
    <tableColumn id="18" name="REST_ID" dataDxfId="228"/>
    <tableColumn id="8" name="CREATED_BY" dataDxfId="227" totalsRowDxfId="226"/>
    <tableColumn id="12" name="CREATED_DATE" dataDxfId="225"/>
    <tableColumn id="11" name="LAST_UPDATED_BY" dataDxfId="224" totalsRowDxfId="223"/>
    <tableColumn id="10" name="LAST_UPDATED_DATE" dataDxfId="222"/>
    <tableColumn id="9" name="INSERT STATEMENT" dataDxfId="221" totalsRowDxfId="220">
      <calculatedColumnFormula>CONCATENATE("INSERT INTO `",$C$1,"`.`",$C$2,"` (`",ROLE[[#Headers],[ID]],"`, `",ROLE[[#Headers],[NAME]],"`, `",ROLE[[#Headers],[CREATED_BY]],"`, `",#REF!,"`, `",#REF!,"`, `",ROLE[[#Headers],[CREATED_DATE]],"`, `",ROLE[[#Headers],[LAST_UPDATED_BY]],"`, `",ROLE[[#Headers],[LAST_UPDATED_DATE]],"`) VALUES (",D4,", '",#REF!,"', '",#REF!,"', '",#REF!,"', ", K4,", '",L4,"', ",M4,", '",N4,"')",";")</calculatedColumnFormula>
    </tableColumn>
    <tableColumn id="5" name="UPDATE STATEMENT" dataDxfId="18">
      <calculatedColumnFormula>CONCATENATE("UPDATE `",$C$1,"`.`",$C$2,"` SET`",CUSTOMERS[[#Headers],[ID]],"` = ",A4,",`",CUSTOMERS[[#Headers],[NAME]],"` = '",B4,"', `",CUSTOMERS[[#Headers],[TELEPHONE]],"` = ",C4,", `",CUSTOMERS[[#Headers],[ADDRESS_LINE_1]],"` = '",D4,"', `",CUSTOMERS[[#Headers],[ADDRESS_LINE_2]],"` = '",E4,"', `",CUSTOMERS[[#Headers],[CITY]],"` = '",F4,"', `",CUSTOMERS[[#Headers],[POSTAL_CODE]],"` = ",G4,", `",CUSTOMERS[[#Headers],[COUNTRY]],"` = '",H4,"', `",CUSTOMERS[[#Headers],[EMAIL_ADDRESS]],"` = '",I4,"', `",CUSTOMERS[[#Headers],[REST_ID]],"` = ",J4,", `",CUSTOMERS[[#Headers],[LAST_UPDATED_BY]],"` = ",M4,", `",CUSTOMERS[[#Headers],[LAST_UPDATED_DATE]],"` = '",N4,"' WHERE `",CUSTOMERS[[#Headers],[ID]],"` = ",A4,";")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2" name="TABLES" displayName="TABLES" ref="A3:J8" totalsRowShown="0" headerRowDxfId="219" dataDxfId="218">
  <autoFilter ref="A3:J8"/>
  <tableColumns count="10">
    <tableColumn id="1" name="ID" totalsRowDxfId="217"/>
    <tableColumn id="2" name="TABLE_NUMBER" dataDxfId="216" totalsRowDxfId="215" dataCellStyle="Hyperlink"/>
    <tableColumn id="3" name="POSITION" dataDxfId="214" totalsRowDxfId="213"/>
    <tableColumn id="4" name="REST_ID" dataDxfId="212" totalsRowDxfId="211"/>
    <tableColumn id="8" name="CREATED_BY" dataDxfId="210" totalsRowDxfId="209"/>
    <tableColumn id="12" name="CREATED_DATE" dataDxfId="208"/>
    <tableColumn id="11" name="LAST_UPDATED_BY" dataDxfId="207" totalsRowDxfId="206"/>
    <tableColumn id="10" name="LAST_UPDATED_DATE" dataDxfId="205"/>
    <tableColumn id="9" name="INSERT STATEMENT" dataDxfId="204" totalsRowDxfId="203">
      <calculatedColumnFormula>CONCATENATE("INSERT INTO `",$C$1,"`.`",$C$2,"` (`",TABLES[[#Headers],[ID]],"`, `",TABLES[[#Headers],[TABLE_NUMBER]],"`, `",TABLES[[#Headers],[POSITION]],"`, `",TABLES[[#Headers],[REST_ID]],"`, `",#REF!,"`, `",#REF!,"`, `",#REF!,"`, `",TABLES[[#Headers],[CREATED_BY]],"`, `",TABLES[[#Headers],[CREATED_DATE]],"`, `",TABLES[[#Headers],[LAST_UPDATED_BY]],"`, `",TABLES[[#Headers],[LAST_UPDATED_DATE]],"`) VALUES (",A4,", ",B4,", ",C4,", '",D4,"', '",#REF!,"', '",#REF!,"', '",#REF!,"', ", E4,", '",F4,"', ",G4,", '",H4,"')",";")</calculatedColumnFormula>
    </tableColumn>
    <tableColumn id="5" name="UPDATE STATEMENT" dataDxfId="17">
      <calculatedColumnFormula>CONCATENATE("UPDATE `",$C$1,"`.`",$C$2,"` SET`",TABLES[[#Headers],[ID]],"` = ",A4,",`",TABLES[[#Headers],[TABLE_NUMBER]],"` = ",B4,", `",TABLES[[#Headers],[POSITION]],"` = ",C4,", `",TABLES[[#Headers],[REST_ID]],"` = ",D4,", `",TABLES[[#Headers],[LAST_UPDATED_BY]],"` = ",G4,", `",TABLES[[#Headers],[LAST_UPDATED_DATE]],"` = '",H4,"' WHERE `",TABLES[[#Headers],[ID]],"` = ",A4,";")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3" name="USERS" displayName="USERS" ref="A3:L4" totalsRowShown="0" headerRowDxfId="202" dataDxfId="201">
  <autoFilter ref="A3:L4"/>
  <tableColumns count="12">
    <tableColumn id="1" name="ID" totalsRowDxfId="200"/>
    <tableColumn id="2" name="NAME" dataDxfId="199" dataCellStyle="Hyperlink"/>
    <tableColumn id="3" name="USERNAME" dataDxfId="198" totalsRowDxfId="197"/>
    <tableColumn id="4" name="PASSWORD" dataDxfId="196" totalsRowDxfId="195"/>
    <tableColumn id="11" name="ROLE_ID" dataDxfId="194" totalsRowDxfId="193"/>
    <tableColumn id="10" name="LAST_LOGIN" dataDxfId="192" totalsRowDxfId="191"/>
    <tableColumn id="5" name="CREATED_BY" dataDxfId="190"/>
    <tableColumn id="6" name="CREATED_DATE" dataDxfId="189"/>
    <tableColumn id="7" name="LAST_UPDATED_BY" dataDxfId="188"/>
    <tableColumn id="8" name="LAST_UPDATED_DATE" dataDxfId="187"/>
    <tableColumn id="9" name="INSERT STATEMENT" dataDxfId="186" totalsRowDxfId="185">
      <calculatedColumnFormula>CONCATENATE("INSERT INTO `",$C$1,"`.`",$C$2,"` (`",USERS[[#Headers],[ID]],"`, `",USERS[[#Headers],[NAME]],"`, `",USERS[[#Headers],[USERNAME]],"`, `",USERS[[#Headers],[PASSWORD]],"`, `",USERS[[#Headers],[ROLE_ID]],"`, `",USERS[[#Headers],[LAST_LOGIN]],"`, `",USERS[[#Headers],[CREATED_BY]],"`, `",USERS[[#Headers],[CREATED_DATE]],"`, `",USERS[[#Headers],[LAST_UPDATED_BY]],"`, `",USERS[[#Headers],[LAST_UPDATED_DATE]],"`) VALUES (",A4,", '",B4,"', '",C4,"', ",D4,", ",E4,", '",F4,"', ", G4,", '",H4,"', ",I4,", '",J4,"')",";")</calculatedColumnFormula>
    </tableColumn>
    <tableColumn id="12" name="UPDATE STATEMENT" dataDxfId="16">
      <calculatedColumnFormula>CONCATENATE("UPDATE `",$C$1,"`.`",$C$2,"` SET`",USERS[[#Headers],[ID]],"` = ",A4,",`",USERS[[#Headers],[NAME]],"` = '",B4,"', `",USERS[[#Headers],[USERNAME]],"` = '",C4,"', `",USERS[[#Headers],[PASSWORD]],"` = '",D4,"', `",USERS[[#Headers],[ROLE_ID]],"` = ",E4,", `",USERS[[#Headers],[LAST_LOGIN]],"` = '",F4,"', `",USERS[[#Headers],[LAST_UPDATED_BY]],"` = ",I4,", `",USERS[[#Headers],[LAST_UPDATED_DATE]],"` = '",J4,"' WHERE `",USERS[[#Headers],[ID]],"` = ",A4,";")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9" name="USERS_RESTAURANTS" displayName="USERS_RESTAURANTS" ref="A3:J4" totalsRowShown="0" headerRowDxfId="184" dataDxfId="183">
  <autoFilter ref="A3:J4"/>
  <tableColumns count="10">
    <tableColumn id="1" name="ID" totalsRowDxfId="182"/>
    <tableColumn id="2" name="USER_ID" dataDxfId="181" dataCellStyle="Hyperlink"/>
    <tableColumn id="3" name="REST_ID" dataDxfId="180" totalsRowDxfId="179"/>
    <tableColumn id="10" name="DEFAULT_REST" dataDxfId="11" totalsRowDxfId="12"/>
    <tableColumn id="5" name="CREATED_BY" dataDxfId="178"/>
    <tableColumn id="6" name="CREATED_DATE" dataDxfId="177"/>
    <tableColumn id="7" name="LAST_UPDATED_BY" dataDxfId="176"/>
    <tableColumn id="8" name="LAST_UPDATED_DATE" dataDxfId="175"/>
    <tableColumn id="9" name="INSERT STATEMENT" dataDxfId="10" totalsRowDxfId="174">
      <calculatedColumnFormula>CONCATENATE("INSERT INTO `",$C$1,"`.`",$C$2,"` (`",USERS_RESTAURANTS[[#Headers],[ID]],"`, `",USERS_RESTAURANTS[[#Headers],[USER_ID]],"`, `",USERS_RESTAURANTS[[#Headers],[REST_ID]],"`, `",USERS_RESTAURANTS[[#Headers],[DEFAULT_REST]],"`, `",USERS_RESTAURANTS[[#Headers],[CREATED_BY]],"`, `",USERS_RESTAURANTS[[#Headers],[CREATED_DATE]],"`, `",USERS_RESTAURANTS[[#Headers],[LAST_UPDATED_BY]],"`, `",USERS_RESTAURANTS[[#Headers],[LAST_UPDATED_DATE]],"`) VALUES (",A4,", ",B4,", ",C4,", ",D4,", ",E4,", '",F4,"', ",G4,", '",H4,"')",";")</calculatedColumnFormula>
    </tableColumn>
    <tableColumn id="4" name="UPDATE STATEMENT" dataDxfId="9">
      <calculatedColumnFormula>CONCATENATE("UPDATE `",$C$1,"`.`",$C$2,"` SET`",USERS_RESTAURANTS[[#Headers],[ID]],"` = ",A4,",`",USERS_RESTAURANTS[[#Headers],[USER_ID]],"` = '",B4,"', `",USERS_RESTAURANTS[[#Headers],[REST_ID]],"` = ",C4,", `",USERS_RESTAURANTS[[#Headers],[DEFAULT_REST]],"` = '",D4,"', `",USERS_RESTAURANTS[[#Headers],[LAST_UPDATED_BY]],"` = ",G4,", `",USERS_RESTAURANTS[[#Headers],[LAST_UPDATED_DATE]],"` = '",H4,"' WHERE `",USERS_RESTAURANTS[[#Headers],[ID]],"` = ",A4,";")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5" name="MENU" displayName="MENU" ref="A3:L4" totalsRowShown="0" headerRowDxfId="173" dataDxfId="172">
  <autoFilter ref="A3:L4"/>
  <tableColumns count="12">
    <tableColumn id="1" name="ID" dataDxfId="171"/>
    <tableColumn id="2" name="NAME" dataDxfId="170" dataCellStyle="Hyperlink"/>
    <tableColumn id="3" name="CATEGORY_ID" dataDxfId="169"/>
    <tableColumn id="4" name="PRICE" dataDxfId="168"/>
    <tableColumn id="11" name="PRINTER" dataDxfId="167" totalsRowDxfId="166"/>
    <tableColumn id="10" name="TAX" dataDxfId="165" totalsRowDxfId="164"/>
    <tableColumn id="17" name="CREATED_BY" dataDxfId="163"/>
    <tableColumn id="6" name="CREATED_DATE" dataDxfId="162"/>
    <tableColumn id="7" name="LAST_UPDATED_BY" dataDxfId="161"/>
    <tableColumn id="8" name="LAST_UPDATED_DATE" dataDxfId="160"/>
    <tableColumn id="9" name="INSERT STATEMENT" dataDxfId="159" totalsRowDxfId="158">
      <calculatedColumnFormula>CONCATENATE("INSERT INTO `",$C$1,"`.`",$C$2,"` (`",MENU[[#Headers],[ID]],"`, `",MENU[[#Headers],[NAME]],"`, `",MENU[[#Headers],[CATEGORY_ID]],"`, `",MENU[[#Headers],[PRICE]],"`, `",MENU[[#Headers],[PRINTER]],"`, `",MENU[[#Headers],[TAX]],"`, `",MENU[[#Headers],[CREATED_BY]],"`, `",MENU[[#Headers],[CREATED_DATE]],"`, `",MENU[[#Headers],[LAST_UPDATED_BY]],"`, `",MENU[[#Headers],[LAST_UPDATED_DATE]],"`) VALUES (",A4,", '",B4,"', ",C4,", ",D4,", ",E4,", ",F4,", ",G4,", '",H4,"', ",I4,", '",J4,"')",";")</calculatedColumnFormula>
    </tableColumn>
    <tableColumn id="12" name="UPDATE STATEMENTS" dataDxfId="15">
      <calculatedColumnFormula>CONCATENATE("UPDATE `",$C$1,"`.`",$C$2,"` SET`",MENU[[#Headers],[ID]],"` = ",A4,",`",MENU[[#Headers],[NAME]],"` = '",B4,"', `",MENU[[#Headers],[CATEGORY_ID]],"` = ",C4,", `",MENU[[#Headers],[PRICE]],"` = ",D4,", `",MENU[[#Headers],[PRINTER]],"` = '",E4,"', `",MENU[[#Headers],[TAX]],"` = '",F4,"', `",MENU[[#Headers],[LAST_UPDATED_BY]],"` = ",I4,", `",MENU[[#Headers],[LAST_UPDATED_DATE]],"` = '",J4,"' WHERE `",MENU[[#Headers],[ID]],"` = ",A4,";")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3" name="ORDERS" displayName="ORDERS" ref="A3:U20" totalsRowShown="0" headerRowDxfId="157" dataDxfId="156">
  <autoFilter ref="A3:U20"/>
  <tableColumns count="21">
    <tableColumn id="1" name="ID" totalsRowDxfId="155"/>
    <tableColumn id="2" name="ORDER_NUMBER" dataDxfId="154" totalsRowDxfId="153" dataCellStyle="Hyperlink"/>
    <tableColumn id="3" name="TABLE_NUMBER" dataDxfId="152" totalsRowDxfId="151"/>
    <tableColumn id="4" name="CUSTOMER_ID" dataDxfId="150" totalsRowDxfId="149"/>
    <tableColumn id="5" name="STARTED" dataDxfId="148" totalsRowDxfId="147"/>
    <tableColumn id="6" name="ENDED" dataDxfId="0" totalsRowDxfId="146"/>
    <tableColumn id="7" name="ACTIVE" dataDxfId="145" totalsRowDxfId="144"/>
    <tableColumn id="13" name="NO_OF_GUEST" dataDxfId="143" totalsRowDxfId="142"/>
    <tableColumn id="8" name="TOTAL" dataDxfId="141" totalsRowDxfId="140"/>
    <tableColumn id="14" name="PAID_AMOUNT" dataDxfId="139" totalsRowDxfId="138"/>
    <tableColumn id="16" name="PAYMENT_METHOD" dataDxfId="137" totalsRowDxfId="136"/>
    <tableColumn id="17" name="TIP" dataDxfId="135" totalsRowDxfId="134"/>
    <tableColumn id="21" name="DISCOUNT" dataDxfId="133" totalsRowDxfId="132"/>
    <tableColumn id="20" name="REST_ID" dataDxfId="131" totalsRowDxfId="130"/>
    <tableColumn id="19" name="USER_ID" dataDxfId="129" totalsRowDxfId="128"/>
    <tableColumn id="15" name="CREATED_BY" dataDxfId="127" totalsRowDxfId="126"/>
    <tableColumn id="12" name="CREATED_DATE"/>
    <tableColumn id="11" name="LAST_UPDATED_BY" dataDxfId="125" totalsRowDxfId="124"/>
    <tableColumn id="10" name="LAST_UPDATED_DATE"/>
    <tableColumn id="9" name="INSERT STATEMENT" dataDxfId="123" totalsRowDxfId="122">
      <calculatedColumnFormula>CONCATENATE("INSERT INTO `",$C$1,"`.`",$C$2,"` (`",ORDERS[[#Headers],[ID]],"`, `",ORDERS[[#Headers],[ORDER_NUMBER]],"`, `",ORDERS[[#Headers],[TABLE_NUMBER]],"`, `",ORDERS[[#Headers],[CUSTOMER_ID]],"`, `",ORDERS[[#Headers],[STARTED]],"`, `",ORDERS[[#Headers],[ENDED]],"`, `",ORDERS[[#Headers],[ACTIVE]],"`, `",ORDERS[[#Headers],[NO_OF_GUEST]],"`, `",ORDERS[[#Headers],[TOTAL]],"`, `",ORDERS[[#Headers],[PAID_AMOUNT]],"`, `",#REF!,"`, `",ORDERS[[#Headers],[PAYMENT_METHOD]],"`, `",ORDERS[[#Headers],[TIP]],"`, `",ORDERS[[#Headers],[DISCOUNT]],"`, `",ORDERS[[#Headers],[REST_ID]],"`, `",ORDERS[[#Headers],[USER_ID]],"`, `",ORDERS[[#Headers],[CREATED_BY]],"`, `",ORDERS[[#Headers],[CREATED_DATE]],"`, `",ORDERS[[#Headers],[LAST_UPDATED_BY]],"`, `",ORDERS[[#Headers],[LAST_UPDATED_DATE]],"`) VALUES (",A4,", '",B4,"', ",C4,", ",D4,", '",E4,"', '",F4,"', ",G4,", ",H4,", ",I4,", ",J4,", '",#REF!,"', '",K4,"', ",L4,", ",M4,", ",N4,", ",O4,", ",P4,", '",Q4,"', ",R4,", '",S4,"')",";")</calculatedColumnFormula>
    </tableColumn>
    <tableColumn id="22" name="UPDATE STATEMENT" dataDxfId="14">
      <calculatedColumnFormula>CONCATENATE("UPDATE `",$C$1,"`.`",$C$2,"` SET`",ORDERS[[#Headers],[ID]],"` = ",A4,",`",ORDERS[[#Headers],[ORDER_NUMBER]],"` = '",B4,"', `",ORDERS[[#Headers],[TABLE_NUMBER]],"` = ",C4,", `",ORDERS[[#Headers],[CUSTOMER_ID]],"` = ",D4,", `",ORDERS[[#Headers],[STARTED]],"` = '",E4,"', `",ORDERS[[#Headers],[ENDED]],"` = '",F4,"', `",ORDERS[[#Headers],[ACTIVE]],"` = ",G4,", `",ORDERS[[#Headers],[NO_OF_GUEST]],"` = ",H4,", `",ORDERS[[#Headers],[TOTAL]],"` = ",I4,", `",ORDERS[[#Headers],[PAID_AMOUNT]],"` = ",J4,", `",#REF!,"` = '",#REF!,"', `",ORDERS[[#Headers],[PAYMENT_METHOD]],"` = '",K4,"', `",ORDERS[[#Headers],[TIP]],"` = ",L4,", `",ORDERS[[#Headers],[DISCOUNT]],"` = ",M4,", `",ORDERS[[#Headers],[REST_ID]],"` = ",N4,", `",ORDERS[[#Headers],[USER_ID]],"` = ",O4,", `",ORDERS[[#Headers],[LAST_UPDATED_BY]],"` = ",R4,", `",ORDERS[[#Headers],[LAST_UPDATED_DATE]],"` = '",S4,"' WHERE `",ORDERS[[#Headers],[ID]],"` = ",A4,";")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3@test.com" TargetMode="External"/><Relationship Id="rId4" Type="http://schemas.openxmlformats.org/officeDocument/2006/relationships/hyperlink" Target="mailto:test4@test.com" TargetMode="External"/><Relationship Id="rId5" Type="http://schemas.openxmlformats.org/officeDocument/2006/relationships/hyperlink" Target="mailto:test5@test.com" TargetMode="External"/><Relationship Id="rId6" Type="http://schemas.openxmlformats.org/officeDocument/2006/relationships/table" Target="../tables/table1.xml"/><Relationship Id="rId1" Type="http://schemas.openxmlformats.org/officeDocument/2006/relationships/hyperlink" Target="mailto:test1@test.com" TargetMode="External"/><Relationship Id="rId2" Type="http://schemas.openxmlformats.org/officeDocument/2006/relationships/hyperlink" Target="mailto:test2@test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test3@test.com" TargetMode="External"/><Relationship Id="rId4" Type="http://schemas.openxmlformats.org/officeDocument/2006/relationships/hyperlink" Target="mailto:test4@test.com" TargetMode="External"/><Relationship Id="rId5" Type="http://schemas.openxmlformats.org/officeDocument/2006/relationships/hyperlink" Target="mailto:test2@test.com" TargetMode="External"/><Relationship Id="rId6" Type="http://schemas.openxmlformats.org/officeDocument/2006/relationships/hyperlink" Target="mailto:test3@test.com" TargetMode="External"/><Relationship Id="rId7" Type="http://schemas.openxmlformats.org/officeDocument/2006/relationships/hyperlink" Target="mailto:test4@test.com" TargetMode="External"/><Relationship Id="rId8" Type="http://schemas.openxmlformats.org/officeDocument/2006/relationships/table" Target="../tables/table4.xml"/><Relationship Id="rId1" Type="http://schemas.openxmlformats.org/officeDocument/2006/relationships/hyperlink" Target="mailto:test1@test.com" TargetMode="External"/><Relationship Id="rId2" Type="http://schemas.openxmlformats.org/officeDocument/2006/relationships/hyperlink" Target="mailto:test2@test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showGridLines="0" topLeftCell="M1" workbookViewId="0">
      <selection activeCell="R4" sqref="R4:R8"/>
    </sheetView>
  </sheetViews>
  <sheetFormatPr baseColWidth="10" defaultColWidth="8.83203125" defaultRowHeight="15" x14ac:dyDescent="0"/>
  <cols>
    <col min="1" max="1" width="5.83203125" customWidth="1"/>
    <col min="2" max="2" width="34.1640625" bestFit="1" customWidth="1"/>
    <col min="3" max="3" width="13.6640625" bestFit="1" customWidth="1"/>
    <col min="4" max="4" width="13.6640625" customWidth="1"/>
    <col min="5" max="6" width="18.33203125" bestFit="1" customWidth="1"/>
    <col min="7" max="7" width="22.33203125" bestFit="1" customWidth="1"/>
    <col min="8" max="8" width="16" bestFit="1" customWidth="1"/>
    <col min="9" max="9" width="12.1640625" bestFit="1" customWidth="1"/>
    <col min="10" max="10" width="12.1640625" customWidth="1"/>
    <col min="11" max="11" width="22.5" customWidth="1"/>
    <col min="12" max="12" width="12.83203125" bestFit="1" customWidth="1"/>
    <col min="13" max="13" width="22.33203125" customWidth="1"/>
    <col min="14" max="14" width="16.83203125" bestFit="1" customWidth="1"/>
    <col min="15" max="16" width="22.33203125" customWidth="1"/>
    <col min="17" max="17" width="40.1640625" customWidth="1"/>
    <col min="18" max="18" width="25" customWidth="1"/>
  </cols>
  <sheetData>
    <row r="1" spans="1:18">
      <c r="A1" s="11" t="s">
        <v>9</v>
      </c>
      <c r="B1" s="11"/>
      <c r="C1" t="s">
        <v>42</v>
      </c>
      <c r="O1" s="14">
        <f ca="1">NOW()</f>
        <v>41978.473601273145</v>
      </c>
    </row>
    <row r="2" spans="1:18">
      <c r="A2" s="12" t="s">
        <v>7</v>
      </c>
      <c r="B2" s="12"/>
      <c r="C2" s="5" t="s">
        <v>50</v>
      </c>
      <c r="D2" s="5"/>
    </row>
    <row r="3" spans="1:18">
      <c r="A3" s="2" t="s">
        <v>0</v>
      </c>
      <c r="B3" s="2" t="s">
        <v>1</v>
      </c>
      <c r="C3" s="2" t="s">
        <v>59</v>
      </c>
      <c r="D3" s="2" t="s">
        <v>159</v>
      </c>
      <c r="E3" s="2" t="s">
        <v>60</v>
      </c>
      <c r="F3" s="2" t="s">
        <v>61</v>
      </c>
      <c r="G3" s="2" t="s">
        <v>26</v>
      </c>
      <c r="H3" s="2" t="s">
        <v>28</v>
      </c>
      <c r="I3" s="2" t="s">
        <v>27</v>
      </c>
      <c r="J3" s="2" t="s">
        <v>158</v>
      </c>
      <c r="K3" s="2" t="s">
        <v>62</v>
      </c>
      <c r="L3" s="2" t="s">
        <v>134</v>
      </c>
      <c r="M3" s="2" t="s">
        <v>2</v>
      </c>
      <c r="N3" s="2" t="s">
        <v>10</v>
      </c>
      <c r="O3" s="2" t="s">
        <v>5</v>
      </c>
      <c r="P3" s="2" t="s">
        <v>6</v>
      </c>
      <c r="Q3" s="2" t="s">
        <v>8</v>
      </c>
      <c r="R3" s="13" t="s">
        <v>156</v>
      </c>
    </row>
    <row r="4" spans="1:18">
      <c r="A4" s="3">
        <v>1</v>
      </c>
      <c r="B4" s="3" t="s">
        <v>39</v>
      </c>
      <c r="C4" s="3">
        <v>123123121</v>
      </c>
      <c r="D4" s="3">
        <v>123123121</v>
      </c>
      <c r="E4" s="3" t="s">
        <v>29</v>
      </c>
      <c r="F4" s="3" t="s">
        <v>34</v>
      </c>
      <c r="G4" s="3" t="s">
        <v>91</v>
      </c>
      <c r="H4" s="3">
        <v>13120</v>
      </c>
      <c r="I4" s="3" t="s">
        <v>101</v>
      </c>
      <c r="J4" s="3" t="s">
        <v>12</v>
      </c>
      <c r="K4" s="8" t="s">
        <v>96</v>
      </c>
      <c r="L4" s="3" t="s">
        <v>135</v>
      </c>
      <c r="M4" s="3">
        <v>1</v>
      </c>
      <c r="N4" s="7" t="s">
        <v>114</v>
      </c>
      <c r="O4" s="3">
        <v>1</v>
      </c>
      <c r="P4" s="4" t="s">
        <v>114</v>
      </c>
      <c r="Q4" s="3" t="str">
        <f>CONCATENATE("INSERT INTO `",$C$1,"`.`",$C$2,"` (`",RESTAURANTS[[#Headers],[ID]],"`, `",RESTAURANTS[[#Headers],[NAME]],"`, `",RESTAURANTS[[#Headers],[TELEPHONE]],"`, `",RESTAURANTS[[#Headers],[FAX]],"`, `",RESTAURANTS[[#Headers],[ADDRESS_LINE_1]],"`, `",RESTAURANTS[[#Headers],[ADDRESS_LINE_2]],"`, `",RESTAURANTS[[#Headers],[CITY]],"`, `",RESTAURANTS[[#Headers],[POSTAL_CODE]],"`, `",RESTAURANTS[[#Headers],[COUNTRY]],"`, `",RESTAURANTS[[#Headers],[GEOLOC]],"`, `",RESTAURANTS[[#Headers],[EMAIL_ADDRESS]],"`, `",RESTAURANTS[[#Headers],[CURRENCY]],"`, `",RESTAURANTS[[#Headers],[CREATED_BY]],"`, `",RESTAURANTS[[#Headers],[CREATED_DATE]],"`, `",RESTAURANTS[[#Headers],[LAST_UPDATED_BY]],"`, `",RESTAURANTS[[#Headers],[LAST_UPDATED_DATE]],"`) VALUES (",A4,", '",B4,"', ",C4,", ",D4,", '",E4,"', '",F4,"', '", G4,"', ",H4,", '",I4,"', '",J4,"', '",K4,"', '",L4,"', ",M4,", '",N4,"', ",O4,", '",P4,"')",";")</f>
        <v>INSERT INTO `epos`.`RESTAURANTS` (`ID`, `NAME`, `TELEPHONE`, `FAX`, `ADDRESS_LINE_1`, `ADDRESS_LINE_2`, `CITY`, `POSTAL_CODE`, `COUNTRY`, `GEOLOC`, `EMAIL_ADDRESS`, `CURRENCY`, `CREATED_BY`, `CREATED_DATE`, `LAST_UPDATED_BY`, `LAST_UPDATED_DATE`) VALUES (1, 'TEST1', 123123121, 123123121, 'Jl.test street 1', 'Jl.test street 1 line 2', 'Jakarta1', 13120, 'INDONESIA1', 'test1', 'test1@test.com', 'RP', 1, '2014-12-23', 1, '2014-12-23');</v>
      </c>
      <c r="R4" s="3" t="str">
        <f>CONCATENATE("UPDATE `",$C$1,"`.`",$C$2,"` SET`",RESTAURANTS[[#Headers],[ID]],"` = ",RESTAURANTS[[#This Row],[ID]],",`",RESTAURANTS[[#Headers],[NAME]],"` = ' ",RESTAURANTS[[#This Row],[NAME]],"' ,`",RESTAURANTS[[#Headers],[TELEPHONE]],"` = ",RESTAURANTS[[#This Row],[TELEPHONE]], ", `",RESTAURANTS[[#Headers],[FAX]],"` = ",RESTAURANTS[[#This Row],[FAX]],",`",RESTAURANTS[[#Headers],[ADDRESS_LINE_1]],"` ='",RESTAURANTS[[#This Row],[ADDRESS_LINE_1]],"',`",RESTAURANTS[[#Headers],[ADDRESS_LINE_2]],"` = '",RESTAURANTS[[#This Row],[ADDRESS_LINE_2]],"',`",RESTAURANTS[[#Headers],[CITY]],"` = '", RESTAURANTS[[#This Row],[CITY]], "',`",RESTAURANTS[[#Headers],[POSTAL_CODE]],"` = ",RESTAURANTS[[#This Row],[POSTAL_CODE]],",`",RESTAURANTS[[#Headers],[COUNTRY]],"` = '",RESTAURANTS[[#This Row],[COUNTRY]],"',`",RESTAURANTS[[#Headers],[GEOLOC]],"` = '",RESTAURANTS[[#This Row],[GEOLOC]],"',`",RESTAURANTS[[#Headers],[EMAIL_ADDRESS]],"` = '",RESTAURANTS[[#This Row],[EMAIL_ADDRESS]],"', `",RESTAURANTS[[#Headers],[CURRENCY]],"` = '",RESTAURANTS[[#This Row],[CURRENCY]],"', `",RESTAURANTS[[#Headers],[LAST_UPDATED_BY]],"` = ",1,", `",RESTAURANTS[[#Headers],[LAST_UPDATED_DATE]],"` = '",RESTAURANTS[[#This Row],[LAST_UPDATED_DATE]],"' WHERE `ID` = ",RESTAURANTS[[#This Row],[ID]],";")</f>
        <v>UPDATE `epos`.`RESTAURANTS` SET`ID` = 1,`NAME` = ' TEST1' ,`TELEPHONE` = 123123121, `FAX` = 123123121,`ADDRESS_LINE_1` ='Jl.test street 1',`ADDRESS_LINE_2` = 'Jl.test street 1 line 2',`CITY` = 'Jakarta1',`POSTAL_CODE` = 13120,`COUNTRY` = 'INDONESIA1',`GEOLOC` = 'test1',`EMAIL_ADDRESS` = 'test1@test.com', `CURRENCY` = 'RP', `LAST_UPDATED_BY` = 1, `LAST_UPDATED_DATE` = '2014-12-23' WHERE `ID` = 1;</v>
      </c>
    </row>
    <row r="5" spans="1:18">
      <c r="A5" s="6">
        <v>2</v>
      </c>
      <c r="B5" s="3" t="s">
        <v>40</v>
      </c>
      <c r="C5" s="3">
        <v>123123122</v>
      </c>
      <c r="D5" s="3">
        <v>123123122</v>
      </c>
      <c r="E5" s="4" t="s">
        <v>30</v>
      </c>
      <c r="F5" s="4" t="s">
        <v>35</v>
      </c>
      <c r="G5" s="3" t="s">
        <v>92</v>
      </c>
      <c r="H5" s="3">
        <v>13121</v>
      </c>
      <c r="I5" s="3" t="s">
        <v>102</v>
      </c>
      <c r="J5" s="3" t="s">
        <v>13</v>
      </c>
      <c r="K5" s="8" t="s">
        <v>97</v>
      </c>
      <c r="L5" s="3" t="s">
        <v>135</v>
      </c>
      <c r="M5" s="3">
        <v>1</v>
      </c>
      <c r="N5" s="4" t="s">
        <v>114</v>
      </c>
      <c r="O5" s="3">
        <v>1</v>
      </c>
      <c r="P5" s="4" t="s">
        <v>114</v>
      </c>
      <c r="Q5" s="3" t="str">
        <f>CONCATENATE("INSERT INTO `",$C$1,"`.`",$C$2,"` (`",RESTAURANTS[[#Headers],[ID]],"`, `",RESTAURANTS[[#Headers],[NAME]],"`, `",RESTAURANTS[[#Headers],[TELEPHONE]],"`, `",RESTAURANTS[[#Headers],[FAX]],"`, `",RESTAURANTS[[#Headers],[ADDRESS_LINE_1]],"`, `",RESTAURANTS[[#Headers],[ADDRESS_LINE_2]],"`, `",RESTAURANTS[[#Headers],[CITY]],"`, `",RESTAURANTS[[#Headers],[POSTAL_CODE]],"`, `",RESTAURANTS[[#Headers],[COUNTRY]],"`, `",RESTAURANTS[[#Headers],[GEOLOC]],"`, `",RESTAURANTS[[#Headers],[EMAIL_ADDRESS]],"`, `",RESTAURANTS[[#Headers],[CURRENCY]],"`, `",RESTAURANTS[[#Headers],[CREATED_BY]],"`, `",RESTAURANTS[[#Headers],[CREATED_DATE]],"`, `",RESTAURANTS[[#Headers],[LAST_UPDATED_BY]],"`, `",RESTAURANTS[[#Headers],[LAST_UPDATED_DATE]],"`) VALUES (",A5,", '",B5,"', ",C5,", ",D5,", '",E5,"', '",F5,"', '", G5,"', ",H5,", '",I5,"', '",J5,"', '",K5,"', '",L5,"', ",M5,", '",N5,"', ",O5,", '",P5,"')",";")</f>
        <v>INSERT INTO `epos`.`RESTAURANTS` (`ID`, `NAME`, `TELEPHONE`, `FAX`, `ADDRESS_LINE_1`, `ADDRESS_LINE_2`, `CITY`, `POSTAL_CODE`, `COUNTRY`, `GEOLOC`, `EMAIL_ADDRESS`, `CURRENCY`, `CREATED_BY`, `CREATED_DATE`, `LAST_UPDATED_BY`, `LAST_UPDATED_DATE`) VALUES (2, 'TEST2', 123123122, 123123122, 'Jl.test street 2', 'Jl.test street 2 line 2', 'Jakarta2', 13121, 'INDONESIA2', 'test2', 'test2@test.com', 'RP', 1, '2014-12-23', 1, '2014-12-23');</v>
      </c>
      <c r="R5" s="3" t="str">
        <f>CONCATENATE("UPDATE `",$C$1,"`.`",$C$2,"` SET`",RESTAURANTS[[#Headers],[ID]],"` = ",RESTAURANTS[[#This Row],[ID]],",`",RESTAURANTS[[#Headers],[NAME]],"` = ' ",RESTAURANTS[[#This Row],[NAME]],"' ,`",RESTAURANTS[[#Headers],[TELEPHONE]],"` = ",RESTAURANTS[[#This Row],[TELEPHONE]], ", `",RESTAURANTS[[#Headers],[FAX]],"` = ",RESTAURANTS[[#This Row],[FAX]],",`",RESTAURANTS[[#Headers],[ADDRESS_LINE_1]],"` ='",RESTAURANTS[[#This Row],[ADDRESS_LINE_1]],"',`",RESTAURANTS[[#Headers],[ADDRESS_LINE_2]],"` = '",RESTAURANTS[[#This Row],[ADDRESS_LINE_2]],"',`",RESTAURANTS[[#Headers],[CITY]],"` = '", RESTAURANTS[[#This Row],[CITY]], "',`",RESTAURANTS[[#Headers],[POSTAL_CODE]],"` = ",RESTAURANTS[[#This Row],[POSTAL_CODE]],",`",RESTAURANTS[[#Headers],[COUNTRY]],"` = '",RESTAURANTS[[#This Row],[COUNTRY]],"',`",RESTAURANTS[[#Headers],[GEOLOC]],"` = '",RESTAURANTS[[#This Row],[GEOLOC]],"',`",RESTAURANTS[[#Headers],[EMAIL_ADDRESS]],"` = '",RESTAURANTS[[#This Row],[EMAIL_ADDRESS]],"', `",RESTAURANTS[[#Headers],[CURRENCY]],"` = '",RESTAURANTS[[#This Row],[CURRENCY]],"', `",RESTAURANTS[[#Headers],[LAST_UPDATED_BY]],"` = ",1,", `",RESTAURANTS[[#Headers],[LAST_UPDATED_DATE]],"` = '",RESTAURANTS[[#This Row],[LAST_UPDATED_DATE]],"' WHERE `ID` = ",RESTAURANTS[[#This Row],[ID]],";")</f>
        <v>UPDATE `epos`.`RESTAURANTS` SET`ID` = 2,`NAME` = ' TEST2' ,`TELEPHONE` = 123123122, `FAX` = 123123122,`ADDRESS_LINE_1` ='Jl.test street 2',`ADDRESS_LINE_2` = 'Jl.test street 2 line 2',`CITY` = 'Jakarta2',`POSTAL_CODE` = 13121,`COUNTRY` = 'INDONESIA2',`GEOLOC` = 'test2',`EMAIL_ADDRESS` = 'test2@test.com', `CURRENCY` = 'RP', `LAST_UPDATED_BY` = 1, `LAST_UPDATED_DATE` = '2014-12-23' WHERE `ID` = 2;</v>
      </c>
    </row>
    <row r="6" spans="1:18">
      <c r="A6" s="6">
        <v>3</v>
      </c>
      <c r="B6" s="3" t="s">
        <v>41</v>
      </c>
      <c r="C6" s="3">
        <v>123123123</v>
      </c>
      <c r="D6" s="3">
        <v>123123123</v>
      </c>
      <c r="E6" s="4" t="s">
        <v>31</v>
      </c>
      <c r="F6" s="4" t="s">
        <v>36</v>
      </c>
      <c r="G6" s="3" t="s">
        <v>93</v>
      </c>
      <c r="H6" s="3">
        <v>13212</v>
      </c>
      <c r="I6" s="3" t="s">
        <v>103</v>
      </c>
      <c r="J6" s="3" t="s">
        <v>14</v>
      </c>
      <c r="K6" s="8" t="s">
        <v>98</v>
      </c>
      <c r="L6" s="3" t="s">
        <v>135</v>
      </c>
      <c r="M6" s="3">
        <v>1</v>
      </c>
      <c r="N6" s="4" t="s">
        <v>114</v>
      </c>
      <c r="O6" s="3">
        <v>1</v>
      </c>
      <c r="P6" s="4" t="s">
        <v>114</v>
      </c>
      <c r="Q6" s="3" t="str">
        <f>CONCATENATE("INSERT INTO `",$C$1,"`.`",$C$2,"` (`",RESTAURANTS[[#Headers],[ID]],"`, `",RESTAURANTS[[#Headers],[NAME]],"`, `",RESTAURANTS[[#Headers],[TELEPHONE]],"`, `",RESTAURANTS[[#Headers],[FAX]],"`, `",RESTAURANTS[[#Headers],[ADDRESS_LINE_1]],"`, `",RESTAURANTS[[#Headers],[ADDRESS_LINE_2]],"`, `",RESTAURANTS[[#Headers],[CITY]],"`, `",RESTAURANTS[[#Headers],[POSTAL_CODE]],"`, `",RESTAURANTS[[#Headers],[COUNTRY]],"`, `",RESTAURANTS[[#Headers],[GEOLOC]],"`, `",RESTAURANTS[[#Headers],[EMAIL_ADDRESS]],"`, `",RESTAURANTS[[#Headers],[CURRENCY]],"`, `",RESTAURANTS[[#Headers],[CREATED_BY]],"`, `",RESTAURANTS[[#Headers],[CREATED_DATE]],"`, `",RESTAURANTS[[#Headers],[LAST_UPDATED_BY]],"`, `",RESTAURANTS[[#Headers],[LAST_UPDATED_DATE]],"`) VALUES (",A6,", '",B6,"', ",C6,", ",D6,", '",E6,"', '",F6,"', '", G6,"', ",H6,", '",I6,"', '",J6,"', '",K6,"', '",L6,"', ",M6,", '",N6,"', ",O6,", '",P6,"')",";")</f>
        <v>INSERT INTO `epos`.`RESTAURANTS` (`ID`, `NAME`, `TELEPHONE`, `FAX`, `ADDRESS_LINE_1`, `ADDRESS_LINE_2`, `CITY`, `POSTAL_CODE`, `COUNTRY`, `GEOLOC`, `EMAIL_ADDRESS`, `CURRENCY`, `CREATED_BY`, `CREATED_DATE`, `LAST_UPDATED_BY`, `LAST_UPDATED_DATE`) VALUES (3, 'TEST3', 123123123, 123123123, 'Jl.test street 3', 'Jl.test street 3 line 2', 'Jakarta3', 13212, 'INDONESIA3', 'test3', 'test3@test.com', 'RP', 1, '2014-12-23', 1, '2014-12-23');</v>
      </c>
      <c r="R6" s="3" t="str">
        <f>CONCATENATE("UPDATE `",$C$1,"`.`",$C$2,"` SET`",RESTAURANTS[[#Headers],[ID]],"` = ",RESTAURANTS[[#This Row],[ID]],",`",RESTAURANTS[[#Headers],[NAME]],"` = ' ",RESTAURANTS[[#This Row],[NAME]],"' ,`",RESTAURANTS[[#Headers],[TELEPHONE]],"` = ",RESTAURANTS[[#This Row],[TELEPHONE]], ", `",RESTAURANTS[[#Headers],[FAX]],"` = ",RESTAURANTS[[#This Row],[FAX]],",`",RESTAURANTS[[#Headers],[ADDRESS_LINE_1]],"` ='",RESTAURANTS[[#This Row],[ADDRESS_LINE_1]],"',`",RESTAURANTS[[#Headers],[ADDRESS_LINE_2]],"` = '",RESTAURANTS[[#This Row],[ADDRESS_LINE_2]],"',`",RESTAURANTS[[#Headers],[CITY]],"` = '", RESTAURANTS[[#This Row],[CITY]], "',`",RESTAURANTS[[#Headers],[POSTAL_CODE]],"` = ",RESTAURANTS[[#This Row],[POSTAL_CODE]],",`",RESTAURANTS[[#Headers],[COUNTRY]],"` = '",RESTAURANTS[[#This Row],[COUNTRY]],"',`",RESTAURANTS[[#Headers],[GEOLOC]],"` = '",RESTAURANTS[[#This Row],[GEOLOC]],"',`",RESTAURANTS[[#Headers],[EMAIL_ADDRESS]],"` = '",RESTAURANTS[[#This Row],[EMAIL_ADDRESS]],"', `",RESTAURANTS[[#Headers],[CURRENCY]],"` = '",RESTAURANTS[[#This Row],[CURRENCY]],"', `",RESTAURANTS[[#Headers],[LAST_UPDATED_BY]],"` = ",1,", `",RESTAURANTS[[#Headers],[LAST_UPDATED_DATE]],"` = '",RESTAURANTS[[#This Row],[LAST_UPDATED_DATE]],"' WHERE `ID` = ",RESTAURANTS[[#This Row],[ID]],";")</f>
        <v>UPDATE `epos`.`RESTAURANTS` SET`ID` = 3,`NAME` = ' TEST3' ,`TELEPHONE` = 123123123, `FAX` = 123123123,`ADDRESS_LINE_1` ='Jl.test street 3',`ADDRESS_LINE_2` = 'Jl.test street 3 line 2',`CITY` = 'Jakarta3',`POSTAL_CODE` = 13212,`COUNTRY` = 'INDONESIA3',`GEOLOC` = 'test3',`EMAIL_ADDRESS` = 'test3@test.com', `CURRENCY` = 'RP', `LAST_UPDATED_BY` = 1, `LAST_UPDATED_DATE` = '2014-12-23' WHERE `ID` = 3;</v>
      </c>
    </row>
    <row r="7" spans="1:18">
      <c r="A7" s="3">
        <v>4</v>
      </c>
      <c r="B7" s="3" t="s">
        <v>111</v>
      </c>
      <c r="C7" s="3">
        <v>123123124</v>
      </c>
      <c r="D7" s="3">
        <v>123123124</v>
      </c>
      <c r="E7" s="4" t="s">
        <v>32</v>
      </c>
      <c r="F7" s="4" t="s">
        <v>37</v>
      </c>
      <c r="G7" s="3" t="s">
        <v>94</v>
      </c>
      <c r="H7" s="3">
        <v>13213</v>
      </c>
      <c r="I7" s="3" t="s">
        <v>104</v>
      </c>
      <c r="J7" s="3" t="s">
        <v>15</v>
      </c>
      <c r="K7" s="8" t="s">
        <v>99</v>
      </c>
      <c r="L7" s="3" t="s">
        <v>135</v>
      </c>
      <c r="M7" s="3">
        <v>1</v>
      </c>
      <c r="N7" s="4" t="s">
        <v>114</v>
      </c>
      <c r="O7" s="3">
        <v>1</v>
      </c>
      <c r="P7" s="4" t="s">
        <v>114</v>
      </c>
      <c r="Q7" s="3" t="str">
        <f>CONCATENATE("INSERT INTO `",$C$1,"`.`",$C$2,"` (`",RESTAURANTS[[#Headers],[ID]],"`, `",RESTAURANTS[[#Headers],[NAME]],"`, `",RESTAURANTS[[#Headers],[TELEPHONE]],"`, `",RESTAURANTS[[#Headers],[FAX]],"`, `",RESTAURANTS[[#Headers],[ADDRESS_LINE_1]],"`, `",RESTAURANTS[[#Headers],[ADDRESS_LINE_2]],"`, `",RESTAURANTS[[#Headers],[CITY]],"`, `",RESTAURANTS[[#Headers],[POSTAL_CODE]],"`, `",RESTAURANTS[[#Headers],[COUNTRY]],"`, `",RESTAURANTS[[#Headers],[GEOLOC]],"`, `",RESTAURANTS[[#Headers],[EMAIL_ADDRESS]],"`, `",RESTAURANTS[[#Headers],[CURRENCY]],"`, `",RESTAURANTS[[#Headers],[CREATED_BY]],"`, `",RESTAURANTS[[#Headers],[CREATED_DATE]],"`, `",RESTAURANTS[[#Headers],[LAST_UPDATED_BY]],"`, `",RESTAURANTS[[#Headers],[LAST_UPDATED_DATE]],"`) VALUES (",A7,", '",B7,"', ",C7,", ",D7,", '",E7,"', '",F7,"', '", G7,"', ",H7,", '",I7,"', '",J7,"', '",K7,"', '",L7,"', ",M7,", '",N7,"', ",O7,", '",P7,"')",";")</f>
        <v>INSERT INTO `epos`.`RESTAURANTS` (`ID`, `NAME`, `TELEPHONE`, `FAX`, `ADDRESS_LINE_1`, `ADDRESS_LINE_2`, `CITY`, `POSTAL_CODE`, `COUNTRY`, `GEOLOC`, `EMAIL_ADDRESS`, `CURRENCY`, `CREATED_BY`, `CREATED_DATE`, `LAST_UPDATED_BY`, `LAST_UPDATED_DATE`) VALUES (4, 'TEST4', 123123124, 123123124, 'Jl.test street 4', 'Jl.test street 4 line 2', 'Jakarta4', 13213, 'INDONESIA4', 'test4', 'test4@test.com', 'RP', 1, '2014-12-23', 1, '2014-12-23');</v>
      </c>
      <c r="R7" s="3" t="str">
        <f>CONCATENATE("UPDATE `",$C$1,"`.`",$C$2,"` SET`",RESTAURANTS[[#Headers],[ID]],"` = ",RESTAURANTS[[#This Row],[ID]],",`",RESTAURANTS[[#Headers],[NAME]],"` = ' ",RESTAURANTS[[#This Row],[NAME]],"' ,`",RESTAURANTS[[#Headers],[TELEPHONE]],"` = ",RESTAURANTS[[#This Row],[TELEPHONE]], ", `",RESTAURANTS[[#Headers],[FAX]],"` = ",RESTAURANTS[[#This Row],[FAX]],",`",RESTAURANTS[[#Headers],[ADDRESS_LINE_1]],"` ='",RESTAURANTS[[#This Row],[ADDRESS_LINE_1]],"',`",RESTAURANTS[[#Headers],[ADDRESS_LINE_2]],"` = '",RESTAURANTS[[#This Row],[ADDRESS_LINE_2]],"',`",RESTAURANTS[[#Headers],[CITY]],"` = '", RESTAURANTS[[#This Row],[CITY]], "',`",RESTAURANTS[[#Headers],[POSTAL_CODE]],"` = ",RESTAURANTS[[#This Row],[POSTAL_CODE]],",`",RESTAURANTS[[#Headers],[COUNTRY]],"` = '",RESTAURANTS[[#This Row],[COUNTRY]],"',`",RESTAURANTS[[#Headers],[GEOLOC]],"` = '",RESTAURANTS[[#This Row],[GEOLOC]],"',`",RESTAURANTS[[#Headers],[EMAIL_ADDRESS]],"` = '",RESTAURANTS[[#This Row],[EMAIL_ADDRESS]],"', `",RESTAURANTS[[#Headers],[CURRENCY]],"` = '",RESTAURANTS[[#This Row],[CURRENCY]],"', `",RESTAURANTS[[#Headers],[LAST_UPDATED_BY]],"` = ",1,", `",RESTAURANTS[[#Headers],[LAST_UPDATED_DATE]],"` = '",RESTAURANTS[[#This Row],[LAST_UPDATED_DATE]],"' WHERE `ID` = ",RESTAURANTS[[#This Row],[ID]],";")</f>
        <v>UPDATE `epos`.`RESTAURANTS` SET`ID` = 4,`NAME` = ' TEST4' ,`TELEPHONE` = 123123124, `FAX` = 123123124,`ADDRESS_LINE_1` ='Jl.test street 4',`ADDRESS_LINE_2` = 'Jl.test street 4 line 2',`CITY` = 'Jakarta4',`POSTAL_CODE` = 13213,`COUNTRY` = 'INDONESIA4',`GEOLOC` = 'test4',`EMAIL_ADDRESS` = 'test4@test.com', `CURRENCY` = 'RP', `LAST_UPDATED_BY` = 1, `LAST_UPDATED_DATE` = '2014-12-23' WHERE `ID` = 4;</v>
      </c>
    </row>
    <row r="8" spans="1:18">
      <c r="A8" s="3">
        <v>5</v>
      </c>
      <c r="B8" s="3" t="s">
        <v>112</v>
      </c>
      <c r="C8" s="3">
        <v>123123125</v>
      </c>
      <c r="D8" s="3">
        <v>123123125</v>
      </c>
      <c r="E8" s="4" t="s">
        <v>33</v>
      </c>
      <c r="F8" s="4" t="s">
        <v>38</v>
      </c>
      <c r="G8" s="3" t="s">
        <v>95</v>
      </c>
      <c r="H8" s="3">
        <v>13214</v>
      </c>
      <c r="I8" s="3" t="s">
        <v>105</v>
      </c>
      <c r="J8" s="3" t="s">
        <v>16</v>
      </c>
      <c r="K8" s="8" t="s">
        <v>100</v>
      </c>
      <c r="L8" s="3" t="s">
        <v>135</v>
      </c>
      <c r="M8" s="3">
        <v>1</v>
      </c>
      <c r="N8" s="4" t="s">
        <v>114</v>
      </c>
      <c r="O8" s="3">
        <v>1</v>
      </c>
      <c r="P8" s="4" t="s">
        <v>114</v>
      </c>
      <c r="Q8" s="3" t="str">
        <f>CONCATENATE("INSERT INTO `",$C$1,"`.`",$C$2,"` (`",RESTAURANTS[[#Headers],[ID]],"`, `",RESTAURANTS[[#Headers],[NAME]],"`, `",RESTAURANTS[[#Headers],[TELEPHONE]],"`, `",RESTAURANTS[[#Headers],[FAX]],"`, `",RESTAURANTS[[#Headers],[ADDRESS_LINE_1]],"`, `",RESTAURANTS[[#Headers],[ADDRESS_LINE_2]],"`, `",RESTAURANTS[[#Headers],[CITY]],"`, `",RESTAURANTS[[#Headers],[POSTAL_CODE]],"`, `",RESTAURANTS[[#Headers],[COUNTRY]],"`, `",RESTAURANTS[[#Headers],[GEOLOC]],"`, `",RESTAURANTS[[#Headers],[EMAIL_ADDRESS]],"`, `",RESTAURANTS[[#Headers],[CURRENCY]],"`, `",RESTAURANTS[[#Headers],[CREATED_BY]],"`, `",RESTAURANTS[[#Headers],[CREATED_DATE]],"`, `",RESTAURANTS[[#Headers],[LAST_UPDATED_BY]],"`, `",RESTAURANTS[[#Headers],[LAST_UPDATED_DATE]],"`) VALUES (",A8,", '",B8,"', ",C8,", ",D8,", '",E8,"', '",F8,"', '", G8,"', ",H8,", '",I8,"', '",J8,"', '",K8,"', '",L8,"', ",M8,", '",N8,"', ",O8,", '",P8,"')",";")</f>
        <v>INSERT INTO `epos`.`RESTAURANTS` (`ID`, `NAME`, `TELEPHONE`, `FAX`, `ADDRESS_LINE_1`, `ADDRESS_LINE_2`, `CITY`, `POSTAL_CODE`, `COUNTRY`, `GEOLOC`, `EMAIL_ADDRESS`, `CURRENCY`, `CREATED_BY`, `CREATED_DATE`, `LAST_UPDATED_BY`, `LAST_UPDATED_DATE`) VALUES (5, 'TEST5', 123123125, 123123125, 'Jl.test street 5', 'Jl.test street 5 line 2', 'Jakarta5', 13214, 'INDONESIA5', 'test5', 'test5@test.com', 'RP', 1, '2014-12-23', 1, '2014-12-23');</v>
      </c>
      <c r="R8" s="3" t="str">
        <f>CONCATENATE("UPDATE `",$C$1,"`.`",$C$2,"` SET`",RESTAURANTS[[#Headers],[ID]],"` = ",RESTAURANTS[[#This Row],[ID]],",`",RESTAURANTS[[#Headers],[NAME]],"` = ' ",RESTAURANTS[[#This Row],[NAME]],"' ,`",RESTAURANTS[[#Headers],[TELEPHONE]],"` = ",RESTAURANTS[[#This Row],[TELEPHONE]], ", `",RESTAURANTS[[#Headers],[FAX]],"` = ",RESTAURANTS[[#This Row],[FAX]],",`",RESTAURANTS[[#Headers],[ADDRESS_LINE_1]],"` ='",RESTAURANTS[[#This Row],[ADDRESS_LINE_1]],"',`",RESTAURANTS[[#Headers],[ADDRESS_LINE_2]],"` = '",RESTAURANTS[[#This Row],[ADDRESS_LINE_2]],"',`",RESTAURANTS[[#Headers],[CITY]],"` = '", RESTAURANTS[[#This Row],[CITY]], "',`",RESTAURANTS[[#Headers],[POSTAL_CODE]],"` = ",RESTAURANTS[[#This Row],[POSTAL_CODE]],",`",RESTAURANTS[[#Headers],[COUNTRY]],"` = '",RESTAURANTS[[#This Row],[COUNTRY]],"',`",RESTAURANTS[[#Headers],[GEOLOC]],"` = '",RESTAURANTS[[#This Row],[GEOLOC]],"',`",RESTAURANTS[[#Headers],[EMAIL_ADDRESS]],"` = '",RESTAURANTS[[#This Row],[EMAIL_ADDRESS]],"', `",RESTAURANTS[[#Headers],[CURRENCY]],"` = '",RESTAURANTS[[#This Row],[CURRENCY]],"', `",RESTAURANTS[[#Headers],[LAST_UPDATED_BY]],"` = ",1,", `",RESTAURANTS[[#Headers],[LAST_UPDATED_DATE]],"` = '",RESTAURANTS[[#This Row],[LAST_UPDATED_DATE]],"' WHERE `ID` = ",RESTAURANTS[[#This Row],[ID]],";")</f>
        <v>UPDATE `epos`.`RESTAURANTS` SET`ID` = 5,`NAME` = ' TEST5' ,`TELEPHONE` = 123123125, `FAX` = 123123125,`ADDRESS_LINE_1` ='Jl.test street 5',`ADDRESS_LINE_2` = 'Jl.test street 5 line 2',`CITY` = 'Jakarta5',`POSTAL_CODE` = 13214,`COUNTRY` = 'INDONESIA5',`GEOLOC` = 'test5',`EMAIL_ADDRESS` = 'test5@test.com', `CURRENCY` = 'RP', `LAST_UPDATED_BY` = 1, `LAST_UPDATED_DATE` = '2014-12-23' WHERE `ID` = 5;</v>
      </c>
    </row>
    <row r="9" spans="1:18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21"/>
      <c r="O9" s="3"/>
      <c r="P9" s="3"/>
      <c r="Q9" s="14"/>
      <c r="R9" s="3"/>
    </row>
    <row r="10" spans="1:18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4"/>
      <c r="R10" s="3"/>
    </row>
    <row r="11" spans="1:18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4"/>
      <c r="R11" s="3"/>
    </row>
    <row r="12" spans="1:18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>
      <c r="A18" s="3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3"/>
      <c r="O18" s="3"/>
      <c r="P18" s="3"/>
      <c r="Q18" s="3"/>
      <c r="R18" s="3"/>
    </row>
    <row r="19" spans="1:18">
      <c r="A19" s="2"/>
      <c r="B19" s="2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2"/>
      <c r="O19" s="2"/>
      <c r="P19" s="2"/>
      <c r="Q19" s="2"/>
      <c r="R19" s="3"/>
    </row>
    <row r="20" spans="1:18">
      <c r="A20" s="2"/>
      <c r="B20" s="2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2"/>
      <c r="O20" s="2"/>
      <c r="P20" s="2"/>
      <c r="Q20" s="2"/>
      <c r="R20" s="3"/>
    </row>
    <row r="21" spans="1:18">
      <c r="A21" s="2"/>
      <c r="B21" s="2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2"/>
      <c r="O21" s="2"/>
      <c r="P21" s="2"/>
      <c r="Q21" s="2"/>
      <c r="R21" s="3"/>
    </row>
    <row r="22" spans="1:18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"/>
    </row>
    <row r="23" spans="1:18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"/>
    </row>
    <row r="24" spans="1:18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/>
    </row>
    <row r="25" spans="1:18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/>
    </row>
    <row r="26" spans="1:18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/>
    </row>
    <row r="27" spans="1:18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/>
    </row>
  </sheetData>
  <mergeCells count="2">
    <mergeCell ref="A1:B1"/>
    <mergeCell ref="A2:B2"/>
  </mergeCells>
  <hyperlinks>
    <hyperlink ref="K4" r:id="rId1"/>
    <hyperlink ref="K5" r:id="rId2"/>
    <hyperlink ref="K6" r:id="rId3"/>
    <hyperlink ref="K7" r:id="rId4"/>
    <hyperlink ref="K8" r:id="rId5"/>
  </hyperlinks>
  <pageMargins left="0.7" right="0.7" top="0.75" bottom="0.75" header="0.3" footer="0.3"/>
  <pageSetup paperSize="9" orientation="portrait" horizontalDpi="4294967292" verticalDpi="4294967292"/>
  <tableParts count="1">
    <tablePart r:id="rId6"/>
  </tablePart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showGridLines="0" topLeftCell="D1" workbookViewId="0">
      <selection activeCell="L4" sqref="L4:L8"/>
    </sheetView>
  </sheetViews>
  <sheetFormatPr baseColWidth="10" defaultRowHeight="15" x14ac:dyDescent="0"/>
  <cols>
    <col min="1" max="1" width="5.83203125" customWidth="1"/>
    <col min="2" max="2" width="18.6640625" bestFit="1" customWidth="1"/>
    <col min="3" max="3" width="24.1640625" bestFit="1" customWidth="1"/>
    <col min="4" max="4" width="23.33203125" bestFit="1" customWidth="1"/>
    <col min="5" max="5" width="22.33203125" bestFit="1" customWidth="1"/>
    <col min="6" max="6" width="17.5" customWidth="1"/>
    <col min="7" max="10" width="22.33203125" customWidth="1"/>
    <col min="11" max="11" width="28.1640625" customWidth="1"/>
    <col min="12" max="12" width="28.5" customWidth="1"/>
  </cols>
  <sheetData>
    <row r="1" spans="1:12">
      <c r="A1" s="11" t="s">
        <v>9</v>
      </c>
      <c r="B1" s="11"/>
      <c r="C1" t="s">
        <v>42</v>
      </c>
    </row>
    <row r="2" spans="1:12">
      <c r="A2" s="12" t="s">
        <v>7</v>
      </c>
      <c r="B2" s="12"/>
      <c r="C2" t="s">
        <v>57</v>
      </c>
    </row>
    <row r="3" spans="1:12">
      <c r="A3" s="2" t="s">
        <v>0</v>
      </c>
      <c r="B3" s="2" t="s">
        <v>1</v>
      </c>
      <c r="C3" s="2" t="s">
        <v>43</v>
      </c>
      <c r="D3" s="2" t="s">
        <v>79</v>
      </c>
      <c r="E3" s="2" t="s">
        <v>80</v>
      </c>
      <c r="F3" s="2" t="s">
        <v>81</v>
      </c>
      <c r="G3" s="2" t="s">
        <v>2</v>
      </c>
      <c r="H3" s="2" t="s">
        <v>10</v>
      </c>
      <c r="I3" s="2" t="s">
        <v>5</v>
      </c>
      <c r="J3" s="2" t="s">
        <v>6</v>
      </c>
      <c r="K3" s="2" t="s">
        <v>8</v>
      </c>
      <c r="L3" s="13" t="s">
        <v>157</v>
      </c>
    </row>
    <row r="4" spans="1:12">
      <c r="A4" s="3">
        <v>1</v>
      </c>
      <c r="B4" s="3" t="s">
        <v>125</v>
      </c>
      <c r="C4" s="3">
        <v>1</v>
      </c>
      <c r="D4" s="3" t="s">
        <v>130</v>
      </c>
      <c r="E4" s="3" t="s">
        <v>140</v>
      </c>
      <c r="F4" s="7">
        <v>3306</v>
      </c>
      <c r="G4" s="4">
        <v>1</v>
      </c>
      <c r="H4" s="4" t="s">
        <v>114</v>
      </c>
      <c r="I4" s="4">
        <v>1</v>
      </c>
      <c r="J4" s="4" t="s">
        <v>114</v>
      </c>
      <c r="K4" s="3" t="str">
        <f>CONCATENATE("INSERT INTO `",$C$1,"`.`",$C$2,"` (`",PRINTER[[#Headers],[ID]],"`, `",PRINTER[[#Headers],[NAME]],"`, `",PRINTER[[#Headers],[REST_ID]],"`, `",PRINTER[[#Headers],[PRINTER_CONNECTION]],"`, `",PRINTER[[#Headers],[PRINTER_IP_ADDRESS]],"`, `",PRINTER[[#Headers],[PRINTER_PORT]],"`, `",PRINTER[[#Headers],[CREATED_BY]],"`, `",PRINTER[[#Headers],[CREATED_DATE]],"`, `",PRINTER[[#Headers],[LAST_UPDATED_BY]],"`, `",PRINTER[[#Headers],[LAST_UPDATED_DATE]],"`) VALUES (",A4,", '",B4,"', ",C4,", '",D4,"', '",E4,"', ",F4,", ",G4,", '",H4,"', ",I4,", '",J4,"')",";")</f>
        <v>INSERT INTO `epos`.`PRINTER` (`ID`, `NAME`, `REST_ID`, `PRINTER_CONNECTION`, `PRINTER_IP_ADDRESS`, `PRINTER_PORT`, `CREATED_BY`, `CREATED_DATE`, `LAST_UPDATED_BY`, `LAST_UPDATED_DATE`) VALUES (1, 'Printer1', 1, 'WIFI', '127.0.0.1', 3306, 1, '2014-12-23', 1, '2014-12-23');</v>
      </c>
      <c r="L4" s="3" t="str">
        <f>CONCATENATE("UPDATE `",$C$1,"`.`",$C$2,"` SET`",PRINTER[[#Headers],[ID]],"` = ",A4,",`",PRINTER[[#Headers],[NAME]],"` = '",B4,"', `",PRINTER[[#Headers],[REST_ID]],"` = ",C4,", `",PRINTER[[#Headers],[PRINTER_CONNECTION]],"` = '",D4,"', `",PRINTER[[#Headers],[PRINTER_IP_ADDRESS]],"` = '",E4,"', `",PRINTER[[#Headers],[PRINTER_PORT]],"` = ",F4,", `",PRINTER[[#Headers],[LAST_UPDATED_BY]],"` = ",I4,", `",PRINTER[[#Headers],[LAST_UPDATED_DATE]],"` = '",J4,"' WHERE `",PRINTER[[#Headers],[ID]],"` = ",A4,";")</f>
        <v>UPDATE `epos`.`PRINTER` SET`ID` = 1,`NAME` = 'Printer1', `REST_ID` = 1, `PRINTER_CONNECTION` = 'WIFI', `PRINTER_IP_ADDRESS` = '127.0.0.1', `PRINTER_PORT` = 3306, `LAST_UPDATED_BY` = 1, `LAST_UPDATED_DATE` = '2014-12-23' WHERE `ID` = 1;</v>
      </c>
    </row>
    <row r="5" spans="1:12">
      <c r="A5" s="6">
        <v>2</v>
      </c>
      <c r="B5" s="3" t="s">
        <v>126</v>
      </c>
      <c r="C5" s="6">
        <v>2</v>
      </c>
      <c r="D5" s="3" t="s">
        <v>130</v>
      </c>
      <c r="E5" s="3" t="s">
        <v>140</v>
      </c>
      <c r="F5" s="7">
        <v>3306</v>
      </c>
      <c r="G5" s="4">
        <v>1</v>
      </c>
      <c r="H5" s="4" t="s">
        <v>114</v>
      </c>
      <c r="I5" s="4">
        <v>1</v>
      </c>
      <c r="J5" s="4" t="s">
        <v>114</v>
      </c>
      <c r="K5" s="3" t="str">
        <f>CONCATENATE("INSERT INTO `",$C$1,"`.`",$C$2,"` (`",PRINTER[[#Headers],[ID]],"`, `",PRINTER[[#Headers],[NAME]],"`, `",PRINTER[[#Headers],[REST_ID]],"`, `",PRINTER[[#Headers],[PRINTER_CONNECTION]],"`, `",PRINTER[[#Headers],[PRINTER_IP_ADDRESS]],"`, `",PRINTER[[#Headers],[PRINTER_PORT]],"`, `",PRINTER[[#Headers],[CREATED_BY]],"`, `",PRINTER[[#Headers],[CREATED_DATE]],"`, `",PRINTER[[#Headers],[LAST_UPDATED_BY]],"`, `",PRINTER[[#Headers],[LAST_UPDATED_DATE]],"`) VALUES (",A5,", '",B5,"', ",C5,", '",D5,"', '",E5,"', ",F5,", ",G5,", '",H5,"', ",I5,", '",J5,"')",";")</f>
        <v>INSERT INTO `epos`.`PRINTER` (`ID`, `NAME`, `REST_ID`, `PRINTER_CONNECTION`, `PRINTER_IP_ADDRESS`, `PRINTER_PORT`, `CREATED_BY`, `CREATED_DATE`, `LAST_UPDATED_BY`, `LAST_UPDATED_DATE`) VALUES (2, 'Printer2', 2, 'WIFI', '127.0.0.1', 3306, 1, '2014-12-23', 1, '2014-12-23');</v>
      </c>
      <c r="L5" s="3" t="str">
        <f>CONCATENATE("UPDATE `",$C$1,"`.`",$C$2,"` SET`",PRINTER[[#Headers],[ID]],"` = ",A5,",`",PRINTER[[#Headers],[NAME]],"` = '",B5,"', `",PRINTER[[#Headers],[REST_ID]],"` = ",C5,", `",PRINTER[[#Headers],[PRINTER_CONNECTION]],"` = '",D5,"', `",PRINTER[[#Headers],[PRINTER_IP_ADDRESS]],"` = '",E5,"', `",PRINTER[[#Headers],[PRINTER_PORT]],"` = ",F5,", `",PRINTER[[#Headers],[LAST_UPDATED_BY]],"` = ",I5,", `",PRINTER[[#Headers],[LAST_UPDATED_DATE]],"` = '",J5,"' WHERE `",PRINTER[[#Headers],[ID]],"` = ",A5,";")</f>
        <v>UPDATE `epos`.`PRINTER` SET`ID` = 2,`NAME` = 'Printer2', `REST_ID` = 2, `PRINTER_CONNECTION` = 'WIFI', `PRINTER_IP_ADDRESS` = '127.0.0.1', `PRINTER_PORT` = 3306, `LAST_UPDATED_BY` = 1, `LAST_UPDATED_DATE` = '2014-12-23' WHERE `ID` = 2;</v>
      </c>
    </row>
    <row r="6" spans="1:12">
      <c r="A6" s="6">
        <v>3</v>
      </c>
      <c r="B6" s="3" t="s">
        <v>127</v>
      </c>
      <c r="C6" s="6">
        <v>1</v>
      </c>
      <c r="D6" s="3" t="s">
        <v>138</v>
      </c>
      <c r="E6" s="3" t="s">
        <v>140</v>
      </c>
      <c r="F6" s="7">
        <v>3306</v>
      </c>
      <c r="G6" s="4">
        <v>1</v>
      </c>
      <c r="H6" s="4" t="s">
        <v>114</v>
      </c>
      <c r="I6" s="4">
        <v>1</v>
      </c>
      <c r="J6" s="4" t="s">
        <v>114</v>
      </c>
      <c r="K6" s="3" t="str">
        <f>CONCATENATE("INSERT INTO `",$C$1,"`.`",$C$2,"` (`",PRINTER[[#Headers],[ID]],"`, `",PRINTER[[#Headers],[NAME]],"`, `",PRINTER[[#Headers],[REST_ID]],"`, `",PRINTER[[#Headers],[PRINTER_CONNECTION]],"`, `",PRINTER[[#Headers],[PRINTER_IP_ADDRESS]],"`, `",PRINTER[[#Headers],[PRINTER_PORT]],"`, `",PRINTER[[#Headers],[CREATED_BY]],"`, `",PRINTER[[#Headers],[CREATED_DATE]],"`, `",PRINTER[[#Headers],[LAST_UPDATED_BY]],"`, `",PRINTER[[#Headers],[LAST_UPDATED_DATE]],"`) VALUES (",A6,", '",B6,"', ",C6,", '",D6,"', '",E6,"', ",F6,", ",G6,", '",H6,"', ",I6,", '",J6,"')",";")</f>
        <v>INSERT INTO `epos`.`PRINTER` (`ID`, `NAME`, `REST_ID`, `PRINTER_CONNECTION`, `PRINTER_IP_ADDRESS`, `PRINTER_PORT`, `CREATED_BY`, `CREATED_DATE`, `LAST_UPDATED_BY`, `LAST_UPDATED_DATE`) VALUES (3, 'Printer3', 1, 'BLUETHOOTH', '127.0.0.1', 3306, 1, '2014-12-23', 1, '2014-12-23');</v>
      </c>
      <c r="L6" s="3" t="str">
        <f>CONCATENATE("UPDATE `",$C$1,"`.`",$C$2,"` SET`",PRINTER[[#Headers],[ID]],"` = ",A6,",`",PRINTER[[#Headers],[NAME]],"` = '",B6,"', `",PRINTER[[#Headers],[REST_ID]],"` = ",C6,", `",PRINTER[[#Headers],[PRINTER_CONNECTION]],"` = '",D6,"', `",PRINTER[[#Headers],[PRINTER_IP_ADDRESS]],"` = '",E6,"', `",PRINTER[[#Headers],[PRINTER_PORT]],"` = ",F6,", `",PRINTER[[#Headers],[LAST_UPDATED_BY]],"` = ",I6,", `",PRINTER[[#Headers],[LAST_UPDATED_DATE]],"` = '",J6,"' WHERE `",PRINTER[[#Headers],[ID]],"` = ",A6,";")</f>
        <v>UPDATE `epos`.`PRINTER` SET`ID` = 3,`NAME` = 'Printer3', `REST_ID` = 1, `PRINTER_CONNECTION` = 'BLUETHOOTH', `PRINTER_IP_ADDRESS` = '127.0.0.1', `PRINTER_PORT` = 3306, `LAST_UPDATED_BY` = 1, `LAST_UPDATED_DATE` = '2014-12-23' WHERE `ID` = 3;</v>
      </c>
    </row>
    <row r="7" spans="1:12">
      <c r="A7" s="3">
        <v>4</v>
      </c>
      <c r="B7" s="3" t="s">
        <v>128</v>
      </c>
      <c r="C7" s="6">
        <v>1</v>
      </c>
      <c r="D7" s="3" t="s">
        <v>139</v>
      </c>
      <c r="E7" s="3" t="s">
        <v>140</v>
      </c>
      <c r="F7" s="7">
        <v>3306</v>
      </c>
      <c r="G7" s="4">
        <v>1</v>
      </c>
      <c r="H7" s="4" t="s">
        <v>114</v>
      </c>
      <c r="I7" s="4">
        <v>1</v>
      </c>
      <c r="J7" s="4" t="s">
        <v>114</v>
      </c>
      <c r="K7" s="3" t="str">
        <f>CONCATENATE("INSERT INTO `",$C$1,"`.`",$C$2,"` (`",PRINTER[[#Headers],[ID]],"`, `",PRINTER[[#Headers],[NAME]],"`, `",PRINTER[[#Headers],[REST_ID]],"`, `",PRINTER[[#Headers],[PRINTER_CONNECTION]],"`, `",PRINTER[[#Headers],[PRINTER_IP_ADDRESS]],"`, `",PRINTER[[#Headers],[PRINTER_PORT]],"`, `",PRINTER[[#Headers],[CREATED_BY]],"`, `",PRINTER[[#Headers],[CREATED_DATE]],"`, `",PRINTER[[#Headers],[LAST_UPDATED_BY]],"`, `",PRINTER[[#Headers],[LAST_UPDATED_DATE]],"`) VALUES (",A7,", '",B7,"', ",C7,", '",D7,"', '",E7,"', ",F7,", ",G7,", '",H7,"', ",I7,", '",J7,"')",";")</f>
        <v>INSERT INTO `epos`.`PRINTER` (`ID`, `NAME`, `REST_ID`, `PRINTER_CONNECTION`, `PRINTER_IP_ADDRESS`, `PRINTER_PORT`, `CREATED_BY`, `CREATED_DATE`, `LAST_UPDATED_BY`, `LAST_UPDATED_DATE`) VALUES (4, 'Printer4', 1, 'USB', '127.0.0.1', 3306, 1, '2014-12-23', 1, '2014-12-23');</v>
      </c>
      <c r="L7" s="3" t="str">
        <f>CONCATENATE("UPDATE `",$C$1,"`.`",$C$2,"` SET`",PRINTER[[#Headers],[ID]],"` = ",A7,",`",PRINTER[[#Headers],[NAME]],"` = '",B7,"', `",PRINTER[[#Headers],[REST_ID]],"` = ",C7,", `",PRINTER[[#Headers],[PRINTER_CONNECTION]],"` = '",D7,"', `",PRINTER[[#Headers],[PRINTER_IP_ADDRESS]],"` = '",E7,"', `",PRINTER[[#Headers],[PRINTER_PORT]],"` = ",F7,", `",PRINTER[[#Headers],[LAST_UPDATED_BY]],"` = ",I7,", `",PRINTER[[#Headers],[LAST_UPDATED_DATE]],"` = '",J7,"' WHERE `",PRINTER[[#Headers],[ID]],"` = ",A7,";")</f>
        <v>UPDATE `epos`.`PRINTER` SET`ID` = 4,`NAME` = 'Printer4', `REST_ID` = 1, `PRINTER_CONNECTION` = 'USB', `PRINTER_IP_ADDRESS` = '127.0.0.1', `PRINTER_PORT` = 3306, `LAST_UPDATED_BY` = 1, `LAST_UPDATED_DATE` = '2014-12-23' WHERE `ID` = 4;</v>
      </c>
    </row>
    <row r="8" spans="1:12">
      <c r="A8" s="3">
        <v>5</v>
      </c>
      <c r="B8" s="3" t="s">
        <v>129</v>
      </c>
      <c r="C8" s="3">
        <v>2</v>
      </c>
      <c r="D8" s="3" t="s">
        <v>139</v>
      </c>
      <c r="E8" s="3" t="s">
        <v>140</v>
      </c>
      <c r="F8" s="7">
        <v>3306</v>
      </c>
      <c r="G8" s="4">
        <v>1</v>
      </c>
      <c r="H8" s="4" t="s">
        <v>114</v>
      </c>
      <c r="I8" s="4">
        <v>1</v>
      </c>
      <c r="J8" s="4" t="s">
        <v>114</v>
      </c>
      <c r="K8" s="3" t="str">
        <f>CONCATENATE("INSERT INTO `",$C$1,"`.`",$C$2,"` (`",PRINTER[[#Headers],[ID]],"`, `",PRINTER[[#Headers],[NAME]],"`, `",PRINTER[[#Headers],[REST_ID]],"`, `",PRINTER[[#Headers],[PRINTER_CONNECTION]],"`, `",PRINTER[[#Headers],[PRINTER_IP_ADDRESS]],"`, `",PRINTER[[#Headers],[PRINTER_PORT]],"`, `",PRINTER[[#Headers],[CREATED_BY]],"`, `",PRINTER[[#Headers],[CREATED_DATE]],"`, `",PRINTER[[#Headers],[LAST_UPDATED_BY]],"`, `",PRINTER[[#Headers],[LAST_UPDATED_DATE]],"`) VALUES (",A8,", '",B8,"', ",C8,", '",D8,"', '",E8,"', ",F8,", ",G8,", '",H8,"', ",I8,", '",J8,"')",";")</f>
        <v>INSERT INTO `epos`.`PRINTER` (`ID`, `NAME`, `REST_ID`, `PRINTER_CONNECTION`, `PRINTER_IP_ADDRESS`, `PRINTER_PORT`, `CREATED_BY`, `CREATED_DATE`, `LAST_UPDATED_BY`, `LAST_UPDATED_DATE`) VALUES (5, 'Printer5', 2, 'USB', '127.0.0.1', 3306, 1, '2014-12-23', 1, '2014-12-23');</v>
      </c>
      <c r="L8" s="3" t="str">
        <f>CONCATENATE("UPDATE `",$C$1,"`.`",$C$2,"` SET`",PRINTER[[#Headers],[ID]],"` = ",A8,",`",PRINTER[[#Headers],[NAME]],"` = '",B8,"', `",PRINTER[[#Headers],[REST_ID]],"` = ",C8,", `",PRINTER[[#Headers],[PRINTER_CONNECTION]],"` = '",D8,"', `",PRINTER[[#Headers],[PRINTER_IP_ADDRESS]],"` = '",E8,"', `",PRINTER[[#Headers],[PRINTER_PORT]],"` = ",F8,", `",PRINTER[[#Headers],[LAST_UPDATED_BY]],"` = ",I8,", `",PRINTER[[#Headers],[LAST_UPDATED_DATE]],"` = '",J8,"' WHERE `",PRINTER[[#Headers],[ID]],"` = ",A8,";")</f>
        <v>UPDATE `epos`.`PRINTER` SET`ID` = 5,`NAME` = 'Printer5', `REST_ID` = 2, `PRINTER_CONNECTION` = 'USB', `PRINTER_IP_ADDRESS` = '127.0.0.1', `PRINTER_PORT` = 3306, `LAST_UPDATED_BY` = 1, `LAST_UPDATED_DATE` = '2014-12-23' WHERE `ID` = 5;</v>
      </c>
    </row>
    <row r="9" spans="1:12">
      <c r="A9" s="3"/>
      <c r="B9" s="3"/>
      <c r="C9" s="3"/>
      <c r="D9" s="3"/>
      <c r="E9" s="3"/>
      <c r="F9" s="3"/>
      <c r="G9" s="3"/>
      <c r="H9" s="3"/>
      <c r="I9" s="3"/>
      <c r="J9" s="3"/>
      <c r="K9" s="4"/>
      <c r="L9" s="3"/>
    </row>
    <row r="10" spans="1:12">
      <c r="A10" s="3"/>
      <c r="B10" s="3"/>
      <c r="C10" s="3"/>
      <c r="D10" s="3"/>
      <c r="E10" s="3"/>
      <c r="F10" s="3"/>
      <c r="G10" s="3"/>
      <c r="H10" s="3"/>
      <c r="I10" s="3"/>
      <c r="J10" s="3"/>
      <c r="K10" s="4"/>
      <c r="L10" s="3"/>
    </row>
    <row r="11" spans="1:12">
      <c r="A11" s="3"/>
      <c r="B11" s="3"/>
      <c r="C11" s="3"/>
      <c r="D11" s="3"/>
      <c r="E11" s="3"/>
      <c r="F11" s="3"/>
      <c r="G11" s="3"/>
      <c r="H11" s="3"/>
      <c r="I11" s="3"/>
      <c r="J11" s="3"/>
      <c r="K11" s="4"/>
      <c r="L11" s="3"/>
    </row>
    <row r="12" spans="1: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2"/>
    </row>
    <row r="14" spans="1:1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2"/>
    </row>
    <row r="19" spans="1:1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3"/>
    </row>
    <row r="20" spans="1:1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3"/>
    </row>
    <row r="21" spans="1:1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3"/>
    </row>
    <row r="22" spans="1:1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3"/>
    </row>
    <row r="23" spans="1:1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3"/>
    </row>
    <row r="25" spans="1:1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3"/>
    </row>
    <row r="26" spans="1:1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3"/>
    </row>
    <row r="27" spans="1:1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3"/>
    </row>
  </sheetData>
  <mergeCells count="2">
    <mergeCell ref="A1:B1"/>
    <mergeCell ref="A2:B2"/>
  </mergeCells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showGridLines="0" workbookViewId="0">
      <selection activeCell="E12" sqref="E12"/>
    </sheetView>
  </sheetViews>
  <sheetFormatPr baseColWidth="10" defaultRowHeight="15" x14ac:dyDescent="0"/>
  <cols>
    <col min="1" max="1" width="5.83203125" customWidth="1"/>
    <col min="2" max="2" width="18.6640625" bestFit="1" customWidth="1"/>
    <col min="3" max="3" width="24.1640625" bestFit="1" customWidth="1"/>
    <col min="4" max="4" width="23.33203125" bestFit="1" customWidth="1"/>
    <col min="5" max="5" width="22.33203125" bestFit="1" customWidth="1"/>
    <col min="6" max="11" width="17.5" customWidth="1"/>
    <col min="12" max="15" width="22.33203125" customWidth="1"/>
    <col min="16" max="16" width="21.1640625" customWidth="1"/>
    <col min="17" max="17" width="25" customWidth="1"/>
  </cols>
  <sheetData>
    <row r="1" spans="1:17">
      <c r="A1" s="11" t="s">
        <v>9</v>
      </c>
      <c r="B1" s="11"/>
      <c r="C1" t="s">
        <v>42</v>
      </c>
    </row>
    <row r="2" spans="1:17">
      <c r="A2" s="12" t="s">
        <v>7</v>
      </c>
      <c r="B2" s="12"/>
      <c r="C2" t="s">
        <v>58</v>
      </c>
    </row>
    <row r="3" spans="1:17">
      <c r="A3" s="2" t="s">
        <v>0</v>
      </c>
      <c r="B3" s="2" t="s">
        <v>82</v>
      </c>
      <c r="C3" s="2" t="s">
        <v>83</v>
      </c>
      <c r="D3" s="2" t="s">
        <v>84</v>
      </c>
      <c r="E3" s="2" t="s">
        <v>85</v>
      </c>
      <c r="F3" s="2" t="s">
        <v>86</v>
      </c>
      <c r="G3" s="2" t="s">
        <v>87</v>
      </c>
      <c r="H3" s="2" t="s">
        <v>66</v>
      </c>
      <c r="I3" s="2" t="s">
        <v>88</v>
      </c>
      <c r="J3" s="2" t="s">
        <v>89</v>
      </c>
      <c r="K3" s="2" t="s">
        <v>90</v>
      </c>
      <c r="L3" s="2" t="s">
        <v>2</v>
      </c>
      <c r="M3" s="2" t="s">
        <v>10</v>
      </c>
      <c r="N3" s="2" t="s">
        <v>5</v>
      </c>
      <c r="O3" s="2" t="s">
        <v>6</v>
      </c>
      <c r="P3" s="2" t="s">
        <v>8</v>
      </c>
      <c r="Q3" s="13" t="s">
        <v>160</v>
      </c>
    </row>
    <row r="4" spans="1:17">
      <c r="A4" s="3">
        <v>1</v>
      </c>
      <c r="B4" s="3">
        <v>1</v>
      </c>
      <c r="C4" s="3">
        <v>1</v>
      </c>
      <c r="D4" s="3">
        <v>1</v>
      </c>
      <c r="E4" s="3">
        <v>1</v>
      </c>
      <c r="F4" s="7" t="s">
        <v>12</v>
      </c>
      <c r="G4" s="7">
        <v>0</v>
      </c>
      <c r="H4" s="7">
        <f>LOOKUP(ORDER_DETAILS[[#This Row],[MENU_ID]],MENU!$A$4:$A$13,MENU!$D$4:$D$13) * ORDER_DETAILS[[#This Row],[QUANTITY]]</f>
        <v>10000</v>
      </c>
      <c r="I4" s="7">
        <v>1</v>
      </c>
      <c r="J4" s="7">
        <v>0</v>
      </c>
      <c r="K4" s="7" t="s">
        <v>25</v>
      </c>
      <c r="L4" s="4">
        <v>1</v>
      </c>
      <c r="M4" s="4" t="s">
        <v>114</v>
      </c>
      <c r="N4" s="4">
        <v>1</v>
      </c>
      <c r="O4" s="4" t="s">
        <v>114</v>
      </c>
      <c r="P4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(",A4,", ",B4,", ",C4,", ",D4,", ",E4,", '",F4,"', ",G4,", ",H4,", ",I4,", ",J4,", '",K4,"', ",L4,", '",M4,"', ",N4,", '",O4,"')",";")</f>
        <v>INSERT INTO `epos`.`ORDER_DETAILS` (`ID`, `ORDER_ID`, `RANK`, `MENU_ID`, `QUANTITY`, `KITCHEN_NOTE`, `WAIT`, `PRICE`, `ORDERED`, `VOID`, `VOID_REASON`, `CREATED_BY`, `CREATED_DATE`, `LAST_UPDATED_BY`, `LAST_UPDATED_DATE`) VALUES (1, 1, 1, 1, 1, 'test1', 0, 10000, 1, 0, 'NULL', 1, '2014-12-23', 1, '2014-12-23');</v>
      </c>
      <c r="Q4" s="3" t="str">
        <f>CONCATENATE("UPDATE `",$C$1,"`.`",$C$2,"` SET`",ORDER_DETAILS[[#Headers],[ID]],"` = ",A4,",`",ORDER_DETAILS[[#Headers],[ORDER_ID]],"` = ",B4,", `",ORDER_DETAILS[[#Headers],[RANK]],"` = ",C4,", `",ORDER_DETAILS[[#Headers],[MENU_ID]],"` = ",D4,", `",ORDER_DETAILS[[#Headers],[QUANTITY]],"` = ",E4,", `",ORDER_DETAILS[[#Headers],[KITCHEN_NOTE]],"` = '",F4,"', `",ORDER_DETAILS[[#Headers],[WAIT]],"` = ",G4,", `",ORDER_DETAILS[[#Headers],[PRICE]],"` = ",H4,", `",ORDER_DETAILS[[#Headers],[ORDERED]],"` = ",I4,", `",ORDER_DETAILS[[#Headers],[VOID]],"` = ",J4,", `",ORDER_DETAILS[[#Headers],[VOID_REASON]],"` = '",K4,"', `",ORDER_DETAILS[[#Headers],[LAST_UPDATED_BY]],"` = ",N4,", `",ORDER_DETAILS[[#Headers],[LAST_UPDATED_DATE]],"` = '",O4,"' WHERE `",ORDER_DETAILS[[#Headers],[ID]],"` = ",A4,";")</f>
        <v>UPDATE `epos`.`ORDER_DETAILS` SET`ID` = 1,`ORDER_ID` = 1, `RANK` = 1, `MENU_ID` = 1, `QUANTITY` = 1, `KITCHEN_NOTE` = 'test1', `WAIT` = 0, `PRICE` = 10000, `ORDERED` = 1, `VOID` = 0, `VOID_REASON` = 'NULL', `LAST_UPDATED_BY` = 1, `LAST_UPDATED_DATE` = '2014-12-23' WHERE `ID` = 1;</v>
      </c>
    </row>
    <row r="5" spans="1:17">
      <c r="A5" s="6">
        <v>2</v>
      </c>
      <c r="B5" s="3">
        <v>1</v>
      </c>
      <c r="C5" s="6">
        <v>2</v>
      </c>
      <c r="D5" s="6">
        <v>3</v>
      </c>
      <c r="E5" s="3">
        <v>2</v>
      </c>
      <c r="F5" s="7" t="s">
        <v>13</v>
      </c>
      <c r="G5" s="7">
        <v>0</v>
      </c>
      <c r="H5" s="7">
        <f>LOOKUP(ORDER_DETAILS[[#This Row],[MENU_ID]],MENU!$A$4:$A$13,MENU!$D$4:$D$13) * ORDER_DETAILS[[#This Row],[QUANTITY]]</f>
        <v>60000</v>
      </c>
      <c r="I5" s="7">
        <v>1</v>
      </c>
      <c r="J5" s="7">
        <v>0</v>
      </c>
      <c r="K5" s="7" t="s">
        <v>25</v>
      </c>
      <c r="L5" s="4">
        <v>1</v>
      </c>
      <c r="M5" s="4" t="s">
        <v>114</v>
      </c>
      <c r="N5" s="4">
        <v>1</v>
      </c>
      <c r="O5" s="4" t="s">
        <v>114</v>
      </c>
      <c r="P5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(",A5,", ",B5,", ",C5,", ",D5,", ",E5,", '",F5,"', ",G5,", ",H5,", ",I5,", ",J5,", '",K5,"', ",L5,", '",M5,"', ",N5,", '",O5,"')",";")</f>
        <v>INSERT INTO `epos`.`ORDER_DETAILS` (`ID`, `ORDER_ID`, `RANK`, `MENU_ID`, `QUANTITY`, `KITCHEN_NOTE`, `WAIT`, `PRICE`, `ORDERED`, `VOID`, `VOID_REASON`, `CREATED_BY`, `CREATED_DATE`, `LAST_UPDATED_BY`, `LAST_UPDATED_DATE`) VALUES (2, 1, 2, 3, 2, 'test2', 0, 60000, 1, 0, 'NULL', 1, '2014-12-23', 1, '2014-12-23');</v>
      </c>
      <c r="Q5" s="3" t="str">
        <f>CONCATENATE("UPDATE `",$C$1,"`.`",$C$2,"` SET`",ORDER_DETAILS[[#Headers],[ID]],"` = ",A5,",`",ORDER_DETAILS[[#Headers],[ORDER_ID]],"` = ",B5,", `",ORDER_DETAILS[[#Headers],[RANK]],"` = ",C5,", `",ORDER_DETAILS[[#Headers],[MENU_ID]],"` = ",D5,", `",ORDER_DETAILS[[#Headers],[QUANTITY]],"` = ",E5,", `",ORDER_DETAILS[[#Headers],[KITCHEN_NOTE]],"` = '",F5,"', `",ORDER_DETAILS[[#Headers],[WAIT]],"` = ",G5,", `",ORDER_DETAILS[[#Headers],[PRICE]],"` = ",H5,", `",ORDER_DETAILS[[#Headers],[ORDERED]],"` = ",I5,", `",ORDER_DETAILS[[#Headers],[VOID]],"` = ",J5,", `",ORDER_DETAILS[[#Headers],[VOID_REASON]],"` = '",K5,"', `",ORDER_DETAILS[[#Headers],[LAST_UPDATED_BY]],"` = ",N5,", `",ORDER_DETAILS[[#Headers],[LAST_UPDATED_DATE]],"` = '",O5,"' WHERE `",ORDER_DETAILS[[#Headers],[ID]],"` = ",A5,";")</f>
        <v>UPDATE `epos`.`ORDER_DETAILS` SET`ID` = 2,`ORDER_ID` = 1, `RANK` = 2, `MENU_ID` = 3, `QUANTITY` = 2, `KITCHEN_NOTE` = 'test2', `WAIT` = 0, `PRICE` = 60000, `ORDERED` = 1, `VOID` = 0, `VOID_REASON` = 'NULL', `LAST_UPDATED_BY` = 1, `LAST_UPDATED_DATE` = '2014-12-23' WHERE `ID` = 2;</v>
      </c>
    </row>
    <row r="6" spans="1:17">
      <c r="A6" s="6">
        <v>3</v>
      </c>
      <c r="B6" s="3">
        <v>2</v>
      </c>
      <c r="C6" s="6">
        <v>1</v>
      </c>
      <c r="D6" s="6">
        <v>2</v>
      </c>
      <c r="E6" s="3">
        <v>2</v>
      </c>
      <c r="F6" s="7" t="s">
        <v>14</v>
      </c>
      <c r="G6" s="7">
        <v>0</v>
      </c>
      <c r="H6" s="7">
        <f>LOOKUP(ORDER_DETAILS[[#This Row],[MENU_ID]],MENU!$A$4:$A$13,MENU!$D$4:$D$13) * ORDER_DETAILS[[#This Row],[QUANTITY]]</f>
        <v>40000</v>
      </c>
      <c r="I6" s="7">
        <v>1</v>
      </c>
      <c r="J6" s="7">
        <v>0</v>
      </c>
      <c r="K6" s="7" t="s">
        <v>25</v>
      </c>
      <c r="L6" s="4">
        <v>1</v>
      </c>
      <c r="M6" s="4" t="s">
        <v>114</v>
      </c>
      <c r="N6" s="4">
        <v>1</v>
      </c>
      <c r="O6" s="4" t="s">
        <v>114</v>
      </c>
      <c r="P6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(",A6,", ",B6,", ",C6,", ",D6,", ",E6,", '",F6,"', ",G6,", ",H6,", ",I6,", ",J6,", '",K6,"', ",L6,", '",M6,"', ",N6,", '",O6,"')",";")</f>
        <v>INSERT INTO `epos`.`ORDER_DETAILS` (`ID`, `ORDER_ID`, `RANK`, `MENU_ID`, `QUANTITY`, `KITCHEN_NOTE`, `WAIT`, `PRICE`, `ORDERED`, `VOID`, `VOID_REASON`, `CREATED_BY`, `CREATED_DATE`, `LAST_UPDATED_BY`, `LAST_UPDATED_DATE`) VALUES (3, 2, 1, 2, 2, 'test3', 0, 40000, 1, 0, 'NULL', 1, '2014-12-23', 1, '2014-12-23');</v>
      </c>
      <c r="Q6" s="3" t="str">
        <f>CONCATENATE("UPDATE `",$C$1,"`.`",$C$2,"` SET`",ORDER_DETAILS[[#Headers],[ID]],"` = ",A6,",`",ORDER_DETAILS[[#Headers],[ORDER_ID]],"` = ",B6,", `",ORDER_DETAILS[[#Headers],[RANK]],"` = ",C6,", `",ORDER_DETAILS[[#Headers],[MENU_ID]],"` = ",D6,", `",ORDER_DETAILS[[#Headers],[QUANTITY]],"` = ",E6,", `",ORDER_DETAILS[[#Headers],[KITCHEN_NOTE]],"` = '",F6,"', `",ORDER_DETAILS[[#Headers],[WAIT]],"` = ",G6,", `",ORDER_DETAILS[[#Headers],[PRICE]],"` = ",H6,", `",ORDER_DETAILS[[#Headers],[ORDERED]],"` = ",I6,", `",ORDER_DETAILS[[#Headers],[VOID]],"` = ",J6,", `",ORDER_DETAILS[[#Headers],[VOID_REASON]],"` = '",K6,"', `",ORDER_DETAILS[[#Headers],[LAST_UPDATED_BY]],"` = ",N6,", `",ORDER_DETAILS[[#Headers],[LAST_UPDATED_DATE]],"` = '",O6,"' WHERE `",ORDER_DETAILS[[#Headers],[ID]],"` = ",A6,";")</f>
        <v>UPDATE `epos`.`ORDER_DETAILS` SET`ID` = 3,`ORDER_ID` = 2, `RANK` = 1, `MENU_ID` = 2, `QUANTITY` = 2, `KITCHEN_NOTE` = 'test3', `WAIT` = 0, `PRICE` = 40000, `ORDERED` = 1, `VOID` = 0, `VOID_REASON` = 'NULL', `LAST_UPDATED_BY` = 1, `LAST_UPDATED_DATE` = '2014-12-23' WHERE `ID` = 3;</v>
      </c>
    </row>
    <row r="7" spans="1:17">
      <c r="A7" s="3">
        <v>4</v>
      </c>
      <c r="B7" s="3">
        <v>2</v>
      </c>
      <c r="C7" s="6">
        <v>2</v>
      </c>
      <c r="D7" s="3">
        <v>2</v>
      </c>
      <c r="E7" s="3">
        <v>1</v>
      </c>
      <c r="F7" s="7" t="s">
        <v>15</v>
      </c>
      <c r="G7" s="7">
        <v>0</v>
      </c>
      <c r="H7" s="7">
        <f>LOOKUP(ORDER_DETAILS[[#This Row],[MENU_ID]],MENU!$A$4:$A$13,MENU!$D$4:$D$13) * ORDER_DETAILS[[#This Row],[QUANTITY]]</f>
        <v>20000</v>
      </c>
      <c r="I7" s="7">
        <v>1</v>
      </c>
      <c r="J7" s="7">
        <v>0</v>
      </c>
      <c r="K7" s="7" t="s">
        <v>25</v>
      </c>
      <c r="L7" s="4">
        <v>1</v>
      </c>
      <c r="M7" s="4" t="s">
        <v>114</v>
      </c>
      <c r="N7" s="4">
        <v>1</v>
      </c>
      <c r="O7" s="4" t="s">
        <v>114</v>
      </c>
      <c r="P7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(",A7,", ",B7,", ",C7,", ",D7,", ",E7,", '",F7,"', ",G7,", ",H7,", ",I7,", ",J7,", '",K7,"', ",L7,", '",M7,"', ",N7,", '",O7,"')",";")</f>
        <v>INSERT INTO `epos`.`ORDER_DETAILS` (`ID`, `ORDER_ID`, `RANK`, `MENU_ID`, `QUANTITY`, `KITCHEN_NOTE`, `WAIT`, `PRICE`, `ORDERED`, `VOID`, `VOID_REASON`, `CREATED_BY`, `CREATED_DATE`, `LAST_UPDATED_BY`, `LAST_UPDATED_DATE`) VALUES (4, 2, 2, 2, 1, 'test4', 0, 20000, 1, 0, 'NULL', 1, '2014-12-23', 1, '2014-12-23');</v>
      </c>
      <c r="Q7" s="3" t="str">
        <f>CONCATENATE("UPDATE `",$C$1,"`.`",$C$2,"` SET`",ORDER_DETAILS[[#Headers],[ID]],"` = ",A7,",`",ORDER_DETAILS[[#Headers],[ORDER_ID]],"` = ",B7,", `",ORDER_DETAILS[[#Headers],[RANK]],"` = ",C7,", `",ORDER_DETAILS[[#Headers],[MENU_ID]],"` = ",D7,", `",ORDER_DETAILS[[#Headers],[QUANTITY]],"` = ",E7,", `",ORDER_DETAILS[[#Headers],[KITCHEN_NOTE]],"` = '",F7,"', `",ORDER_DETAILS[[#Headers],[WAIT]],"` = ",G7,", `",ORDER_DETAILS[[#Headers],[PRICE]],"` = ",H7,", `",ORDER_DETAILS[[#Headers],[ORDERED]],"` = ",I7,", `",ORDER_DETAILS[[#Headers],[VOID]],"` = ",J7,", `",ORDER_DETAILS[[#Headers],[VOID_REASON]],"` = '",K7,"', `",ORDER_DETAILS[[#Headers],[LAST_UPDATED_BY]],"` = ",N7,", `",ORDER_DETAILS[[#Headers],[LAST_UPDATED_DATE]],"` = '",O7,"' WHERE `",ORDER_DETAILS[[#Headers],[ID]],"` = ",A7,";")</f>
        <v>UPDATE `epos`.`ORDER_DETAILS` SET`ID` = 4,`ORDER_ID` = 2, `RANK` = 2, `MENU_ID` = 2, `QUANTITY` = 1, `KITCHEN_NOTE` = 'test4', `WAIT` = 0, `PRICE` = 20000, `ORDERED` = 1, `VOID` = 0, `VOID_REASON` = 'NULL', `LAST_UPDATED_BY` = 1, `LAST_UPDATED_DATE` = '2014-12-23' WHERE `ID` = 4;</v>
      </c>
    </row>
    <row r="8" spans="1:17">
      <c r="A8" s="3">
        <v>5</v>
      </c>
      <c r="B8" s="3">
        <v>3</v>
      </c>
      <c r="C8" s="3">
        <v>1</v>
      </c>
      <c r="D8" s="3">
        <v>3</v>
      </c>
      <c r="E8" s="3">
        <v>1</v>
      </c>
      <c r="F8" s="7" t="s">
        <v>16</v>
      </c>
      <c r="G8" s="7">
        <v>1</v>
      </c>
      <c r="H8" s="7">
        <f>LOOKUP(ORDER_DETAILS[[#This Row],[MENU_ID]],MENU!$A$4:$A$13,MENU!$D$4:$D$13) * ORDER_DETAILS[[#This Row],[QUANTITY]]</f>
        <v>30000</v>
      </c>
      <c r="I8" s="7">
        <v>1</v>
      </c>
      <c r="J8" s="7">
        <v>0</v>
      </c>
      <c r="K8" s="7" t="s">
        <v>25</v>
      </c>
      <c r="L8" s="4">
        <v>1</v>
      </c>
      <c r="M8" s="4" t="s">
        <v>114</v>
      </c>
      <c r="N8" s="4">
        <v>1</v>
      </c>
      <c r="O8" s="4" t="s">
        <v>114</v>
      </c>
      <c r="P8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(",A8,", ",B8,", ",C8,", ",D8,", ",E8,", '",F8,"', ",G8,", ",H8,", ",I8,", ",J8,", '",K8,"', ",L8,", '",M8,"', ",N8,", '",O8,"')",";")</f>
        <v>INSERT INTO `epos`.`ORDER_DETAILS` (`ID`, `ORDER_ID`, `RANK`, `MENU_ID`, `QUANTITY`, `KITCHEN_NOTE`, `WAIT`, `PRICE`, `ORDERED`, `VOID`, `VOID_REASON`, `CREATED_BY`, `CREATED_DATE`, `LAST_UPDATED_BY`, `LAST_UPDATED_DATE`) VALUES (5, 3, 1, 3, 1, 'test5', 1, 30000, 1, 0, 'NULL', 1, '2014-12-23', 1, '2014-12-23');</v>
      </c>
      <c r="Q8" s="3" t="str">
        <f>CONCATENATE("UPDATE `",$C$1,"`.`",$C$2,"` SET`",ORDER_DETAILS[[#Headers],[ID]],"` = ",A8,",`",ORDER_DETAILS[[#Headers],[ORDER_ID]],"` = ",B8,", `",ORDER_DETAILS[[#Headers],[RANK]],"` = ",C8,", `",ORDER_DETAILS[[#Headers],[MENU_ID]],"` = ",D8,", `",ORDER_DETAILS[[#Headers],[QUANTITY]],"` = ",E8,", `",ORDER_DETAILS[[#Headers],[KITCHEN_NOTE]],"` = '",F8,"', `",ORDER_DETAILS[[#Headers],[WAIT]],"` = ",G8,", `",ORDER_DETAILS[[#Headers],[PRICE]],"` = ",H8,", `",ORDER_DETAILS[[#Headers],[ORDERED]],"` = ",I8,", `",ORDER_DETAILS[[#Headers],[VOID]],"` = ",J8,", `",ORDER_DETAILS[[#Headers],[VOID_REASON]],"` = '",K8,"', `",ORDER_DETAILS[[#Headers],[LAST_UPDATED_BY]],"` = ",N8,", `",ORDER_DETAILS[[#Headers],[LAST_UPDATED_DATE]],"` = '",O8,"' WHERE `",ORDER_DETAILS[[#Headers],[ID]],"` = ",A8,";")</f>
        <v>UPDATE `epos`.`ORDER_DETAILS` SET`ID` = 5,`ORDER_ID` = 3, `RANK` = 1, `MENU_ID` = 3, `QUANTITY` = 1, `KITCHEN_NOTE` = 'test5', `WAIT` = 1, `PRICE` = 30000, `ORDERED` = 1, `VOID` = 0, `VOID_REASON` = 'NULL', `LAST_UPDATED_BY` = 1, `LAST_UPDATED_DATE` = '2014-12-23' WHERE `ID` = 5;</v>
      </c>
    </row>
    <row r="9" spans="1:17">
      <c r="A9" s="6">
        <v>6</v>
      </c>
      <c r="B9" s="3">
        <v>3</v>
      </c>
      <c r="C9" s="3">
        <v>2</v>
      </c>
      <c r="D9" s="3">
        <v>1</v>
      </c>
      <c r="E9" s="3">
        <v>1</v>
      </c>
      <c r="F9" s="7" t="s">
        <v>167</v>
      </c>
      <c r="G9" s="3">
        <v>0</v>
      </c>
      <c r="H9" s="7">
        <f>LOOKUP(ORDER_DETAILS[[#This Row],[MENU_ID]],MENU!$A$4:$A$13,MENU!$D$4:$D$13) * ORDER_DETAILS[[#This Row],[QUANTITY]]</f>
        <v>10000</v>
      </c>
      <c r="I9" s="3">
        <v>1</v>
      </c>
      <c r="J9" s="7">
        <v>0</v>
      </c>
      <c r="K9" s="7" t="s">
        <v>25</v>
      </c>
      <c r="L9" s="4">
        <v>1</v>
      </c>
      <c r="M9" s="4" t="s">
        <v>114</v>
      </c>
      <c r="N9" s="4">
        <v>1</v>
      </c>
      <c r="O9" s="4" t="s">
        <v>114</v>
      </c>
      <c r="P9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(",A9,", ",B9,", ",C9,", ",D9,", ",E9,", '",F9,"', ",G9,", ",H9,", ",I9,", ",J9,", '",K9,"', ",L9,", '",M9,"', ",N9,", '",O9,"')",";")</f>
        <v>INSERT INTO `epos`.`ORDER_DETAILS` (`ID`, `ORDER_ID`, `RANK`, `MENU_ID`, `QUANTITY`, `KITCHEN_NOTE`, `WAIT`, `PRICE`, `ORDERED`, `VOID`, `VOID_REASON`, `CREATED_BY`, `CREATED_DATE`, `LAST_UPDATED_BY`, `LAST_UPDATED_DATE`) VALUES (6, 3, 2, 1, 1, 'test6', 0, 10000, 1, 0, 'NULL', 1, '2014-12-23', 1, '2014-12-23');</v>
      </c>
      <c r="Q9" s="15" t="str">
        <f>CONCATENATE("UPDATE `",$C$1,"`.`",$C$2,"` SET`",ORDER_DETAILS[[#Headers],[ID]],"` = ",A9,",`",ORDER_DETAILS[[#Headers],[ORDER_ID]],"` = ",B9,", `",ORDER_DETAILS[[#Headers],[RANK]],"` = ",C9,", `",ORDER_DETAILS[[#Headers],[MENU_ID]],"` = ",D9,", `",ORDER_DETAILS[[#Headers],[QUANTITY]],"` = ",E9,", `",ORDER_DETAILS[[#Headers],[KITCHEN_NOTE]],"` = '",F9,"', `",ORDER_DETAILS[[#Headers],[WAIT]],"` = ",G9,", `",ORDER_DETAILS[[#Headers],[PRICE]],"` = ",H9,", `",ORDER_DETAILS[[#Headers],[ORDERED]],"` = ",I9,", `",ORDER_DETAILS[[#Headers],[VOID]],"` = ",J9,", `",ORDER_DETAILS[[#Headers],[VOID_REASON]],"` = '",K9,"', `",ORDER_DETAILS[[#Headers],[LAST_UPDATED_BY]],"` = ",N9,", `",ORDER_DETAILS[[#Headers],[LAST_UPDATED_DATE]],"` = '",O9,"' WHERE `",ORDER_DETAILS[[#Headers],[ID]],"` = ",A9,";")</f>
        <v>UPDATE `epos`.`ORDER_DETAILS` SET`ID` = 6,`ORDER_ID` = 3, `RANK` = 2, `MENU_ID` = 1, `QUANTITY` = 1, `KITCHEN_NOTE` = 'test6', `WAIT` = 0, `PRICE` = 10000, `ORDERED` = 1, `VOID` = 0, `VOID_REASON` = 'NULL', `LAST_UPDATED_BY` = 1, `LAST_UPDATED_DATE` = '2014-12-23' WHERE `ID` = 6;</v>
      </c>
    </row>
    <row r="10" spans="1:17">
      <c r="A10" s="3">
        <v>7</v>
      </c>
      <c r="B10" s="3">
        <v>3</v>
      </c>
      <c r="C10" s="3">
        <v>3</v>
      </c>
      <c r="D10" s="3">
        <v>2</v>
      </c>
      <c r="E10" s="3">
        <v>2</v>
      </c>
      <c r="F10" s="7" t="s">
        <v>168</v>
      </c>
      <c r="G10" s="3">
        <v>0</v>
      </c>
      <c r="H10" s="7">
        <f>LOOKUP(ORDER_DETAILS[[#This Row],[MENU_ID]],MENU!$A$4:$A$13,MENU!$D$4:$D$13) * ORDER_DETAILS[[#This Row],[QUANTITY]]</f>
        <v>40000</v>
      </c>
      <c r="I10" s="3">
        <v>1</v>
      </c>
      <c r="J10" s="7">
        <v>0</v>
      </c>
      <c r="K10" s="7" t="s">
        <v>25</v>
      </c>
      <c r="L10" s="4">
        <v>1</v>
      </c>
      <c r="M10" s="4" t="s">
        <v>114</v>
      </c>
      <c r="N10" s="4">
        <v>1</v>
      </c>
      <c r="O10" s="4" t="s">
        <v>114</v>
      </c>
      <c r="P10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(",A10,", ",B10,", ",C10,", ",D10,", ",E10,", '",F10,"', ",G10,", ",H10,", ",I10,", ",J10,", '",K10,"', ",L10,", '",M10,"', ",N10,", '",O10,"')",";")</f>
        <v>INSERT INTO `epos`.`ORDER_DETAILS` (`ID`, `ORDER_ID`, `RANK`, `MENU_ID`, `QUANTITY`, `KITCHEN_NOTE`, `WAIT`, `PRICE`, `ORDERED`, `VOID`, `VOID_REASON`, `CREATED_BY`, `CREATED_DATE`, `LAST_UPDATED_BY`, `LAST_UPDATED_DATE`) VALUES (7, 3, 3, 2, 2, 'test7', 0, 40000, 1, 0, 'NULL', 1, '2014-12-23', 1, '2014-12-23');</v>
      </c>
      <c r="Q10" s="15" t="str">
        <f>CONCATENATE("UPDATE `",$C$1,"`.`",$C$2,"` SET`",ORDER_DETAILS[[#Headers],[ID]],"` = ",A10,",`",ORDER_DETAILS[[#Headers],[ORDER_ID]],"` = ",B10,", `",ORDER_DETAILS[[#Headers],[RANK]],"` = ",C10,", `",ORDER_DETAILS[[#Headers],[MENU_ID]],"` = ",D10,", `",ORDER_DETAILS[[#Headers],[QUANTITY]],"` = ",E10,", `",ORDER_DETAILS[[#Headers],[KITCHEN_NOTE]],"` = '",F10,"', `",ORDER_DETAILS[[#Headers],[WAIT]],"` = ",G10,", `",ORDER_DETAILS[[#Headers],[PRICE]],"` = ",H10,", `",ORDER_DETAILS[[#Headers],[ORDERED]],"` = ",I10,", `",ORDER_DETAILS[[#Headers],[VOID]],"` = ",J10,", `",ORDER_DETAILS[[#Headers],[VOID_REASON]],"` = '",K10,"', `",ORDER_DETAILS[[#Headers],[LAST_UPDATED_BY]],"` = ",N10,", `",ORDER_DETAILS[[#Headers],[LAST_UPDATED_DATE]],"` = '",O10,"' WHERE `",ORDER_DETAILS[[#Headers],[ID]],"` = ",A10,";")</f>
        <v>UPDATE `epos`.`ORDER_DETAILS` SET`ID` = 7,`ORDER_ID` = 3, `RANK` = 3, `MENU_ID` = 2, `QUANTITY` = 2, `KITCHEN_NOTE` = 'test7', `WAIT` = 0, `PRICE` = 40000, `ORDERED` = 1, `VOID` = 0, `VOID_REASON` = 'NULL', `LAST_UPDATED_BY` = 1, `LAST_UPDATED_DATE` = '2014-12-23' WHERE `ID` = 7;</v>
      </c>
    </row>
    <row r="11" spans="1:17">
      <c r="A11" s="3">
        <v>8</v>
      </c>
      <c r="B11" s="3">
        <v>3</v>
      </c>
      <c r="C11" s="3">
        <v>4</v>
      </c>
      <c r="D11" s="3">
        <v>3</v>
      </c>
      <c r="E11" s="3">
        <v>3</v>
      </c>
      <c r="F11" s="7" t="s">
        <v>206</v>
      </c>
      <c r="G11" s="3">
        <v>0</v>
      </c>
      <c r="H11" s="7">
        <f>LOOKUP(ORDER_DETAILS[[#This Row],[MENU_ID]],MENU!$A$4:$A$13,MENU!$D$4:$D$13) * ORDER_DETAILS[[#This Row],[QUANTITY]]</f>
        <v>90000</v>
      </c>
      <c r="I11" s="3">
        <v>1</v>
      </c>
      <c r="J11" s="7">
        <v>0</v>
      </c>
      <c r="K11" s="7" t="s">
        <v>25</v>
      </c>
      <c r="L11" s="4">
        <v>1</v>
      </c>
      <c r="M11" s="4" t="s">
        <v>114</v>
      </c>
      <c r="N11" s="4">
        <v>1</v>
      </c>
      <c r="O11" s="4" t="s">
        <v>114</v>
      </c>
      <c r="P11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(",A11,", ",B11,", ",C11,", ",D11,", ",E11,", '",F11,"', ",G11,", ",H11,", ",I11,", ",J11,", '",K11,"', ",L11,", '",M11,"', ",N11,", '",O11,"')",";")</f>
        <v>INSERT INTO `epos`.`ORDER_DETAILS` (`ID`, `ORDER_ID`, `RANK`, `MENU_ID`, `QUANTITY`, `KITCHEN_NOTE`, `WAIT`, `PRICE`, `ORDERED`, `VOID`, `VOID_REASON`, `CREATED_BY`, `CREATED_DATE`, `LAST_UPDATED_BY`, `LAST_UPDATED_DATE`) VALUES (8, 3, 4, 3, 3, 'test8', 0, 90000, 1, 0, 'NULL', 1, '2014-12-23', 1, '2014-12-23');</v>
      </c>
      <c r="Q11" s="15" t="str">
        <f>CONCATENATE("UPDATE `",$C$1,"`.`",$C$2,"` SET`",ORDER_DETAILS[[#Headers],[ID]],"` = ",A11,",`",ORDER_DETAILS[[#Headers],[ORDER_ID]],"` = ",B11,", `",ORDER_DETAILS[[#Headers],[RANK]],"` = ",C11,", `",ORDER_DETAILS[[#Headers],[MENU_ID]],"` = ",D11,", `",ORDER_DETAILS[[#Headers],[QUANTITY]],"` = ",E11,", `",ORDER_DETAILS[[#Headers],[KITCHEN_NOTE]],"` = '",F11,"', `",ORDER_DETAILS[[#Headers],[WAIT]],"` = ",G11,", `",ORDER_DETAILS[[#Headers],[PRICE]],"` = ",H11,", `",ORDER_DETAILS[[#Headers],[ORDERED]],"` = ",I11,", `",ORDER_DETAILS[[#Headers],[VOID]],"` = ",J11,", `",ORDER_DETAILS[[#Headers],[VOID_REASON]],"` = '",K11,"', `",ORDER_DETAILS[[#Headers],[LAST_UPDATED_BY]],"` = ",N11,", `",ORDER_DETAILS[[#Headers],[LAST_UPDATED_DATE]],"` = '",O11,"' WHERE `",ORDER_DETAILS[[#Headers],[ID]],"` = ",A11,";")</f>
        <v>UPDATE `epos`.`ORDER_DETAILS` SET`ID` = 8,`ORDER_ID` = 3, `RANK` = 4, `MENU_ID` = 3, `QUANTITY` = 3, `KITCHEN_NOTE` = 'test8', `WAIT` = 0, `PRICE` = 90000, `ORDERED` = 1, `VOID` = 0, `VOID_REASON` = 'NULL', `LAST_UPDATED_BY` = 1, `LAST_UPDATED_DATE` = '2014-12-23' WHERE `ID` = 8;</v>
      </c>
    </row>
    <row r="12" spans="1:17">
      <c r="A12" s="6">
        <v>9</v>
      </c>
      <c r="B12" s="3">
        <v>4</v>
      </c>
      <c r="C12" s="3">
        <v>1</v>
      </c>
      <c r="D12" s="3">
        <v>4</v>
      </c>
      <c r="E12" s="3">
        <v>1</v>
      </c>
      <c r="F12" s="7" t="s">
        <v>207</v>
      </c>
      <c r="G12" s="3">
        <v>0</v>
      </c>
      <c r="H12" s="7">
        <f>LOOKUP(ORDER_DETAILS[[#This Row],[MENU_ID]],MENU!$A$4:$A$13,MENU!$D$4:$D$13) * ORDER_DETAILS[[#This Row],[QUANTITY]]</f>
        <v>20000</v>
      </c>
      <c r="I12" s="3">
        <v>1</v>
      </c>
      <c r="J12" s="7">
        <v>0</v>
      </c>
      <c r="K12" s="7" t="s">
        <v>25</v>
      </c>
      <c r="L12" s="4">
        <v>1</v>
      </c>
      <c r="M12" s="4" t="s">
        <v>114</v>
      </c>
      <c r="N12" s="4">
        <v>1</v>
      </c>
      <c r="O12" s="4" t="s">
        <v>114</v>
      </c>
      <c r="P12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(",A12,", ",B12,", ",C12,", ",D12,", ",E12,", '",F12,"', ",G12,", ",H12,", ",I12,", ",J12,", '",K12,"', ",L12,", '",M12,"', ",N12,", '",O12,"')",";")</f>
        <v>INSERT INTO `epos`.`ORDER_DETAILS` (`ID`, `ORDER_ID`, `RANK`, `MENU_ID`, `QUANTITY`, `KITCHEN_NOTE`, `WAIT`, `PRICE`, `ORDERED`, `VOID`, `VOID_REASON`, `CREATED_BY`, `CREATED_DATE`, `LAST_UPDATED_BY`, `LAST_UPDATED_DATE`) VALUES (9, 4, 1, 4, 1, 'test9', 0, 20000, 1, 0, 'NULL', 1, '2014-12-23', 1, '2014-12-23');</v>
      </c>
      <c r="Q12" s="15" t="str">
        <f>CONCATENATE("UPDATE `",$C$1,"`.`",$C$2,"` SET`",ORDER_DETAILS[[#Headers],[ID]],"` = ",A12,",`",ORDER_DETAILS[[#Headers],[ORDER_ID]],"` = ",B12,", `",ORDER_DETAILS[[#Headers],[RANK]],"` = ",C12,", `",ORDER_DETAILS[[#Headers],[MENU_ID]],"` = ",D12,", `",ORDER_DETAILS[[#Headers],[QUANTITY]],"` = ",E12,", `",ORDER_DETAILS[[#Headers],[KITCHEN_NOTE]],"` = '",F12,"', `",ORDER_DETAILS[[#Headers],[WAIT]],"` = ",G12,", `",ORDER_DETAILS[[#Headers],[PRICE]],"` = ",H12,", `",ORDER_DETAILS[[#Headers],[ORDERED]],"` = ",I12,", `",ORDER_DETAILS[[#Headers],[VOID]],"` = ",J12,", `",ORDER_DETAILS[[#Headers],[VOID_REASON]],"` = '",K12,"', `",ORDER_DETAILS[[#Headers],[LAST_UPDATED_BY]],"` = ",N12,", `",ORDER_DETAILS[[#Headers],[LAST_UPDATED_DATE]],"` = '",O12,"' WHERE `",ORDER_DETAILS[[#Headers],[ID]],"` = ",A12,";")</f>
        <v>UPDATE `epos`.`ORDER_DETAILS` SET`ID` = 9,`ORDER_ID` = 4, `RANK` = 1, `MENU_ID` = 4, `QUANTITY` = 1, `KITCHEN_NOTE` = 'test9', `WAIT` = 0, `PRICE` = 20000, `ORDERED` = 1, `VOID` = 0, `VOID_REASON` = 'NULL', `LAST_UPDATED_BY` = 1, `LAST_UPDATED_DATE` = '2014-12-23' WHERE `ID` = 9;</v>
      </c>
    </row>
    <row r="13" spans="1:17">
      <c r="A13" s="3">
        <v>10</v>
      </c>
      <c r="B13" s="3">
        <v>4</v>
      </c>
      <c r="C13" s="3">
        <v>2</v>
      </c>
      <c r="D13" s="3">
        <v>5</v>
      </c>
      <c r="E13" s="3">
        <v>1</v>
      </c>
      <c r="F13" s="7" t="s">
        <v>208</v>
      </c>
      <c r="G13" s="3">
        <v>0</v>
      </c>
      <c r="H13" s="7">
        <f>LOOKUP(ORDER_DETAILS[[#This Row],[MENU_ID]],MENU!$A$4:$A$13,MENU!$D$4:$D$13) * ORDER_DETAILS[[#This Row],[QUANTITY]]</f>
        <v>30000</v>
      </c>
      <c r="I13" s="3">
        <v>1</v>
      </c>
      <c r="J13" s="7">
        <v>0</v>
      </c>
      <c r="K13" s="7" t="s">
        <v>25</v>
      </c>
      <c r="L13" s="4">
        <v>1</v>
      </c>
      <c r="M13" s="4" t="s">
        <v>114</v>
      </c>
      <c r="N13" s="4">
        <v>1</v>
      </c>
      <c r="O13" s="4" t="s">
        <v>114</v>
      </c>
      <c r="P13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(",A13,", ",B13,", ",C13,", ",D13,", ",E13,", '",F13,"', ",G13,", ",H13,", ",I13,", ",J13,", '",K13,"', ",L13,", '",M13,"', ",N13,", '",O13,"')",";")</f>
        <v>INSERT INTO `epos`.`ORDER_DETAILS` (`ID`, `ORDER_ID`, `RANK`, `MENU_ID`, `QUANTITY`, `KITCHEN_NOTE`, `WAIT`, `PRICE`, `ORDERED`, `VOID`, `VOID_REASON`, `CREATED_BY`, `CREATED_DATE`, `LAST_UPDATED_BY`, `LAST_UPDATED_DATE`) VALUES (10, 4, 2, 5, 1, 'test10', 0, 30000, 1, 0, 'NULL', 1, '2014-12-23', 1, '2014-12-23');</v>
      </c>
      <c r="Q13" s="15" t="str">
        <f>CONCATENATE("UPDATE `",$C$1,"`.`",$C$2,"` SET`",ORDER_DETAILS[[#Headers],[ID]],"` = ",A13,",`",ORDER_DETAILS[[#Headers],[ORDER_ID]],"` = ",B13,", `",ORDER_DETAILS[[#Headers],[RANK]],"` = ",C13,", `",ORDER_DETAILS[[#Headers],[MENU_ID]],"` = ",D13,", `",ORDER_DETAILS[[#Headers],[QUANTITY]],"` = ",E13,", `",ORDER_DETAILS[[#Headers],[KITCHEN_NOTE]],"` = '",F13,"', `",ORDER_DETAILS[[#Headers],[WAIT]],"` = ",G13,", `",ORDER_DETAILS[[#Headers],[PRICE]],"` = ",H13,", `",ORDER_DETAILS[[#Headers],[ORDERED]],"` = ",I13,", `",ORDER_DETAILS[[#Headers],[VOID]],"` = ",J13,", `",ORDER_DETAILS[[#Headers],[VOID_REASON]],"` = '",K13,"', `",ORDER_DETAILS[[#Headers],[LAST_UPDATED_BY]],"` = ",N13,", `",ORDER_DETAILS[[#Headers],[LAST_UPDATED_DATE]],"` = '",O13,"' WHERE `",ORDER_DETAILS[[#Headers],[ID]],"` = ",A13,";")</f>
        <v>UPDATE `epos`.`ORDER_DETAILS` SET`ID` = 10,`ORDER_ID` = 4, `RANK` = 2, `MENU_ID` = 5, `QUANTITY` = 1, `KITCHEN_NOTE` = 'test10', `WAIT` = 0, `PRICE` = 30000, `ORDERED` = 1, `VOID` = 0, `VOID_REASON` = 'NULL', `LAST_UPDATED_BY` = 1, `LAST_UPDATED_DATE` = '2014-12-23' WHERE `ID` = 10;</v>
      </c>
    </row>
    <row r="14" spans="1:17">
      <c r="A14" s="3">
        <v>11</v>
      </c>
      <c r="B14" s="3">
        <v>4</v>
      </c>
      <c r="C14" s="3">
        <v>3</v>
      </c>
      <c r="D14" s="3">
        <v>2</v>
      </c>
      <c r="E14" s="3">
        <v>1</v>
      </c>
      <c r="F14" s="7" t="s">
        <v>209</v>
      </c>
      <c r="G14" s="3">
        <v>0</v>
      </c>
      <c r="H14" s="7">
        <f>LOOKUP(ORDER_DETAILS[[#This Row],[MENU_ID]],MENU!$A$4:$A$13,MENU!$D$4:$D$13) * ORDER_DETAILS[[#This Row],[QUANTITY]]</f>
        <v>20000</v>
      </c>
      <c r="I14" s="3">
        <v>1</v>
      </c>
      <c r="J14" s="7">
        <v>0</v>
      </c>
      <c r="K14" s="7" t="s">
        <v>25</v>
      </c>
      <c r="L14" s="4">
        <v>1</v>
      </c>
      <c r="M14" s="4" t="s">
        <v>114</v>
      </c>
      <c r="N14" s="4">
        <v>1</v>
      </c>
      <c r="O14" s="4" t="s">
        <v>114</v>
      </c>
      <c r="P14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(",A14,", ",B14,", ",C14,", ",D14,", ",E14,", '",F14,"', ",G14,", ",H14,", ",I14,", ",J14,", '",K14,"', ",L14,", '",M14,"', ",N14,", '",O14,"')",";")</f>
        <v>INSERT INTO `epos`.`ORDER_DETAILS` (`ID`, `ORDER_ID`, `RANK`, `MENU_ID`, `QUANTITY`, `KITCHEN_NOTE`, `WAIT`, `PRICE`, `ORDERED`, `VOID`, `VOID_REASON`, `CREATED_BY`, `CREATED_DATE`, `LAST_UPDATED_BY`, `LAST_UPDATED_DATE`) VALUES (11, 4, 3, 2, 1, 'test11', 0, 20000, 1, 0, 'NULL', 1, '2014-12-23', 1, '2014-12-23');</v>
      </c>
      <c r="Q14" s="15" t="str">
        <f>CONCATENATE("UPDATE `",$C$1,"`.`",$C$2,"` SET`",ORDER_DETAILS[[#Headers],[ID]],"` = ",A14,",`",ORDER_DETAILS[[#Headers],[ORDER_ID]],"` = ",B14,", `",ORDER_DETAILS[[#Headers],[RANK]],"` = ",C14,", `",ORDER_DETAILS[[#Headers],[MENU_ID]],"` = ",D14,", `",ORDER_DETAILS[[#Headers],[QUANTITY]],"` = ",E14,", `",ORDER_DETAILS[[#Headers],[KITCHEN_NOTE]],"` = '",F14,"', `",ORDER_DETAILS[[#Headers],[WAIT]],"` = ",G14,", `",ORDER_DETAILS[[#Headers],[PRICE]],"` = ",H14,", `",ORDER_DETAILS[[#Headers],[ORDERED]],"` = ",I14,", `",ORDER_DETAILS[[#Headers],[VOID]],"` = ",J14,", `",ORDER_DETAILS[[#Headers],[VOID_REASON]],"` = '",K14,"', `",ORDER_DETAILS[[#Headers],[LAST_UPDATED_BY]],"` = ",N14,", `",ORDER_DETAILS[[#Headers],[LAST_UPDATED_DATE]],"` = '",O14,"' WHERE `",ORDER_DETAILS[[#Headers],[ID]],"` = ",A14,";")</f>
        <v>UPDATE `epos`.`ORDER_DETAILS` SET`ID` = 11,`ORDER_ID` = 4, `RANK` = 3, `MENU_ID` = 2, `QUANTITY` = 1, `KITCHEN_NOTE` = 'test11', `WAIT` = 0, `PRICE` = 20000, `ORDERED` = 1, `VOID` = 0, `VOID_REASON` = 'NULL', `LAST_UPDATED_BY` = 1, `LAST_UPDATED_DATE` = '2014-12-23' WHERE `ID` = 11;</v>
      </c>
    </row>
    <row r="15" spans="1:17">
      <c r="A15" s="6">
        <v>12</v>
      </c>
      <c r="B15" s="3">
        <v>5</v>
      </c>
      <c r="C15" s="3">
        <v>1</v>
      </c>
      <c r="D15" s="3">
        <v>3</v>
      </c>
      <c r="E15" s="3">
        <v>1</v>
      </c>
      <c r="F15" s="7" t="s">
        <v>210</v>
      </c>
      <c r="G15" s="3">
        <v>0</v>
      </c>
      <c r="H15" s="7">
        <f>LOOKUP(ORDER_DETAILS[[#This Row],[MENU_ID]],MENU!$A$4:$A$13,MENU!$D$4:$D$13) * ORDER_DETAILS[[#This Row],[QUANTITY]]</f>
        <v>30000</v>
      </c>
      <c r="I15" s="3">
        <v>1</v>
      </c>
      <c r="J15" s="7">
        <v>0</v>
      </c>
      <c r="K15" s="7" t="s">
        <v>25</v>
      </c>
      <c r="L15" s="4">
        <v>1</v>
      </c>
      <c r="M15" s="4" t="s">
        <v>114</v>
      </c>
      <c r="N15" s="4">
        <v>1</v>
      </c>
      <c r="O15" s="4" t="s">
        <v>114</v>
      </c>
      <c r="P15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(",A15,", ",B15,", ",C15,", ",D15,", ",E15,", '",F15,"', ",G15,", ",H15,", ",I15,", ",J15,", '",K15,"', ",L15,", '",M15,"', ",N15,", '",O15,"')",";")</f>
        <v>INSERT INTO `epos`.`ORDER_DETAILS` (`ID`, `ORDER_ID`, `RANK`, `MENU_ID`, `QUANTITY`, `KITCHEN_NOTE`, `WAIT`, `PRICE`, `ORDERED`, `VOID`, `VOID_REASON`, `CREATED_BY`, `CREATED_DATE`, `LAST_UPDATED_BY`, `LAST_UPDATED_DATE`) VALUES (12, 5, 1, 3, 1, 'test12', 0, 30000, 1, 0, 'NULL', 1, '2014-12-23', 1, '2014-12-23');</v>
      </c>
      <c r="Q15" s="15" t="str">
        <f>CONCATENATE("UPDATE `",$C$1,"`.`",$C$2,"` SET`",ORDER_DETAILS[[#Headers],[ID]],"` = ",A15,",`",ORDER_DETAILS[[#Headers],[ORDER_ID]],"` = ",B15,", `",ORDER_DETAILS[[#Headers],[RANK]],"` = ",C15,", `",ORDER_DETAILS[[#Headers],[MENU_ID]],"` = ",D15,", `",ORDER_DETAILS[[#Headers],[QUANTITY]],"` = ",E15,", `",ORDER_DETAILS[[#Headers],[KITCHEN_NOTE]],"` = '",F15,"', `",ORDER_DETAILS[[#Headers],[WAIT]],"` = ",G15,", `",ORDER_DETAILS[[#Headers],[PRICE]],"` = ",H15,", `",ORDER_DETAILS[[#Headers],[ORDERED]],"` = ",I15,", `",ORDER_DETAILS[[#Headers],[VOID]],"` = ",J15,", `",ORDER_DETAILS[[#Headers],[VOID_REASON]],"` = '",K15,"', `",ORDER_DETAILS[[#Headers],[LAST_UPDATED_BY]],"` = ",N15,", `",ORDER_DETAILS[[#Headers],[LAST_UPDATED_DATE]],"` = '",O15,"' WHERE `",ORDER_DETAILS[[#Headers],[ID]],"` = ",A15,";")</f>
        <v>UPDATE `epos`.`ORDER_DETAILS` SET`ID` = 12,`ORDER_ID` = 5, `RANK` = 1, `MENU_ID` = 3, `QUANTITY` = 1, `KITCHEN_NOTE` = 'test12', `WAIT` = 0, `PRICE` = 30000, `ORDERED` = 1, `VOID` = 0, `VOID_REASON` = 'NULL', `LAST_UPDATED_BY` = 1, `LAST_UPDATED_DATE` = '2014-12-23' WHERE `ID` = 12;</v>
      </c>
    </row>
    <row r="16" spans="1:17">
      <c r="A16" s="3">
        <v>13</v>
      </c>
      <c r="B16" s="3">
        <v>6</v>
      </c>
      <c r="C16" s="3">
        <v>1</v>
      </c>
      <c r="D16" s="3">
        <v>1</v>
      </c>
      <c r="E16" s="3">
        <v>2</v>
      </c>
      <c r="F16" s="7" t="s">
        <v>211</v>
      </c>
      <c r="G16" s="3">
        <v>0</v>
      </c>
      <c r="H16" s="7">
        <f>LOOKUP(ORDER_DETAILS[[#This Row],[MENU_ID]],MENU!$A$4:$A$13,MENU!$D$4:$D$13) * ORDER_DETAILS[[#This Row],[QUANTITY]]</f>
        <v>20000</v>
      </c>
      <c r="I16" s="3">
        <v>1</v>
      </c>
      <c r="J16" s="7">
        <v>0</v>
      </c>
      <c r="K16" s="7" t="s">
        <v>25</v>
      </c>
      <c r="L16" s="4">
        <v>1</v>
      </c>
      <c r="M16" s="4" t="s">
        <v>114</v>
      </c>
      <c r="N16" s="4">
        <v>1</v>
      </c>
      <c r="O16" s="4" t="s">
        <v>114</v>
      </c>
      <c r="P16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(",A16,", ",B16,", ",C16,", ",D16,", ",E16,", '",F16,"', ",G16,", ",H16,", ",I16,", ",J16,", '",K16,"', ",L16,", '",M16,"', ",N16,", '",O16,"')",";")</f>
        <v>INSERT INTO `epos`.`ORDER_DETAILS` (`ID`, `ORDER_ID`, `RANK`, `MENU_ID`, `QUANTITY`, `KITCHEN_NOTE`, `WAIT`, `PRICE`, `ORDERED`, `VOID`, `VOID_REASON`, `CREATED_BY`, `CREATED_DATE`, `LAST_UPDATED_BY`, `LAST_UPDATED_DATE`) VALUES (13, 6, 1, 1, 2, 'test13', 0, 20000, 1, 0, 'NULL', 1, '2014-12-23', 1, '2014-12-23');</v>
      </c>
      <c r="Q16" s="15" t="str">
        <f>CONCATENATE("UPDATE `",$C$1,"`.`",$C$2,"` SET`",ORDER_DETAILS[[#Headers],[ID]],"` = ",A16,",`",ORDER_DETAILS[[#Headers],[ORDER_ID]],"` = ",B16,", `",ORDER_DETAILS[[#Headers],[RANK]],"` = ",C16,", `",ORDER_DETAILS[[#Headers],[MENU_ID]],"` = ",D16,", `",ORDER_DETAILS[[#Headers],[QUANTITY]],"` = ",E16,", `",ORDER_DETAILS[[#Headers],[KITCHEN_NOTE]],"` = '",F16,"', `",ORDER_DETAILS[[#Headers],[WAIT]],"` = ",G16,", `",ORDER_DETAILS[[#Headers],[PRICE]],"` = ",H16,", `",ORDER_DETAILS[[#Headers],[ORDERED]],"` = ",I16,", `",ORDER_DETAILS[[#Headers],[VOID]],"` = ",J16,", `",ORDER_DETAILS[[#Headers],[VOID_REASON]],"` = '",K16,"', `",ORDER_DETAILS[[#Headers],[LAST_UPDATED_BY]],"` = ",N16,", `",ORDER_DETAILS[[#Headers],[LAST_UPDATED_DATE]],"` = '",O16,"' WHERE `",ORDER_DETAILS[[#Headers],[ID]],"` = ",A16,";")</f>
        <v>UPDATE `epos`.`ORDER_DETAILS` SET`ID` = 13,`ORDER_ID` = 6, `RANK` = 1, `MENU_ID` = 1, `QUANTITY` = 2, `KITCHEN_NOTE` = 'test13', `WAIT` = 0, `PRICE` = 20000, `ORDERED` = 1, `VOID` = 0, `VOID_REASON` = 'NULL', `LAST_UPDATED_BY` = 1, `LAST_UPDATED_DATE` = '2014-12-23' WHERE `ID` = 13;</v>
      </c>
    </row>
    <row r="17" spans="1:17">
      <c r="A17" s="3">
        <v>14</v>
      </c>
      <c r="B17" s="3">
        <v>7</v>
      </c>
      <c r="C17" s="3">
        <v>1</v>
      </c>
      <c r="D17" s="3">
        <v>2</v>
      </c>
      <c r="E17" s="3">
        <v>10</v>
      </c>
      <c r="F17" s="7" t="s">
        <v>212</v>
      </c>
      <c r="G17" s="3">
        <v>0</v>
      </c>
      <c r="H17" s="7">
        <f>LOOKUP(ORDER_DETAILS[[#This Row],[MENU_ID]],MENU!$A$4:$A$13,MENU!$D$4:$D$13) * ORDER_DETAILS[[#This Row],[QUANTITY]]</f>
        <v>200000</v>
      </c>
      <c r="I17" s="3">
        <v>1</v>
      </c>
      <c r="J17" s="7">
        <v>0</v>
      </c>
      <c r="K17" s="7" t="s">
        <v>25</v>
      </c>
      <c r="L17" s="4">
        <v>1</v>
      </c>
      <c r="M17" s="4" t="s">
        <v>114</v>
      </c>
      <c r="N17" s="4">
        <v>1</v>
      </c>
      <c r="O17" s="4" t="s">
        <v>114</v>
      </c>
      <c r="P17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(",A17,", ",B17,", ",C17,", ",D17,", ",E17,", '",F17,"', ",G17,", ",H17,", ",I17,", ",J17,", '",K17,"', ",L17,", '",M17,"', ",N17,", '",O17,"')",";")</f>
        <v>INSERT INTO `epos`.`ORDER_DETAILS` (`ID`, `ORDER_ID`, `RANK`, `MENU_ID`, `QUANTITY`, `KITCHEN_NOTE`, `WAIT`, `PRICE`, `ORDERED`, `VOID`, `VOID_REASON`, `CREATED_BY`, `CREATED_DATE`, `LAST_UPDATED_BY`, `LAST_UPDATED_DATE`) VALUES (14, 7, 1, 2, 10, 'test14', 0, 200000, 1, 0, 'NULL', 1, '2014-12-23', 1, '2014-12-23');</v>
      </c>
      <c r="Q17" s="15" t="str">
        <f>CONCATENATE("UPDATE `",$C$1,"`.`",$C$2,"` SET`",ORDER_DETAILS[[#Headers],[ID]],"` = ",A17,",`",ORDER_DETAILS[[#Headers],[ORDER_ID]],"` = ",B17,", `",ORDER_DETAILS[[#Headers],[RANK]],"` = ",C17,", `",ORDER_DETAILS[[#Headers],[MENU_ID]],"` = ",D17,", `",ORDER_DETAILS[[#Headers],[QUANTITY]],"` = ",E17,", `",ORDER_DETAILS[[#Headers],[KITCHEN_NOTE]],"` = '",F17,"', `",ORDER_DETAILS[[#Headers],[WAIT]],"` = ",G17,", `",ORDER_DETAILS[[#Headers],[PRICE]],"` = ",H17,", `",ORDER_DETAILS[[#Headers],[ORDERED]],"` = ",I17,", `",ORDER_DETAILS[[#Headers],[VOID]],"` = ",J17,", `",ORDER_DETAILS[[#Headers],[VOID_REASON]],"` = '",K17,"', `",ORDER_DETAILS[[#Headers],[LAST_UPDATED_BY]],"` = ",N17,", `",ORDER_DETAILS[[#Headers],[LAST_UPDATED_DATE]],"` = '",O17,"' WHERE `",ORDER_DETAILS[[#Headers],[ID]],"` = ",A17,";")</f>
        <v>UPDATE `epos`.`ORDER_DETAILS` SET`ID` = 14,`ORDER_ID` = 7, `RANK` = 1, `MENU_ID` = 2, `QUANTITY` = 10, `KITCHEN_NOTE` = 'test14', `WAIT` = 0, `PRICE` = 200000, `ORDERED` = 1, `VOID` = 0, `VOID_REASON` = 'NULL', `LAST_UPDATED_BY` = 1, `LAST_UPDATED_DATE` = '2014-12-23' WHERE `ID` = 14;</v>
      </c>
    </row>
    <row r="18" spans="1:17">
      <c r="A18" s="6">
        <v>15</v>
      </c>
      <c r="B18" s="3">
        <v>7</v>
      </c>
      <c r="C18" s="3">
        <v>2</v>
      </c>
      <c r="D18" s="3">
        <v>3</v>
      </c>
      <c r="E18" s="3">
        <v>1</v>
      </c>
      <c r="F18" s="7" t="s">
        <v>213</v>
      </c>
      <c r="G18" s="3">
        <v>0</v>
      </c>
      <c r="H18" s="7">
        <f>LOOKUP(ORDER_DETAILS[[#This Row],[MENU_ID]],MENU!$A$4:$A$13,MENU!$D$4:$D$13) * ORDER_DETAILS[[#This Row],[QUANTITY]]</f>
        <v>30000</v>
      </c>
      <c r="I18" s="3">
        <v>1</v>
      </c>
      <c r="J18" s="7">
        <v>0</v>
      </c>
      <c r="K18" s="7" t="s">
        <v>25</v>
      </c>
      <c r="L18" s="4">
        <v>1</v>
      </c>
      <c r="M18" s="4" t="s">
        <v>114</v>
      </c>
      <c r="N18" s="4">
        <v>1</v>
      </c>
      <c r="O18" s="4" t="s">
        <v>114</v>
      </c>
      <c r="P18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(",A18,", ",B18,", ",C18,", ",D18,", ",E18,", '",F18,"', ",G18,", ",H18,", ",I18,", ",J18,", '",K18,"', ",L18,", '",M18,"', ",N18,", '",O18,"')",";")</f>
        <v>INSERT INTO `epos`.`ORDER_DETAILS` (`ID`, `ORDER_ID`, `RANK`, `MENU_ID`, `QUANTITY`, `KITCHEN_NOTE`, `WAIT`, `PRICE`, `ORDERED`, `VOID`, `VOID_REASON`, `CREATED_BY`, `CREATED_DATE`, `LAST_UPDATED_BY`, `LAST_UPDATED_DATE`) VALUES (15, 7, 2, 3, 1, 'test15', 0, 30000, 1, 0, 'NULL', 1, '2014-12-23', 1, '2014-12-23');</v>
      </c>
      <c r="Q18" s="15" t="str">
        <f>CONCATENATE("UPDATE `",$C$1,"`.`",$C$2,"` SET`",ORDER_DETAILS[[#Headers],[ID]],"` = ",A18,",`",ORDER_DETAILS[[#Headers],[ORDER_ID]],"` = ",B18,", `",ORDER_DETAILS[[#Headers],[RANK]],"` = ",C18,", `",ORDER_DETAILS[[#Headers],[MENU_ID]],"` = ",D18,", `",ORDER_DETAILS[[#Headers],[QUANTITY]],"` = ",E18,", `",ORDER_DETAILS[[#Headers],[KITCHEN_NOTE]],"` = '",F18,"', `",ORDER_DETAILS[[#Headers],[WAIT]],"` = ",G18,", `",ORDER_DETAILS[[#Headers],[PRICE]],"` = ",H18,", `",ORDER_DETAILS[[#Headers],[ORDERED]],"` = ",I18,", `",ORDER_DETAILS[[#Headers],[VOID]],"` = ",J18,", `",ORDER_DETAILS[[#Headers],[VOID_REASON]],"` = '",K18,"', `",ORDER_DETAILS[[#Headers],[LAST_UPDATED_BY]],"` = ",N18,", `",ORDER_DETAILS[[#Headers],[LAST_UPDATED_DATE]],"` = '",O18,"' WHERE `",ORDER_DETAILS[[#Headers],[ID]],"` = ",A18,";")</f>
        <v>UPDATE `epos`.`ORDER_DETAILS` SET`ID` = 15,`ORDER_ID` = 7, `RANK` = 2, `MENU_ID` = 3, `QUANTITY` = 1, `KITCHEN_NOTE` = 'test15', `WAIT` = 0, `PRICE` = 30000, `ORDERED` = 1, `VOID` = 0, `VOID_REASON` = 'NULL', `LAST_UPDATED_BY` = 1, `LAST_UPDATED_DATE` = '2014-12-23' WHERE `ID` = 15;</v>
      </c>
    </row>
    <row r="19" spans="1:17">
      <c r="A19" s="3">
        <v>16</v>
      </c>
      <c r="B19" s="3">
        <v>8</v>
      </c>
      <c r="C19" s="3">
        <v>1</v>
      </c>
      <c r="D19" s="3">
        <v>4</v>
      </c>
      <c r="E19" s="3">
        <v>2</v>
      </c>
      <c r="F19" s="7" t="s">
        <v>214</v>
      </c>
      <c r="G19" s="3">
        <v>0</v>
      </c>
      <c r="H19" s="7">
        <f>LOOKUP(ORDER_DETAILS[[#This Row],[MENU_ID]],MENU!$A$4:$A$13,MENU!$D$4:$D$13) * ORDER_DETAILS[[#This Row],[QUANTITY]]</f>
        <v>40000</v>
      </c>
      <c r="I19" s="3">
        <v>1</v>
      </c>
      <c r="J19" s="7">
        <v>0</v>
      </c>
      <c r="K19" s="7" t="s">
        <v>25</v>
      </c>
      <c r="L19" s="4">
        <v>1</v>
      </c>
      <c r="M19" s="4" t="s">
        <v>114</v>
      </c>
      <c r="N19" s="4">
        <v>1</v>
      </c>
      <c r="O19" s="4" t="s">
        <v>114</v>
      </c>
      <c r="P19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(",A19,", ",B19,", ",C19,", ",D19,", ",E19,", '",F19,"', ",G19,", ",H19,", ",I19,", ",J19,", '",K19,"', ",L19,", '",M19,"', ",N19,", '",O19,"')",";")</f>
        <v>INSERT INTO `epos`.`ORDER_DETAILS` (`ID`, `ORDER_ID`, `RANK`, `MENU_ID`, `QUANTITY`, `KITCHEN_NOTE`, `WAIT`, `PRICE`, `ORDERED`, `VOID`, `VOID_REASON`, `CREATED_BY`, `CREATED_DATE`, `LAST_UPDATED_BY`, `LAST_UPDATED_DATE`) VALUES (16, 8, 1, 4, 2, 'test16', 0, 40000, 1, 0, 'NULL', 1, '2014-12-23', 1, '2014-12-23');</v>
      </c>
      <c r="Q19" s="15" t="str">
        <f>CONCATENATE("UPDATE `",$C$1,"`.`",$C$2,"` SET`",ORDER_DETAILS[[#Headers],[ID]],"` = ",A19,",`",ORDER_DETAILS[[#Headers],[ORDER_ID]],"` = ",B19,", `",ORDER_DETAILS[[#Headers],[RANK]],"` = ",C19,", `",ORDER_DETAILS[[#Headers],[MENU_ID]],"` = ",D19,", `",ORDER_DETAILS[[#Headers],[QUANTITY]],"` = ",E19,", `",ORDER_DETAILS[[#Headers],[KITCHEN_NOTE]],"` = '",F19,"', `",ORDER_DETAILS[[#Headers],[WAIT]],"` = ",G19,", `",ORDER_DETAILS[[#Headers],[PRICE]],"` = ",H19,", `",ORDER_DETAILS[[#Headers],[ORDERED]],"` = ",I19,", `",ORDER_DETAILS[[#Headers],[VOID]],"` = ",J19,", `",ORDER_DETAILS[[#Headers],[VOID_REASON]],"` = '",K19,"', `",ORDER_DETAILS[[#Headers],[LAST_UPDATED_BY]],"` = ",N19,", `",ORDER_DETAILS[[#Headers],[LAST_UPDATED_DATE]],"` = '",O19,"' WHERE `",ORDER_DETAILS[[#Headers],[ID]],"` = ",A19,";")</f>
        <v>UPDATE `epos`.`ORDER_DETAILS` SET`ID` = 16,`ORDER_ID` = 8, `RANK` = 1, `MENU_ID` = 4, `QUANTITY` = 2, `KITCHEN_NOTE` = 'test16', `WAIT` = 0, `PRICE` = 40000, `ORDERED` = 1, `VOID` = 0, `VOID_REASON` = 'NULL', `LAST_UPDATED_BY` = 1, `LAST_UPDATED_DATE` = '2014-12-23' WHERE `ID` = 16;</v>
      </c>
    </row>
    <row r="20" spans="1:17">
      <c r="A20" s="3">
        <v>17</v>
      </c>
      <c r="B20" s="3">
        <v>9</v>
      </c>
      <c r="C20" s="3">
        <v>1</v>
      </c>
      <c r="D20" s="3">
        <v>2</v>
      </c>
      <c r="E20" s="3">
        <v>3</v>
      </c>
      <c r="F20" s="7" t="s">
        <v>215</v>
      </c>
      <c r="G20" s="3">
        <v>0</v>
      </c>
      <c r="H20" s="7">
        <f>LOOKUP(ORDER_DETAILS[[#This Row],[MENU_ID]],MENU!$A$4:$A$13,MENU!$D$4:$D$13) * ORDER_DETAILS[[#This Row],[QUANTITY]]</f>
        <v>60000</v>
      </c>
      <c r="I20" s="3">
        <v>1</v>
      </c>
      <c r="J20" s="7">
        <v>0</v>
      </c>
      <c r="K20" s="7" t="s">
        <v>25</v>
      </c>
      <c r="L20" s="4">
        <v>1</v>
      </c>
      <c r="M20" s="4" t="s">
        <v>114</v>
      </c>
      <c r="N20" s="4">
        <v>1</v>
      </c>
      <c r="O20" s="4" t="s">
        <v>114</v>
      </c>
      <c r="P20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(",A20,", ",B20,", ",C20,", ",D20,", ",E20,", '",F20,"', ",G20,", ",H20,", ",I20,", ",J20,", '",K20,"', ",L20,", '",M20,"', ",N20,", '",O20,"')",";")</f>
        <v>INSERT INTO `epos`.`ORDER_DETAILS` (`ID`, `ORDER_ID`, `RANK`, `MENU_ID`, `QUANTITY`, `KITCHEN_NOTE`, `WAIT`, `PRICE`, `ORDERED`, `VOID`, `VOID_REASON`, `CREATED_BY`, `CREATED_DATE`, `LAST_UPDATED_BY`, `LAST_UPDATED_DATE`) VALUES (17, 9, 1, 2, 3, 'test17', 0, 60000, 1, 0, 'NULL', 1, '2014-12-23', 1, '2014-12-23');</v>
      </c>
      <c r="Q20" s="15" t="str">
        <f>CONCATENATE("UPDATE `",$C$1,"`.`",$C$2,"` SET`",ORDER_DETAILS[[#Headers],[ID]],"` = ",A20,",`",ORDER_DETAILS[[#Headers],[ORDER_ID]],"` = ",B20,", `",ORDER_DETAILS[[#Headers],[RANK]],"` = ",C20,", `",ORDER_DETAILS[[#Headers],[MENU_ID]],"` = ",D20,", `",ORDER_DETAILS[[#Headers],[QUANTITY]],"` = ",E20,", `",ORDER_DETAILS[[#Headers],[KITCHEN_NOTE]],"` = '",F20,"', `",ORDER_DETAILS[[#Headers],[WAIT]],"` = ",G20,", `",ORDER_DETAILS[[#Headers],[PRICE]],"` = ",H20,", `",ORDER_DETAILS[[#Headers],[ORDERED]],"` = ",I20,", `",ORDER_DETAILS[[#Headers],[VOID]],"` = ",J20,", `",ORDER_DETAILS[[#Headers],[VOID_REASON]],"` = '",K20,"', `",ORDER_DETAILS[[#Headers],[LAST_UPDATED_BY]],"` = ",N20,", `",ORDER_DETAILS[[#Headers],[LAST_UPDATED_DATE]],"` = '",O20,"' WHERE `",ORDER_DETAILS[[#Headers],[ID]],"` = ",A20,";")</f>
        <v>UPDATE `epos`.`ORDER_DETAILS` SET`ID` = 17,`ORDER_ID` = 9, `RANK` = 1, `MENU_ID` = 2, `QUANTITY` = 3, `KITCHEN_NOTE` = 'test17', `WAIT` = 0, `PRICE` = 60000, `ORDERED` = 1, `VOID` = 0, `VOID_REASON` = 'NULL', `LAST_UPDATED_BY` = 1, `LAST_UPDATED_DATE` = '2014-12-23' WHERE `ID` = 17;</v>
      </c>
    </row>
    <row r="21" spans="1:17">
      <c r="A21" s="6">
        <v>18</v>
      </c>
      <c r="B21" s="3">
        <v>10</v>
      </c>
      <c r="C21" s="6">
        <v>1</v>
      </c>
      <c r="D21" s="6">
        <v>2</v>
      </c>
      <c r="E21" s="6">
        <v>4</v>
      </c>
      <c r="F21" s="7" t="s">
        <v>216</v>
      </c>
      <c r="G21" s="6">
        <v>0</v>
      </c>
      <c r="H21" s="7">
        <f>LOOKUP(ORDER_DETAILS[[#This Row],[MENU_ID]],MENU!$A$4:$A$13,MENU!$D$4:$D$13) * ORDER_DETAILS[[#This Row],[QUANTITY]]</f>
        <v>80000</v>
      </c>
      <c r="I21" s="6">
        <v>1</v>
      </c>
      <c r="J21" s="7">
        <v>0</v>
      </c>
      <c r="K21" s="7" t="s">
        <v>25</v>
      </c>
      <c r="L21" s="4">
        <v>1</v>
      </c>
      <c r="M21" s="4" t="s">
        <v>114</v>
      </c>
      <c r="N21" s="4">
        <v>1</v>
      </c>
      <c r="O21" s="4" t="s">
        <v>114</v>
      </c>
      <c r="P21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(",A21,", ",B21,", ",C21,", ",D21,", ",E21,", '",F21,"', ",G21,", ",H21,", ",I21,", ",J21,", '",K21,"', ",L21,", '",M21,"', ",N21,", '",O21,"')",";")</f>
        <v>INSERT INTO `epos`.`ORDER_DETAILS` (`ID`, `ORDER_ID`, `RANK`, `MENU_ID`, `QUANTITY`, `KITCHEN_NOTE`, `WAIT`, `PRICE`, `ORDERED`, `VOID`, `VOID_REASON`, `CREATED_BY`, `CREATED_DATE`, `LAST_UPDATED_BY`, `LAST_UPDATED_DATE`) VALUES (18, 10, 1, 2, 4, 'test18', 0, 80000, 1, 0, 'NULL', 1, '2014-12-23', 1, '2014-12-23');</v>
      </c>
      <c r="Q21" s="19" t="str">
        <f>CONCATENATE("UPDATE `",$C$1,"`.`",$C$2,"` SET`",ORDER_DETAILS[[#Headers],[ID]],"` = ",A21,",`",ORDER_DETAILS[[#Headers],[ORDER_ID]],"` = ",B21,", `",ORDER_DETAILS[[#Headers],[RANK]],"` = ",C21,", `",ORDER_DETAILS[[#Headers],[MENU_ID]],"` = ",D21,", `",ORDER_DETAILS[[#Headers],[QUANTITY]],"` = ",E21,", `",ORDER_DETAILS[[#Headers],[KITCHEN_NOTE]],"` = '",F21,"', `",ORDER_DETAILS[[#Headers],[WAIT]],"` = ",G21,", `",ORDER_DETAILS[[#Headers],[PRICE]],"` = ",H21,", `",ORDER_DETAILS[[#Headers],[ORDERED]],"` = ",I21,", `",ORDER_DETAILS[[#Headers],[VOID]],"` = ",J21,", `",ORDER_DETAILS[[#Headers],[VOID_REASON]],"` = '",K21,"', `",ORDER_DETAILS[[#Headers],[LAST_UPDATED_BY]],"` = ",N21,", `",ORDER_DETAILS[[#Headers],[LAST_UPDATED_DATE]],"` = '",O21,"' WHERE `",ORDER_DETAILS[[#Headers],[ID]],"` = ",A21,";")</f>
        <v>UPDATE `epos`.`ORDER_DETAILS` SET`ID` = 18,`ORDER_ID` = 10, `RANK` = 1, `MENU_ID` = 2, `QUANTITY` = 4, `KITCHEN_NOTE` = 'test18', `WAIT` = 0, `PRICE` = 80000, `ORDERED` = 1, `VOID` = 0, `VOID_REASON` = 'NULL', `LAST_UPDATED_BY` = 1, `LAST_UPDATED_DATE` = '2014-12-23' WHERE `ID` = 18;</v>
      </c>
    </row>
    <row r="22" spans="1:17">
      <c r="A22" s="3">
        <v>19</v>
      </c>
      <c r="B22" s="3">
        <v>11</v>
      </c>
      <c r="C22" s="6">
        <v>1</v>
      </c>
      <c r="D22" s="6">
        <v>3</v>
      </c>
      <c r="E22" s="6">
        <v>2</v>
      </c>
      <c r="F22" s="7" t="s">
        <v>217</v>
      </c>
      <c r="G22" s="6">
        <v>0</v>
      </c>
      <c r="H22" s="7">
        <f>LOOKUP(ORDER_DETAILS[[#This Row],[MENU_ID]],MENU!$A$4:$A$13,MENU!$D$4:$D$13) * ORDER_DETAILS[[#This Row],[QUANTITY]]</f>
        <v>60000</v>
      </c>
      <c r="I22" s="6">
        <v>1</v>
      </c>
      <c r="J22" s="7">
        <v>0</v>
      </c>
      <c r="K22" s="7" t="s">
        <v>25</v>
      </c>
      <c r="L22" s="4">
        <v>1</v>
      </c>
      <c r="M22" s="4" t="s">
        <v>114</v>
      </c>
      <c r="N22" s="4">
        <v>1</v>
      </c>
      <c r="O22" s="4" t="s">
        <v>114</v>
      </c>
      <c r="P22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(",A22,", ",B22,", ",C22,", ",D22,", ",E22,", '",F22,"', ",G22,", ",H22,", ",I22,", ",J22,", '",K22,"', ",L22,", '",M22,"', ",N22,", '",O22,"')",";")</f>
        <v>INSERT INTO `epos`.`ORDER_DETAILS` (`ID`, `ORDER_ID`, `RANK`, `MENU_ID`, `QUANTITY`, `KITCHEN_NOTE`, `WAIT`, `PRICE`, `ORDERED`, `VOID`, `VOID_REASON`, `CREATED_BY`, `CREATED_DATE`, `LAST_UPDATED_BY`, `LAST_UPDATED_DATE`) VALUES (19, 11, 1, 3, 2, 'test19', 0, 60000, 1, 0, 'NULL', 1, '2014-12-23', 1, '2014-12-23');</v>
      </c>
      <c r="Q22" s="19" t="str">
        <f>CONCATENATE("UPDATE `",$C$1,"`.`",$C$2,"` SET`",ORDER_DETAILS[[#Headers],[ID]],"` = ",A22,",`",ORDER_DETAILS[[#Headers],[ORDER_ID]],"` = ",B22,", `",ORDER_DETAILS[[#Headers],[RANK]],"` = ",C22,", `",ORDER_DETAILS[[#Headers],[MENU_ID]],"` = ",D22,", `",ORDER_DETAILS[[#Headers],[QUANTITY]],"` = ",E22,", `",ORDER_DETAILS[[#Headers],[KITCHEN_NOTE]],"` = '",F22,"', `",ORDER_DETAILS[[#Headers],[WAIT]],"` = ",G22,", `",ORDER_DETAILS[[#Headers],[PRICE]],"` = ",H22,", `",ORDER_DETAILS[[#Headers],[ORDERED]],"` = ",I22,", `",ORDER_DETAILS[[#Headers],[VOID]],"` = ",J22,", `",ORDER_DETAILS[[#Headers],[VOID_REASON]],"` = '",K22,"', `",ORDER_DETAILS[[#Headers],[LAST_UPDATED_BY]],"` = ",N22,", `",ORDER_DETAILS[[#Headers],[LAST_UPDATED_DATE]],"` = '",O22,"' WHERE `",ORDER_DETAILS[[#Headers],[ID]],"` = ",A22,";")</f>
        <v>UPDATE `epos`.`ORDER_DETAILS` SET`ID` = 19,`ORDER_ID` = 11, `RANK` = 1, `MENU_ID` = 3, `QUANTITY` = 2, `KITCHEN_NOTE` = 'test19', `WAIT` = 0, `PRICE` = 60000, `ORDERED` = 1, `VOID` = 0, `VOID_REASON` = 'NULL', `LAST_UPDATED_BY` = 1, `LAST_UPDATED_DATE` = '2014-12-23' WHERE `ID` = 19;</v>
      </c>
    </row>
    <row r="23" spans="1:17">
      <c r="A23" s="3">
        <v>20</v>
      </c>
      <c r="B23" s="3">
        <v>12</v>
      </c>
      <c r="C23" s="6">
        <v>1</v>
      </c>
      <c r="D23" s="6">
        <v>1</v>
      </c>
      <c r="E23" s="6">
        <v>2</v>
      </c>
      <c r="F23" s="7" t="s">
        <v>218</v>
      </c>
      <c r="G23" s="6">
        <v>0</v>
      </c>
      <c r="H23" s="7">
        <f>LOOKUP(ORDER_DETAILS[[#This Row],[MENU_ID]],MENU!$A$4:$A$13,MENU!$D$4:$D$13) * ORDER_DETAILS[[#This Row],[QUANTITY]]</f>
        <v>20000</v>
      </c>
      <c r="I23" s="6">
        <v>1</v>
      </c>
      <c r="J23" s="7">
        <v>0</v>
      </c>
      <c r="K23" s="7" t="s">
        <v>25</v>
      </c>
      <c r="L23" s="4">
        <v>1</v>
      </c>
      <c r="M23" s="4" t="s">
        <v>114</v>
      </c>
      <c r="N23" s="4">
        <v>1</v>
      </c>
      <c r="O23" s="4" t="s">
        <v>114</v>
      </c>
      <c r="P23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(",A23,", ",B23,", ",C23,", ",D23,", ",E23,", '",F23,"', ",G23,", ",H23,", ",I23,", ",J23,", '",K23,"', ",L23,", '",M23,"', ",N23,", '",O23,"')",";")</f>
        <v>INSERT INTO `epos`.`ORDER_DETAILS` (`ID`, `ORDER_ID`, `RANK`, `MENU_ID`, `QUANTITY`, `KITCHEN_NOTE`, `WAIT`, `PRICE`, `ORDERED`, `VOID`, `VOID_REASON`, `CREATED_BY`, `CREATED_DATE`, `LAST_UPDATED_BY`, `LAST_UPDATED_DATE`) VALUES (20, 12, 1, 1, 2, 'test20', 0, 20000, 1, 0, 'NULL', 1, '2014-12-23', 1, '2014-12-23');</v>
      </c>
      <c r="Q23" s="19" t="str">
        <f>CONCATENATE("UPDATE `",$C$1,"`.`",$C$2,"` SET`",ORDER_DETAILS[[#Headers],[ID]],"` = ",A23,",`",ORDER_DETAILS[[#Headers],[ORDER_ID]],"` = ",B23,", `",ORDER_DETAILS[[#Headers],[RANK]],"` = ",C23,", `",ORDER_DETAILS[[#Headers],[MENU_ID]],"` = ",D23,", `",ORDER_DETAILS[[#Headers],[QUANTITY]],"` = ",E23,", `",ORDER_DETAILS[[#Headers],[KITCHEN_NOTE]],"` = '",F23,"', `",ORDER_DETAILS[[#Headers],[WAIT]],"` = ",G23,", `",ORDER_DETAILS[[#Headers],[PRICE]],"` = ",H23,", `",ORDER_DETAILS[[#Headers],[ORDERED]],"` = ",I23,", `",ORDER_DETAILS[[#Headers],[VOID]],"` = ",J23,", `",ORDER_DETAILS[[#Headers],[VOID_REASON]],"` = '",K23,"', `",ORDER_DETAILS[[#Headers],[LAST_UPDATED_BY]],"` = ",N23,", `",ORDER_DETAILS[[#Headers],[LAST_UPDATED_DATE]],"` = '",O23,"' WHERE `",ORDER_DETAILS[[#Headers],[ID]],"` = ",A23,";")</f>
        <v>UPDATE `epos`.`ORDER_DETAILS` SET`ID` = 20,`ORDER_ID` = 12, `RANK` = 1, `MENU_ID` = 1, `QUANTITY` = 2, `KITCHEN_NOTE` = 'test20', `WAIT` = 0, `PRICE` = 20000, `ORDERED` = 1, `VOID` = 0, `VOID_REASON` = 'NULL', `LAST_UPDATED_BY` = 1, `LAST_UPDATED_DATE` = '2014-12-23' WHERE `ID` = 20;</v>
      </c>
    </row>
    <row r="24" spans="1:17">
      <c r="A24" s="6">
        <v>21</v>
      </c>
      <c r="B24" s="3">
        <v>13</v>
      </c>
      <c r="C24" s="6">
        <v>1</v>
      </c>
      <c r="D24" s="6">
        <v>3</v>
      </c>
      <c r="E24" s="6">
        <v>1</v>
      </c>
      <c r="F24" s="7" t="s">
        <v>219</v>
      </c>
      <c r="G24" s="6">
        <v>0</v>
      </c>
      <c r="H24" s="7">
        <f>LOOKUP(ORDER_DETAILS[[#This Row],[MENU_ID]],MENU!$A$4:$A$13,MENU!$D$4:$D$13) * ORDER_DETAILS[[#This Row],[QUANTITY]]</f>
        <v>30000</v>
      </c>
      <c r="I24" s="6">
        <v>1</v>
      </c>
      <c r="J24" s="7">
        <v>0</v>
      </c>
      <c r="K24" s="7" t="s">
        <v>25</v>
      </c>
      <c r="L24" s="4">
        <v>1</v>
      </c>
      <c r="M24" s="4" t="s">
        <v>114</v>
      </c>
      <c r="N24" s="4">
        <v>1</v>
      </c>
      <c r="O24" s="4" t="s">
        <v>114</v>
      </c>
      <c r="P24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(",A24,", ",B24,", ",C24,", ",D24,", ",E24,", '",F24,"', ",G24,", ",H24,", ",I24,", ",J24,", '",K24,"', ",L24,", '",M24,"', ",N24,", '",O24,"')",";")</f>
        <v>INSERT INTO `epos`.`ORDER_DETAILS` (`ID`, `ORDER_ID`, `RANK`, `MENU_ID`, `QUANTITY`, `KITCHEN_NOTE`, `WAIT`, `PRICE`, `ORDERED`, `VOID`, `VOID_REASON`, `CREATED_BY`, `CREATED_DATE`, `LAST_UPDATED_BY`, `LAST_UPDATED_DATE`) VALUES (21, 13, 1, 3, 1, 'test21', 0, 30000, 1, 0, 'NULL', 1, '2014-12-23', 1, '2014-12-23');</v>
      </c>
      <c r="Q24" s="19" t="str">
        <f>CONCATENATE("UPDATE `",$C$1,"`.`",$C$2,"` SET`",ORDER_DETAILS[[#Headers],[ID]],"` = ",A24,",`",ORDER_DETAILS[[#Headers],[ORDER_ID]],"` = ",B24,", `",ORDER_DETAILS[[#Headers],[RANK]],"` = ",C24,", `",ORDER_DETAILS[[#Headers],[MENU_ID]],"` = ",D24,", `",ORDER_DETAILS[[#Headers],[QUANTITY]],"` = ",E24,", `",ORDER_DETAILS[[#Headers],[KITCHEN_NOTE]],"` = '",F24,"', `",ORDER_DETAILS[[#Headers],[WAIT]],"` = ",G24,", `",ORDER_DETAILS[[#Headers],[PRICE]],"` = ",H24,", `",ORDER_DETAILS[[#Headers],[ORDERED]],"` = ",I24,", `",ORDER_DETAILS[[#Headers],[VOID]],"` = ",J24,", `",ORDER_DETAILS[[#Headers],[VOID_REASON]],"` = '",K24,"', `",ORDER_DETAILS[[#Headers],[LAST_UPDATED_BY]],"` = ",N24,", `",ORDER_DETAILS[[#Headers],[LAST_UPDATED_DATE]],"` = '",O24,"' WHERE `",ORDER_DETAILS[[#Headers],[ID]],"` = ",A24,";")</f>
        <v>UPDATE `epos`.`ORDER_DETAILS` SET`ID` = 21,`ORDER_ID` = 13, `RANK` = 1, `MENU_ID` = 3, `QUANTITY` = 1, `KITCHEN_NOTE` = 'test21', `WAIT` = 0, `PRICE` = 30000, `ORDERED` = 1, `VOID` = 0, `VOID_REASON` = 'NULL', `LAST_UPDATED_BY` = 1, `LAST_UPDATED_DATE` = '2014-12-23' WHERE `ID` = 21;</v>
      </c>
    </row>
    <row r="25" spans="1:17">
      <c r="A25" s="3">
        <v>22</v>
      </c>
      <c r="B25" s="3">
        <v>14</v>
      </c>
      <c r="C25" s="6">
        <v>1</v>
      </c>
      <c r="D25" s="6">
        <v>4</v>
      </c>
      <c r="E25" s="6">
        <v>1</v>
      </c>
      <c r="F25" s="7" t="s">
        <v>220</v>
      </c>
      <c r="G25" s="6">
        <v>0</v>
      </c>
      <c r="H25" s="7">
        <f>LOOKUP(ORDER_DETAILS[[#This Row],[MENU_ID]],MENU!$A$4:$A$13,MENU!$D$4:$D$13) * ORDER_DETAILS[[#This Row],[QUANTITY]]</f>
        <v>20000</v>
      </c>
      <c r="I25" s="6">
        <v>1</v>
      </c>
      <c r="J25" s="7">
        <v>0</v>
      </c>
      <c r="K25" s="7" t="s">
        <v>25</v>
      </c>
      <c r="L25" s="4">
        <v>1</v>
      </c>
      <c r="M25" s="4" t="s">
        <v>114</v>
      </c>
      <c r="N25" s="4">
        <v>1</v>
      </c>
      <c r="O25" s="4" t="s">
        <v>114</v>
      </c>
      <c r="P25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(",A25,", ",B25,", ",C25,", ",D25,", ",E25,", '",F25,"', ",G25,", ",H25,", ",I25,", ",J25,", '",K25,"', ",L25,", '",M25,"', ",N25,", '",O25,"')",";")</f>
        <v>INSERT INTO `epos`.`ORDER_DETAILS` (`ID`, `ORDER_ID`, `RANK`, `MENU_ID`, `QUANTITY`, `KITCHEN_NOTE`, `WAIT`, `PRICE`, `ORDERED`, `VOID`, `VOID_REASON`, `CREATED_BY`, `CREATED_DATE`, `LAST_UPDATED_BY`, `LAST_UPDATED_DATE`) VALUES (22, 14, 1, 4, 1, 'test22', 0, 20000, 1, 0, 'NULL', 1, '2014-12-23', 1, '2014-12-23');</v>
      </c>
      <c r="Q25" s="19" t="str">
        <f>CONCATENATE("UPDATE `",$C$1,"`.`",$C$2,"` SET`",ORDER_DETAILS[[#Headers],[ID]],"` = ",A25,",`",ORDER_DETAILS[[#Headers],[ORDER_ID]],"` = ",B25,", `",ORDER_DETAILS[[#Headers],[RANK]],"` = ",C25,", `",ORDER_DETAILS[[#Headers],[MENU_ID]],"` = ",D25,", `",ORDER_DETAILS[[#Headers],[QUANTITY]],"` = ",E25,", `",ORDER_DETAILS[[#Headers],[KITCHEN_NOTE]],"` = '",F25,"', `",ORDER_DETAILS[[#Headers],[WAIT]],"` = ",G25,", `",ORDER_DETAILS[[#Headers],[PRICE]],"` = ",H25,", `",ORDER_DETAILS[[#Headers],[ORDERED]],"` = ",I25,", `",ORDER_DETAILS[[#Headers],[VOID]],"` = ",J25,", `",ORDER_DETAILS[[#Headers],[VOID_REASON]],"` = '",K25,"', `",ORDER_DETAILS[[#Headers],[LAST_UPDATED_BY]],"` = ",N25,", `",ORDER_DETAILS[[#Headers],[LAST_UPDATED_DATE]],"` = '",O25,"' WHERE `",ORDER_DETAILS[[#Headers],[ID]],"` = ",A25,";")</f>
        <v>UPDATE `epos`.`ORDER_DETAILS` SET`ID` = 22,`ORDER_ID` = 14, `RANK` = 1, `MENU_ID` = 4, `QUANTITY` = 1, `KITCHEN_NOTE` = 'test22', `WAIT` = 0, `PRICE` = 20000, `ORDERED` = 1, `VOID` = 0, `VOID_REASON` = 'NULL', `LAST_UPDATED_BY` = 1, `LAST_UPDATED_DATE` = '2014-12-23' WHERE `ID` = 22;</v>
      </c>
    </row>
    <row r="26" spans="1:17">
      <c r="A26" s="3">
        <v>23</v>
      </c>
      <c r="B26" s="3">
        <v>14</v>
      </c>
      <c r="C26" s="6">
        <v>2</v>
      </c>
      <c r="D26" s="6">
        <v>1</v>
      </c>
      <c r="E26" s="6">
        <v>1</v>
      </c>
      <c r="F26" s="7" t="s">
        <v>221</v>
      </c>
      <c r="G26" s="6">
        <v>0</v>
      </c>
      <c r="H26" s="7">
        <f>LOOKUP(ORDER_DETAILS[[#This Row],[MENU_ID]],MENU!$A$4:$A$13,MENU!$D$4:$D$13) * ORDER_DETAILS[[#This Row],[QUANTITY]]</f>
        <v>10000</v>
      </c>
      <c r="I26" s="6">
        <v>1</v>
      </c>
      <c r="J26" s="7">
        <v>0</v>
      </c>
      <c r="K26" s="7" t="s">
        <v>25</v>
      </c>
      <c r="L26" s="4">
        <v>1</v>
      </c>
      <c r="M26" s="4" t="s">
        <v>114</v>
      </c>
      <c r="N26" s="4">
        <v>1</v>
      </c>
      <c r="O26" s="4" t="s">
        <v>114</v>
      </c>
      <c r="P26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(",A26,", ",B26,", ",C26,", ",D26,", ",E26,", '",F26,"', ",G26,", ",H26,", ",I26,", ",J26,", '",K26,"', ",L26,", '",M26,"', ",N26,", '",O26,"')",";")</f>
        <v>INSERT INTO `epos`.`ORDER_DETAILS` (`ID`, `ORDER_ID`, `RANK`, `MENU_ID`, `QUANTITY`, `KITCHEN_NOTE`, `WAIT`, `PRICE`, `ORDERED`, `VOID`, `VOID_REASON`, `CREATED_BY`, `CREATED_DATE`, `LAST_UPDATED_BY`, `LAST_UPDATED_DATE`) VALUES (23, 14, 2, 1, 1, 'test23', 0, 10000, 1, 0, 'NULL', 1, '2014-12-23', 1, '2014-12-23');</v>
      </c>
      <c r="Q26" s="19" t="str">
        <f>CONCATENATE("UPDATE `",$C$1,"`.`",$C$2,"` SET`",ORDER_DETAILS[[#Headers],[ID]],"` = ",A26,",`",ORDER_DETAILS[[#Headers],[ORDER_ID]],"` = ",B26,", `",ORDER_DETAILS[[#Headers],[RANK]],"` = ",C26,", `",ORDER_DETAILS[[#Headers],[MENU_ID]],"` = ",D26,", `",ORDER_DETAILS[[#Headers],[QUANTITY]],"` = ",E26,", `",ORDER_DETAILS[[#Headers],[KITCHEN_NOTE]],"` = '",F26,"', `",ORDER_DETAILS[[#Headers],[WAIT]],"` = ",G26,", `",ORDER_DETAILS[[#Headers],[PRICE]],"` = ",H26,", `",ORDER_DETAILS[[#Headers],[ORDERED]],"` = ",I26,", `",ORDER_DETAILS[[#Headers],[VOID]],"` = ",J26,", `",ORDER_DETAILS[[#Headers],[VOID_REASON]],"` = '",K26,"', `",ORDER_DETAILS[[#Headers],[LAST_UPDATED_BY]],"` = ",N26,", `",ORDER_DETAILS[[#Headers],[LAST_UPDATED_DATE]],"` = '",O26,"' WHERE `",ORDER_DETAILS[[#Headers],[ID]],"` = ",A26,";")</f>
        <v>UPDATE `epos`.`ORDER_DETAILS` SET`ID` = 23,`ORDER_ID` = 14, `RANK` = 2, `MENU_ID` = 1, `QUANTITY` = 1, `KITCHEN_NOTE` = 'test23', `WAIT` = 0, `PRICE` = 10000, `ORDERED` = 1, `VOID` = 0, `VOID_REASON` = 'NULL', `LAST_UPDATED_BY` = 1, `LAST_UPDATED_DATE` = '2014-12-23' WHERE `ID` = 23;</v>
      </c>
    </row>
    <row r="27" spans="1:17">
      <c r="A27" s="6">
        <v>24</v>
      </c>
      <c r="B27" s="3">
        <v>14</v>
      </c>
      <c r="C27" s="6">
        <v>3</v>
      </c>
      <c r="D27" s="6">
        <v>2</v>
      </c>
      <c r="E27" s="6">
        <v>1</v>
      </c>
      <c r="F27" s="7" t="s">
        <v>222</v>
      </c>
      <c r="G27" s="6">
        <v>0</v>
      </c>
      <c r="H27" s="7">
        <f>LOOKUP(ORDER_DETAILS[[#This Row],[MENU_ID]],MENU!$A$4:$A$13,MENU!$D$4:$D$13) * ORDER_DETAILS[[#This Row],[QUANTITY]]</f>
        <v>20000</v>
      </c>
      <c r="I27" s="6">
        <v>1</v>
      </c>
      <c r="J27" s="7">
        <v>1</v>
      </c>
      <c r="K27" s="7" t="s">
        <v>227</v>
      </c>
      <c r="L27" s="4">
        <v>1</v>
      </c>
      <c r="M27" s="4" t="s">
        <v>114</v>
      </c>
      <c r="N27" s="4">
        <v>1</v>
      </c>
      <c r="O27" s="4" t="s">
        <v>114</v>
      </c>
      <c r="P27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(",A27,", ",B27,", ",C27,", ",D27,", ",E27,", '",F27,"', ",G27,", ",H27,", ",I27,", ",J27,", '",K27,"', ",L27,", '",M27,"', ",N27,", '",O27,"')",";")</f>
        <v>INSERT INTO `epos`.`ORDER_DETAILS` (`ID`, `ORDER_ID`, `RANK`, `MENU_ID`, `QUANTITY`, `KITCHEN_NOTE`, `WAIT`, `PRICE`, `ORDERED`, `VOID`, `VOID_REASON`, `CREATED_BY`, `CREATED_DATE`, `LAST_UPDATED_BY`, `LAST_UPDATED_DATE`) VALUES (24, 14, 3, 2, 1, 'test24', 0, 20000, 1, 1, 'not good', 1, '2014-12-23', 1, '2014-12-23');</v>
      </c>
      <c r="Q27" s="19" t="str">
        <f>CONCATENATE("UPDATE `",$C$1,"`.`",$C$2,"` SET`",ORDER_DETAILS[[#Headers],[ID]],"` = ",A27,",`",ORDER_DETAILS[[#Headers],[ORDER_ID]],"` = ",B27,", `",ORDER_DETAILS[[#Headers],[RANK]],"` = ",C27,", `",ORDER_DETAILS[[#Headers],[MENU_ID]],"` = ",D27,", `",ORDER_DETAILS[[#Headers],[QUANTITY]],"` = ",E27,", `",ORDER_DETAILS[[#Headers],[KITCHEN_NOTE]],"` = '",F27,"', `",ORDER_DETAILS[[#Headers],[WAIT]],"` = ",G27,", `",ORDER_DETAILS[[#Headers],[PRICE]],"` = ",H27,", `",ORDER_DETAILS[[#Headers],[ORDERED]],"` = ",I27,", `",ORDER_DETAILS[[#Headers],[VOID]],"` = ",J27,", `",ORDER_DETAILS[[#Headers],[VOID_REASON]],"` = '",K27,"', `",ORDER_DETAILS[[#Headers],[LAST_UPDATED_BY]],"` = ",N27,", `",ORDER_DETAILS[[#Headers],[LAST_UPDATED_DATE]],"` = '",O27,"' WHERE `",ORDER_DETAILS[[#Headers],[ID]],"` = ",A27,";")</f>
        <v>UPDATE `epos`.`ORDER_DETAILS` SET`ID` = 24,`ORDER_ID` = 14, `RANK` = 3, `MENU_ID` = 2, `QUANTITY` = 1, `KITCHEN_NOTE` = 'test24', `WAIT` = 0, `PRICE` = 20000, `ORDERED` = 1, `VOID` = 1, `VOID_REASON` = 'not good', `LAST_UPDATED_BY` = 1, `LAST_UPDATED_DATE` = '2014-12-23' WHERE `ID` = 24;</v>
      </c>
    </row>
    <row r="28" spans="1:17">
      <c r="A28" s="3">
        <v>25</v>
      </c>
      <c r="B28" s="3">
        <v>15</v>
      </c>
      <c r="C28" s="6">
        <v>1</v>
      </c>
      <c r="D28" s="6">
        <v>3</v>
      </c>
      <c r="E28" s="6">
        <v>1</v>
      </c>
      <c r="F28" s="7" t="s">
        <v>223</v>
      </c>
      <c r="G28" s="6">
        <v>0</v>
      </c>
      <c r="H28" s="7">
        <f>LOOKUP(ORDER_DETAILS[[#This Row],[MENU_ID]],MENU!$A$4:$A$13,MENU!$D$4:$D$13) * ORDER_DETAILS[[#This Row],[QUANTITY]]</f>
        <v>30000</v>
      </c>
      <c r="I28" s="6">
        <v>1</v>
      </c>
      <c r="J28" s="7">
        <v>0</v>
      </c>
      <c r="K28" s="7" t="s">
        <v>25</v>
      </c>
      <c r="L28" s="4">
        <v>1</v>
      </c>
      <c r="M28" s="4" t="s">
        <v>114</v>
      </c>
      <c r="N28" s="4">
        <v>1</v>
      </c>
      <c r="O28" s="4" t="s">
        <v>114</v>
      </c>
      <c r="P28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(",A28,", ",B28,", ",C28,", ",D28,", ",E28,", '",F28,"', ",G28,", ",H28,", ",I28,", ",J28,", '",K28,"', ",L28,", '",M28,"', ",N28,", '",O28,"')",";")</f>
        <v>INSERT INTO `epos`.`ORDER_DETAILS` (`ID`, `ORDER_ID`, `RANK`, `MENU_ID`, `QUANTITY`, `KITCHEN_NOTE`, `WAIT`, `PRICE`, `ORDERED`, `VOID`, `VOID_REASON`, `CREATED_BY`, `CREATED_DATE`, `LAST_UPDATED_BY`, `LAST_UPDATED_DATE`) VALUES (25, 15, 1, 3, 1, 'test25', 0, 30000, 1, 0, 'NULL', 1, '2014-12-23', 1, '2014-12-23');</v>
      </c>
      <c r="Q28" s="19" t="str">
        <f>CONCATENATE("UPDATE `",$C$1,"`.`",$C$2,"` SET`",ORDER_DETAILS[[#Headers],[ID]],"` = ",A28,",`",ORDER_DETAILS[[#Headers],[ORDER_ID]],"` = ",B28,", `",ORDER_DETAILS[[#Headers],[RANK]],"` = ",C28,", `",ORDER_DETAILS[[#Headers],[MENU_ID]],"` = ",D28,", `",ORDER_DETAILS[[#Headers],[QUANTITY]],"` = ",E28,", `",ORDER_DETAILS[[#Headers],[KITCHEN_NOTE]],"` = '",F28,"', `",ORDER_DETAILS[[#Headers],[WAIT]],"` = ",G28,", `",ORDER_DETAILS[[#Headers],[PRICE]],"` = ",H28,", `",ORDER_DETAILS[[#Headers],[ORDERED]],"` = ",I28,", `",ORDER_DETAILS[[#Headers],[VOID]],"` = ",J28,", `",ORDER_DETAILS[[#Headers],[VOID_REASON]],"` = '",K28,"', `",ORDER_DETAILS[[#Headers],[LAST_UPDATED_BY]],"` = ",N28,", `",ORDER_DETAILS[[#Headers],[LAST_UPDATED_DATE]],"` = '",O28,"' WHERE `",ORDER_DETAILS[[#Headers],[ID]],"` = ",A28,";")</f>
        <v>UPDATE `epos`.`ORDER_DETAILS` SET`ID` = 25,`ORDER_ID` = 15, `RANK` = 1, `MENU_ID` = 3, `QUANTITY` = 1, `KITCHEN_NOTE` = 'test25', `WAIT` = 0, `PRICE` = 30000, `ORDERED` = 1, `VOID` = 0, `VOID_REASON` = 'NULL', `LAST_UPDATED_BY` = 1, `LAST_UPDATED_DATE` = '2014-12-23' WHERE `ID` = 25;</v>
      </c>
    </row>
    <row r="29" spans="1:17">
      <c r="A29" s="3">
        <v>26</v>
      </c>
      <c r="B29" s="3">
        <v>16</v>
      </c>
      <c r="C29" s="6">
        <v>1</v>
      </c>
      <c r="D29" s="6">
        <v>4</v>
      </c>
      <c r="E29" s="6">
        <v>1</v>
      </c>
      <c r="F29" s="7" t="s">
        <v>224</v>
      </c>
      <c r="G29" s="6">
        <v>0</v>
      </c>
      <c r="H29" s="7">
        <f>LOOKUP(ORDER_DETAILS[[#This Row],[MENU_ID]],MENU!$A$4:$A$13,MENU!$D$4:$D$13) * ORDER_DETAILS[[#This Row],[QUANTITY]]</f>
        <v>20000</v>
      </c>
      <c r="I29" s="6">
        <v>1</v>
      </c>
      <c r="J29" s="7">
        <v>0</v>
      </c>
      <c r="K29" s="7" t="s">
        <v>25</v>
      </c>
      <c r="L29" s="4">
        <v>1</v>
      </c>
      <c r="M29" s="4" t="s">
        <v>114</v>
      </c>
      <c r="N29" s="4">
        <v>1</v>
      </c>
      <c r="O29" s="4" t="s">
        <v>114</v>
      </c>
      <c r="P29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(",A29,", ",B29,", ",C29,", ",D29,", ",E29,", '",F29,"', ",G29,", ",H29,", ",I29,", ",J29,", '",K29,"', ",L29,", '",M29,"', ",N29,", '",O29,"')",";")</f>
        <v>INSERT INTO `epos`.`ORDER_DETAILS` (`ID`, `ORDER_ID`, `RANK`, `MENU_ID`, `QUANTITY`, `KITCHEN_NOTE`, `WAIT`, `PRICE`, `ORDERED`, `VOID`, `VOID_REASON`, `CREATED_BY`, `CREATED_DATE`, `LAST_UPDATED_BY`, `LAST_UPDATED_DATE`) VALUES (26, 16, 1, 4, 1, 'test26', 0, 20000, 1, 0, 'NULL', 1, '2014-12-23', 1, '2014-12-23');</v>
      </c>
      <c r="Q29" s="19" t="str">
        <f>CONCATENATE("UPDATE `",$C$1,"`.`",$C$2,"` SET`",ORDER_DETAILS[[#Headers],[ID]],"` = ",A29,",`",ORDER_DETAILS[[#Headers],[ORDER_ID]],"` = ",B29,", `",ORDER_DETAILS[[#Headers],[RANK]],"` = ",C29,", `",ORDER_DETAILS[[#Headers],[MENU_ID]],"` = ",D29,", `",ORDER_DETAILS[[#Headers],[QUANTITY]],"` = ",E29,", `",ORDER_DETAILS[[#Headers],[KITCHEN_NOTE]],"` = '",F29,"', `",ORDER_DETAILS[[#Headers],[WAIT]],"` = ",G29,", `",ORDER_DETAILS[[#Headers],[PRICE]],"` = ",H29,", `",ORDER_DETAILS[[#Headers],[ORDERED]],"` = ",I29,", `",ORDER_DETAILS[[#Headers],[VOID]],"` = ",J29,", `",ORDER_DETAILS[[#Headers],[VOID_REASON]],"` = '",K29,"', `",ORDER_DETAILS[[#Headers],[LAST_UPDATED_BY]],"` = ",N29,", `",ORDER_DETAILS[[#Headers],[LAST_UPDATED_DATE]],"` = '",O29,"' WHERE `",ORDER_DETAILS[[#Headers],[ID]],"` = ",A29,";")</f>
        <v>UPDATE `epos`.`ORDER_DETAILS` SET`ID` = 26,`ORDER_ID` = 16, `RANK` = 1, `MENU_ID` = 4, `QUANTITY` = 1, `KITCHEN_NOTE` = 'test26', `WAIT` = 0, `PRICE` = 20000, `ORDERED` = 1, `VOID` = 0, `VOID_REASON` = 'NULL', `LAST_UPDATED_BY` = 1, `LAST_UPDATED_DATE` = '2014-12-23' WHERE `ID` = 26;</v>
      </c>
    </row>
    <row r="30" spans="1:17">
      <c r="A30" s="6">
        <v>27</v>
      </c>
      <c r="B30" s="3">
        <v>16</v>
      </c>
      <c r="C30" s="6">
        <v>2</v>
      </c>
      <c r="D30" s="6">
        <v>2</v>
      </c>
      <c r="E30" s="6">
        <v>2</v>
      </c>
      <c r="F30" s="7" t="s">
        <v>225</v>
      </c>
      <c r="G30" s="6">
        <v>1</v>
      </c>
      <c r="H30" s="7">
        <f>LOOKUP(ORDER_DETAILS[[#This Row],[MENU_ID]],MENU!$A$4:$A$13,MENU!$D$4:$D$13) * ORDER_DETAILS[[#This Row],[QUANTITY]]</f>
        <v>40000</v>
      </c>
      <c r="I30" s="6">
        <v>1</v>
      </c>
      <c r="J30" s="7">
        <v>0</v>
      </c>
      <c r="K30" s="7" t="s">
        <v>25</v>
      </c>
      <c r="L30" s="4">
        <v>1</v>
      </c>
      <c r="M30" s="4" t="s">
        <v>114</v>
      </c>
      <c r="N30" s="4">
        <v>1</v>
      </c>
      <c r="O30" s="4" t="s">
        <v>114</v>
      </c>
      <c r="P30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(",A30,", ",B30,", ",C30,", ",D30,", ",E30,", '",F30,"', ",G30,", ",H30,", ",I30,", ",J30,", '",K30,"', ",L30,", '",M30,"', ",N30,", '",O30,"')",";")</f>
        <v>INSERT INTO `epos`.`ORDER_DETAILS` (`ID`, `ORDER_ID`, `RANK`, `MENU_ID`, `QUANTITY`, `KITCHEN_NOTE`, `WAIT`, `PRICE`, `ORDERED`, `VOID`, `VOID_REASON`, `CREATED_BY`, `CREATED_DATE`, `LAST_UPDATED_BY`, `LAST_UPDATED_DATE`) VALUES (27, 16, 2, 2, 2, 'test27', 1, 40000, 1, 0, 'NULL', 1, '2014-12-23', 1, '2014-12-23');</v>
      </c>
      <c r="Q30" s="19" t="str">
        <f>CONCATENATE("UPDATE `",$C$1,"`.`",$C$2,"` SET`",ORDER_DETAILS[[#Headers],[ID]],"` = ",A30,",`",ORDER_DETAILS[[#Headers],[ORDER_ID]],"` = ",B30,", `",ORDER_DETAILS[[#Headers],[RANK]],"` = ",C30,", `",ORDER_DETAILS[[#Headers],[MENU_ID]],"` = ",D30,", `",ORDER_DETAILS[[#Headers],[QUANTITY]],"` = ",E30,", `",ORDER_DETAILS[[#Headers],[KITCHEN_NOTE]],"` = '",F30,"', `",ORDER_DETAILS[[#Headers],[WAIT]],"` = ",G30,", `",ORDER_DETAILS[[#Headers],[PRICE]],"` = ",H30,", `",ORDER_DETAILS[[#Headers],[ORDERED]],"` = ",I30,", `",ORDER_DETAILS[[#Headers],[VOID]],"` = ",J30,", `",ORDER_DETAILS[[#Headers],[VOID_REASON]],"` = '",K30,"', `",ORDER_DETAILS[[#Headers],[LAST_UPDATED_BY]],"` = ",N30,", `",ORDER_DETAILS[[#Headers],[LAST_UPDATED_DATE]],"` = '",O30,"' WHERE `",ORDER_DETAILS[[#Headers],[ID]],"` = ",A30,";")</f>
        <v>UPDATE `epos`.`ORDER_DETAILS` SET`ID` = 27,`ORDER_ID` = 16, `RANK` = 2, `MENU_ID` = 2, `QUANTITY` = 2, `KITCHEN_NOTE` = 'test27', `WAIT` = 1, `PRICE` = 40000, `ORDERED` = 1, `VOID` = 0, `VOID_REASON` = 'NULL', `LAST_UPDATED_BY` = 1, `LAST_UPDATED_DATE` = '2014-12-23' WHERE `ID` = 27;</v>
      </c>
    </row>
    <row r="31" spans="1:17">
      <c r="A31" s="3">
        <v>28</v>
      </c>
      <c r="B31" s="3">
        <v>17</v>
      </c>
      <c r="C31" s="6">
        <v>1</v>
      </c>
      <c r="D31" s="6">
        <v>1</v>
      </c>
      <c r="E31" s="6">
        <v>1</v>
      </c>
      <c r="F31" s="7" t="s">
        <v>226</v>
      </c>
      <c r="G31" s="6">
        <v>0</v>
      </c>
      <c r="H31" s="7">
        <f>LOOKUP(ORDER_DETAILS[[#This Row],[MENU_ID]],MENU!$A$4:$A$13,MENU!$D$4:$D$13) * ORDER_DETAILS[[#This Row],[QUANTITY]]</f>
        <v>10000</v>
      </c>
      <c r="I31" s="6">
        <v>1</v>
      </c>
      <c r="J31" s="7">
        <v>0</v>
      </c>
      <c r="K31" s="7" t="s">
        <v>25</v>
      </c>
      <c r="L31" s="4">
        <v>1</v>
      </c>
      <c r="M31" s="4" t="s">
        <v>114</v>
      </c>
      <c r="N31" s="4">
        <v>1</v>
      </c>
      <c r="O31" s="4" t="s">
        <v>114</v>
      </c>
      <c r="P31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(",A31,", ",B31,", ",C31,", ",D31,", ",E31,", '",F31,"', ",G31,", ",H31,", ",I31,", ",J31,", '",K31,"', ",L31,", '",M31,"', ",N31,", '",O31,"')",";")</f>
        <v>INSERT INTO `epos`.`ORDER_DETAILS` (`ID`, `ORDER_ID`, `RANK`, `MENU_ID`, `QUANTITY`, `KITCHEN_NOTE`, `WAIT`, `PRICE`, `ORDERED`, `VOID`, `VOID_REASON`, `CREATED_BY`, `CREATED_DATE`, `LAST_UPDATED_BY`, `LAST_UPDATED_DATE`) VALUES (28, 17, 1, 1, 1, 'test28', 0, 10000, 1, 0, 'NULL', 1, '2014-12-23', 1, '2014-12-23');</v>
      </c>
      <c r="Q31" s="19" t="str">
        <f>CONCATENATE("UPDATE `",$C$1,"`.`",$C$2,"` SET`",ORDER_DETAILS[[#Headers],[ID]],"` = ",A31,",`",ORDER_DETAILS[[#Headers],[ORDER_ID]],"` = ",B31,", `",ORDER_DETAILS[[#Headers],[RANK]],"` = ",C31,", `",ORDER_DETAILS[[#Headers],[MENU_ID]],"` = ",D31,", `",ORDER_DETAILS[[#Headers],[QUANTITY]],"` = ",E31,", `",ORDER_DETAILS[[#Headers],[KITCHEN_NOTE]],"` = '",F31,"', `",ORDER_DETAILS[[#Headers],[WAIT]],"` = ",G31,", `",ORDER_DETAILS[[#Headers],[PRICE]],"` = ",H31,", `",ORDER_DETAILS[[#Headers],[ORDERED]],"` = ",I31,", `",ORDER_DETAILS[[#Headers],[VOID]],"` = ",J31,", `",ORDER_DETAILS[[#Headers],[VOID_REASON]],"` = '",K31,"', `",ORDER_DETAILS[[#Headers],[LAST_UPDATED_BY]],"` = ",N31,", `",ORDER_DETAILS[[#Headers],[LAST_UPDATED_DATE]],"` = '",O31,"' WHERE `",ORDER_DETAILS[[#Headers],[ID]],"` = ",A31,";")</f>
        <v>UPDATE `epos`.`ORDER_DETAILS` SET`ID` = 28,`ORDER_ID` = 17, `RANK` = 1, `MENU_ID` = 1, `QUANTITY` = 1, `KITCHEN_NOTE` = 'test28', `WAIT` = 0, `PRICE` = 10000, `ORDERED` = 1, `VOID` = 0, `VOID_REASON` = 'NULL', `LAST_UPDATED_BY` = 1, `LAST_UPDATED_DATE` = '2014-12-23' WHERE `ID` = 28;</v>
      </c>
    </row>
    <row r="32" spans="1:17">
      <c r="A32" s="23"/>
      <c r="B32" s="16"/>
      <c r="C32" s="6"/>
      <c r="D32" s="6"/>
      <c r="E32" s="6"/>
      <c r="F32" s="6"/>
      <c r="G32" s="6"/>
      <c r="H32" s="6"/>
      <c r="I32" s="6"/>
      <c r="J32" s="6"/>
      <c r="K32" s="6"/>
      <c r="L32" s="6"/>
      <c r="M32" s="23"/>
      <c r="N32" s="6"/>
      <c r="O32" s="23"/>
      <c r="P32" s="19" t="e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`",#REF!,"`, `",#REF!,"`, `",#REF!,"`, `",ORDER_DETAILS[[#Headers],[CREATED_DATE]],"`, `",ORDER_DETAILS[[#Headers],[LAST_UPDATED_BY]],"`, `",ORDER_DETAILS[[#Headers],[LAST_UPDATED_DATE]],"`) VALUES (",A32,", ",B32,", '",C32,"', '",D32,"', '",E32,"', '",F32,"', ",#REF!,", ",#REF!,", ",#REF!,", '",M32,"', ",N32,", '",O32,"')",";")</f>
        <v>#REF!</v>
      </c>
      <c r="Q32" s="19" t="str">
        <f>CONCATENATE("UPDATE `",$C$1,"`.`",$C$2,"` SET`",ORDER_DETAILS[[#Headers],[ID]],"` = ",A32,",`",ORDER_DETAILS[[#Headers],[ORDER_ID]],"` = ",B32,", `",ORDER_DETAILS[[#Headers],[RANK]],"` = ",C32,", `",ORDER_DETAILS[[#Headers],[MENU_ID]],"` = ",D32,", `",ORDER_DETAILS[[#Headers],[QUANTITY]],"` = ",E32,", `",ORDER_DETAILS[[#Headers],[KITCHEN_NOTE]],"` = '",F32,"', `",ORDER_DETAILS[[#Headers],[WAIT]],"` = ",G32,", `",ORDER_DETAILS[[#Headers],[PRICE]],"` = ",H32,", `",ORDER_DETAILS[[#Headers],[ORDERED]],"` = ",I32,", `",ORDER_DETAILS[[#Headers],[VOID]],"` = ",J32,", `",ORDER_DETAILS[[#Headers],[VOID_REASON]],"` = '",K32,"', `",ORDER_DETAILS[[#Headers],[LAST_UPDATED_BY]],"` = ",N32,", `",ORDER_DETAILS[[#Headers],[LAST_UPDATED_DATE]],"` = '",O32,"' WHERE `",ORDER_DETAILS[[#Headers],[ID]],"` = ",A32,";")</f>
        <v>UPDATE `epos`.`ORDER_DETAILS` SET`ID` = ,`ORDER_ID` = , `RANK` = , `MENU_ID` = , `QUANTITY` = , `KITCHEN_NOTE` = '', `WAIT` = , `PRICE` = , `ORDERED` = , `VOID` = , `VOID_REASON` = '', `LAST_UPDATED_BY` = , `LAST_UPDATED_DATE` = '' WHERE `ID` = ;</v>
      </c>
    </row>
  </sheetData>
  <mergeCells count="2">
    <mergeCell ref="A1:B1"/>
    <mergeCell ref="A2:B2"/>
  </mergeCells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showGridLines="0" topLeftCell="G1" workbookViewId="0">
      <selection activeCell="L17" sqref="L4:L17"/>
    </sheetView>
  </sheetViews>
  <sheetFormatPr baseColWidth="10" defaultColWidth="11" defaultRowHeight="15" x14ac:dyDescent="0"/>
  <cols>
    <col min="1" max="1" width="5.83203125" customWidth="1"/>
    <col min="2" max="2" width="12.5" customWidth="1"/>
    <col min="3" max="3" width="20.6640625" customWidth="1"/>
    <col min="4" max="4" width="18.83203125" customWidth="1"/>
    <col min="5" max="6" width="20.33203125" customWidth="1"/>
    <col min="7" max="7" width="15.33203125" customWidth="1"/>
    <col min="8" max="8" width="17.5" customWidth="1"/>
    <col min="9" max="9" width="20.1640625" bestFit="1" customWidth="1"/>
    <col min="10" max="10" width="22.33203125" bestFit="1" customWidth="1"/>
    <col min="11" max="11" width="30.83203125" customWidth="1"/>
    <col min="12" max="12" width="29.83203125" customWidth="1"/>
  </cols>
  <sheetData>
    <row r="1" spans="1:12">
      <c r="A1" s="11" t="s">
        <v>9</v>
      </c>
      <c r="B1" s="11"/>
      <c r="C1" t="s">
        <v>42</v>
      </c>
    </row>
    <row r="2" spans="1:12">
      <c r="A2" s="12" t="s">
        <v>7</v>
      </c>
      <c r="B2" s="12"/>
      <c r="C2" s="5" t="s">
        <v>4</v>
      </c>
      <c r="D2" s="5"/>
    </row>
    <row r="3" spans="1:12">
      <c r="A3" s="2" t="s">
        <v>0</v>
      </c>
      <c r="B3" s="2" t="s">
        <v>18</v>
      </c>
      <c r="C3" s="2" t="s">
        <v>21</v>
      </c>
      <c r="D3" s="2" t="s">
        <v>19</v>
      </c>
      <c r="E3" s="2" t="s">
        <v>20</v>
      </c>
      <c r="F3" s="2" t="s">
        <v>17</v>
      </c>
      <c r="G3" s="2" t="s">
        <v>2</v>
      </c>
      <c r="H3" s="2" t="s">
        <v>10</v>
      </c>
      <c r="I3" s="2" t="s">
        <v>5</v>
      </c>
      <c r="J3" s="2" t="s">
        <v>6</v>
      </c>
      <c r="K3" s="2" t="s">
        <v>8</v>
      </c>
      <c r="L3" s="13" t="s">
        <v>160</v>
      </c>
    </row>
    <row r="4" spans="1:12">
      <c r="A4" s="3">
        <v>1</v>
      </c>
      <c r="B4" s="3">
        <v>1</v>
      </c>
      <c r="C4" s="3" t="s">
        <v>76</v>
      </c>
      <c r="D4" s="3" t="s">
        <v>131</v>
      </c>
      <c r="E4" s="3" t="s">
        <v>131</v>
      </c>
      <c r="F4" s="3" t="s">
        <v>131</v>
      </c>
      <c r="G4" s="4">
        <v>1</v>
      </c>
      <c r="H4" s="4" t="s">
        <v>114</v>
      </c>
      <c r="I4" s="4">
        <v>1</v>
      </c>
      <c r="J4" s="4" t="s">
        <v>114</v>
      </c>
      <c r="K4" s="3" t="str">
        <f>CONCATENATE("INSERT INTO `",$C$1,"`.`",$C$2,"` (`",REF_VALUES[[#Headers],[ID]],"`, `",REF_VALUES[[#Headers],[IS_ACTIVE]],"`, `",REF_VALUES[[#Headers],[LOOKUP_NAME]],"`, `",REF_VALUES[[#Headers],[CODE]],"`, `",REF_VALUES[[#Headers],[VALUE]],"`, `",REF_VALUES[[#Headers],[DESCRIPTION]],"`, `",REF_VALUES[[#Headers],[CREATED_BY]],"`, `",REF_VALUES[[#Headers],[CREATED_DATE]],"`, `",REF_VALUES[[#Headers],[LAST_UPDATED_BY]],"`, `",REF_VALUES[[#Headers],[LAST_UPDATED_DATE]],"`) VALUES (",A4,", ",B4,", '",C4,"', '",D4,"', '",E4,"', '",F4,"', ", G4,", '",H4,"', ",I4,", '",J4,"')",";")</f>
        <v>INSERT INTO `epos`.`REF_VALUES` (`ID`, `IS_ACTIVE`, `LOOKUP_NAME`, `CODE`, `VALUE`, `DESCRIPTION`, `CREATED_BY`, `CREATED_DATE`, `LAST_UPDATED_BY`, `LAST_UPDATED_DATE`) VALUES (1, 1, 'PAYMENT_METHOD', 'CASH', 'CASH', 'CASH', 1, '2014-12-23', 1, '2014-12-23');</v>
      </c>
      <c r="L4" s="3" t="str">
        <f>CONCATENATE("UPDATE `",$C$1,"`.`",$C$2,"` SET`",REF_VALUES[[#Headers],[ID]],"` = ",A4,",`",REF_VALUES[[#Headers],[IS_ACTIVE]],"` = ",B4,", `",REF_VALUES[[#Headers],[LOOKUP_NAME]],"` = '",C4,"', `",REF_VALUES[[#Headers],[CODE]],"` = '",D4,"', `",REF_VALUES[[#Headers],[VALUE]],"` = '",E4,"', `",REF_VALUES[[#Headers],[DESCRIPTION]],"` = '",F4,"', `",REF_VALUES[[#Headers],[LAST_UPDATED_BY]],"` = ",I4,", `",REF_VALUES[[#Headers],[LAST_UPDATED_DATE]],"` = '",J4,"' WHERE `",REF_VALUES[[#Headers],[ID]],"` = ",A4,";")</f>
        <v>UPDATE `epos`.`REF_VALUES` SET`ID` = 1,`IS_ACTIVE` = 1, `LOOKUP_NAME` = 'PAYMENT_METHOD', `CODE` = 'CASH', `VALUE` = 'CASH', `DESCRIPTION` = 'CASH', `LAST_UPDATED_BY` = 1, `LAST_UPDATED_DATE` = '2014-12-23' WHERE `ID` = 1;</v>
      </c>
    </row>
    <row r="5" spans="1:12">
      <c r="A5" s="3">
        <v>2</v>
      </c>
      <c r="B5" s="3">
        <v>1</v>
      </c>
      <c r="C5" s="3" t="s">
        <v>76</v>
      </c>
      <c r="D5" s="3" t="s">
        <v>132</v>
      </c>
      <c r="E5" s="3" t="s">
        <v>132</v>
      </c>
      <c r="F5" s="3" t="s">
        <v>132</v>
      </c>
      <c r="G5" s="4">
        <v>1</v>
      </c>
      <c r="H5" s="4" t="s">
        <v>114</v>
      </c>
      <c r="I5" s="4">
        <v>1</v>
      </c>
      <c r="J5" s="4" t="s">
        <v>114</v>
      </c>
      <c r="K5" s="3" t="str">
        <f>CONCATENATE("INSERT INTO `",$D$1,"`.`",$D$2,"` (`",REF_VALUES[[#Headers],[ID]],"`, `",REF_VALUES[[#Headers],[IS_ACTIVE]],"`, `",REF_VALUES[[#Headers],[LOOKUP_NAME]],"`, `",REF_VALUES[[#Headers],[CODE]],"`, `",REF_VALUES[[#Headers],[VALUE]],"`, `",REF_VALUES[[#Headers],[DESCRIPTION]],"`, `",REF_VALUES[[#Headers],[CREATED_BY]],"`, `",REF_VALUES[[#Headers],[CREATED_DATE]],"`, `",REF_VALUES[[#Headers],[LAST_UPDATED_BY]],"`, `",REF_VALUES[[#Headers],[LAST_UPDATED_DATE]],"`) VALUES (",A5,", ",B5,", '",C5,"', '",D5,"', '",E5,"', '",F5,"', ", G5,", '",H5,"', ",I5,", '",J5,"')",";")</f>
        <v>INSERT INTO ``.`` (`ID`, `IS_ACTIVE`, `LOOKUP_NAME`, `CODE`, `VALUE`, `DESCRIPTION`, `CREATED_BY`, `CREATED_DATE`, `LAST_UPDATED_BY`, `LAST_UPDATED_DATE`) VALUES (2, 1, 'PAYMENT_METHOD', 'CREDIT', 'CREDIT', 'CREDIT', 1, '2014-12-23', 1, '2014-12-23');</v>
      </c>
      <c r="L5" s="3" t="str">
        <f>CONCATENATE("UPDATE `",$C$1,"`.`",$C$2,"` SET`",REF_VALUES[[#Headers],[ID]],"` = ",A5,",`",REF_VALUES[[#Headers],[IS_ACTIVE]],"` = ",B5,", `",REF_VALUES[[#Headers],[LOOKUP_NAME]],"` = '",C5,"', `",REF_VALUES[[#Headers],[CODE]],"` = '",D5,"', `",REF_VALUES[[#Headers],[VALUE]],"` = '",E5,"', `",REF_VALUES[[#Headers],[DESCRIPTION]],"` = '",F5,"', `",REF_VALUES[[#Headers],[LAST_UPDATED_BY]],"` = ",I5,", `",REF_VALUES[[#Headers],[LAST_UPDATED_DATE]],"` = '",J5,"' WHERE `",REF_VALUES[[#Headers],[ID]],"` = ",A5,";")</f>
        <v>UPDATE `epos`.`REF_VALUES` SET`ID` = 2,`IS_ACTIVE` = 1, `LOOKUP_NAME` = 'PAYMENT_METHOD', `CODE` = 'CREDIT', `VALUE` = 'CREDIT', `DESCRIPTION` = 'CREDIT', `LAST_UPDATED_BY` = 1, `LAST_UPDATED_DATE` = '2014-12-23' WHERE `ID` = 2;</v>
      </c>
    </row>
    <row r="6" spans="1:12">
      <c r="A6" s="3">
        <v>3</v>
      </c>
      <c r="B6" s="3">
        <v>1</v>
      </c>
      <c r="C6" s="3" t="s">
        <v>76</v>
      </c>
      <c r="D6" s="3" t="s">
        <v>133</v>
      </c>
      <c r="E6" s="3" t="s">
        <v>133</v>
      </c>
      <c r="F6" s="3" t="s">
        <v>133</v>
      </c>
      <c r="G6" s="4">
        <v>1</v>
      </c>
      <c r="H6" s="4" t="s">
        <v>114</v>
      </c>
      <c r="I6" s="4">
        <v>1</v>
      </c>
      <c r="J6" s="4" t="s">
        <v>114</v>
      </c>
      <c r="K6" s="3" t="str">
        <f>CONCATENATE("INSERT INTO `",$D$1,"`.`",$D$2,"` (`",REF_VALUES[[#Headers],[ID]],"`, `",REF_VALUES[[#Headers],[IS_ACTIVE]],"`, `",REF_VALUES[[#Headers],[LOOKUP_NAME]],"`, `",REF_VALUES[[#Headers],[CODE]],"`, `",REF_VALUES[[#Headers],[VALUE]],"`, `",REF_VALUES[[#Headers],[DESCRIPTION]],"`, `",REF_VALUES[[#Headers],[CREATED_BY]],"`, `",REF_VALUES[[#Headers],[CREATED_DATE]],"`, `",REF_VALUES[[#Headers],[LAST_UPDATED_BY]],"`, `",REF_VALUES[[#Headers],[LAST_UPDATED_DATE]],"`) VALUES (",A6,", ",B6,", '",C6,"', '",D6,"', '",E6,"', '",F6,"', ", G6,", '",H6,"', ",I6,", '",J6,"')",";")</f>
        <v>INSERT INTO ``.`` (`ID`, `IS_ACTIVE`, `LOOKUP_NAME`, `CODE`, `VALUE`, `DESCRIPTION`, `CREATED_BY`, `CREATED_DATE`, `LAST_UPDATED_BY`, `LAST_UPDATED_DATE`) VALUES (3, 1, 'PAYMENT_METHOD', 'DEBIT', 'DEBIT', 'DEBIT', 1, '2014-12-23', 1, '2014-12-23');</v>
      </c>
      <c r="L6" s="3" t="str">
        <f>CONCATENATE("UPDATE `",$C$1,"`.`",$C$2,"` SET`",REF_VALUES[[#Headers],[ID]],"` = ",A6,",`",REF_VALUES[[#Headers],[IS_ACTIVE]],"` = ",B6,", `",REF_VALUES[[#Headers],[LOOKUP_NAME]],"` = '",C6,"', `",REF_VALUES[[#Headers],[CODE]],"` = '",D6,"', `",REF_VALUES[[#Headers],[VALUE]],"` = '",E6,"', `",REF_VALUES[[#Headers],[DESCRIPTION]],"` = '",F6,"', `",REF_VALUES[[#Headers],[LAST_UPDATED_BY]],"` = ",I6,", `",REF_VALUES[[#Headers],[LAST_UPDATED_DATE]],"` = '",J6,"' WHERE `",REF_VALUES[[#Headers],[ID]],"` = ",A6,";")</f>
        <v>UPDATE `epos`.`REF_VALUES` SET`ID` = 3,`IS_ACTIVE` = 1, `LOOKUP_NAME` = 'PAYMENT_METHOD', `CODE` = 'DEBIT', `VALUE` = 'DEBIT', `DESCRIPTION` = 'DEBIT', `LAST_UPDATED_BY` = 1, `LAST_UPDATED_DATE` = '2014-12-23' WHERE `ID` = 3;</v>
      </c>
    </row>
    <row r="7" spans="1:12">
      <c r="A7" s="3">
        <v>4</v>
      </c>
      <c r="B7" s="3">
        <v>1</v>
      </c>
      <c r="C7" s="3" t="s">
        <v>134</v>
      </c>
      <c r="D7" s="3" t="s">
        <v>135</v>
      </c>
      <c r="E7" s="3" t="s">
        <v>135</v>
      </c>
      <c r="F7" s="3" t="s">
        <v>135</v>
      </c>
      <c r="G7" s="4">
        <v>1</v>
      </c>
      <c r="H7" s="4" t="s">
        <v>114</v>
      </c>
      <c r="I7" s="4">
        <v>1</v>
      </c>
      <c r="J7" s="4" t="s">
        <v>114</v>
      </c>
      <c r="K7" s="4" t="str">
        <f>CONCATENATE("INSERT INTO `",$D$1,"`.`",$D$2,"` (`",REF_VALUES[[#Headers],[ID]],"`, `",REF_VALUES[[#Headers],[IS_ACTIVE]],"`, `",REF_VALUES[[#Headers],[LOOKUP_NAME]],"`, `",REF_VALUES[[#Headers],[CODE]],"`, `",REF_VALUES[[#Headers],[VALUE]],"`, `",REF_VALUES[[#Headers],[DESCRIPTION]],"`, `",REF_VALUES[[#Headers],[CREATED_BY]],"`, `",REF_VALUES[[#Headers],[CREATED_DATE]],"`, `",REF_VALUES[[#Headers],[LAST_UPDATED_BY]],"`, `",REF_VALUES[[#Headers],[LAST_UPDATED_DATE]],"`) VALUES (",A7,", ",B7,", '",C7,"', '",D7,"', '",E7,"', '",F7,"', ", G7,", '",H7,"', ",I7,", '",J7,"')",";")</f>
        <v>INSERT INTO ``.`` (`ID`, `IS_ACTIVE`, `LOOKUP_NAME`, `CODE`, `VALUE`, `DESCRIPTION`, `CREATED_BY`, `CREATED_DATE`, `LAST_UPDATED_BY`, `LAST_UPDATED_DATE`) VALUES (4, 1, 'CURRENCY', 'RP', 'RP', 'RP', 1, '2014-12-23', 1, '2014-12-23');</v>
      </c>
      <c r="L7" s="4" t="str">
        <f>CONCATENATE("UPDATE `",$C$1,"`.`",$C$2,"` SET`",REF_VALUES[[#Headers],[ID]],"` = ",A7,",`",REF_VALUES[[#Headers],[IS_ACTIVE]],"` = ",B7,", `",REF_VALUES[[#Headers],[LOOKUP_NAME]],"` = '",C7,"', `",REF_VALUES[[#Headers],[CODE]],"` = '",D7,"', `",REF_VALUES[[#Headers],[VALUE]],"` = '",E7,"', `",REF_VALUES[[#Headers],[DESCRIPTION]],"` = '",F7,"', `",REF_VALUES[[#Headers],[LAST_UPDATED_BY]],"` = ",I7,", `",REF_VALUES[[#Headers],[LAST_UPDATED_DATE]],"` = '",J7,"' WHERE `",REF_VALUES[[#Headers],[ID]],"` = ",A7,";")</f>
        <v>UPDATE `epos`.`REF_VALUES` SET`ID` = 4,`IS_ACTIVE` = 1, `LOOKUP_NAME` = 'CURRENCY', `CODE` = 'RP', `VALUE` = 'RP', `DESCRIPTION` = 'RP', `LAST_UPDATED_BY` = 1, `LAST_UPDATED_DATE` = '2014-12-23' WHERE `ID` = 4;</v>
      </c>
    </row>
    <row r="8" spans="1:12">
      <c r="A8" s="3">
        <v>5</v>
      </c>
      <c r="B8" s="3">
        <v>1</v>
      </c>
      <c r="C8" s="3" t="s">
        <v>134</v>
      </c>
      <c r="D8" s="3" t="s">
        <v>136</v>
      </c>
      <c r="E8" s="3" t="s">
        <v>136</v>
      </c>
      <c r="F8" s="3" t="s">
        <v>136</v>
      </c>
      <c r="G8" s="4">
        <v>1</v>
      </c>
      <c r="H8" s="4" t="s">
        <v>114</v>
      </c>
      <c r="I8" s="4">
        <v>1</v>
      </c>
      <c r="J8" s="4" t="s">
        <v>114</v>
      </c>
      <c r="K8" s="4" t="str">
        <f>CONCATENATE("INSERT INTO `",$D$1,"`.`",$D$2,"` (`",REF_VALUES[[#Headers],[ID]],"`, `",REF_VALUES[[#Headers],[IS_ACTIVE]],"`, `",REF_VALUES[[#Headers],[LOOKUP_NAME]],"`, `",REF_VALUES[[#Headers],[CODE]],"`, `",REF_VALUES[[#Headers],[VALUE]],"`, `",REF_VALUES[[#Headers],[DESCRIPTION]],"`, `",REF_VALUES[[#Headers],[CREATED_BY]],"`, `",REF_VALUES[[#Headers],[CREATED_DATE]],"`, `",REF_VALUES[[#Headers],[LAST_UPDATED_BY]],"`, `",REF_VALUES[[#Headers],[LAST_UPDATED_DATE]],"`) VALUES (",A8,", ",B8,", '",C8,"', '",D8,"', '",E8,"', '",F8,"', ", G8,", '",H8,"', ",I8,", '",J8,"')",";")</f>
        <v>INSERT INTO ``.`` (`ID`, `IS_ACTIVE`, `LOOKUP_NAME`, `CODE`, `VALUE`, `DESCRIPTION`, `CREATED_BY`, `CREATED_DATE`, `LAST_UPDATED_BY`, `LAST_UPDATED_DATE`) VALUES (5, 1, 'CURRENCY', 'SDG', 'SDG', 'SDG', 1, '2014-12-23', 1, '2014-12-23');</v>
      </c>
      <c r="L8" s="4" t="str">
        <f>CONCATENATE("UPDATE `",$C$1,"`.`",$C$2,"` SET`",REF_VALUES[[#Headers],[ID]],"` = ",A8,",`",REF_VALUES[[#Headers],[IS_ACTIVE]],"` = ",B8,", `",REF_VALUES[[#Headers],[LOOKUP_NAME]],"` = '",C8,"', `",REF_VALUES[[#Headers],[CODE]],"` = '",D8,"', `",REF_VALUES[[#Headers],[VALUE]],"` = '",E8,"', `",REF_VALUES[[#Headers],[DESCRIPTION]],"` = '",F8,"', `",REF_VALUES[[#Headers],[LAST_UPDATED_BY]],"` = ",I8,", `",REF_VALUES[[#Headers],[LAST_UPDATED_DATE]],"` = '",J8,"' WHERE `",REF_VALUES[[#Headers],[ID]],"` = ",A8,";")</f>
        <v>UPDATE `epos`.`REF_VALUES` SET`ID` = 5,`IS_ACTIVE` = 1, `LOOKUP_NAME` = 'CURRENCY', `CODE` = 'SDG', `VALUE` = 'SDG', `DESCRIPTION` = 'SDG', `LAST_UPDATED_BY` = 1, `LAST_UPDATED_DATE` = '2014-12-23' WHERE `ID` = 5;</v>
      </c>
    </row>
    <row r="9" spans="1:12">
      <c r="A9" s="3">
        <v>6</v>
      </c>
      <c r="B9" s="3">
        <v>1</v>
      </c>
      <c r="C9" s="3" t="s">
        <v>134</v>
      </c>
      <c r="D9" s="3" t="s">
        <v>137</v>
      </c>
      <c r="E9" s="3" t="s">
        <v>137</v>
      </c>
      <c r="F9" s="3" t="s">
        <v>137</v>
      </c>
      <c r="G9" s="4">
        <v>1</v>
      </c>
      <c r="H9" s="4" t="s">
        <v>114</v>
      </c>
      <c r="I9" s="4">
        <v>1</v>
      </c>
      <c r="J9" s="4" t="s">
        <v>114</v>
      </c>
      <c r="K9" s="4" t="str">
        <f>CONCATENATE("INSERT INTO `",$D$1,"`.`",$D$2,"` (`",REF_VALUES[[#Headers],[ID]],"`, `",REF_VALUES[[#Headers],[IS_ACTIVE]],"`, `",REF_VALUES[[#Headers],[LOOKUP_NAME]],"`, `",REF_VALUES[[#Headers],[CODE]],"`, `",REF_VALUES[[#Headers],[VALUE]],"`, `",REF_VALUES[[#Headers],[DESCRIPTION]],"`, `",REF_VALUES[[#Headers],[CREATED_BY]],"`, `",REF_VALUES[[#Headers],[CREATED_DATE]],"`, `",REF_VALUES[[#Headers],[LAST_UPDATED_BY]],"`, `",REF_VALUES[[#Headers],[LAST_UPDATED_DATE]],"`) VALUES (",A9,", ",B9,", '",C9,"', '",D9,"', '",E9,"', '",F9,"', ", G9,", '",H9,"', ",I9,", '",J9,"')",";")</f>
        <v>INSERT INTO ``.`` (`ID`, `IS_ACTIVE`, `LOOKUP_NAME`, `CODE`, `VALUE`, `DESCRIPTION`, `CREATED_BY`, `CREATED_DATE`, `LAST_UPDATED_BY`, `LAST_UPDATED_DATE`) VALUES (6, 1, 'CURRENCY', 'MYR', 'MYR', 'MYR', 1, '2014-12-23', 1, '2014-12-23');</v>
      </c>
      <c r="L9" s="4" t="str">
        <f>CONCATENATE("UPDATE `",$C$1,"`.`",$C$2,"` SET`",REF_VALUES[[#Headers],[ID]],"` = ",A9,",`",REF_VALUES[[#Headers],[IS_ACTIVE]],"` = ",B9,", `",REF_VALUES[[#Headers],[LOOKUP_NAME]],"` = '",C9,"', `",REF_VALUES[[#Headers],[CODE]],"` = '",D9,"', `",REF_VALUES[[#Headers],[VALUE]],"` = '",E9,"', `",REF_VALUES[[#Headers],[DESCRIPTION]],"` = '",F9,"', `",REF_VALUES[[#Headers],[LAST_UPDATED_BY]],"` = ",I9,", `",REF_VALUES[[#Headers],[LAST_UPDATED_DATE]],"` = '",J9,"' WHERE `",REF_VALUES[[#Headers],[ID]],"` = ",A9,";")</f>
        <v>UPDATE `epos`.`REF_VALUES` SET`ID` = 6,`IS_ACTIVE` = 1, `LOOKUP_NAME` = 'CURRENCY', `CODE` = 'MYR', `VALUE` = 'MYR', `DESCRIPTION` = 'MYR', `LAST_UPDATED_BY` = 1, `LAST_UPDATED_DATE` = '2014-12-23' WHERE `ID` = 6;</v>
      </c>
    </row>
    <row r="10" spans="1:12">
      <c r="A10" s="3">
        <v>7</v>
      </c>
      <c r="B10" s="3">
        <v>1</v>
      </c>
      <c r="C10" s="3" t="s">
        <v>79</v>
      </c>
      <c r="D10" s="3" t="s">
        <v>130</v>
      </c>
      <c r="E10" s="3" t="s">
        <v>130</v>
      </c>
      <c r="F10" s="3" t="s">
        <v>130</v>
      </c>
      <c r="G10" s="4">
        <v>1</v>
      </c>
      <c r="H10" s="4" t="s">
        <v>114</v>
      </c>
      <c r="I10" s="4">
        <v>1</v>
      </c>
      <c r="J10" s="4" t="s">
        <v>114</v>
      </c>
      <c r="K10" s="4" t="str">
        <f>CONCATENATE("INSERT INTO `",$D$1,"`.`",$D$2,"` (`",REF_VALUES[[#Headers],[ID]],"`, `",REF_VALUES[[#Headers],[IS_ACTIVE]],"`, `",REF_VALUES[[#Headers],[LOOKUP_NAME]],"`, `",REF_VALUES[[#Headers],[CODE]],"`, `",REF_VALUES[[#Headers],[VALUE]],"`, `",REF_VALUES[[#Headers],[DESCRIPTION]],"`, `",REF_VALUES[[#Headers],[CREATED_BY]],"`, `",REF_VALUES[[#Headers],[CREATED_DATE]],"`, `",REF_VALUES[[#Headers],[LAST_UPDATED_BY]],"`, `",REF_VALUES[[#Headers],[LAST_UPDATED_DATE]],"`) VALUES (",A10,", ",B10,", '",C10,"', '",D10,"', '",E10,"', '",F10,"', ", G10,", '",H10,"', ",I10,", '",J10,"')",";")</f>
        <v>INSERT INTO ``.`` (`ID`, `IS_ACTIVE`, `LOOKUP_NAME`, `CODE`, `VALUE`, `DESCRIPTION`, `CREATED_BY`, `CREATED_DATE`, `LAST_UPDATED_BY`, `LAST_UPDATED_DATE`) VALUES (7, 1, 'PRINTER_CONNECTION', 'WIFI', 'WIFI', 'WIFI', 1, '2014-12-23', 1, '2014-12-23');</v>
      </c>
      <c r="L10" s="4" t="str">
        <f>CONCATENATE("UPDATE `",$C$1,"`.`",$C$2,"` SET`",REF_VALUES[[#Headers],[ID]],"` = ",A10,",`",REF_VALUES[[#Headers],[IS_ACTIVE]],"` = ",B10,", `",REF_VALUES[[#Headers],[LOOKUP_NAME]],"` = '",C10,"', `",REF_VALUES[[#Headers],[CODE]],"` = '",D10,"', `",REF_VALUES[[#Headers],[VALUE]],"` = '",E10,"', `",REF_VALUES[[#Headers],[DESCRIPTION]],"` = '",F10,"', `",REF_VALUES[[#Headers],[LAST_UPDATED_BY]],"` = ",I10,", `",REF_VALUES[[#Headers],[LAST_UPDATED_DATE]],"` = '",J10,"' WHERE `",REF_VALUES[[#Headers],[ID]],"` = ",A10,";")</f>
        <v>UPDATE `epos`.`REF_VALUES` SET`ID` = 7,`IS_ACTIVE` = 1, `LOOKUP_NAME` = 'PRINTER_CONNECTION', `CODE` = 'WIFI', `VALUE` = 'WIFI', `DESCRIPTION` = 'WIFI', `LAST_UPDATED_BY` = 1, `LAST_UPDATED_DATE` = '2014-12-23' WHERE `ID` = 7;</v>
      </c>
    </row>
    <row r="11" spans="1:12">
      <c r="A11" s="3">
        <v>8</v>
      </c>
      <c r="B11" s="3">
        <v>1</v>
      </c>
      <c r="C11" s="3" t="s">
        <v>79</v>
      </c>
      <c r="D11" s="3" t="s">
        <v>138</v>
      </c>
      <c r="E11" s="3" t="s">
        <v>138</v>
      </c>
      <c r="F11" s="3" t="s">
        <v>138</v>
      </c>
      <c r="G11" s="4">
        <v>1</v>
      </c>
      <c r="H11" s="4" t="s">
        <v>114</v>
      </c>
      <c r="I11" s="4">
        <v>1</v>
      </c>
      <c r="J11" s="4" t="s">
        <v>114</v>
      </c>
      <c r="K11" s="4" t="str">
        <f>CONCATENATE("INSERT INTO `",$D$1,"`.`",$D$2,"` (`",REF_VALUES[[#Headers],[ID]],"`, `",REF_VALUES[[#Headers],[IS_ACTIVE]],"`, `",REF_VALUES[[#Headers],[LOOKUP_NAME]],"`, `",REF_VALUES[[#Headers],[CODE]],"`, `",REF_VALUES[[#Headers],[VALUE]],"`, `",REF_VALUES[[#Headers],[DESCRIPTION]],"`, `",REF_VALUES[[#Headers],[CREATED_BY]],"`, `",REF_VALUES[[#Headers],[CREATED_DATE]],"`, `",REF_VALUES[[#Headers],[LAST_UPDATED_BY]],"`, `",REF_VALUES[[#Headers],[LAST_UPDATED_DATE]],"`) VALUES (",A11,", ",B11,", '",C11,"', '",D11,"', '",E11,"', '",F11,"', ", G11,", '",H11,"', ",I11,", '",J11,"')",";")</f>
        <v>INSERT INTO ``.`` (`ID`, `IS_ACTIVE`, `LOOKUP_NAME`, `CODE`, `VALUE`, `DESCRIPTION`, `CREATED_BY`, `CREATED_DATE`, `LAST_UPDATED_BY`, `LAST_UPDATED_DATE`) VALUES (8, 1, 'PRINTER_CONNECTION', 'BLUETHOOTH', 'BLUETHOOTH', 'BLUETHOOTH', 1, '2014-12-23', 1, '2014-12-23');</v>
      </c>
      <c r="L11" s="4" t="str">
        <f>CONCATENATE("UPDATE `",$C$1,"`.`",$C$2,"` SET`",REF_VALUES[[#Headers],[ID]],"` = ",A11,",`",REF_VALUES[[#Headers],[IS_ACTIVE]],"` = ",B11,", `",REF_VALUES[[#Headers],[LOOKUP_NAME]],"` = '",C11,"', `",REF_VALUES[[#Headers],[CODE]],"` = '",D11,"', `",REF_VALUES[[#Headers],[VALUE]],"` = '",E11,"', `",REF_VALUES[[#Headers],[DESCRIPTION]],"` = '",F11,"', `",REF_VALUES[[#Headers],[LAST_UPDATED_BY]],"` = ",I11,", `",REF_VALUES[[#Headers],[LAST_UPDATED_DATE]],"` = '",J11,"' WHERE `",REF_VALUES[[#Headers],[ID]],"` = ",A11,";")</f>
        <v>UPDATE `epos`.`REF_VALUES` SET`ID` = 8,`IS_ACTIVE` = 1, `LOOKUP_NAME` = 'PRINTER_CONNECTION', `CODE` = 'BLUETHOOTH', `VALUE` = 'BLUETHOOTH', `DESCRIPTION` = 'BLUETHOOTH', `LAST_UPDATED_BY` = 1, `LAST_UPDATED_DATE` = '2014-12-23' WHERE `ID` = 8;</v>
      </c>
    </row>
    <row r="12" spans="1:12">
      <c r="A12" s="3">
        <v>9</v>
      </c>
      <c r="B12" s="3">
        <v>1</v>
      </c>
      <c r="C12" s="3" t="s">
        <v>79</v>
      </c>
      <c r="D12" s="3" t="s">
        <v>139</v>
      </c>
      <c r="E12" s="3" t="s">
        <v>139</v>
      </c>
      <c r="F12" s="3" t="s">
        <v>139</v>
      </c>
      <c r="G12" s="4">
        <v>1</v>
      </c>
      <c r="H12" s="4" t="s">
        <v>114</v>
      </c>
      <c r="I12" s="4">
        <v>1</v>
      </c>
      <c r="J12" s="4" t="s">
        <v>114</v>
      </c>
      <c r="K12" s="4" t="str">
        <f>CONCATENATE("INSERT INTO `",$D$1,"`.`",$D$2,"` (`",REF_VALUES[[#Headers],[ID]],"`, `",REF_VALUES[[#Headers],[IS_ACTIVE]],"`, `",REF_VALUES[[#Headers],[LOOKUP_NAME]],"`, `",REF_VALUES[[#Headers],[CODE]],"`, `",REF_VALUES[[#Headers],[VALUE]],"`, `",REF_VALUES[[#Headers],[DESCRIPTION]],"`, `",REF_VALUES[[#Headers],[CREATED_BY]],"`, `",REF_VALUES[[#Headers],[CREATED_DATE]],"`, `",REF_VALUES[[#Headers],[LAST_UPDATED_BY]],"`, `",REF_VALUES[[#Headers],[LAST_UPDATED_DATE]],"`) VALUES (",A12,", ",B12,", '",C12,"', '",D12,"', '",E12,"', '",F12,"', ", G12,", '",H12,"', ",I12,", '",J12,"')",";")</f>
        <v>INSERT INTO ``.`` (`ID`, `IS_ACTIVE`, `LOOKUP_NAME`, `CODE`, `VALUE`, `DESCRIPTION`, `CREATED_BY`, `CREATED_DATE`, `LAST_UPDATED_BY`, `LAST_UPDATED_DATE`) VALUES (9, 1, 'PRINTER_CONNECTION', 'USB', 'USB', 'USB', 1, '2014-12-23', 1, '2014-12-23');</v>
      </c>
      <c r="L12" s="4" t="str">
        <f>CONCATENATE("UPDATE `",$C$1,"`.`",$C$2,"` SET`",REF_VALUES[[#Headers],[ID]],"` = ",A12,",`",REF_VALUES[[#Headers],[IS_ACTIVE]],"` = ",B12,", `",REF_VALUES[[#Headers],[LOOKUP_NAME]],"` = '",C12,"', `",REF_VALUES[[#Headers],[CODE]],"` = '",D12,"', `",REF_VALUES[[#Headers],[VALUE]],"` = '",E12,"', `",REF_VALUES[[#Headers],[DESCRIPTION]],"` = '",F12,"', `",REF_VALUES[[#Headers],[LAST_UPDATED_BY]],"` = ",I12,", `",REF_VALUES[[#Headers],[LAST_UPDATED_DATE]],"` = '",J12,"' WHERE `",REF_VALUES[[#Headers],[ID]],"` = ",A12,";")</f>
        <v>UPDATE `epos`.`REF_VALUES` SET`ID` = 9,`IS_ACTIVE` = 1, `LOOKUP_NAME` = 'PRINTER_CONNECTION', `CODE` = 'USB', `VALUE` = 'USB', `DESCRIPTION` = 'USB', `LAST_UPDATED_BY` = 1, `LAST_UPDATED_DATE` = '2014-12-23' WHERE `ID` = 9;</v>
      </c>
    </row>
    <row r="13" spans="1:12">
      <c r="A13" s="3">
        <v>10</v>
      </c>
      <c r="B13" s="3">
        <v>1</v>
      </c>
      <c r="C13" s="3" t="s">
        <v>149</v>
      </c>
      <c r="D13" s="3" t="s">
        <v>147</v>
      </c>
      <c r="E13" s="3" t="s">
        <v>147</v>
      </c>
      <c r="F13" s="3" t="s">
        <v>147</v>
      </c>
      <c r="G13" s="4">
        <v>1</v>
      </c>
      <c r="H13" s="4" t="s">
        <v>114</v>
      </c>
      <c r="I13" s="4">
        <v>1</v>
      </c>
      <c r="J13" s="4" t="s">
        <v>114</v>
      </c>
      <c r="K13" s="4" t="str">
        <f>CONCATENATE("INSERT INTO `",$D$1,"`.`",$D$2,"` (`",REF_VALUES[[#Headers],[ID]],"`, `",REF_VALUES[[#Headers],[IS_ACTIVE]],"`, `",REF_VALUES[[#Headers],[LOOKUP_NAME]],"`, `",REF_VALUES[[#Headers],[CODE]],"`, `",REF_VALUES[[#Headers],[VALUE]],"`, `",REF_VALUES[[#Headers],[DESCRIPTION]],"`, `",REF_VALUES[[#Headers],[CREATED_BY]],"`, `",REF_VALUES[[#Headers],[CREATED_DATE]],"`, `",REF_VALUES[[#Headers],[LAST_UPDATED_BY]],"`, `",REF_VALUES[[#Headers],[LAST_UPDATED_DATE]],"`) VALUES (",A13,", ",B13,", '",C13,"', '",D13,"', '",E13,"', '",F13,"', ", G13,", '",H13,"', ",I13,", '",J13,"')",";")</f>
        <v>INSERT INTO ``.`` (`ID`, `IS_ACTIVE`, `LOOKUP_NAME`, `CODE`, `VALUE`, `DESCRIPTION`, `CREATED_BY`, `CREATED_DATE`, `LAST_UPDATED_BY`, `LAST_UPDATED_DATE`) VALUES (10, 1, 'METRIC', 'PIECES', 'PIECES', 'PIECES', 1, '2014-12-23', 1, '2014-12-23');</v>
      </c>
      <c r="L13" s="4" t="str">
        <f>CONCATENATE("UPDATE `",$C$1,"`.`",$C$2,"` SET`",REF_VALUES[[#Headers],[ID]],"` = ",A13,",`",REF_VALUES[[#Headers],[IS_ACTIVE]],"` = ",B13,", `",REF_VALUES[[#Headers],[LOOKUP_NAME]],"` = '",C13,"', `",REF_VALUES[[#Headers],[CODE]],"` = '",D13,"', `",REF_VALUES[[#Headers],[VALUE]],"` = '",E13,"', `",REF_VALUES[[#Headers],[DESCRIPTION]],"` = '",F13,"', `",REF_VALUES[[#Headers],[LAST_UPDATED_BY]],"` = ",I13,", `",REF_VALUES[[#Headers],[LAST_UPDATED_DATE]],"` = '",J13,"' WHERE `",REF_VALUES[[#Headers],[ID]],"` = ",A13,";")</f>
        <v>UPDATE `epos`.`REF_VALUES` SET`ID` = 10,`IS_ACTIVE` = 1, `LOOKUP_NAME` = 'METRIC', `CODE` = 'PIECES', `VALUE` = 'PIECES', `DESCRIPTION` = 'PIECES', `LAST_UPDATED_BY` = 1, `LAST_UPDATED_DATE` = '2014-12-23' WHERE `ID` = 10;</v>
      </c>
    </row>
    <row r="14" spans="1:12">
      <c r="A14" s="3">
        <v>11</v>
      </c>
      <c r="B14" s="3">
        <v>1</v>
      </c>
      <c r="C14" s="3" t="s">
        <v>149</v>
      </c>
      <c r="D14" s="3" t="s">
        <v>150</v>
      </c>
      <c r="E14" s="3" t="s">
        <v>150</v>
      </c>
      <c r="F14" s="3" t="s">
        <v>150</v>
      </c>
      <c r="G14" s="4">
        <v>1</v>
      </c>
      <c r="H14" s="4" t="s">
        <v>114</v>
      </c>
      <c r="I14" s="4">
        <v>1</v>
      </c>
      <c r="J14" s="4" t="s">
        <v>114</v>
      </c>
      <c r="K14" s="4" t="str">
        <f>CONCATENATE("INSERT INTO `",$D$1,"`.`",$D$2,"` (`",REF_VALUES[[#Headers],[ID]],"`, `",REF_VALUES[[#Headers],[IS_ACTIVE]],"`, `",REF_VALUES[[#Headers],[LOOKUP_NAME]],"`, `",REF_VALUES[[#Headers],[CODE]],"`, `",REF_VALUES[[#Headers],[VALUE]],"`, `",REF_VALUES[[#Headers],[DESCRIPTION]],"`, `",REF_VALUES[[#Headers],[CREATED_BY]],"`, `",REF_VALUES[[#Headers],[CREATED_DATE]],"`, `",REF_VALUES[[#Headers],[LAST_UPDATED_BY]],"`, `",REF_VALUES[[#Headers],[LAST_UPDATED_DATE]],"`) VALUES (",A14,", ",B14,", '",C14,"', '",D14,"', '",E14,"', '",F14,"', ", G14,", '",H14,"', ",I14,", '",J14,"')",";")</f>
        <v>INSERT INTO ``.`` (`ID`, `IS_ACTIVE`, `LOOKUP_NAME`, `CODE`, `VALUE`, `DESCRIPTION`, `CREATED_BY`, `CREATED_DATE`, `LAST_UPDATED_BY`, `LAST_UPDATED_DATE`) VALUES (11, 1, 'METRIC', 'KILOGRAMS', 'KILOGRAMS', 'KILOGRAMS', 1, '2014-12-23', 1, '2014-12-23');</v>
      </c>
      <c r="L14" s="4" t="str">
        <f>CONCATENATE("UPDATE `",$C$1,"`.`",$C$2,"` SET`",REF_VALUES[[#Headers],[ID]],"` = ",A14,",`",REF_VALUES[[#Headers],[IS_ACTIVE]],"` = ",B14,", `",REF_VALUES[[#Headers],[LOOKUP_NAME]],"` = '",C14,"', `",REF_VALUES[[#Headers],[CODE]],"` = '",D14,"', `",REF_VALUES[[#Headers],[VALUE]],"` = '",E14,"', `",REF_VALUES[[#Headers],[DESCRIPTION]],"` = '",F14,"', `",REF_VALUES[[#Headers],[LAST_UPDATED_BY]],"` = ",I14,", `",REF_VALUES[[#Headers],[LAST_UPDATED_DATE]],"` = '",J14,"' WHERE `",REF_VALUES[[#Headers],[ID]],"` = ",A14,";")</f>
        <v>UPDATE `epos`.`REF_VALUES` SET`ID` = 11,`IS_ACTIVE` = 1, `LOOKUP_NAME` = 'METRIC', `CODE` = 'KILOGRAMS', `VALUE` = 'KILOGRAMS', `DESCRIPTION` = 'KILOGRAMS', `LAST_UPDATED_BY` = 1, `LAST_UPDATED_DATE` = '2014-12-23' WHERE `ID` = 11;</v>
      </c>
    </row>
    <row r="15" spans="1:12">
      <c r="A15" s="3">
        <v>12</v>
      </c>
      <c r="B15" s="3">
        <v>1</v>
      </c>
      <c r="C15" s="3" t="s">
        <v>149</v>
      </c>
      <c r="D15" s="3" t="s">
        <v>153</v>
      </c>
      <c r="E15" s="3" t="s">
        <v>153</v>
      </c>
      <c r="F15" s="3" t="s">
        <v>153</v>
      </c>
      <c r="G15" s="4">
        <v>1</v>
      </c>
      <c r="H15" s="4" t="s">
        <v>114</v>
      </c>
      <c r="I15" s="4">
        <v>1</v>
      </c>
      <c r="J15" s="4" t="s">
        <v>114</v>
      </c>
      <c r="K15" s="4" t="str">
        <f>CONCATENATE("INSERT INTO `",$D$1,"`.`",$D$2,"` (`",REF_VALUES[[#Headers],[ID]],"`, `",REF_VALUES[[#Headers],[IS_ACTIVE]],"`, `",REF_VALUES[[#Headers],[LOOKUP_NAME]],"`, `",REF_VALUES[[#Headers],[CODE]],"`, `",REF_VALUES[[#Headers],[VALUE]],"`, `",REF_VALUES[[#Headers],[DESCRIPTION]],"`, `",REF_VALUES[[#Headers],[CREATED_BY]],"`, `",REF_VALUES[[#Headers],[CREATED_DATE]],"`, `",REF_VALUES[[#Headers],[LAST_UPDATED_BY]],"`, `",REF_VALUES[[#Headers],[LAST_UPDATED_DATE]],"`) VALUES (",A15,", ",B15,", '",C15,"', '",D15,"', '",E15,"', '",F15,"', ", G15,", '",H15,"', ",I15,", '",J15,"')",";")</f>
        <v>INSERT INTO ``.`` (`ID`, `IS_ACTIVE`, `LOOKUP_NAME`, `CODE`, `VALUE`, `DESCRIPTION`, `CREATED_BY`, `CREATED_DATE`, `LAST_UPDATED_BY`, `LAST_UPDATED_DATE`) VALUES (12, 1, 'METRIC', 'SQUARE METERS', 'SQUARE METERS', 'SQUARE METERS', 1, '2014-12-23', 1, '2014-12-23');</v>
      </c>
      <c r="L15" s="4" t="str">
        <f>CONCATENATE("UPDATE `",$C$1,"`.`",$C$2,"` SET`",REF_VALUES[[#Headers],[ID]],"` = ",A15,",`",REF_VALUES[[#Headers],[IS_ACTIVE]],"` = ",B15,", `",REF_VALUES[[#Headers],[LOOKUP_NAME]],"` = '",C15,"', `",REF_VALUES[[#Headers],[CODE]],"` = '",D15,"', `",REF_VALUES[[#Headers],[VALUE]],"` = '",E15,"', `",REF_VALUES[[#Headers],[DESCRIPTION]],"` = '",F15,"', `",REF_VALUES[[#Headers],[LAST_UPDATED_BY]],"` = ",I15,", `",REF_VALUES[[#Headers],[LAST_UPDATED_DATE]],"` = '",J15,"' WHERE `",REF_VALUES[[#Headers],[ID]],"` = ",A15,";")</f>
        <v>UPDATE `epos`.`REF_VALUES` SET`ID` = 12,`IS_ACTIVE` = 1, `LOOKUP_NAME` = 'METRIC', `CODE` = 'SQUARE METERS', `VALUE` = 'SQUARE METERS', `DESCRIPTION` = 'SQUARE METERS', `LAST_UPDATED_BY` = 1, `LAST_UPDATED_DATE` = '2014-12-23' WHERE `ID` = 12;</v>
      </c>
    </row>
    <row r="16" spans="1:12">
      <c r="A16" s="3">
        <v>13</v>
      </c>
      <c r="B16" s="3">
        <v>1</v>
      </c>
      <c r="C16" s="3" t="s">
        <v>149</v>
      </c>
      <c r="D16" s="3" t="s">
        <v>154</v>
      </c>
      <c r="E16" s="3" t="s">
        <v>154</v>
      </c>
      <c r="F16" s="3" t="s">
        <v>154</v>
      </c>
      <c r="G16" s="4">
        <v>1</v>
      </c>
      <c r="H16" s="4" t="s">
        <v>114</v>
      </c>
      <c r="I16" s="4">
        <v>1</v>
      </c>
      <c r="J16" s="4" t="s">
        <v>114</v>
      </c>
      <c r="K16" s="4" t="str">
        <f>CONCATENATE("INSERT INTO `",$D$1,"`.`",$D$2,"` (`",REF_VALUES[[#Headers],[ID]],"`, `",REF_VALUES[[#Headers],[IS_ACTIVE]],"`, `",REF_VALUES[[#Headers],[LOOKUP_NAME]],"`, `",REF_VALUES[[#Headers],[CODE]],"`, `",REF_VALUES[[#Headers],[VALUE]],"`, `",REF_VALUES[[#Headers],[DESCRIPTION]],"`, `",REF_VALUES[[#Headers],[CREATED_BY]],"`, `",REF_VALUES[[#Headers],[CREATED_DATE]],"`, `",REF_VALUES[[#Headers],[LAST_UPDATED_BY]],"`, `",REF_VALUES[[#Headers],[LAST_UPDATED_DATE]],"`) VALUES (",A16,", ",B16,", '",C16,"', '",D16,"', '",E16,"', '",F16,"', ", G16,", '",H16,"', ",I16,", '",J16,"')",";")</f>
        <v>INSERT INTO ``.`` (`ID`, `IS_ACTIVE`, `LOOKUP_NAME`, `CODE`, `VALUE`, `DESCRIPTION`, `CREATED_BY`, `CREATED_DATE`, `LAST_UPDATED_BY`, `LAST_UPDATED_DATE`) VALUES (13, 1, 'METRIC', 'METERS', 'METERS', 'METERS', 1, '2014-12-23', 1, '2014-12-23');</v>
      </c>
      <c r="L16" s="4" t="str">
        <f>CONCATENATE("UPDATE `",$C$1,"`.`",$C$2,"` SET`",REF_VALUES[[#Headers],[ID]],"` = ",A16,",`",REF_VALUES[[#Headers],[IS_ACTIVE]],"` = ",B16,", `",REF_VALUES[[#Headers],[LOOKUP_NAME]],"` = '",C16,"', `",REF_VALUES[[#Headers],[CODE]],"` = '",D16,"', `",REF_VALUES[[#Headers],[VALUE]],"` = '",E16,"', `",REF_VALUES[[#Headers],[DESCRIPTION]],"` = '",F16,"', `",REF_VALUES[[#Headers],[LAST_UPDATED_BY]],"` = ",I16,", `",REF_VALUES[[#Headers],[LAST_UPDATED_DATE]],"` = '",J16,"' WHERE `",REF_VALUES[[#Headers],[ID]],"` = ",A16,";")</f>
        <v>UPDATE `epos`.`REF_VALUES` SET`ID` = 13,`IS_ACTIVE` = 1, `LOOKUP_NAME` = 'METRIC', `CODE` = 'METERS', `VALUE` = 'METERS', `DESCRIPTION` = 'METERS', `LAST_UPDATED_BY` = 1, `LAST_UPDATED_DATE` = '2014-12-23' WHERE `ID` = 13;</v>
      </c>
    </row>
    <row r="17" spans="1:12">
      <c r="A17" s="3">
        <v>14</v>
      </c>
      <c r="B17" s="3">
        <v>1</v>
      </c>
      <c r="C17" s="3" t="s">
        <v>149</v>
      </c>
      <c r="D17" s="3" t="s">
        <v>155</v>
      </c>
      <c r="E17" s="3" t="s">
        <v>155</v>
      </c>
      <c r="F17" s="3" t="s">
        <v>155</v>
      </c>
      <c r="G17" s="4">
        <v>1</v>
      </c>
      <c r="H17" s="4" t="s">
        <v>114</v>
      </c>
      <c r="I17" s="4">
        <v>1</v>
      </c>
      <c r="J17" s="4" t="s">
        <v>114</v>
      </c>
      <c r="K17" s="4" t="str">
        <f>CONCATENATE("INSERT INTO `",$D$1,"`.`",$D$2,"` (`",REF_VALUES[[#Headers],[ID]],"`, `",REF_VALUES[[#Headers],[IS_ACTIVE]],"`, `",REF_VALUES[[#Headers],[LOOKUP_NAME]],"`, `",REF_VALUES[[#Headers],[CODE]],"`, `",REF_VALUES[[#Headers],[VALUE]],"`, `",REF_VALUES[[#Headers],[DESCRIPTION]],"`, `",REF_VALUES[[#Headers],[CREATED_BY]],"`, `",REF_VALUES[[#Headers],[CREATED_DATE]],"`, `",REF_VALUES[[#Headers],[LAST_UPDATED_BY]],"`, `",REF_VALUES[[#Headers],[LAST_UPDATED_DATE]],"`) VALUES (",A17,", ",B17,", '",C17,"', '",D17,"', '",E17,"', '",F17,"', ", G17,", '",H17,"', ",I17,", '",J17,"')",";")</f>
        <v>INSERT INTO ``.`` (`ID`, `IS_ACTIVE`, `LOOKUP_NAME`, `CODE`, `VALUE`, `DESCRIPTION`, `CREATED_BY`, `CREATED_DATE`, `LAST_UPDATED_BY`, `LAST_UPDATED_DATE`) VALUES (14, 1, 'METRIC', 'LITERS', 'LITERS', 'LITERS', 1, '2014-12-23', 1, '2014-12-23');</v>
      </c>
      <c r="L17" s="4" t="str">
        <f>CONCATENATE("UPDATE `",$C$1,"`.`",$C$2,"` SET`",REF_VALUES[[#Headers],[ID]],"` = ",A17,",`",REF_VALUES[[#Headers],[IS_ACTIVE]],"` = ",B17,", `",REF_VALUES[[#Headers],[LOOKUP_NAME]],"` = '",C17,"', `",REF_VALUES[[#Headers],[CODE]],"` = '",D17,"', `",REF_VALUES[[#Headers],[VALUE]],"` = '",E17,"', `",REF_VALUES[[#Headers],[DESCRIPTION]],"` = '",F17,"', `",REF_VALUES[[#Headers],[LAST_UPDATED_BY]],"` = ",I17,", `",REF_VALUES[[#Headers],[LAST_UPDATED_DATE]],"` = '",J17,"' WHERE `",REF_VALUES[[#Headers],[ID]],"` = ",A17,";")</f>
        <v>UPDATE `epos`.`REF_VALUES` SET`ID` = 14,`IS_ACTIVE` = 1, `LOOKUP_NAME` = 'METRIC', `CODE` = 'LITERS', `VALUE` = 'LITERS', `DESCRIPTION` = 'LITERS', `LAST_UPDATED_BY` = 1, `LAST_UPDATED_DATE` = '2014-12-23' WHERE `ID` = 14;</v>
      </c>
    </row>
    <row r="18" spans="1:12">
      <c r="A18" s="3">
        <v>15</v>
      </c>
      <c r="B18" s="3">
        <v>1</v>
      </c>
      <c r="C18" s="3"/>
      <c r="D18" s="3"/>
      <c r="E18" s="3"/>
      <c r="F18" s="3"/>
      <c r="G18" s="3"/>
      <c r="H18" s="3"/>
      <c r="I18" s="3"/>
      <c r="J18" s="3"/>
      <c r="K18" s="3"/>
    </row>
    <row r="19" spans="1:12">
      <c r="A19" s="3">
        <v>16</v>
      </c>
      <c r="B19" s="3">
        <v>1</v>
      </c>
      <c r="C19" s="3"/>
      <c r="D19" s="3"/>
      <c r="E19" s="3"/>
      <c r="F19" s="3"/>
      <c r="G19" s="3"/>
      <c r="H19" s="3"/>
      <c r="I19" s="3"/>
      <c r="J19" s="3"/>
      <c r="K19" s="3"/>
    </row>
    <row r="20" spans="1:12">
      <c r="A20" s="3">
        <v>17</v>
      </c>
      <c r="B20" s="3">
        <v>1</v>
      </c>
      <c r="C20" s="3"/>
      <c r="D20" s="3"/>
      <c r="E20" s="3"/>
      <c r="F20" s="3"/>
      <c r="G20" s="3"/>
      <c r="H20" s="3"/>
      <c r="I20" s="3"/>
      <c r="J20" s="3"/>
      <c r="K20" s="3"/>
    </row>
    <row r="21" spans="1:12">
      <c r="A21" s="2">
        <v>18</v>
      </c>
      <c r="B21" s="3">
        <v>1</v>
      </c>
      <c r="C21" s="3"/>
      <c r="D21" s="3"/>
      <c r="E21" s="3"/>
      <c r="F21" s="3"/>
      <c r="G21" s="2"/>
      <c r="H21" s="2"/>
      <c r="I21" s="2"/>
      <c r="J21" s="2"/>
      <c r="K21" s="2"/>
    </row>
    <row r="22" spans="1:12">
      <c r="A22" s="2">
        <v>19</v>
      </c>
      <c r="B22" s="9">
        <v>1</v>
      </c>
      <c r="C22" s="10"/>
      <c r="D22" s="3"/>
      <c r="E22" s="3"/>
      <c r="F22" s="3"/>
      <c r="G22" s="2"/>
      <c r="H22" s="2"/>
      <c r="I22" s="2"/>
      <c r="J22" s="2"/>
      <c r="K22" s="2"/>
    </row>
    <row r="23" spans="1:12">
      <c r="A23" s="2">
        <v>20</v>
      </c>
      <c r="B23" s="9">
        <v>1</v>
      </c>
      <c r="C23" s="10"/>
      <c r="D23" s="3"/>
      <c r="E23" s="3"/>
      <c r="F23" s="3"/>
      <c r="G23" s="2"/>
      <c r="H23" s="2"/>
      <c r="I23" s="2"/>
      <c r="J23" s="2"/>
      <c r="K23" s="2"/>
    </row>
    <row r="24" spans="1:12">
      <c r="A24" s="2"/>
      <c r="B24" s="2"/>
      <c r="C24" s="3"/>
      <c r="D24" s="3"/>
      <c r="E24" s="3"/>
      <c r="F24" s="3"/>
      <c r="G24" s="2"/>
      <c r="H24" s="2"/>
      <c r="I24" s="2"/>
      <c r="J24" s="2"/>
      <c r="K24" s="2"/>
    </row>
    <row r="25" spans="1:12">
      <c r="A25" s="2"/>
      <c r="B25" s="2"/>
      <c r="C25" s="3"/>
      <c r="D25" s="3"/>
      <c r="E25" s="3"/>
      <c r="F25" s="3"/>
      <c r="G25" s="2"/>
      <c r="H25" s="2"/>
      <c r="I25" s="2"/>
      <c r="J25" s="2"/>
      <c r="K25" s="2"/>
    </row>
    <row r="26" spans="1:12">
      <c r="A26" s="2"/>
      <c r="B26" s="2"/>
      <c r="C26" s="3"/>
      <c r="D26" s="3"/>
      <c r="E26" s="3"/>
      <c r="F26" s="3"/>
      <c r="G26" s="2"/>
      <c r="H26" s="2"/>
      <c r="I26" s="2"/>
      <c r="J26" s="2"/>
      <c r="K26" s="2"/>
    </row>
    <row r="27" spans="1:12">
      <c r="A27" s="2"/>
      <c r="B27" s="2"/>
      <c r="C27" s="3"/>
      <c r="D27" s="3"/>
      <c r="E27" s="3"/>
      <c r="F27" s="3"/>
      <c r="G27" s="2"/>
      <c r="H27" s="2"/>
      <c r="I27" s="2"/>
      <c r="J27" s="2"/>
      <c r="K27" s="2"/>
    </row>
    <row r="28" spans="1:12">
      <c r="A28" s="2"/>
      <c r="B28" s="2"/>
      <c r="C28" s="3"/>
      <c r="D28" s="3"/>
      <c r="E28" s="3"/>
      <c r="F28" s="3"/>
      <c r="G28" s="2"/>
      <c r="H28" s="2"/>
      <c r="I28" s="2"/>
      <c r="J28" s="2"/>
      <c r="K28" s="2"/>
    </row>
    <row r="29" spans="1:12">
      <c r="A29" s="2"/>
      <c r="B29" s="2"/>
      <c r="C29" s="3"/>
      <c r="D29" s="3"/>
      <c r="E29" s="3"/>
      <c r="F29" s="3"/>
      <c r="G29" s="2"/>
      <c r="H29" s="2"/>
      <c r="I29" s="2"/>
      <c r="J29" s="2"/>
      <c r="K29" s="2"/>
    </row>
  </sheetData>
  <mergeCells count="2">
    <mergeCell ref="A1:B1"/>
    <mergeCell ref="A2:B2"/>
  </mergeCells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J7" sqref="J4:J7"/>
    </sheetView>
  </sheetViews>
  <sheetFormatPr baseColWidth="10" defaultRowHeight="15" x14ac:dyDescent="0"/>
  <cols>
    <col min="1" max="1" width="5.83203125" customWidth="1"/>
    <col min="2" max="2" width="12.5" customWidth="1"/>
    <col min="3" max="4" width="20.6640625" customWidth="1"/>
    <col min="5" max="5" width="15.33203125" customWidth="1"/>
    <col min="6" max="6" width="17.5" customWidth="1"/>
    <col min="7" max="7" width="20.1640625" bestFit="1" customWidth="1"/>
    <col min="8" max="8" width="22.33203125" bestFit="1" customWidth="1"/>
    <col min="9" max="9" width="37.33203125" customWidth="1"/>
    <col min="10" max="10" width="25.6640625" customWidth="1"/>
  </cols>
  <sheetData>
    <row r="1" spans="1:10">
      <c r="A1" s="11" t="s">
        <v>9</v>
      </c>
      <c r="B1" s="11"/>
      <c r="C1" t="s">
        <v>42</v>
      </c>
    </row>
    <row r="2" spans="1:10">
      <c r="A2" s="12" t="s">
        <v>7</v>
      </c>
      <c r="B2" s="12"/>
      <c r="C2" s="5" t="s">
        <v>145</v>
      </c>
      <c r="D2" s="5"/>
    </row>
    <row r="3" spans="1:10">
      <c r="A3" s="2" t="s">
        <v>0</v>
      </c>
      <c r="B3" s="2" t="s">
        <v>1</v>
      </c>
      <c r="C3" s="2" t="s">
        <v>85</v>
      </c>
      <c r="D3" s="2" t="s">
        <v>149</v>
      </c>
      <c r="E3" s="2" t="s">
        <v>2</v>
      </c>
      <c r="F3" s="2" t="s">
        <v>10</v>
      </c>
      <c r="G3" s="2" t="s">
        <v>5</v>
      </c>
      <c r="H3" s="2" t="s">
        <v>6</v>
      </c>
      <c r="I3" s="2" t="s">
        <v>8</v>
      </c>
      <c r="J3" s="13" t="s">
        <v>157</v>
      </c>
    </row>
    <row r="4" spans="1:10">
      <c r="A4" s="3">
        <v>1</v>
      </c>
      <c r="B4" s="3" t="s">
        <v>146</v>
      </c>
      <c r="C4" s="3">
        <v>0.5</v>
      </c>
      <c r="D4" s="3" t="s">
        <v>150</v>
      </c>
      <c r="E4" s="4">
        <v>1</v>
      </c>
      <c r="F4" s="4" t="s">
        <v>114</v>
      </c>
      <c r="G4" s="4">
        <v>1</v>
      </c>
      <c r="H4" s="4" t="s">
        <v>114</v>
      </c>
      <c r="I4" s="3" t="str">
        <f>CONCATENATE("INSERT INTO `",$C$1,"`.`",$C$2,"` (`",INVENTORY[[#Headers],[ID]],"`, `",INVENTORY[[#Headers],[NAME]],"`, `",INVENTORY[[#Headers],[QUANTITY]],"`, `",INVENTORY[[#Headers],[METRIC]],"`, `",INVENTORY[[#Headers],[CREATED_BY]],"`, `",INVENTORY[[#Headers],[CREATED_DATE]],"`, `",INVENTORY[[#Headers],[LAST_UPDATED_BY]],"`, `",INVENTORY[[#Headers],[LAST_UPDATED_DATE]],"`) VALUES (",A4,", '",B4,"', ",C4,", '",D4,"', ",E4,", '",F4,"', ",G4,", '",H4,"')",";")</f>
        <v>INSERT INTO `epos`.`INVENTORY` (`ID`, `NAME`, `QUANTITY`, `METRIC`, `CREATED_BY`, `CREATED_DATE`, `LAST_UPDATED_BY`, `LAST_UPDATED_DATE`) VALUES (1, 'Chicken', 0.5, 'KILOGRAMS', 1, '2014-12-23', 1, '2014-12-23');</v>
      </c>
      <c r="J4" s="3" t="str">
        <f>CONCATENATE("UPDATE `",$C$1,"`.`",$C$2,"` SET`",INVENTORY[[#Headers],[ID]],"` = ",A4,",`",INVENTORY[[#Headers],[NAME]],"` = '",B4,"', `",INVENTORY[[#Headers],[QUANTITY]],"` = ",C4,", `",INVENTORY[[#Headers],[METRIC]],"` = '",D4,"', `",INVENTORY[[#Headers],[LAST_UPDATED_BY]],"` = ",G4,", `",INVENTORY[[#Headers],[LAST_UPDATED_DATE]],"` = '",H4,"' WHERE `",INVENTORY[[#Headers],[ID]],"` = ",A4,";")</f>
        <v>UPDATE `epos`.`INVENTORY` SET`ID` = 1,`NAME` = 'Chicken', `QUANTITY` = 0.5, `METRIC` = 'KILOGRAMS', `LAST_UPDATED_BY` = 1, `LAST_UPDATED_DATE` = '2014-12-23' WHERE `ID` = 1;</v>
      </c>
    </row>
    <row r="5" spans="1:10">
      <c r="A5" s="3">
        <v>2</v>
      </c>
      <c r="B5" s="3" t="s">
        <v>148</v>
      </c>
      <c r="C5" s="3">
        <v>100</v>
      </c>
      <c r="D5" s="3" t="s">
        <v>147</v>
      </c>
      <c r="E5" s="4">
        <v>1</v>
      </c>
      <c r="F5" s="4" t="s">
        <v>114</v>
      </c>
      <c r="G5" s="4">
        <v>1</v>
      </c>
      <c r="H5" s="4" t="s">
        <v>114</v>
      </c>
      <c r="I5" s="3" t="str">
        <f>CONCATENATE("INSERT INTO `",$C$1,"`.`",$C$2,"` (`",INVENTORY[[#Headers],[ID]],"`, `",INVENTORY[[#Headers],[NAME]],"`, `",INVENTORY[[#Headers],[QUANTITY]],"`, `",INVENTORY[[#Headers],[METRIC]],"`, `",INVENTORY[[#Headers],[CREATED_BY]],"`, `",INVENTORY[[#Headers],[CREATED_DATE]],"`, `",INVENTORY[[#Headers],[LAST_UPDATED_BY]],"`, `",INVENTORY[[#Headers],[LAST_UPDATED_DATE]],"`) VALUES (",A5,", '",B5,"', ",C5,", '",D5,"', ",E5,", '",F5,"', ",G5,", '",H5,"')",";")</f>
        <v>INSERT INTO `epos`.`INVENTORY` (`ID`, `NAME`, `QUANTITY`, `METRIC`, `CREATED_BY`, `CREATED_DATE`, `LAST_UPDATED_BY`, `LAST_UPDATED_DATE`) VALUES (2, 'Coke Cans', 100, 'PIECES', 1, '2014-12-23', 1, '2014-12-23');</v>
      </c>
      <c r="J5" s="3" t="str">
        <f>CONCATENATE("UPDATE `",$C$1,"`.`",$C$2,"` SET`",INVENTORY[[#Headers],[ID]],"` = ",A5,",`",INVENTORY[[#Headers],[NAME]],"` = '",B5,"', `",INVENTORY[[#Headers],[QUANTITY]],"` = ",C5,", `",INVENTORY[[#Headers],[METRIC]],"` = '",D5,"', `",INVENTORY[[#Headers],[LAST_UPDATED_BY]],"` = ",G5,", `",INVENTORY[[#Headers],[LAST_UPDATED_DATE]],"` = '",H5,"' WHERE `",INVENTORY[[#Headers],[ID]],"` = ",A5,";")</f>
        <v>UPDATE `epos`.`INVENTORY` SET`ID` = 2,`NAME` = 'Coke Cans', `QUANTITY` = 100, `METRIC` = 'PIECES', `LAST_UPDATED_BY` = 1, `LAST_UPDATED_DATE` = '2014-12-23' WHERE `ID` = 2;</v>
      </c>
    </row>
    <row r="6" spans="1:10">
      <c r="A6" s="3">
        <v>3</v>
      </c>
      <c r="B6" s="3" t="s">
        <v>152</v>
      </c>
      <c r="C6" s="3">
        <v>20</v>
      </c>
      <c r="D6" s="3" t="s">
        <v>147</v>
      </c>
      <c r="E6" s="4">
        <v>1</v>
      </c>
      <c r="F6" s="4" t="s">
        <v>114</v>
      </c>
      <c r="G6" s="4">
        <v>1</v>
      </c>
      <c r="H6" s="4" t="s">
        <v>114</v>
      </c>
      <c r="I6" s="3" t="str">
        <f>CONCATENATE("INSERT INTO `",$C$1,"`.`",$C$2,"` (`",INVENTORY[[#Headers],[ID]],"`, `",INVENTORY[[#Headers],[NAME]],"`, `",INVENTORY[[#Headers],[QUANTITY]],"`, `",INVENTORY[[#Headers],[METRIC]],"`, `",INVENTORY[[#Headers],[CREATED_BY]],"`, `",INVENTORY[[#Headers],[CREATED_DATE]],"`, `",INVENTORY[[#Headers],[LAST_UPDATED_BY]],"`, `",INVENTORY[[#Headers],[LAST_UPDATED_DATE]],"`) VALUES (",A6,", '",B6,"', ",C6,", '",D6,"', ",E6,", '",F6,"', ",G6,", '",H6,"')",";")</f>
        <v>INSERT INTO `epos`.`INVENTORY` (`ID`, `NAME`, `QUANTITY`, `METRIC`, `CREATED_BY`, `CREATED_DATE`, `LAST_UPDATED_BY`, `LAST_UPDATED_DATE`) VALUES (3, 'Aqua Bottle', 20, 'PIECES', 1, '2014-12-23', 1, '2014-12-23');</v>
      </c>
      <c r="J6" s="3" t="str">
        <f>CONCATENATE("UPDATE `",$C$1,"`.`",$C$2,"` SET`",INVENTORY[[#Headers],[ID]],"` = ",A6,",`",INVENTORY[[#Headers],[NAME]],"` = '",B6,"', `",INVENTORY[[#Headers],[QUANTITY]],"` = ",C6,", `",INVENTORY[[#Headers],[METRIC]],"` = '",D6,"', `",INVENTORY[[#Headers],[LAST_UPDATED_BY]],"` = ",G6,", `",INVENTORY[[#Headers],[LAST_UPDATED_DATE]],"` = '",H6,"' WHERE `",INVENTORY[[#Headers],[ID]],"` = ",A6,";")</f>
        <v>UPDATE `epos`.`INVENTORY` SET`ID` = 3,`NAME` = 'Aqua Bottle', `QUANTITY` = 20, `METRIC` = 'PIECES', `LAST_UPDATED_BY` = 1, `LAST_UPDATED_DATE` = '2014-12-23' WHERE `ID` = 3;</v>
      </c>
    </row>
    <row r="7" spans="1:10">
      <c r="A7" s="3">
        <v>4</v>
      </c>
      <c r="B7" s="3" t="s">
        <v>151</v>
      </c>
      <c r="C7" s="3">
        <v>5</v>
      </c>
      <c r="D7" s="3" t="s">
        <v>150</v>
      </c>
      <c r="E7" s="4">
        <v>1</v>
      </c>
      <c r="F7" s="4" t="s">
        <v>114</v>
      </c>
      <c r="G7" s="4">
        <v>1</v>
      </c>
      <c r="H7" s="4" t="s">
        <v>114</v>
      </c>
      <c r="I7" s="4" t="str">
        <f>CONCATENATE("INSERT INTO `",$C$1,"`.`",$C$2,"` (`",INVENTORY[[#Headers],[ID]],"`, `",INVENTORY[[#Headers],[NAME]],"`, `",INVENTORY[[#Headers],[QUANTITY]],"`, `",INVENTORY[[#Headers],[METRIC]],"`, `",INVENTORY[[#Headers],[CREATED_BY]],"`, `",INVENTORY[[#Headers],[CREATED_DATE]],"`, `",INVENTORY[[#Headers],[LAST_UPDATED_BY]],"`, `",INVENTORY[[#Headers],[LAST_UPDATED_DATE]],"`) VALUES (",A7,", '",B7,"', ",C7,", '",D7,"', ",E7,", '",F7,"', ",G7,", '",H7,"')",";")</f>
        <v>INSERT INTO `epos`.`INVENTORY` (`ID`, `NAME`, `QUANTITY`, `METRIC`, `CREATED_BY`, `CREATED_DATE`, `LAST_UPDATED_BY`, `LAST_UPDATED_DATE`) VALUES (4, 'Rice', 5, 'KILOGRAMS', 1, '2014-12-23', 1, '2014-12-23');</v>
      </c>
      <c r="J7" s="4" t="str">
        <f>CONCATENATE("UPDATE `",$C$1,"`.`",$C$2,"` SET`",INVENTORY[[#Headers],[ID]],"` = ",A7,",`",INVENTORY[[#Headers],[NAME]],"` = '",B7,"', `",INVENTORY[[#Headers],[QUANTITY]],"` = ",C7,", `",INVENTORY[[#Headers],[METRIC]],"` = '",D7,"', `",INVENTORY[[#Headers],[LAST_UPDATED_BY]],"` = ",G7,", `",INVENTORY[[#Headers],[LAST_UPDATED_DATE]],"` = '",H7,"' WHERE `",INVENTORY[[#Headers],[ID]],"` = ",A7,";")</f>
        <v>UPDATE `epos`.`INVENTORY` SET`ID` = 4,`NAME` = 'Rice', `QUANTITY` = 5, `METRIC` = 'KILOGRAMS', `LAST_UPDATED_BY` = 1, `LAST_UPDATED_DATE` = '2014-12-23' WHERE `ID` = 4;</v>
      </c>
    </row>
    <row r="8" spans="1:10">
      <c r="A8" s="3">
        <v>5</v>
      </c>
      <c r="B8" s="3" t="s">
        <v>193</v>
      </c>
      <c r="C8" s="3">
        <v>10</v>
      </c>
      <c r="D8" s="3" t="s">
        <v>195</v>
      </c>
      <c r="E8" s="4">
        <v>1</v>
      </c>
      <c r="F8" s="4" t="s">
        <v>114</v>
      </c>
      <c r="G8" s="4">
        <v>1</v>
      </c>
      <c r="H8" s="4" t="s">
        <v>114</v>
      </c>
      <c r="I8" s="4" t="str">
        <f>CONCATENATE("INSERT INTO `",$C$1,"`.`",$C$2,"` (`",INVENTORY[[#Headers],[ID]],"`, `",INVENTORY[[#Headers],[NAME]],"`, `",INVENTORY[[#Headers],[QUANTITY]],"`, `",INVENTORY[[#Headers],[METRIC]],"`, `",INVENTORY[[#Headers],[CREATED_BY]],"`, `",INVENTORY[[#Headers],[CREATED_DATE]],"`, `",INVENTORY[[#Headers],[LAST_UPDATED_BY]],"`, `",INVENTORY[[#Headers],[LAST_UPDATED_DATE]],"`) VALUES (",A8,", '",B8,"', ",C8,", '",D8,"', ",E8,", '",F8,"', ",G8,", '",H8,"')",";")</f>
        <v>INSERT INTO `epos`.`INVENTORY` (`ID`, `NAME`, `QUANTITY`, `METRIC`, `CREATED_BY`, `CREATED_DATE`, `LAST_UPDATED_BY`, `LAST_UPDATED_DATE`) VALUES (5, 'Inventory5', 10, 'metric5', 1, '2014-12-23', 1, '2014-12-23');</v>
      </c>
      <c r="J8" s="4" t="str">
        <f>CONCATENATE("UPDATE `",$C$1,"`.`",$C$2,"` SET`",INVENTORY[[#Headers],[ID]],"` = ",A8,",`",INVENTORY[[#Headers],[NAME]],"` = '",B8,"', `",INVENTORY[[#Headers],[QUANTITY]],"` = ",C8,", `",INVENTORY[[#Headers],[METRIC]],"` = '",D8,"', `",INVENTORY[[#Headers],[LAST_UPDATED_BY]],"` = ",G8,", `",INVENTORY[[#Headers],[LAST_UPDATED_DATE]],"` = '",H8,"' WHERE `",INVENTORY[[#Headers],[ID]],"` = ",A8,";")</f>
        <v>UPDATE `epos`.`INVENTORY` SET`ID` = 5,`NAME` = 'Inventory5', `QUANTITY` = 10, `METRIC` = 'metric5', `LAST_UPDATED_BY` = 1, `LAST_UPDATED_DATE` = '2014-12-23' WHERE `ID` = 5;</v>
      </c>
    </row>
    <row r="9" spans="1:10">
      <c r="A9" s="3">
        <v>6</v>
      </c>
      <c r="B9" s="3" t="s">
        <v>194</v>
      </c>
      <c r="C9" s="3">
        <v>10</v>
      </c>
      <c r="D9" s="3" t="s">
        <v>196</v>
      </c>
      <c r="E9" s="4">
        <v>1</v>
      </c>
      <c r="F9" s="4" t="s">
        <v>114</v>
      </c>
      <c r="G9" s="4">
        <v>1</v>
      </c>
      <c r="H9" s="4" t="s">
        <v>114</v>
      </c>
      <c r="I9" s="4" t="str">
        <f>CONCATENATE("INSERT INTO `",$C$1,"`.`",$C$2,"` (`",INVENTORY[[#Headers],[ID]],"`, `",INVENTORY[[#Headers],[NAME]],"`, `",INVENTORY[[#Headers],[QUANTITY]],"`, `",INVENTORY[[#Headers],[METRIC]],"`, `",INVENTORY[[#Headers],[CREATED_BY]],"`, `",INVENTORY[[#Headers],[CREATED_DATE]],"`, `",INVENTORY[[#Headers],[LAST_UPDATED_BY]],"`, `",INVENTORY[[#Headers],[LAST_UPDATED_DATE]],"`) VALUES (",A9,", '",B9,"', ",C9,", '",D9,"', ",E9,", '",F9,"', ",G9,", '",H9,"')",";")</f>
        <v>INSERT INTO `epos`.`INVENTORY` (`ID`, `NAME`, `QUANTITY`, `METRIC`, `CREATED_BY`, `CREATED_DATE`, `LAST_UPDATED_BY`, `LAST_UPDATED_DATE`) VALUES (6, 'Inventory6', 10, 'metric6', 1, '2014-12-23', 1, '2014-12-23');</v>
      </c>
      <c r="J9" s="4" t="str">
        <f>CONCATENATE("UPDATE `",$C$1,"`.`",$C$2,"` SET`",INVENTORY[[#Headers],[ID]],"` = ",A9,",`",INVENTORY[[#Headers],[NAME]],"` = '",B9,"', `",INVENTORY[[#Headers],[QUANTITY]],"` = ",C9,", `",INVENTORY[[#Headers],[METRIC]],"` = '",D9,"', `",INVENTORY[[#Headers],[LAST_UPDATED_BY]],"` = ",G9,", `",INVENTORY[[#Headers],[LAST_UPDATED_DATE]],"` = '",H9,"' WHERE `",INVENTORY[[#Headers],[ID]],"` = ",A9,";")</f>
        <v>UPDATE `epos`.`INVENTORY` SET`ID` = 6,`NAME` = 'Inventory6', `QUANTITY` = 10, `METRIC` = 'metric6', `LAST_UPDATED_BY` = 1, `LAST_UPDATED_DATE` = '2014-12-23' WHERE `ID` = 6;</v>
      </c>
    </row>
    <row r="10" spans="1:10">
      <c r="A10" s="3">
        <v>7</v>
      </c>
      <c r="B10" s="3" t="s">
        <v>201</v>
      </c>
      <c r="C10" s="3">
        <v>0.5</v>
      </c>
      <c r="D10" s="3" t="s">
        <v>197</v>
      </c>
      <c r="E10" s="4">
        <v>1</v>
      </c>
      <c r="F10" s="4" t="s">
        <v>114</v>
      </c>
      <c r="G10" s="4">
        <v>1</v>
      </c>
      <c r="H10" s="4" t="s">
        <v>114</v>
      </c>
      <c r="I10" s="4" t="str">
        <f>CONCATENATE("INSERT INTO `",$C$1,"`.`",$C$2,"` (`",INVENTORY[[#Headers],[ID]],"`, `",INVENTORY[[#Headers],[NAME]],"`, `",INVENTORY[[#Headers],[QUANTITY]],"`, `",INVENTORY[[#Headers],[METRIC]],"`, `",INVENTORY[[#Headers],[CREATED_BY]],"`, `",INVENTORY[[#Headers],[CREATED_DATE]],"`, `",INVENTORY[[#Headers],[LAST_UPDATED_BY]],"`, `",INVENTORY[[#Headers],[LAST_UPDATED_DATE]],"`) VALUES (",A10,", '",B10,"', ",C10,", '",D10,"', ",E10,", '",F10,"', ",G10,", '",H10,"')",";")</f>
        <v>INSERT INTO `epos`.`INVENTORY` (`ID`, `NAME`, `QUANTITY`, `METRIC`, `CREATED_BY`, `CREATED_DATE`, `LAST_UPDATED_BY`, `LAST_UPDATED_DATE`) VALUES (7, 'Inventory7', 0.5, 'metric7', 1, '2014-12-23', 1, '2014-12-23');</v>
      </c>
      <c r="J10" s="4" t="str">
        <f>CONCATENATE("UPDATE `",$C$1,"`.`",$C$2,"` SET`",INVENTORY[[#Headers],[ID]],"` = ",A10,",`",INVENTORY[[#Headers],[NAME]],"` = '",B10,"', `",INVENTORY[[#Headers],[QUANTITY]],"` = ",C10,", `",INVENTORY[[#Headers],[METRIC]],"` = '",D10,"', `",INVENTORY[[#Headers],[LAST_UPDATED_BY]],"` = ",G10,", `",INVENTORY[[#Headers],[LAST_UPDATED_DATE]],"` = '",H10,"' WHERE `",INVENTORY[[#Headers],[ID]],"` = ",A10,";")</f>
        <v>UPDATE `epos`.`INVENTORY` SET`ID` = 7,`NAME` = 'Inventory7', `QUANTITY` = 0.5, `METRIC` = 'metric7', `LAST_UPDATED_BY` = 1, `LAST_UPDATED_DATE` = '2014-12-23' WHERE `ID` = 7;</v>
      </c>
    </row>
    <row r="11" spans="1:10">
      <c r="A11" s="3">
        <v>8</v>
      </c>
      <c r="B11" s="3" t="s">
        <v>202</v>
      </c>
      <c r="C11" s="3">
        <v>0.1</v>
      </c>
      <c r="D11" s="3" t="s">
        <v>198</v>
      </c>
      <c r="E11" s="4">
        <v>1</v>
      </c>
      <c r="F11" s="4" t="s">
        <v>114</v>
      </c>
      <c r="G11" s="4">
        <v>1</v>
      </c>
      <c r="H11" s="4" t="s">
        <v>114</v>
      </c>
      <c r="I11" s="4" t="str">
        <f>CONCATENATE("INSERT INTO `",$C$1,"`.`",$C$2,"` (`",INVENTORY[[#Headers],[ID]],"`, `",INVENTORY[[#Headers],[NAME]],"`, `",INVENTORY[[#Headers],[QUANTITY]],"`, `",INVENTORY[[#Headers],[METRIC]],"`, `",INVENTORY[[#Headers],[CREATED_BY]],"`, `",INVENTORY[[#Headers],[CREATED_DATE]],"`, `",INVENTORY[[#Headers],[LAST_UPDATED_BY]],"`, `",INVENTORY[[#Headers],[LAST_UPDATED_DATE]],"`) VALUES (",A11,", '",B11,"', ",C11,", '",D11,"', ",E11,", '",F11,"', ",G11,", '",H11,"')",";")</f>
        <v>INSERT INTO `epos`.`INVENTORY` (`ID`, `NAME`, `QUANTITY`, `METRIC`, `CREATED_BY`, `CREATED_DATE`, `LAST_UPDATED_BY`, `LAST_UPDATED_DATE`) VALUES (8, 'Inventory8', 0.1, 'metric8', 1, '2014-12-23', 1, '2014-12-23');</v>
      </c>
      <c r="J11" s="4" t="str">
        <f>CONCATENATE("UPDATE `",$C$1,"`.`",$C$2,"` SET`",INVENTORY[[#Headers],[ID]],"` = ",A11,",`",INVENTORY[[#Headers],[NAME]],"` = '",B11,"', `",INVENTORY[[#Headers],[QUANTITY]],"` = ",C11,", `",INVENTORY[[#Headers],[METRIC]],"` = '",D11,"', `",INVENTORY[[#Headers],[LAST_UPDATED_BY]],"` = ",G11,", `",INVENTORY[[#Headers],[LAST_UPDATED_DATE]],"` = '",H11,"' WHERE `",INVENTORY[[#Headers],[ID]],"` = ",A11,";")</f>
        <v>UPDATE `epos`.`INVENTORY` SET`ID` = 8,`NAME` = 'Inventory8', `QUANTITY` = 0.1, `METRIC` = 'metric8', `LAST_UPDATED_BY` = 1, `LAST_UPDATED_DATE` = '2014-12-23' WHERE `ID` = 8;</v>
      </c>
    </row>
    <row r="12" spans="1:10">
      <c r="A12" s="3">
        <v>9</v>
      </c>
      <c r="B12" s="3" t="s">
        <v>203</v>
      </c>
      <c r="C12" s="3">
        <v>30</v>
      </c>
      <c r="D12" s="3" t="s">
        <v>199</v>
      </c>
      <c r="E12" s="4">
        <v>1</v>
      </c>
      <c r="F12" s="4" t="s">
        <v>114</v>
      </c>
      <c r="G12" s="4">
        <v>1</v>
      </c>
      <c r="H12" s="4" t="s">
        <v>114</v>
      </c>
      <c r="I12" s="4" t="str">
        <f>CONCATENATE("INSERT INTO `",$C$1,"`.`",$C$2,"` (`",INVENTORY[[#Headers],[ID]],"`, `",INVENTORY[[#Headers],[NAME]],"`, `",INVENTORY[[#Headers],[QUANTITY]],"`, `",INVENTORY[[#Headers],[METRIC]],"`, `",INVENTORY[[#Headers],[CREATED_BY]],"`, `",INVENTORY[[#Headers],[CREATED_DATE]],"`, `",INVENTORY[[#Headers],[LAST_UPDATED_BY]],"`, `",INVENTORY[[#Headers],[LAST_UPDATED_DATE]],"`) VALUES (",A12,", '",B12,"', ",C12,", '",D12,"', ",E12,", '",F12,"', ",G12,", '",H12,"')",";")</f>
        <v>INSERT INTO `epos`.`INVENTORY` (`ID`, `NAME`, `QUANTITY`, `METRIC`, `CREATED_BY`, `CREATED_DATE`, `LAST_UPDATED_BY`, `LAST_UPDATED_DATE`) VALUES (9, 'Inventory9', 30, 'metric9', 1, '2014-12-23', 1, '2014-12-23');</v>
      </c>
      <c r="J12" s="4" t="str">
        <f>CONCATENATE("UPDATE `",$C$1,"`.`",$C$2,"` SET`",INVENTORY[[#Headers],[ID]],"` = ",A12,",`",INVENTORY[[#Headers],[NAME]],"` = '",B12,"', `",INVENTORY[[#Headers],[QUANTITY]],"` = ",C12,", `",INVENTORY[[#Headers],[METRIC]],"` = '",D12,"', `",INVENTORY[[#Headers],[LAST_UPDATED_BY]],"` = ",G12,", `",INVENTORY[[#Headers],[LAST_UPDATED_DATE]],"` = '",H12,"' WHERE `",INVENTORY[[#Headers],[ID]],"` = ",A12,";")</f>
        <v>UPDATE `epos`.`INVENTORY` SET`ID` = 9,`NAME` = 'Inventory9', `QUANTITY` = 30, `METRIC` = 'metric9', `LAST_UPDATED_BY` = 1, `LAST_UPDATED_DATE` = '2014-12-23' WHERE `ID` = 9;</v>
      </c>
    </row>
    <row r="13" spans="1:10">
      <c r="A13" s="3">
        <v>10</v>
      </c>
      <c r="B13" s="3" t="s">
        <v>204</v>
      </c>
      <c r="C13" s="3">
        <v>10</v>
      </c>
      <c r="D13" s="3" t="s">
        <v>200</v>
      </c>
      <c r="E13" s="4">
        <v>1</v>
      </c>
      <c r="F13" s="4" t="s">
        <v>114</v>
      </c>
      <c r="G13" s="4">
        <v>1</v>
      </c>
      <c r="H13" s="4" t="s">
        <v>114</v>
      </c>
      <c r="I13" s="4" t="str">
        <f>CONCATENATE("INSERT INTO `",$C$1,"`.`",$C$2,"` (`",INVENTORY[[#Headers],[ID]],"`, `",INVENTORY[[#Headers],[NAME]],"`, `",INVENTORY[[#Headers],[QUANTITY]],"`, `",INVENTORY[[#Headers],[METRIC]],"`, `",INVENTORY[[#Headers],[CREATED_BY]],"`, `",INVENTORY[[#Headers],[CREATED_DATE]],"`, `",INVENTORY[[#Headers],[LAST_UPDATED_BY]],"`, `",INVENTORY[[#Headers],[LAST_UPDATED_DATE]],"`) VALUES (",A13,", '",B13,"', ",C13,", '",D13,"', ",E13,", '",F13,"', ",G13,", '",H13,"')",";")</f>
        <v>INSERT INTO `epos`.`INVENTORY` (`ID`, `NAME`, `QUANTITY`, `METRIC`, `CREATED_BY`, `CREATED_DATE`, `LAST_UPDATED_BY`, `LAST_UPDATED_DATE`) VALUES (10, 'Inventory10', 10, 'metric10', 1, '2014-12-23', 1, '2014-12-23');</v>
      </c>
      <c r="J13" s="4" t="str">
        <f>CONCATENATE("UPDATE `",$C$1,"`.`",$C$2,"` SET`",INVENTORY[[#Headers],[ID]],"` = ",A13,",`",INVENTORY[[#Headers],[NAME]],"` = '",B13,"', `",INVENTORY[[#Headers],[QUANTITY]],"` = ",C13,", `",INVENTORY[[#Headers],[METRIC]],"` = '",D13,"', `",INVENTORY[[#Headers],[LAST_UPDATED_BY]],"` = ",G13,", `",INVENTORY[[#Headers],[LAST_UPDATED_DATE]],"` = '",H13,"' WHERE `",INVENTORY[[#Headers],[ID]],"` = ",A13,";")</f>
        <v>UPDATE `epos`.`INVENTORY` SET`ID` = 10,`NAME` = 'Inventory10', `QUANTITY` = 10, `METRIC` = 'metric10', `LAST_UPDATED_BY` = 1, `LAST_UPDATED_DATE` = '2014-12-23' WHERE `ID` = 10;</v>
      </c>
    </row>
    <row r="14" spans="1:10">
      <c r="A14" s="3"/>
      <c r="B14" s="3"/>
      <c r="C14" s="3"/>
      <c r="D14" s="3"/>
      <c r="E14" s="3"/>
      <c r="F14" s="3"/>
      <c r="G14" s="3"/>
      <c r="H14" s="3"/>
      <c r="I14" s="3"/>
    </row>
    <row r="15" spans="1:10">
      <c r="A15" s="3"/>
      <c r="B15" s="3"/>
      <c r="C15" s="3"/>
      <c r="D15" s="3"/>
      <c r="E15" s="3"/>
      <c r="F15" s="3"/>
      <c r="G15" s="3"/>
      <c r="H15" s="3"/>
      <c r="I15" s="3"/>
    </row>
    <row r="16" spans="1:10">
      <c r="A16" s="3"/>
      <c r="B16" s="3"/>
      <c r="C16" s="3"/>
      <c r="D16" s="3"/>
      <c r="E16" s="3"/>
      <c r="F16" s="3"/>
      <c r="G16" s="3"/>
      <c r="H16" s="3"/>
      <c r="I16" s="3"/>
    </row>
    <row r="17" spans="1:9">
      <c r="A17" s="3"/>
      <c r="B17" s="3"/>
      <c r="C17" s="3"/>
      <c r="D17" s="3"/>
      <c r="E17" s="3"/>
      <c r="F17" s="3"/>
      <c r="G17" s="3"/>
      <c r="H17" s="3"/>
      <c r="I17" s="3"/>
    </row>
    <row r="18" spans="1:9">
      <c r="A18" s="3"/>
      <c r="B18" s="3"/>
      <c r="C18" s="3"/>
      <c r="D18" s="3"/>
      <c r="E18" s="3"/>
      <c r="F18" s="3"/>
      <c r="G18" s="3"/>
      <c r="H18" s="3"/>
      <c r="I18" s="3"/>
    </row>
    <row r="19" spans="1:9">
      <c r="A19" s="3"/>
      <c r="B19" s="3"/>
      <c r="C19" s="3"/>
      <c r="D19" s="3"/>
      <c r="E19" s="3"/>
      <c r="F19" s="3"/>
      <c r="G19" s="3"/>
      <c r="H19" s="3"/>
      <c r="I19" s="3"/>
    </row>
    <row r="20" spans="1:9">
      <c r="A20" s="3"/>
      <c r="B20" s="3"/>
      <c r="C20" s="3"/>
      <c r="D20" s="3"/>
      <c r="E20" s="3"/>
      <c r="F20" s="3"/>
      <c r="G20" s="3"/>
      <c r="H20" s="3"/>
      <c r="I20" s="3"/>
    </row>
    <row r="21" spans="1:9">
      <c r="A21" s="2"/>
      <c r="B21" s="2"/>
      <c r="C21" s="3"/>
      <c r="D21" s="3"/>
      <c r="E21" s="2"/>
      <c r="F21" s="2"/>
      <c r="G21" s="2"/>
      <c r="H21" s="2"/>
      <c r="I21" s="2"/>
    </row>
    <row r="22" spans="1:9">
      <c r="A22" s="2"/>
      <c r="B22" s="2"/>
      <c r="C22" s="3"/>
      <c r="D22" s="3"/>
      <c r="E22" s="2"/>
      <c r="F22" s="2"/>
      <c r="G22" s="2"/>
      <c r="H22" s="2"/>
      <c r="I22" s="2"/>
    </row>
    <row r="23" spans="1:9">
      <c r="A23" s="2"/>
      <c r="B23" s="2"/>
      <c r="C23" s="3"/>
      <c r="D23" s="3"/>
      <c r="E23" s="2"/>
      <c r="F23" s="2"/>
      <c r="G23" s="2"/>
      <c r="H23" s="2"/>
      <c r="I23" s="2"/>
    </row>
    <row r="24" spans="1:9">
      <c r="A24" s="2"/>
      <c r="B24" s="2"/>
      <c r="C24" s="3"/>
      <c r="D24" s="3"/>
      <c r="E24" s="2"/>
      <c r="F24" s="2"/>
      <c r="G24" s="2"/>
      <c r="H24" s="2"/>
      <c r="I24" s="2"/>
    </row>
    <row r="25" spans="1:9">
      <c r="A25" s="2"/>
      <c r="B25" s="2"/>
      <c r="C25" s="3"/>
      <c r="D25" s="3"/>
      <c r="E25" s="2"/>
      <c r="F25" s="2"/>
      <c r="G25" s="2"/>
      <c r="H25" s="2"/>
      <c r="I25" s="2"/>
    </row>
    <row r="26" spans="1:9">
      <c r="A26" s="2"/>
      <c r="B26" s="2"/>
      <c r="C26" s="3"/>
      <c r="D26" s="3"/>
      <c r="E26" s="2"/>
      <c r="F26" s="2"/>
      <c r="G26" s="2"/>
      <c r="H26" s="2"/>
      <c r="I26" s="2"/>
    </row>
    <row r="27" spans="1:9">
      <c r="A27" s="2"/>
      <c r="B27" s="2"/>
      <c r="C27" s="3"/>
      <c r="D27" s="3"/>
      <c r="E27" s="2"/>
      <c r="F27" s="2"/>
      <c r="G27" s="2"/>
      <c r="H27" s="2"/>
      <c r="I27" s="2"/>
    </row>
    <row r="28" spans="1:9">
      <c r="A28" s="2"/>
      <c r="B28" s="2"/>
      <c r="C28" s="3"/>
      <c r="D28" s="3"/>
      <c r="E28" s="2"/>
      <c r="F28" s="2"/>
      <c r="G28" s="2"/>
      <c r="H28" s="2"/>
      <c r="I28" s="2"/>
    </row>
    <row r="29" spans="1:9">
      <c r="A29" s="2"/>
      <c r="B29" s="2"/>
      <c r="C29" s="3"/>
      <c r="D29" s="3"/>
      <c r="E29" s="2"/>
      <c r="F29" s="2"/>
      <c r="G29" s="2"/>
      <c r="H29" s="2"/>
      <c r="I29" s="2"/>
    </row>
  </sheetData>
  <mergeCells count="2">
    <mergeCell ref="A1:B1"/>
    <mergeCell ref="A2:B2"/>
  </mergeCells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2" sqref="C12"/>
    </sheetView>
  </sheetViews>
  <sheetFormatPr baseColWidth="10" defaultColWidth="11" defaultRowHeight="15" x14ac:dyDescent="0"/>
  <cols>
    <col min="1" max="1" width="14.33203125" bestFit="1" customWidth="1"/>
    <col min="3" max="3" width="14.33203125" bestFit="1" customWidth="1"/>
  </cols>
  <sheetData>
    <row r="1" spans="1:3">
      <c r="A1" t="s">
        <v>141</v>
      </c>
      <c r="C1" t="s">
        <v>142</v>
      </c>
    </row>
    <row r="3" spans="1:3">
      <c r="A3" s="1" t="s">
        <v>50</v>
      </c>
      <c r="C3" s="1" t="s">
        <v>4</v>
      </c>
    </row>
    <row r="4" spans="1:3">
      <c r="A4" s="1" t="s">
        <v>51</v>
      </c>
      <c r="C4" s="1" t="s">
        <v>58</v>
      </c>
    </row>
    <row r="5" spans="1:3">
      <c r="A5" s="1" t="s">
        <v>52</v>
      </c>
      <c r="C5" s="1" t="s">
        <v>56</v>
      </c>
    </row>
    <row r="6" spans="1:3">
      <c r="A6" s="1" t="s">
        <v>53</v>
      </c>
      <c r="C6" s="1" t="s">
        <v>55</v>
      </c>
    </row>
    <row r="7" spans="1:3">
      <c r="A7" s="1" t="s">
        <v>57</v>
      </c>
      <c r="C7" s="1" t="s">
        <v>3</v>
      </c>
    </row>
    <row r="8" spans="1:3">
      <c r="A8" s="1" t="s">
        <v>54</v>
      </c>
      <c r="C8" s="1" t="s">
        <v>54</v>
      </c>
    </row>
    <row r="9" spans="1:3">
      <c r="A9" s="1" t="s">
        <v>3</v>
      </c>
      <c r="C9" s="1" t="s">
        <v>57</v>
      </c>
    </row>
    <row r="10" spans="1:3">
      <c r="A10" s="1" t="s">
        <v>55</v>
      </c>
      <c r="C10" s="1" t="s">
        <v>53</v>
      </c>
    </row>
    <row r="11" spans="1:3">
      <c r="A11" s="1" t="s">
        <v>56</v>
      </c>
      <c r="C11" s="1" t="s">
        <v>52</v>
      </c>
    </row>
    <row r="12" spans="1:3">
      <c r="A12" s="1" t="s">
        <v>58</v>
      </c>
      <c r="C12" s="1" t="s">
        <v>51</v>
      </c>
    </row>
    <row r="13" spans="1:3">
      <c r="A13" s="1" t="s">
        <v>4</v>
      </c>
      <c r="C13" s="1" t="s">
        <v>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workbookViewId="0">
      <selection activeCell="A4" sqref="A4"/>
    </sheetView>
  </sheetViews>
  <sheetFormatPr baseColWidth="10" defaultColWidth="8.83203125" defaultRowHeight="15" x14ac:dyDescent="0"/>
  <sheetData>
    <row r="2" spans="1:1">
      <c r="A2" t="s">
        <v>23</v>
      </c>
    </row>
    <row r="3" spans="1:1">
      <c r="A3" t="s">
        <v>24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showGridLines="0" workbookViewId="0">
      <selection activeCell="G19" sqref="G19"/>
    </sheetView>
  </sheetViews>
  <sheetFormatPr baseColWidth="10" defaultColWidth="11" defaultRowHeight="15" x14ac:dyDescent="0"/>
  <cols>
    <col min="1" max="1" width="5.83203125" customWidth="1"/>
    <col min="2" max="2" width="34.1640625" bestFit="1" customWidth="1"/>
    <col min="3" max="3" width="18.83203125" customWidth="1"/>
    <col min="4" max="4" width="17.5" customWidth="1"/>
    <col min="5" max="5" width="20.1640625" bestFit="1" customWidth="1"/>
    <col min="6" max="6" width="22.33203125" bestFit="1" customWidth="1"/>
    <col min="7" max="7" width="40.1640625" customWidth="1"/>
    <col min="8" max="8" width="26.33203125" customWidth="1"/>
  </cols>
  <sheetData>
    <row r="1" spans="1:8">
      <c r="A1" s="11" t="s">
        <v>9</v>
      </c>
      <c r="B1" s="11"/>
      <c r="C1" t="s">
        <v>42</v>
      </c>
    </row>
    <row r="2" spans="1:8">
      <c r="A2" s="12" t="s">
        <v>7</v>
      </c>
      <c r="B2" s="12"/>
      <c r="C2" s="5" t="s">
        <v>51</v>
      </c>
    </row>
    <row r="3" spans="1:8">
      <c r="A3" s="2" t="s">
        <v>0</v>
      </c>
      <c r="B3" s="2" t="s">
        <v>1</v>
      </c>
      <c r="C3" s="2" t="s">
        <v>2</v>
      </c>
      <c r="D3" s="2" t="s">
        <v>10</v>
      </c>
      <c r="E3" s="2" t="s">
        <v>5</v>
      </c>
      <c r="F3" s="2" t="s">
        <v>6</v>
      </c>
      <c r="G3" s="2" t="s">
        <v>8</v>
      </c>
      <c r="H3" s="13" t="s">
        <v>160</v>
      </c>
    </row>
    <row r="4" spans="1:8">
      <c r="A4" s="3">
        <v>1</v>
      </c>
      <c r="B4" s="3" t="s">
        <v>44</v>
      </c>
      <c r="C4" s="3">
        <v>1</v>
      </c>
      <c r="D4" s="7" t="s">
        <v>114</v>
      </c>
      <c r="E4" s="3">
        <v>1</v>
      </c>
      <c r="F4" s="7" t="s">
        <v>114</v>
      </c>
      <c r="G4" s="3" t="str">
        <f>CONCATENATE("INSERT INTO `",$C$1,"`.`",$C$2,"` (`",ROLE[[#Headers],[ID]],"`, `",ROLE[[#Headers],[NAME]],"`, `",ROLE[[#Headers],[CREATED_BY]],"`, `",ROLE[[#Headers],[CREATED_DATE]],"`, `",ROLE[[#Headers],[LAST_UPDATED_BY]],"`, `",ROLE[[#Headers],[LAST_UPDATED_DATE]],"`) VALUES (",A4,", '",B4,"', ",C4,", '",D4,"', ",E4,", '",F4,"')",";")</f>
        <v>INSERT INTO `epos`.`ROLES` (`ID`, `NAME`, `CREATED_BY`, `CREATED_DATE`, `LAST_UPDATED_BY`, `LAST_UPDATED_DATE`) VALUES (1, 'ADMIN', 1, '2014-12-23', 1, '2014-12-23');</v>
      </c>
      <c r="H4" s="3" t="str">
        <f>CONCATENATE("UPDATE `",$C$1,"`.`",$C$2,"` SET`",ROLE[[#Headers],[ID]],"` = ",A4,",`",ROLE[[#Headers],[NAME]],"` = ' ",B4,"', `",ROLE[[#Headers],[LAST_UPDATED_BY]],"` = ",E4,", `",ROLE[[#Headers],[LAST_UPDATED_DATE]],"` = '",F4,"' WHERE `",ROLE[[#Headers],[ID]],"` = ",A4,";")</f>
        <v>UPDATE `epos`.`ROLES` SET`ID` = 1,`NAME` = ' ADMIN', `LAST_UPDATED_BY` = 1, `LAST_UPDATED_DATE` = '2014-12-23' WHERE `ID` = 1;</v>
      </c>
    </row>
    <row r="5" spans="1:8">
      <c r="A5" s="3">
        <v>2</v>
      </c>
      <c r="B5" s="3" t="s">
        <v>45</v>
      </c>
      <c r="C5" s="3">
        <v>1</v>
      </c>
      <c r="D5" s="4" t="s">
        <v>114</v>
      </c>
      <c r="E5" s="3">
        <v>1</v>
      </c>
      <c r="F5" s="4" t="s">
        <v>114</v>
      </c>
      <c r="G5" s="4" t="str">
        <f>CONCATENATE("INSERT INTO `",$C$1,"`.`",$C$2,"` (`",ROLE[[#Headers],[ID]],"`, `",ROLE[[#Headers],[NAME]],"`, `",ROLE[[#Headers],[CREATED_BY]],"`, `",ROLE[[#Headers],[CREATED_DATE]],"`, `",ROLE[[#Headers],[LAST_UPDATED_BY]],"`, `",ROLE[[#Headers],[LAST_UPDATED_DATE]],"`) VALUES (",A5,", '",B5,"', ",C5,", '",D5,"', ",E5,", '",F5,"')",";")</f>
        <v>INSERT INTO `epos`.`ROLES` (`ID`, `NAME`, `CREATED_BY`, `CREATED_DATE`, `LAST_UPDATED_BY`, `LAST_UPDATED_DATE`) VALUES (2, 'WAITER', 1, '2014-12-23', 1, '2014-12-23');</v>
      </c>
      <c r="H5" s="4" t="str">
        <f>CONCATENATE("UPDATE `",$C$1,"`.`",$C$2,"` SET`",ROLE[[#Headers],[ID]],"` = ",A5,",`",ROLE[[#Headers],[NAME]],"` = ' ",B5,"', `",ROLE[[#Headers],[LAST_UPDATED_BY]],"` = ",E5,", `",ROLE[[#Headers],[LAST_UPDATED_DATE]],"` = '",F5,"' WHERE `",ROLE[[#Headers],[ID]],"` = ",A5,";")</f>
        <v>UPDATE `epos`.`ROLES` SET`ID` = 2,`NAME` = ' WAITER', `LAST_UPDATED_BY` = 1, `LAST_UPDATED_DATE` = '2014-12-23' WHERE `ID` = 2;</v>
      </c>
    </row>
    <row r="6" spans="1:8">
      <c r="A6" s="3">
        <v>3</v>
      </c>
      <c r="B6" s="3" t="s">
        <v>46</v>
      </c>
      <c r="C6" s="3">
        <v>1</v>
      </c>
      <c r="D6" s="4" t="s">
        <v>114</v>
      </c>
      <c r="E6" s="3">
        <v>1</v>
      </c>
      <c r="F6" s="4" t="s">
        <v>114</v>
      </c>
      <c r="G6" s="4" t="str">
        <f>CONCATENATE("INSERT INTO `",$C$1,"`.`",$C$2,"` (`",ROLE[[#Headers],[ID]],"`, `",ROLE[[#Headers],[NAME]],"`, `",ROLE[[#Headers],[CREATED_BY]],"`, `",ROLE[[#Headers],[CREATED_DATE]],"`, `",ROLE[[#Headers],[LAST_UPDATED_BY]],"`, `",ROLE[[#Headers],[LAST_UPDATED_DATE]],"`) VALUES (",A6,", '",B6,"', ",C6,", '",D6,"', ",E6,", '",F6,"')",";")</f>
        <v>INSERT INTO `epos`.`ROLES` (`ID`, `NAME`, `CREATED_BY`, `CREATED_DATE`, `LAST_UPDATED_BY`, `LAST_UPDATED_DATE`) VALUES (3, 'MANAGER', 1, '2014-12-23', 1, '2014-12-23');</v>
      </c>
      <c r="H6" s="4" t="str">
        <f>CONCATENATE("UPDATE `",$C$1,"`.`",$C$2,"` SET`",ROLE[[#Headers],[ID]],"` = ",A6,",`",ROLE[[#Headers],[NAME]],"` = ' ",B6,"', `",ROLE[[#Headers],[LAST_UPDATED_BY]],"` = ",E6,", `",ROLE[[#Headers],[LAST_UPDATED_DATE]],"` = '",F6,"' WHERE `",ROLE[[#Headers],[ID]],"` = ",A6,";")</f>
        <v>UPDATE `epos`.`ROLES` SET`ID` = 3,`NAME` = ' MANAGER', `LAST_UPDATED_BY` = 1, `LAST_UPDATED_DATE` = '2014-12-23' WHERE `ID` = 3;</v>
      </c>
    </row>
    <row r="7" spans="1:8">
      <c r="A7" s="3">
        <v>4</v>
      </c>
      <c r="B7" s="3" t="s">
        <v>47</v>
      </c>
      <c r="C7" s="3">
        <v>1</v>
      </c>
      <c r="D7" s="4" t="s">
        <v>114</v>
      </c>
      <c r="E7" s="3">
        <v>1</v>
      </c>
      <c r="F7" s="4" t="s">
        <v>114</v>
      </c>
      <c r="G7" s="4" t="str">
        <f>CONCATENATE("INSERT INTO `",$C$1,"`.`",$C$2,"` (`",ROLE[[#Headers],[ID]],"`, `",ROLE[[#Headers],[NAME]],"`, `",ROLE[[#Headers],[CREATED_BY]],"`, `",ROLE[[#Headers],[CREATED_DATE]],"`, `",ROLE[[#Headers],[LAST_UPDATED_BY]],"`, `",ROLE[[#Headers],[LAST_UPDATED_DATE]],"`) VALUES (",A7,", '",B7,"', ",C7,", '",D7,"', ",E7,", '",F7,"')",";")</f>
        <v>INSERT INTO `epos`.`ROLES` (`ID`, `NAME`, `CREATED_BY`, `CREATED_DATE`, `LAST_UPDATED_BY`, `LAST_UPDATED_DATE`) VALUES (4, 'CASHIER', 1, '2014-12-23', 1, '2014-12-23');</v>
      </c>
      <c r="H7" s="4" t="str">
        <f>CONCATENATE("UPDATE `",$C$1,"`.`",$C$2,"` SET`",ROLE[[#Headers],[ID]],"` = ",A7,",`",ROLE[[#Headers],[NAME]],"` = ' ",B7,"', `",ROLE[[#Headers],[LAST_UPDATED_BY]],"` = ",E7,", `",ROLE[[#Headers],[LAST_UPDATED_DATE]],"` = '",F7,"' WHERE `",ROLE[[#Headers],[ID]],"` = ",A7,";")</f>
        <v>UPDATE `epos`.`ROLES` SET`ID` = 4,`NAME` = ' CASHIER', `LAST_UPDATED_BY` = 1, `LAST_UPDATED_DATE` = '2014-12-23' WHERE `ID` = 4;</v>
      </c>
    </row>
    <row r="8" spans="1:8">
      <c r="A8" s="3">
        <v>5</v>
      </c>
      <c r="B8" s="3" t="s">
        <v>113</v>
      </c>
      <c r="C8" s="3">
        <v>1</v>
      </c>
      <c r="D8" s="4" t="s">
        <v>114</v>
      </c>
      <c r="E8" s="3">
        <v>1</v>
      </c>
      <c r="F8" s="4" t="s">
        <v>114</v>
      </c>
      <c r="G8" s="4" t="str">
        <f>CONCATENATE("INSERT INTO `",$C$1,"`.`",$C$2,"` (`",ROLE[[#Headers],[ID]],"`, `",ROLE[[#Headers],[NAME]],"`, `",ROLE[[#Headers],[CREATED_BY]],"`, `",ROLE[[#Headers],[CREATED_DATE]],"`, `",ROLE[[#Headers],[LAST_UPDATED_BY]],"`, `",ROLE[[#Headers],[LAST_UPDATED_DATE]],"`) VALUES (",A8,", '",B8,"', ",C8,", '",D8,"', ",E8,", '",F8,"')",";")</f>
        <v>INSERT INTO `epos`.`ROLES` (`ID`, `NAME`, `CREATED_BY`, `CREATED_DATE`, `LAST_UPDATED_BY`, `LAST_UPDATED_DATE`) VALUES (5, 'TEST', 1, '2014-12-23', 1, '2014-12-23');</v>
      </c>
      <c r="H8" s="4" t="str">
        <f>CONCATENATE("UPDATE `",$C$1,"`.`",$C$2,"` SET`",ROLE[[#Headers],[ID]],"` = ",A8,",`",ROLE[[#Headers],[NAME]],"` = ' ",B8,"', `",ROLE[[#Headers],[LAST_UPDATED_BY]],"` = ",E8,", `",ROLE[[#Headers],[LAST_UPDATED_DATE]],"` = '",F8,"' WHERE `",ROLE[[#Headers],[ID]],"` = ",A8,";")</f>
        <v>UPDATE `epos`.`ROLES` SET`ID` = 5,`NAME` = ' TEST', `LAST_UPDATED_BY` = 1, `LAST_UPDATED_DATE` = '2014-12-23' WHERE `ID` = 5;</v>
      </c>
    </row>
    <row r="9" spans="1:8">
      <c r="A9" s="3"/>
      <c r="B9" s="3"/>
      <c r="C9" s="3"/>
      <c r="D9" s="3"/>
      <c r="E9" s="3"/>
      <c r="F9" s="3"/>
      <c r="G9" s="4"/>
      <c r="H9" s="3"/>
    </row>
    <row r="10" spans="1:8">
      <c r="A10" s="3"/>
      <c r="B10" s="3"/>
      <c r="C10" s="3"/>
      <c r="D10" s="3"/>
      <c r="E10" s="3"/>
      <c r="F10" s="3"/>
      <c r="G10" s="4"/>
      <c r="H10" s="3"/>
    </row>
    <row r="11" spans="1:8">
      <c r="A11" s="3"/>
      <c r="B11" s="3"/>
      <c r="C11" s="3"/>
      <c r="D11" s="3"/>
      <c r="E11" s="3"/>
      <c r="F11" s="3"/>
      <c r="G11" s="4"/>
      <c r="H11" s="3"/>
    </row>
    <row r="12" spans="1:8">
      <c r="A12" s="3"/>
      <c r="B12" s="3"/>
      <c r="C12" s="3"/>
      <c r="D12" s="3"/>
      <c r="E12" s="3"/>
      <c r="F12" s="3"/>
      <c r="G12" s="3"/>
      <c r="H12" s="3"/>
    </row>
    <row r="13" spans="1:8">
      <c r="A13" s="3"/>
      <c r="B13" s="3"/>
      <c r="C13" s="3"/>
      <c r="D13" s="3"/>
      <c r="E13" s="3"/>
      <c r="F13" s="3"/>
      <c r="G13" s="3"/>
      <c r="H13" s="3"/>
    </row>
    <row r="14" spans="1:8">
      <c r="A14" s="3"/>
      <c r="B14" s="3"/>
      <c r="C14" s="3"/>
      <c r="D14" s="3"/>
      <c r="E14" s="3"/>
      <c r="F14" s="3"/>
      <c r="G14" s="3"/>
      <c r="H14" s="2"/>
    </row>
    <row r="15" spans="1:8">
      <c r="A15" s="3"/>
      <c r="B15" s="3"/>
      <c r="C15" s="3"/>
      <c r="D15" s="3"/>
      <c r="E15" s="3"/>
      <c r="F15" s="3"/>
      <c r="G15" s="3"/>
      <c r="H15" s="3"/>
    </row>
    <row r="16" spans="1:8">
      <c r="A16" s="3"/>
      <c r="B16" s="3"/>
      <c r="C16" s="3"/>
      <c r="D16" s="3"/>
      <c r="E16" s="3"/>
      <c r="F16" s="3"/>
      <c r="G16" s="3"/>
      <c r="H16" s="3"/>
    </row>
    <row r="17" spans="1:8">
      <c r="A17" s="3"/>
      <c r="B17" s="3"/>
      <c r="C17" s="3"/>
      <c r="D17" s="3"/>
      <c r="E17" s="3"/>
      <c r="F17" s="3"/>
      <c r="G17" s="3"/>
      <c r="H17" s="3"/>
    </row>
    <row r="18" spans="1:8">
      <c r="A18" s="3"/>
      <c r="B18" s="3"/>
      <c r="C18" s="3"/>
      <c r="D18" s="3"/>
      <c r="E18" s="3"/>
      <c r="F18" s="3"/>
      <c r="G18" s="3"/>
      <c r="H18" s="3"/>
    </row>
    <row r="19" spans="1:8">
      <c r="A19" s="2"/>
      <c r="B19" s="2"/>
      <c r="C19" s="2"/>
      <c r="D19" s="2"/>
      <c r="E19" s="2"/>
      <c r="F19" s="2"/>
      <c r="G19" s="2"/>
      <c r="H19" s="3"/>
    </row>
    <row r="20" spans="1:8">
      <c r="A20" s="2"/>
      <c r="B20" s="2"/>
      <c r="C20" s="2"/>
      <c r="D20" s="2"/>
      <c r="E20" s="2"/>
      <c r="F20" s="2"/>
      <c r="G20" s="2"/>
      <c r="H20" s="2"/>
    </row>
    <row r="21" spans="1:8">
      <c r="A21" s="2"/>
      <c r="B21" s="2"/>
      <c r="C21" s="2"/>
      <c r="D21" s="2"/>
      <c r="E21" s="2"/>
      <c r="F21" s="2"/>
      <c r="G21" s="2"/>
      <c r="H21" s="3"/>
    </row>
    <row r="22" spans="1:8">
      <c r="A22" s="2"/>
      <c r="B22" s="2"/>
      <c r="C22" s="2"/>
      <c r="D22" s="2"/>
      <c r="E22" s="2"/>
      <c r="F22" s="2"/>
      <c r="G22" s="2"/>
      <c r="H22" s="3"/>
    </row>
    <row r="23" spans="1:8">
      <c r="A23" s="2"/>
      <c r="B23" s="2"/>
      <c r="C23" s="2"/>
      <c r="D23" s="2"/>
      <c r="E23" s="2"/>
      <c r="F23" s="2"/>
      <c r="G23" s="2"/>
      <c r="H23" s="3"/>
    </row>
    <row r="24" spans="1:8">
      <c r="A24" s="2"/>
      <c r="B24" s="2"/>
      <c r="C24" s="2"/>
      <c r="D24" s="2"/>
      <c r="E24" s="2"/>
      <c r="F24" s="2"/>
      <c r="G24" s="2"/>
      <c r="H24" s="3"/>
    </row>
    <row r="25" spans="1:8">
      <c r="A25" s="2"/>
      <c r="B25" s="2"/>
      <c r="C25" s="2"/>
      <c r="D25" s="2"/>
      <c r="E25" s="2"/>
      <c r="F25" s="2"/>
      <c r="G25" s="2"/>
      <c r="H25" s="3"/>
    </row>
    <row r="26" spans="1:8">
      <c r="A26" s="2"/>
      <c r="B26" s="2"/>
      <c r="C26" s="2"/>
      <c r="D26" s="2"/>
      <c r="E26" s="2"/>
      <c r="F26" s="2"/>
      <c r="G26" s="2"/>
      <c r="H26" s="2"/>
    </row>
    <row r="27" spans="1:8">
      <c r="A27" s="2"/>
      <c r="B27" s="2"/>
      <c r="C27" s="2"/>
      <c r="D27" s="2"/>
      <c r="E27" s="2"/>
      <c r="F27" s="2"/>
      <c r="G27" s="2"/>
      <c r="H27" s="3"/>
    </row>
  </sheetData>
  <mergeCells count="2">
    <mergeCell ref="A2:B2"/>
    <mergeCell ref="A1:B1"/>
  </mergeCells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showGridLines="0" workbookViewId="0">
      <selection activeCell="H13" sqref="H9:H13"/>
    </sheetView>
  </sheetViews>
  <sheetFormatPr baseColWidth="10" defaultColWidth="11" defaultRowHeight="15" x14ac:dyDescent="0"/>
  <cols>
    <col min="1" max="1" width="5.83203125" customWidth="1"/>
    <col min="2" max="2" width="34.1640625" bestFit="1" customWidth="1"/>
    <col min="3" max="3" width="18.83203125" customWidth="1"/>
    <col min="4" max="4" width="22.33203125" bestFit="1" customWidth="1"/>
    <col min="5" max="7" width="22.33203125" customWidth="1"/>
    <col min="8" max="8" width="40.1640625" customWidth="1"/>
    <col min="9" max="9" width="21" customWidth="1"/>
  </cols>
  <sheetData>
    <row r="1" spans="1:9">
      <c r="A1" s="11" t="s">
        <v>9</v>
      </c>
      <c r="B1" s="11"/>
      <c r="C1" t="s">
        <v>42</v>
      </c>
    </row>
    <row r="2" spans="1:9">
      <c r="A2" s="12" t="s">
        <v>7</v>
      </c>
      <c r="B2" s="12"/>
      <c r="C2" s="5" t="s">
        <v>52</v>
      </c>
    </row>
    <row r="3" spans="1:9">
      <c r="A3" s="2" t="s">
        <v>0</v>
      </c>
      <c r="B3" s="2" t="s">
        <v>1</v>
      </c>
      <c r="C3" s="2" t="s">
        <v>43</v>
      </c>
      <c r="D3" s="2" t="s">
        <v>2</v>
      </c>
      <c r="E3" s="2" t="s">
        <v>10</v>
      </c>
      <c r="F3" s="2" t="s">
        <v>5</v>
      </c>
      <c r="G3" s="2" t="s">
        <v>6</v>
      </c>
      <c r="H3" s="2" t="s">
        <v>8</v>
      </c>
      <c r="I3" s="13" t="s">
        <v>157</v>
      </c>
    </row>
    <row r="4" spans="1:9">
      <c r="A4" s="3">
        <v>1</v>
      </c>
      <c r="B4" s="3" t="s">
        <v>106</v>
      </c>
      <c r="C4" s="3">
        <v>1</v>
      </c>
      <c r="D4" s="3">
        <v>1</v>
      </c>
      <c r="E4" s="7" t="s">
        <v>114</v>
      </c>
      <c r="F4" s="3">
        <v>1</v>
      </c>
      <c r="G4" s="7" t="s">
        <v>114</v>
      </c>
      <c r="H4" s="3" t="str">
        <f>CONCATENATE("INSERT INTO `",$C$1,"`.`",$C$2,"` (`",CATEGORY[[#Headers],[ID]],"`, `",CATEGORY[[#Headers],[NAME]],"`, `",CATEGORY[[#Headers],[REST_ID]],"`, `",CATEGORY[[#Headers],[CREATED_BY]],"`, `",CATEGORY[[#Headers],[CREATED_DATE]],"`, `",CATEGORY[[#Headers],[LAST_UPDATED_BY]],"`, `",CATEGORY[[#Headers],[LAST_UPDATED_DATE]],"`) VALUES (",A4,", '",B4,"', ",C4,", ", D4,", '",E4,"', ",F4,", '",G4,"')",";")</f>
        <v>INSERT INTO `epos`.`CATEGORY` (`ID`, `NAME`, `REST_ID`, `CREATED_BY`, `CREATED_DATE`, `LAST_UPDATED_BY`, `LAST_UPDATED_DATE`) VALUES (1, 'category1', 1, 1, '2014-12-23', 1, '2014-12-23');</v>
      </c>
      <c r="I4" s="3" t="str">
        <f>CONCATENATE("UPDATE `",$C$1,"`.`",$C$2,"` SET`",CATEGORY[[#Headers],[ID]],"` = ",A4,",`",CATEGORY[[#Headers],[NAME]],"` = ' ",B4,"', `",CATEGORY[[#Headers],[LAST_UPDATED_BY]],"` = ",F4,", `",CATEGORY[[#Headers],[LAST_UPDATED_DATE]],"` = '",G4,"' WHERE `",CATEGORY[[#Headers],[ID]],"` = ",A4,";")</f>
        <v>UPDATE `epos`.`CATEGORY` SET`ID` = 1,`NAME` = ' category1', `LAST_UPDATED_BY` = 1, `LAST_UPDATED_DATE` = '2014-12-23' WHERE `ID` = 1;</v>
      </c>
    </row>
    <row r="5" spans="1:9">
      <c r="A5" s="6">
        <v>2</v>
      </c>
      <c r="B5" s="3" t="s">
        <v>107</v>
      </c>
      <c r="C5" s="6">
        <v>1</v>
      </c>
      <c r="D5" s="3">
        <v>1</v>
      </c>
      <c r="E5" s="4" t="s">
        <v>114</v>
      </c>
      <c r="F5" s="3">
        <v>1</v>
      </c>
      <c r="G5" s="4" t="s">
        <v>114</v>
      </c>
      <c r="H5" s="3" t="str">
        <f>CONCATENATE("INSERT INTO `",$C$1,"`.`",$C$2,"` (`",CATEGORY[[#Headers],[ID]],"`, `",CATEGORY[[#Headers],[NAME]],"`, `",CATEGORY[[#Headers],[REST_ID]],"`, `",CATEGORY[[#Headers],[CREATED_BY]],"`, `",CATEGORY[[#Headers],[CREATED_DATE]],"`, `",CATEGORY[[#Headers],[LAST_UPDATED_BY]],"`, `",CATEGORY[[#Headers],[LAST_UPDATED_DATE]],"`) VALUES (",A5,", '",B5,"', ",C5,", ", D5,", '",E5,"', ",F5,", '",G5,"')",";")</f>
        <v>INSERT INTO `epos`.`CATEGORY` (`ID`, `NAME`, `REST_ID`, `CREATED_BY`, `CREATED_DATE`, `LAST_UPDATED_BY`, `LAST_UPDATED_DATE`) VALUES (2, 'category2', 1, 1, '2014-12-23', 1, '2014-12-23');</v>
      </c>
      <c r="I5" s="4" t="str">
        <f>CONCATENATE("UPDATE `",$C$1,"`.`",$C$2,"` SET`",CATEGORY[[#Headers],[ID]],"` = ",A5,",`",CATEGORY[[#Headers],[NAME]],"` = ' ",B5,"', `",CATEGORY[[#Headers],[LAST_UPDATED_BY]],"` = ",F5,", `",CATEGORY[[#Headers],[LAST_UPDATED_DATE]],"` = '",G5,"' WHERE `",CATEGORY[[#Headers],[ID]],"` = ",A5,";")</f>
        <v>UPDATE `epos`.`CATEGORY` SET`ID` = 2,`NAME` = ' category2', `LAST_UPDATED_BY` = 1, `LAST_UPDATED_DATE` = '2014-12-23' WHERE `ID` = 2;</v>
      </c>
    </row>
    <row r="6" spans="1:9">
      <c r="A6" s="6">
        <v>3</v>
      </c>
      <c r="B6" s="3" t="s">
        <v>108</v>
      </c>
      <c r="C6" s="6">
        <v>1</v>
      </c>
      <c r="D6" s="3">
        <v>1</v>
      </c>
      <c r="E6" s="4" t="s">
        <v>114</v>
      </c>
      <c r="F6" s="3">
        <v>1</v>
      </c>
      <c r="G6" s="4" t="s">
        <v>114</v>
      </c>
      <c r="H6" s="3" t="str">
        <f>CONCATENATE("INSERT INTO `",$C$1,"`.`",$C$2,"` (`",CATEGORY[[#Headers],[ID]],"`, `",CATEGORY[[#Headers],[NAME]],"`, `",CATEGORY[[#Headers],[REST_ID]],"`, `",CATEGORY[[#Headers],[CREATED_BY]],"`, `",CATEGORY[[#Headers],[CREATED_DATE]],"`, `",CATEGORY[[#Headers],[LAST_UPDATED_BY]],"`, `",CATEGORY[[#Headers],[LAST_UPDATED_DATE]],"`) VALUES (",A6,", '",B6,"', ",C6,", ", D6,", '",E6,"', ",F6,", '",G6,"')",";")</f>
        <v>INSERT INTO `epos`.`CATEGORY` (`ID`, `NAME`, `REST_ID`, `CREATED_BY`, `CREATED_DATE`, `LAST_UPDATED_BY`, `LAST_UPDATED_DATE`) VALUES (3, 'category3', 1, 1, '2014-12-23', 1, '2014-12-23');</v>
      </c>
      <c r="I6" s="4" t="str">
        <f>CONCATENATE("UPDATE `",$C$1,"`.`",$C$2,"` SET`",CATEGORY[[#Headers],[ID]],"` = ",A6,",`",CATEGORY[[#Headers],[NAME]],"` = ' ",B6,"', `",CATEGORY[[#Headers],[LAST_UPDATED_BY]],"` = ",F6,", `",CATEGORY[[#Headers],[LAST_UPDATED_DATE]],"` = '",G6,"' WHERE `",CATEGORY[[#Headers],[ID]],"` = ",A6,";")</f>
        <v>UPDATE `epos`.`CATEGORY` SET`ID` = 3,`NAME` = ' category3', `LAST_UPDATED_BY` = 1, `LAST_UPDATED_DATE` = '2014-12-23' WHERE `ID` = 3;</v>
      </c>
    </row>
    <row r="7" spans="1:9">
      <c r="A7" s="3">
        <v>4</v>
      </c>
      <c r="B7" s="3" t="s">
        <v>109</v>
      </c>
      <c r="C7" s="3">
        <v>1</v>
      </c>
      <c r="D7" s="3">
        <v>1</v>
      </c>
      <c r="E7" s="4" t="s">
        <v>114</v>
      </c>
      <c r="F7" s="3">
        <v>1</v>
      </c>
      <c r="G7" s="4" t="s">
        <v>114</v>
      </c>
      <c r="H7" s="3" t="str">
        <f>CONCATENATE("INSERT INTO `",$C$1,"`.`",$C$2,"` (`",CATEGORY[[#Headers],[ID]],"`, `",CATEGORY[[#Headers],[NAME]],"`, `",CATEGORY[[#Headers],[REST_ID]],"`, `",CATEGORY[[#Headers],[CREATED_BY]],"`, `",CATEGORY[[#Headers],[CREATED_DATE]],"`, `",CATEGORY[[#Headers],[LAST_UPDATED_BY]],"`, `",CATEGORY[[#Headers],[LAST_UPDATED_DATE]],"`) VALUES (",A7,", '",B7,"', ",C7,", ", D7,", '",E7,"', ",F7,", '",G7,"')",";")</f>
        <v>INSERT INTO `epos`.`CATEGORY` (`ID`, `NAME`, `REST_ID`, `CREATED_BY`, `CREATED_DATE`, `LAST_UPDATED_BY`, `LAST_UPDATED_DATE`) VALUES (4, 'category4', 1, 1, '2014-12-23', 1, '2014-12-23');</v>
      </c>
      <c r="I7" s="4" t="str">
        <f>CONCATENATE("UPDATE `",$C$1,"`.`",$C$2,"` SET`",CATEGORY[[#Headers],[ID]],"` = ",A7,",`",CATEGORY[[#Headers],[NAME]],"` = ' ",B7,"', `",CATEGORY[[#Headers],[LAST_UPDATED_BY]],"` = ",F7,", `",CATEGORY[[#Headers],[LAST_UPDATED_DATE]],"` = '",G7,"' WHERE `",CATEGORY[[#Headers],[ID]],"` = ",A7,";")</f>
        <v>UPDATE `epos`.`CATEGORY` SET`ID` = 4,`NAME` = ' category4', `LAST_UPDATED_BY` = 1, `LAST_UPDATED_DATE` = '2014-12-23' WHERE `ID` = 4;</v>
      </c>
    </row>
    <row r="8" spans="1:9">
      <c r="A8" s="3">
        <v>5</v>
      </c>
      <c r="B8" s="3" t="s">
        <v>110</v>
      </c>
      <c r="C8" s="3">
        <v>1</v>
      </c>
      <c r="D8" s="3">
        <v>1</v>
      </c>
      <c r="E8" s="4" t="s">
        <v>114</v>
      </c>
      <c r="F8" s="3">
        <v>1</v>
      </c>
      <c r="G8" s="4" t="s">
        <v>114</v>
      </c>
      <c r="H8" s="3" t="str">
        <f>CONCATENATE("INSERT INTO `",$C$1,"`.`",$C$2,"` (`",CATEGORY[[#Headers],[ID]],"`, `",CATEGORY[[#Headers],[NAME]],"`, `",CATEGORY[[#Headers],[REST_ID]],"`, `",CATEGORY[[#Headers],[CREATED_BY]],"`, `",CATEGORY[[#Headers],[CREATED_DATE]],"`, `",CATEGORY[[#Headers],[LAST_UPDATED_BY]],"`, `",CATEGORY[[#Headers],[LAST_UPDATED_DATE]],"`) VALUES (",A8,", '",B8,"', ",C8,", ", D8,", '",E8,"', ",F8,", '",G8,"')",";")</f>
        <v>INSERT INTO `epos`.`CATEGORY` (`ID`, `NAME`, `REST_ID`, `CREATED_BY`, `CREATED_DATE`, `LAST_UPDATED_BY`, `LAST_UPDATED_DATE`) VALUES (5, 'category5', 1, 1, '2014-12-23', 1, '2014-12-23');</v>
      </c>
      <c r="I8" s="4" t="str">
        <f>CONCATENATE("UPDATE `",$C$1,"`.`",$C$2,"` SET`",CATEGORY[[#Headers],[ID]],"` = ",A8,",`",CATEGORY[[#Headers],[NAME]],"` = ' ",B8,"', `",CATEGORY[[#Headers],[LAST_UPDATED_BY]],"` = ",F8,", `",CATEGORY[[#Headers],[LAST_UPDATED_DATE]],"` = '",G8,"' WHERE `",CATEGORY[[#Headers],[ID]],"` = ",A8,";")</f>
        <v>UPDATE `epos`.`CATEGORY` SET`ID` = 5,`NAME` = ' category5', `LAST_UPDATED_BY` = 1, `LAST_UPDATED_DATE` = '2014-12-23' WHERE `ID` = 5;</v>
      </c>
    </row>
    <row r="9" spans="1:9">
      <c r="A9" s="3">
        <v>6</v>
      </c>
      <c r="B9" s="3" t="s">
        <v>171</v>
      </c>
      <c r="C9" s="6">
        <v>2</v>
      </c>
      <c r="D9" s="3">
        <v>1</v>
      </c>
      <c r="E9" s="4" t="s">
        <v>114</v>
      </c>
      <c r="F9" s="3">
        <v>1</v>
      </c>
      <c r="G9" s="4" t="s">
        <v>114</v>
      </c>
      <c r="H9" s="3" t="str">
        <f>CONCATENATE("INSERT INTO `",$C$1,"`.`",$C$2,"` (`",CATEGORY[[#Headers],[ID]],"`, `",CATEGORY[[#Headers],[NAME]],"`, `",CATEGORY[[#Headers],[REST_ID]],"`, `",CATEGORY[[#Headers],[CREATED_BY]],"`, `",CATEGORY[[#Headers],[CREATED_DATE]],"`, `",CATEGORY[[#Headers],[LAST_UPDATED_BY]],"`, `",CATEGORY[[#Headers],[LAST_UPDATED_DATE]],"`) VALUES (",A9,", '",B9,"', ",C9,", ", D9,", '",E9,"', ",F9,", '",G9,"')",";")</f>
        <v>INSERT INTO `epos`.`CATEGORY` (`ID`, `NAME`, `REST_ID`, `CREATED_BY`, `CREATED_DATE`, `LAST_UPDATED_BY`, `LAST_UPDATED_DATE`) VALUES (6, 'category6', 2, 1, '2014-12-23', 1, '2014-12-23');</v>
      </c>
      <c r="I9" s="19" t="str">
        <f>CONCATENATE("UPDATE `",$C$1,"`.`",$C$2,"` SET`",CATEGORY[[#Headers],[ID]],"` = ",A9,",`",CATEGORY[[#Headers],[NAME]],"` = ' ",B9,"', `",CATEGORY[[#Headers],[LAST_UPDATED_BY]],"` = ",F9,", `",CATEGORY[[#Headers],[LAST_UPDATED_DATE]],"` = '",G9,"' WHERE `",CATEGORY[[#Headers],[ID]],"` = ",A9,";")</f>
        <v>UPDATE `epos`.`CATEGORY` SET`ID` = 6,`NAME` = ' category6', `LAST_UPDATED_BY` = 1, `LAST_UPDATED_DATE` = '2014-12-23' WHERE `ID` = 6;</v>
      </c>
    </row>
    <row r="10" spans="1:9">
      <c r="A10" s="3">
        <v>7</v>
      </c>
      <c r="B10" s="3" t="s">
        <v>172</v>
      </c>
      <c r="C10" s="6">
        <v>2</v>
      </c>
      <c r="D10" s="3">
        <v>1</v>
      </c>
      <c r="E10" s="4" t="s">
        <v>114</v>
      </c>
      <c r="F10" s="3">
        <v>1</v>
      </c>
      <c r="G10" s="4" t="s">
        <v>114</v>
      </c>
      <c r="H10" s="3" t="str">
        <f>CONCATENATE("INSERT INTO `",$C$1,"`.`",$C$2,"` (`",CATEGORY[[#Headers],[ID]],"`, `",CATEGORY[[#Headers],[NAME]],"`, `",CATEGORY[[#Headers],[REST_ID]],"`, `",CATEGORY[[#Headers],[CREATED_BY]],"`, `",CATEGORY[[#Headers],[CREATED_DATE]],"`, `",CATEGORY[[#Headers],[LAST_UPDATED_BY]],"`, `",CATEGORY[[#Headers],[LAST_UPDATED_DATE]],"`) VALUES (",A10,", '",B10,"', ",C10,", ", D10,", '",E10,"', ",F10,", '",G10,"')",";")</f>
        <v>INSERT INTO `epos`.`CATEGORY` (`ID`, `NAME`, `REST_ID`, `CREATED_BY`, `CREATED_DATE`, `LAST_UPDATED_BY`, `LAST_UPDATED_DATE`) VALUES (7, 'category7', 2, 1, '2014-12-23', 1, '2014-12-23');</v>
      </c>
      <c r="I10" s="19" t="str">
        <f>CONCATENATE("UPDATE `",$C$1,"`.`",$C$2,"` SET`",CATEGORY[[#Headers],[ID]],"` = ",A10,",`",CATEGORY[[#Headers],[NAME]],"` = ' ",B10,"', `",CATEGORY[[#Headers],[LAST_UPDATED_BY]],"` = ",F10,", `",CATEGORY[[#Headers],[LAST_UPDATED_DATE]],"` = '",G10,"' WHERE `",CATEGORY[[#Headers],[ID]],"` = ",A10,";")</f>
        <v>UPDATE `epos`.`CATEGORY` SET`ID` = 7,`NAME` = ' category7', `LAST_UPDATED_BY` = 1, `LAST_UPDATED_DATE` = '2014-12-23' WHERE `ID` = 7;</v>
      </c>
    </row>
    <row r="11" spans="1:9">
      <c r="A11" s="3">
        <v>8</v>
      </c>
      <c r="B11" s="3" t="s">
        <v>173</v>
      </c>
      <c r="C11" s="6">
        <v>2</v>
      </c>
      <c r="D11" s="3">
        <v>1</v>
      </c>
      <c r="E11" s="4" t="s">
        <v>114</v>
      </c>
      <c r="F11" s="3">
        <v>1</v>
      </c>
      <c r="G11" s="4" t="s">
        <v>114</v>
      </c>
      <c r="H11" s="3" t="str">
        <f>CONCATENATE("INSERT INTO `",$C$1,"`.`",$C$2,"` (`",CATEGORY[[#Headers],[ID]],"`, `",CATEGORY[[#Headers],[NAME]],"`, `",CATEGORY[[#Headers],[REST_ID]],"`, `",CATEGORY[[#Headers],[CREATED_BY]],"`, `",CATEGORY[[#Headers],[CREATED_DATE]],"`, `",CATEGORY[[#Headers],[LAST_UPDATED_BY]],"`, `",CATEGORY[[#Headers],[LAST_UPDATED_DATE]],"`) VALUES (",A11,", '",B11,"', ",C11,", ", D11,", '",E11,"', ",F11,", '",G11,"')",";")</f>
        <v>INSERT INTO `epos`.`CATEGORY` (`ID`, `NAME`, `REST_ID`, `CREATED_BY`, `CREATED_DATE`, `LAST_UPDATED_BY`, `LAST_UPDATED_DATE`) VALUES (8, 'category8', 2, 1, '2014-12-23', 1, '2014-12-23');</v>
      </c>
      <c r="I11" s="19" t="str">
        <f>CONCATENATE("UPDATE `",$C$1,"`.`",$C$2,"` SET`",CATEGORY[[#Headers],[ID]],"` = ",A11,",`",CATEGORY[[#Headers],[NAME]],"` = ' ",B11,"', `",CATEGORY[[#Headers],[LAST_UPDATED_BY]],"` = ",F11,", `",CATEGORY[[#Headers],[LAST_UPDATED_DATE]],"` = '",G11,"' WHERE `",CATEGORY[[#Headers],[ID]],"` = ",A11,";")</f>
        <v>UPDATE `epos`.`CATEGORY` SET`ID` = 8,`NAME` = ' category8', `LAST_UPDATED_BY` = 1, `LAST_UPDATED_DATE` = '2014-12-23' WHERE `ID` = 8;</v>
      </c>
    </row>
    <row r="12" spans="1:9">
      <c r="A12" s="3">
        <v>9</v>
      </c>
      <c r="B12" s="3" t="s">
        <v>174</v>
      </c>
      <c r="C12" s="6">
        <v>2</v>
      </c>
      <c r="D12" s="3">
        <v>1</v>
      </c>
      <c r="E12" s="4" t="s">
        <v>114</v>
      </c>
      <c r="F12" s="3">
        <v>1</v>
      </c>
      <c r="G12" s="4" t="s">
        <v>114</v>
      </c>
      <c r="H12" s="3" t="str">
        <f>CONCATENATE("INSERT INTO `",$C$1,"`.`",$C$2,"` (`",CATEGORY[[#Headers],[ID]],"`, `",CATEGORY[[#Headers],[NAME]],"`, `",CATEGORY[[#Headers],[REST_ID]],"`, `",CATEGORY[[#Headers],[CREATED_BY]],"`, `",CATEGORY[[#Headers],[CREATED_DATE]],"`, `",CATEGORY[[#Headers],[LAST_UPDATED_BY]],"`, `",CATEGORY[[#Headers],[LAST_UPDATED_DATE]],"`) VALUES (",A12,", '",B12,"', ",C12,", ", D12,", '",E12,"', ",F12,", '",G12,"')",";")</f>
        <v>INSERT INTO `epos`.`CATEGORY` (`ID`, `NAME`, `REST_ID`, `CREATED_BY`, `CREATED_DATE`, `LAST_UPDATED_BY`, `LAST_UPDATED_DATE`) VALUES (9, 'category9', 2, 1, '2014-12-23', 1, '2014-12-23');</v>
      </c>
      <c r="I12" s="19" t="str">
        <f>CONCATENATE("UPDATE `",$C$1,"`.`",$C$2,"` SET`",CATEGORY[[#Headers],[ID]],"` = ",A12,",`",CATEGORY[[#Headers],[NAME]],"` = ' ",B12,"', `",CATEGORY[[#Headers],[LAST_UPDATED_BY]],"` = ",F12,", `",CATEGORY[[#Headers],[LAST_UPDATED_DATE]],"` = '",G12,"' WHERE `",CATEGORY[[#Headers],[ID]],"` = ",A12,";")</f>
        <v>UPDATE `epos`.`CATEGORY` SET`ID` = 9,`NAME` = ' category9', `LAST_UPDATED_BY` = 1, `LAST_UPDATED_DATE` = '2014-12-23' WHERE `ID` = 9;</v>
      </c>
    </row>
    <row r="13" spans="1:9">
      <c r="A13" s="3">
        <v>10</v>
      </c>
      <c r="B13" s="3" t="s">
        <v>175</v>
      </c>
      <c r="C13" s="6">
        <v>2</v>
      </c>
      <c r="D13" s="3">
        <v>1</v>
      </c>
      <c r="E13" s="4" t="s">
        <v>114</v>
      </c>
      <c r="F13" s="3">
        <v>1</v>
      </c>
      <c r="G13" s="4" t="s">
        <v>114</v>
      </c>
      <c r="H13" s="3" t="str">
        <f>CONCATENATE("INSERT INTO `",$C$1,"`.`",$C$2,"` (`",CATEGORY[[#Headers],[ID]],"`, `",CATEGORY[[#Headers],[NAME]],"`, `",CATEGORY[[#Headers],[REST_ID]],"`, `",CATEGORY[[#Headers],[CREATED_BY]],"`, `",CATEGORY[[#Headers],[CREATED_DATE]],"`, `",CATEGORY[[#Headers],[LAST_UPDATED_BY]],"`, `",CATEGORY[[#Headers],[LAST_UPDATED_DATE]],"`) VALUES (",A13,", '",B13,"', ",C13,", ", D13,", '",E13,"', ",F13,", '",G13,"')",";")</f>
        <v>INSERT INTO `epos`.`CATEGORY` (`ID`, `NAME`, `REST_ID`, `CREATED_BY`, `CREATED_DATE`, `LAST_UPDATED_BY`, `LAST_UPDATED_DATE`) VALUES (10, 'category10', 2, 1, '2014-12-23', 1, '2014-12-23');</v>
      </c>
      <c r="I13" s="19" t="str">
        <f>CONCATENATE("UPDATE `",$C$1,"`.`",$C$2,"` SET`",CATEGORY[[#Headers],[ID]],"` = ",A13,",`",CATEGORY[[#Headers],[NAME]],"` = ' ",B13,"', `",CATEGORY[[#Headers],[LAST_UPDATED_BY]],"` = ",F13,", `",CATEGORY[[#Headers],[LAST_UPDATED_DATE]],"` = '",G13,"' WHERE `",CATEGORY[[#Headers],[ID]],"` = ",A13,";")</f>
        <v>UPDATE `epos`.`CATEGORY` SET`ID` = 10,`NAME` = ' category10', `LAST_UPDATED_BY` = 1, `LAST_UPDATED_DATE` = '2014-12-23' WHERE `ID` = 10;</v>
      </c>
    </row>
    <row r="14" spans="1:9">
      <c r="A14" s="3"/>
      <c r="B14" s="3"/>
      <c r="C14" s="3"/>
      <c r="D14" s="4"/>
      <c r="E14" s="4"/>
      <c r="F14" s="4"/>
      <c r="G14" s="4"/>
      <c r="H14" s="3"/>
      <c r="I14" s="2"/>
    </row>
    <row r="15" spans="1:9">
      <c r="A15" s="3"/>
      <c r="B15" s="3"/>
      <c r="C15" s="3"/>
      <c r="D15" s="3"/>
      <c r="E15" s="3"/>
      <c r="F15" s="3"/>
      <c r="G15" s="3"/>
      <c r="H15" s="3"/>
      <c r="I15" s="2"/>
    </row>
    <row r="16" spans="1:9">
      <c r="A16" s="3"/>
      <c r="B16" s="3"/>
      <c r="C16" s="3"/>
      <c r="D16" s="3"/>
      <c r="E16" s="3"/>
      <c r="F16" s="3"/>
      <c r="G16" s="3"/>
      <c r="H16" s="3"/>
      <c r="I16" s="2"/>
    </row>
    <row r="17" spans="1:9">
      <c r="A17" s="3"/>
      <c r="B17" s="3"/>
      <c r="C17" s="3"/>
      <c r="D17" s="3"/>
      <c r="E17" s="3"/>
      <c r="F17" s="3"/>
      <c r="G17" s="3"/>
      <c r="H17" s="3"/>
      <c r="I17" s="2"/>
    </row>
    <row r="18" spans="1:9">
      <c r="A18" s="3"/>
      <c r="B18" s="3"/>
      <c r="C18" s="3"/>
      <c r="D18" s="3"/>
      <c r="E18" s="3"/>
      <c r="F18" s="3"/>
      <c r="G18" s="3"/>
      <c r="H18" s="3"/>
      <c r="I18" s="2"/>
    </row>
    <row r="19" spans="1:9">
      <c r="A19" s="2"/>
      <c r="B19" s="2"/>
      <c r="C19" s="2"/>
      <c r="D19" s="2"/>
      <c r="E19" s="2"/>
      <c r="F19" s="2"/>
      <c r="G19" s="2"/>
      <c r="H19" s="2"/>
      <c r="I19" s="2"/>
    </row>
    <row r="20" spans="1:9">
      <c r="A20" s="2"/>
      <c r="B20" s="2"/>
      <c r="C20" s="2"/>
      <c r="D20" s="2"/>
      <c r="E20" s="2"/>
      <c r="F20" s="2"/>
      <c r="G20" s="2"/>
      <c r="H20" s="2"/>
      <c r="I20" s="2"/>
    </row>
    <row r="21" spans="1:9">
      <c r="A21" s="2"/>
      <c r="B21" s="2"/>
      <c r="C21" s="2"/>
      <c r="D21" s="2"/>
      <c r="E21" s="2"/>
      <c r="F21" s="2"/>
      <c r="G21" s="2"/>
      <c r="H21" s="2"/>
      <c r="I21" s="2"/>
    </row>
    <row r="22" spans="1:9">
      <c r="A22" s="2"/>
      <c r="B22" s="2"/>
      <c r="C22" s="2"/>
      <c r="D22" s="2"/>
      <c r="E22" s="2"/>
      <c r="F22" s="2"/>
      <c r="G22" s="2"/>
      <c r="H22" s="2"/>
      <c r="I22" s="2"/>
    </row>
    <row r="23" spans="1:9">
      <c r="A23" s="2"/>
      <c r="B23" s="2"/>
      <c r="C23" s="2"/>
      <c r="D23" s="2"/>
      <c r="E23" s="2"/>
      <c r="F23" s="2"/>
      <c r="G23" s="2"/>
      <c r="H23" s="2"/>
      <c r="I23" s="2"/>
    </row>
    <row r="24" spans="1:9">
      <c r="A24" s="2"/>
      <c r="B24" s="2"/>
      <c r="C24" s="2"/>
      <c r="D24" s="2"/>
      <c r="E24" s="2"/>
      <c r="F24" s="2"/>
      <c r="G24" s="2"/>
      <c r="H24" s="2"/>
      <c r="I24" s="2"/>
    </row>
    <row r="25" spans="1:9">
      <c r="A25" s="2"/>
      <c r="B25" s="2"/>
      <c r="C25" s="2"/>
      <c r="D25" s="2"/>
      <c r="E25" s="2"/>
      <c r="F25" s="2"/>
      <c r="G25" s="2"/>
      <c r="H25" s="2"/>
      <c r="I25" s="2"/>
    </row>
    <row r="26" spans="1:9">
      <c r="A26" s="2"/>
      <c r="B26" s="2"/>
      <c r="C26" s="2"/>
      <c r="D26" s="2"/>
      <c r="E26" s="2"/>
      <c r="F26" s="2"/>
      <c r="G26" s="2"/>
      <c r="H26" s="2"/>
      <c r="I26" s="2"/>
    </row>
    <row r="27" spans="1:9">
      <c r="A27" s="2"/>
      <c r="B27" s="2"/>
      <c r="C27" s="2"/>
      <c r="D27" s="2"/>
      <c r="E27" s="2"/>
      <c r="F27" s="2"/>
      <c r="G27" s="2"/>
      <c r="H27" s="2"/>
      <c r="I27" s="2"/>
    </row>
  </sheetData>
  <mergeCells count="2">
    <mergeCell ref="A1:B1"/>
    <mergeCell ref="A2:B2"/>
  </mergeCells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showGridLines="0" workbookViewId="0">
      <selection activeCell="O9" sqref="O9:O10"/>
    </sheetView>
  </sheetViews>
  <sheetFormatPr baseColWidth="10" defaultColWidth="8.83203125" defaultRowHeight="15" x14ac:dyDescent="0"/>
  <cols>
    <col min="1" max="1" width="5.83203125" customWidth="1"/>
    <col min="2" max="2" width="9.83203125" bestFit="1" customWidth="1"/>
    <col min="3" max="3" width="13.6640625" bestFit="1" customWidth="1"/>
    <col min="4" max="5" width="20.33203125" customWidth="1"/>
    <col min="6" max="6" width="8" bestFit="1" customWidth="1"/>
    <col min="7" max="7" width="16" bestFit="1" customWidth="1"/>
    <col min="8" max="8" width="12.1640625" bestFit="1" customWidth="1"/>
    <col min="9" max="9" width="18" bestFit="1" customWidth="1"/>
    <col min="10" max="10" width="10.83203125" bestFit="1" customWidth="1"/>
    <col min="11" max="11" width="14.6640625" bestFit="1" customWidth="1"/>
    <col min="12" max="12" width="16.83203125" bestFit="1" customWidth="1"/>
    <col min="13" max="13" width="20.1640625" bestFit="1" customWidth="1"/>
    <col min="14" max="14" width="22.33203125" customWidth="1"/>
    <col min="15" max="15" width="26.83203125" customWidth="1"/>
    <col min="16" max="16" width="25.1640625" customWidth="1"/>
  </cols>
  <sheetData>
    <row r="1" spans="1:16">
      <c r="A1" s="11" t="s">
        <v>9</v>
      </c>
      <c r="B1" s="11"/>
      <c r="C1" t="s">
        <v>42</v>
      </c>
    </row>
    <row r="2" spans="1:16">
      <c r="A2" s="12" t="s">
        <v>7</v>
      </c>
      <c r="B2" s="12"/>
      <c r="C2" s="5" t="s">
        <v>53</v>
      </c>
    </row>
    <row r="3" spans="1:16">
      <c r="A3" s="2" t="s">
        <v>0</v>
      </c>
      <c r="B3" s="2" t="s">
        <v>1</v>
      </c>
      <c r="C3" s="2" t="s">
        <v>59</v>
      </c>
      <c r="D3" s="2" t="s">
        <v>60</v>
      </c>
      <c r="E3" s="2" t="s">
        <v>61</v>
      </c>
      <c r="F3" s="2" t="s">
        <v>26</v>
      </c>
      <c r="G3" s="2" t="s">
        <v>28</v>
      </c>
      <c r="H3" s="2" t="s">
        <v>27</v>
      </c>
      <c r="I3" s="2" t="s">
        <v>62</v>
      </c>
      <c r="J3" s="2" t="s">
        <v>43</v>
      </c>
      <c r="K3" s="2" t="s">
        <v>2</v>
      </c>
      <c r="L3" s="2" t="s">
        <v>10</v>
      </c>
      <c r="M3" s="2" t="s">
        <v>5</v>
      </c>
      <c r="N3" s="2" t="s">
        <v>6</v>
      </c>
      <c r="O3" s="2" t="s">
        <v>8</v>
      </c>
      <c r="P3" s="13" t="s">
        <v>160</v>
      </c>
    </row>
    <row r="4" spans="1:16">
      <c r="A4" s="3">
        <v>1</v>
      </c>
      <c r="B4" s="3" t="s">
        <v>12</v>
      </c>
      <c r="C4" s="3">
        <v>123123121</v>
      </c>
      <c r="D4" s="3" t="s">
        <v>29</v>
      </c>
      <c r="E4" s="3" t="s">
        <v>34</v>
      </c>
      <c r="F4" s="3" t="s">
        <v>91</v>
      </c>
      <c r="G4" s="3">
        <v>13120</v>
      </c>
      <c r="H4" s="3" t="s">
        <v>101</v>
      </c>
      <c r="I4" s="8" t="s">
        <v>96</v>
      </c>
      <c r="J4" s="3">
        <v>1</v>
      </c>
      <c r="K4" s="3">
        <v>1</v>
      </c>
      <c r="L4" s="7" t="s">
        <v>114</v>
      </c>
      <c r="M4" s="3">
        <v>1</v>
      </c>
      <c r="N4" s="7" t="s">
        <v>114</v>
      </c>
      <c r="O4" s="3" t="str">
        <f>CONCATENATE("INSERT INTO `",$C$1,"`.`",$C$2,"` (`",CUSTOMERS[[#Headers],[ID]],"`, `",CUSTOMERS[[#Headers],[NAME]],"`, `",CUSTOMERS[[#Headers],[TELEPHONE]],"`, `",CUSTOMERS[[#Headers],[ADDRESS_LINE_1]],"`, `",CUSTOMERS[[#Headers],[ADDRESS_LINE_2]],"`, `",CUSTOMERS[[#Headers],[CITY]],"`, `",CUSTOMERS[[#Headers],[POSTAL_CODE]],"`, `",CUSTOMERS[[#Headers],[COUNTRY]],"`, `",CUSTOMERS[[#Headers],[EMAIL_ADDRESS]],"`, `",CUSTOMERS[[#Headers],[REST_ID]],"`, `",CUSTOMERS[[#Headers],[CREATED_BY]],"`, `",CUSTOMERS[[#Headers],[CREATED_DATE]],"`, `",CUSTOMERS[[#Headers],[LAST_UPDATED_BY]],"`, `",CUSTOMERS[[#Headers],[LAST_UPDATED_DATE]],"`) VALUES (",A4,", '",B4,"', ",C4,", '",D4,"', '",E4,"', '",F4,"', ",G4,", '",H4,"', '",I4,"', ",J4,", ",K4,", '",L4,"', ",M4,", '",N4,"')",";")</f>
        <v>INSERT INTO `epos`.`CUSTOMERS` (`ID`, `NAME`, `TELEPHONE`, `ADDRESS_LINE_1`, `ADDRESS_LINE_2`, `CITY`, `POSTAL_CODE`, `COUNTRY`, `EMAIL_ADDRESS`, `REST_ID`, `CREATED_BY`, `CREATED_DATE`, `LAST_UPDATED_BY`, `LAST_UPDATED_DATE`) VALUES (1, 'test1', 123123121, 'Jl.test street 1', 'Jl.test street 1 line 2', 'Jakarta1', 13120, 'INDONESIA1', 'test1@test.com', 1, 1, '2014-12-23', 1, '2014-12-23');</v>
      </c>
      <c r="P4" s="4" t="str">
        <f>CONCATENATE("UPDATE `",$C$1,"`.`",$C$2,"` SET`",CUSTOMERS[[#Headers],[ID]],"` = ",A4,",`",CUSTOMERS[[#Headers],[NAME]],"` = '",B4,"', `",CUSTOMERS[[#Headers],[TELEPHONE]],"` = ",C4,", `",CUSTOMERS[[#Headers],[ADDRESS_LINE_1]],"` = '",D4,"', `",CUSTOMERS[[#Headers],[ADDRESS_LINE_2]],"` = '",E4,"', `",CUSTOMERS[[#Headers],[CITY]],"` = '",F4,"', `",CUSTOMERS[[#Headers],[POSTAL_CODE]],"` = ",G4,", `",CUSTOMERS[[#Headers],[COUNTRY]],"` = '",H4,"', `",CUSTOMERS[[#Headers],[EMAIL_ADDRESS]],"` = '",I4,"', `",CUSTOMERS[[#Headers],[REST_ID]],"` = ",J4,", `",CUSTOMERS[[#Headers],[LAST_UPDATED_BY]],"` = ",M4,", `",CUSTOMERS[[#Headers],[LAST_UPDATED_DATE]],"` = '",N4,"' WHERE `",CUSTOMERS[[#Headers],[ID]],"` = ",A4,";")</f>
        <v>UPDATE `epos`.`CUSTOMERS` SET`ID` = 1,`NAME` = 'test1', `TELEPHONE` = 123123121, `ADDRESS_LINE_1` = 'Jl.test street 1', `ADDRESS_LINE_2` = 'Jl.test street 1 line 2', `CITY` = 'Jakarta1', `POSTAL_CODE` = 13120, `COUNTRY` = 'INDONESIA1', `EMAIL_ADDRESS` = 'test1@test.com', `REST_ID` = 1, `LAST_UPDATED_BY` = 1, `LAST_UPDATED_DATE` = '2014-12-23' WHERE `ID` = 1;</v>
      </c>
    </row>
    <row r="5" spans="1:16">
      <c r="A5" s="6">
        <v>2</v>
      </c>
      <c r="B5" s="3" t="s">
        <v>13</v>
      </c>
      <c r="C5" s="3">
        <v>123123122</v>
      </c>
      <c r="D5" s="4" t="s">
        <v>30</v>
      </c>
      <c r="E5" s="4" t="s">
        <v>35</v>
      </c>
      <c r="F5" s="3" t="s">
        <v>92</v>
      </c>
      <c r="G5" s="3">
        <v>13121</v>
      </c>
      <c r="H5" s="3" t="s">
        <v>102</v>
      </c>
      <c r="I5" s="8" t="s">
        <v>97</v>
      </c>
      <c r="J5" s="6">
        <v>1</v>
      </c>
      <c r="K5" s="3">
        <v>1</v>
      </c>
      <c r="L5" s="4" t="s">
        <v>114</v>
      </c>
      <c r="M5" s="3">
        <v>1</v>
      </c>
      <c r="N5" s="4" t="s">
        <v>114</v>
      </c>
      <c r="O5" s="3" t="str">
        <f>CONCATENATE("INSERT INTO `",$C$1,"`.`",$C$2,"` (`",CUSTOMERS[[#Headers],[ID]],"`, `",CUSTOMERS[[#Headers],[NAME]],"`, `",CUSTOMERS[[#Headers],[TELEPHONE]],"`, `",CUSTOMERS[[#Headers],[ADDRESS_LINE_1]],"`, `",CUSTOMERS[[#Headers],[ADDRESS_LINE_2]],"`, `",CUSTOMERS[[#Headers],[CITY]],"`, `",CUSTOMERS[[#Headers],[POSTAL_CODE]],"`, `",CUSTOMERS[[#Headers],[COUNTRY]],"`, `",CUSTOMERS[[#Headers],[EMAIL_ADDRESS]],"`, `",CUSTOMERS[[#Headers],[REST_ID]],"`, `",CUSTOMERS[[#Headers],[CREATED_BY]],"`, `",CUSTOMERS[[#Headers],[CREATED_DATE]],"`, `",CUSTOMERS[[#Headers],[LAST_UPDATED_BY]],"`, `",CUSTOMERS[[#Headers],[LAST_UPDATED_DATE]],"`) VALUES (",A5,", '",B5,"', ",C5,", '",D5,"', '",E5,"', '",F5,"', ",G5,", '",H5,"', '",I5,"', ",J5,", ",K5,", '",L5,"', ",M5,", '",N5,"')",";")</f>
        <v>INSERT INTO `epos`.`CUSTOMERS` (`ID`, `NAME`, `TELEPHONE`, `ADDRESS_LINE_1`, `ADDRESS_LINE_2`, `CITY`, `POSTAL_CODE`, `COUNTRY`, `EMAIL_ADDRESS`, `REST_ID`, `CREATED_BY`, `CREATED_DATE`, `LAST_UPDATED_BY`, `LAST_UPDATED_DATE`) VALUES (2, 'test2', 123123122, 'Jl.test street 2', 'Jl.test street 2 line 2', 'Jakarta2', 13121, 'INDONESIA2', 'test2@test.com', 1, 1, '2014-12-23', 1, '2014-12-23');</v>
      </c>
      <c r="P5" s="4" t="str">
        <f>CONCATENATE("UPDATE `",$C$1,"`.`",$C$2,"` SET`",CUSTOMERS[[#Headers],[ID]],"` = ",A5,",`",CUSTOMERS[[#Headers],[NAME]],"` = '",B5,"', `",CUSTOMERS[[#Headers],[TELEPHONE]],"` = ",C5,", `",CUSTOMERS[[#Headers],[ADDRESS_LINE_1]],"` = '",D5,"', `",CUSTOMERS[[#Headers],[ADDRESS_LINE_2]],"` = '",E5,"', `",CUSTOMERS[[#Headers],[CITY]],"` = '",F5,"', `",CUSTOMERS[[#Headers],[POSTAL_CODE]],"` = ",G5,", `",CUSTOMERS[[#Headers],[COUNTRY]],"` = '",H5,"', `",CUSTOMERS[[#Headers],[EMAIL_ADDRESS]],"` = '",I5,"', `",CUSTOMERS[[#Headers],[REST_ID]],"` = ",J5,", `",CUSTOMERS[[#Headers],[LAST_UPDATED_BY]],"` = ",M5,", `",CUSTOMERS[[#Headers],[LAST_UPDATED_DATE]],"` = '",N5,"' WHERE `",CUSTOMERS[[#Headers],[ID]],"` = ",A5,";")</f>
        <v>UPDATE `epos`.`CUSTOMERS` SET`ID` = 2,`NAME` = 'test2', `TELEPHONE` = 123123122, `ADDRESS_LINE_1` = 'Jl.test street 2', `ADDRESS_LINE_2` = 'Jl.test street 2 line 2', `CITY` = 'Jakarta2', `POSTAL_CODE` = 13121, `COUNTRY` = 'INDONESIA2', `EMAIL_ADDRESS` = 'test2@test.com', `REST_ID` = 1, `LAST_UPDATED_BY` = 1, `LAST_UPDATED_DATE` = '2014-12-23' WHERE `ID` = 2;</v>
      </c>
    </row>
    <row r="6" spans="1:16">
      <c r="A6" s="6">
        <v>3</v>
      </c>
      <c r="B6" s="3" t="s">
        <v>14</v>
      </c>
      <c r="C6" s="3">
        <v>123123123</v>
      </c>
      <c r="D6" s="4" t="s">
        <v>31</v>
      </c>
      <c r="E6" s="4" t="s">
        <v>36</v>
      </c>
      <c r="F6" s="3" t="s">
        <v>93</v>
      </c>
      <c r="G6" s="3">
        <v>13212</v>
      </c>
      <c r="H6" s="3" t="s">
        <v>103</v>
      </c>
      <c r="I6" s="8" t="s">
        <v>98</v>
      </c>
      <c r="J6" s="6">
        <v>1</v>
      </c>
      <c r="K6" s="3">
        <v>1</v>
      </c>
      <c r="L6" s="4" t="s">
        <v>114</v>
      </c>
      <c r="M6" s="3">
        <v>1</v>
      </c>
      <c r="N6" s="4" t="s">
        <v>114</v>
      </c>
      <c r="O6" s="3" t="str">
        <f>CONCATENATE("INSERT INTO `",$C$1,"`.`",$C$2,"` (`",CUSTOMERS[[#Headers],[ID]],"`, `",CUSTOMERS[[#Headers],[NAME]],"`, `",CUSTOMERS[[#Headers],[TELEPHONE]],"`, `",CUSTOMERS[[#Headers],[ADDRESS_LINE_1]],"`, `",CUSTOMERS[[#Headers],[ADDRESS_LINE_2]],"`, `",CUSTOMERS[[#Headers],[CITY]],"`, `",CUSTOMERS[[#Headers],[POSTAL_CODE]],"`, `",CUSTOMERS[[#Headers],[COUNTRY]],"`, `",CUSTOMERS[[#Headers],[EMAIL_ADDRESS]],"`, `",CUSTOMERS[[#Headers],[REST_ID]],"`, `",CUSTOMERS[[#Headers],[CREATED_BY]],"`, `",CUSTOMERS[[#Headers],[CREATED_DATE]],"`, `",CUSTOMERS[[#Headers],[LAST_UPDATED_BY]],"`, `",CUSTOMERS[[#Headers],[LAST_UPDATED_DATE]],"`) VALUES (",A6,", '",B6,"', ",C6,", '",D6,"', '",E6,"', '",F6,"', ",G6,", '",H6,"', '",I6,"', ",J6,", ",K6,", '",L6,"', ",M6,", '",N6,"')",";")</f>
        <v>INSERT INTO `epos`.`CUSTOMERS` (`ID`, `NAME`, `TELEPHONE`, `ADDRESS_LINE_1`, `ADDRESS_LINE_2`, `CITY`, `POSTAL_CODE`, `COUNTRY`, `EMAIL_ADDRESS`, `REST_ID`, `CREATED_BY`, `CREATED_DATE`, `LAST_UPDATED_BY`, `LAST_UPDATED_DATE`) VALUES (3, 'test3', 123123123, 'Jl.test street 3', 'Jl.test street 3 line 2', 'Jakarta3', 13212, 'INDONESIA3', 'test3@test.com', 1, 1, '2014-12-23', 1, '2014-12-23');</v>
      </c>
      <c r="P6" s="4" t="str">
        <f>CONCATENATE("UPDATE `",$C$1,"`.`",$C$2,"` SET`",CUSTOMERS[[#Headers],[ID]],"` = ",A6,",`",CUSTOMERS[[#Headers],[NAME]],"` = '",B6,"', `",CUSTOMERS[[#Headers],[TELEPHONE]],"` = ",C6,", `",CUSTOMERS[[#Headers],[ADDRESS_LINE_1]],"` = '",D6,"', `",CUSTOMERS[[#Headers],[ADDRESS_LINE_2]],"` = '",E6,"', `",CUSTOMERS[[#Headers],[CITY]],"` = '",F6,"', `",CUSTOMERS[[#Headers],[POSTAL_CODE]],"` = ",G6,", `",CUSTOMERS[[#Headers],[COUNTRY]],"` = '",H6,"', `",CUSTOMERS[[#Headers],[EMAIL_ADDRESS]],"` = '",I6,"', `",CUSTOMERS[[#Headers],[REST_ID]],"` = ",J6,", `",CUSTOMERS[[#Headers],[LAST_UPDATED_BY]],"` = ",M6,", `",CUSTOMERS[[#Headers],[LAST_UPDATED_DATE]],"` = '",N6,"' WHERE `",CUSTOMERS[[#Headers],[ID]],"` = ",A6,";")</f>
        <v>UPDATE `epos`.`CUSTOMERS` SET`ID` = 3,`NAME` = 'test3', `TELEPHONE` = 123123123, `ADDRESS_LINE_1` = 'Jl.test street 3', `ADDRESS_LINE_2` = 'Jl.test street 3 line 2', `CITY` = 'Jakarta3', `POSTAL_CODE` = 13212, `COUNTRY` = 'INDONESIA3', `EMAIL_ADDRESS` = 'test3@test.com', `REST_ID` = 1, `LAST_UPDATED_BY` = 1, `LAST_UPDATED_DATE` = '2014-12-23' WHERE `ID` = 3;</v>
      </c>
    </row>
    <row r="7" spans="1:16">
      <c r="A7" s="3">
        <v>4</v>
      </c>
      <c r="B7" s="3" t="s">
        <v>15</v>
      </c>
      <c r="C7" s="3">
        <v>123123124</v>
      </c>
      <c r="D7" s="4" t="s">
        <v>32</v>
      </c>
      <c r="E7" s="4" t="s">
        <v>37</v>
      </c>
      <c r="F7" s="3" t="s">
        <v>94</v>
      </c>
      <c r="G7" s="3">
        <v>13213</v>
      </c>
      <c r="H7" s="3" t="s">
        <v>104</v>
      </c>
      <c r="I7" s="8" t="s">
        <v>99</v>
      </c>
      <c r="J7" s="3">
        <v>1</v>
      </c>
      <c r="K7" s="3">
        <v>1</v>
      </c>
      <c r="L7" s="4" t="s">
        <v>114</v>
      </c>
      <c r="M7" s="3">
        <v>1</v>
      </c>
      <c r="N7" s="4" t="s">
        <v>114</v>
      </c>
      <c r="O7" s="3" t="str">
        <f>CONCATENATE("INSERT INTO `",$C$1,"`.`",$C$2,"` (`",CUSTOMERS[[#Headers],[ID]],"`, `",CUSTOMERS[[#Headers],[NAME]],"`, `",CUSTOMERS[[#Headers],[TELEPHONE]],"`, `",CUSTOMERS[[#Headers],[ADDRESS_LINE_1]],"`, `",CUSTOMERS[[#Headers],[ADDRESS_LINE_2]],"`, `",CUSTOMERS[[#Headers],[CITY]],"`, `",CUSTOMERS[[#Headers],[POSTAL_CODE]],"`, `",CUSTOMERS[[#Headers],[COUNTRY]],"`, `",CUSTOMERS[[#Headers],[EMAIL_ADDRESS]],"`, `",CUSTOMERS[[#Headers],[REST_ID]],"`, `",CUSTOMERS[[#Headers],[CREATED_BY]],"`, `",CUSTOMERS[[#Headers],[CREATED_DATE]],"`, `",CUSTOMERS[[#Headers],[LAST_UPDATED_BY]],"`, `",CUSTOMERS[[#Headers],[LAST_UPDATED_DATE]],"`) VALUES (",A7,", '",B7,"', ",C7,", '",D7,"', '",E7,"', '",F7,"', ",G7,", '",H7,"', '",I7,"', ",J7,", ",K7,", '",L7,"', ",M7,", '",N7,"')",";")</f>
        <v>INSERT INTO `epos`.`CUSTOMERS` (`ID`, `NAME`, `TELEPHONE`, `ADDRESS_LINE_1`, `ADDRESS_LINE_2`, `CITY`, `POSTAL_CODE`, `COUNTRY`, `EMAIL_ADDRESS`, `REST_ID`, `CREATED_BY`, `CREATED_DATE`, `LAST_UPDATED_BY`, `LAST_UPDATED_DATE`) VALUES (4, 'test4', 123123124, 'Jl.test street 4', 'Jl.test street 4 line 2', 'Jakarta4', 13213, 'INDONESIA4', 'test4@test.com', 1, 1, '2014-12-23', 1, '2014-12-23');</v>
      </c>
      <c r="P7" s="4" t="str">
        <f>CONCATENATE("UPDATE `",$C$1,"`.`",$C$2,"` SET`",CUSTOMERS[[#Headers],[ID]],"` = ",A7,",`",CUSTOMERS[[#Headers],[NAME]],"` = '",B7,"', `",CUSTOMERS[[#Headers],[TELEPHONE]],"` = ",C7,", `",CUSTOMERS[[#Headers],[ADDRESS_LINE_1]],"` = '",D7,"', `",CUSTOMERS[[#Headers],[ADDRESS_LINE_2]],"` = '",E7,"', `",CUSTOMERS[[#Headers],[CITY]],"` = '",F7,"', `",CUSTOMERS[[#Headers],[POSTAL_CODE]],"` = ",G7,", `",CUSTOMERS[[#Headers],[COUNTRY]],"` = '",H7,"', `",CUSTOMERS[[#Headers],[EMAIL_ADDRESS]],"` = '",I7,"', `",CUSTOMERS[[#Headers],[REST_ID]],"` = ",J7,", `",CUSTOMERS[[#Headers],[LAST_UPDATED_BY]],"` = ",M7,", `",CUSTOMERS[[#Headers],[LAST_UPDATED_DATE]],"` = '",N7,"' WHERE `",CUSTOMERS[[#Headers],[ID]],"` = ",A7,";")</f>
        <v>UPDATE `epos`.`CUSTOMERS` SET`ID` = 4,`NAME` = 'test4', `TELEPHONE` = 123123124, `ADDRESS_LINE_1` = 'Jl.test street 4', `ADDRESS_LINE_2` = 'Jl.test street 4 line 2', `CITY` = 'Jakarta4', `POSTAL_CODE` = 13213, `COUNTRY` = 'INDONESIA4', `EMAIL_ADDRESS` = 'test4@test.com', `REST_ID` = 1, `LAST_UPDATED_BY` = 1, `LAST_UPDATED_DATE` = '2014-12-23' WHERE `ID` = 4;</v>
      </c>
    </row>
    <row r="8" spans="1:16">
      <c r="A8" s="6">
        <v>5</v>
      </c>
      <c r="B8" s="3" t="s">
        <v>16</v>
      </c>
      <c r="C8" s="3">
        <v>123123125</v>
      </c>
      <c r="D8" s="4" t="s">
        <v>33</v>
      </c>
      <c r="E8" s="4" t="s">
        <v>38</v>
      </c>
      <c r="F8" s="3" t="s">
        <v>95</v>
      </c>
      <c r="G8" s="3">
        <v>13214</v>
      </c>
      <c r="H8" s="3" t="s">
        <v>105</v>
      </c>
      <c r="I8" s="8" t="s">
        <v>97</v>
      </c>
      <c r="J8" s="3">
        <v>2</v>
      </c>
      <c r="K8" s="3">
        <v>1</v>
      </c>
      <c r="L8" s="4" t="s">
        <v>114</v>
      </c>
      <c r="M8" s="3">
        <v>1</v>
      </c>
      <c r="N8" s="4" t="s">
        <v>114</v>
      </c>
      <c r="O8" s="3" t="str">
        <f>CONCATENATE("INSERT INTO `",$C$1,"`.`",$C$2,"` (`",CUSTOMERS[[#Headers],[ID]],"`, `",CUSTOMERS[[#Headers],[NAME]],"`, `",CUSTOMERS[[#Headers],[TELEPHONE]],"`, `",CUSTOMERS[[#Headers],[ADDRESS_LINE_1]],"`, `",CUSTOMERS[[#Headers],[ADDRESS_LINE_2]],"`, `",CUSTOMERS[[#Headers],[CITY]],"`, `",CUSTOMERS[[#Headers],[POSTAL_CODE]],"`, `",CUSTOMERS[[#Headers],[COUNTRY]],"`, `",CUSTOMERS[[#Headers],[EMAIL_ADDRESS]],"`, `",CUSTOMERS[[#Headers],[REST_ID]],"`, `",CUSTOMERS[[#Headers],[CREATED_BY]],"`, `",CUSTOMERS[[#Headers],[CREATED_DATE]],"`, `",CUSTOMERS[[#Headers],[LAST_UPDATED_BY]],"`, `",CUSTOMERS[[#Headers],[LAST_UPDATED_DATE]],"`) VALUES (",A8,", '",B8,"', ",C8,", '",D8,"', '",E8,"', '",F8,"', ",G8,", '",H8,"', '",I8,"', ",J8,", ",K8,", '",L8,"', ",M8,", '",N8,"')",";")</f>
        <v>INSERT INTO `epos`.`CUSTOMERS` (`ID`, `NAME`, `TELEPHONE`, `ADDRESS_LINE_1`, `ADDRESS_LINE_2`, `CITY`, `POSTAL_CODE`, `COUNTRY`, `EMAIL_ADDRESS`, `REST_ID`, `CREATED_BY`, `CREATED_DATE`, `LAST_UPDATED_BY`, `LAST_UPDATED_DATE`) VALUES (5, 'test5', 123123125, 'Jl.test street 5', 'Jl.test street 5 line 2', 'Jakarta5', 13214, 'INDONESIA5', 'test2@test.com', 2, 1, '2014-12-23', 1, '2014-12-23');</v>
      </c>
      <c r="P8" s="4" t="str">
        <f>CONCATENATE("UPDATE `",$C$1,"`.`",$C$2,"` SET`",CUSTOMERS[[#Headers],[ID]],"` = ",A8,",`",CUSTOMERS[[#Headers],[NAME]],"` = '",B8,"', `",CUSTOMERS[[#Headers],[TELEPHONE]],"` = ",C8,", `",CUSTOMERS[[#Headers],[ADDRESS_LINE_1]],"` = '",D8,"', `",CUSTOMERS[[#Headers],[ADDRESS_LINE_2]],"` = '",E8,"', `",CUSTOMERS[[#Headers],[CITY]],"` = '",F8,"', `",CUSTOMERS[[#Headers],[POSTAL_CODE]],"` = ",G8,", `",CUSTOMERS[[#Headers],[COUNTRY]],"` = '",H8,"', `",CUSTOMERS[[#Headers],[EMAIL_ADDRESS]],"` = '",I8,"', `",CUSTOMERS[[#Headers],[REST_ID]],"` = ",J8,", `",CUSTOMERS[[#Headers],[LAST_UPDATED_BY]],"` = ",M8,", `",CUSTOMERS[[#Headers],[LAST_UPDATED_DATE]],"` = '",N8,"' WHERE `",CUSTOMERS[[#Headers],[ID]],"` = ",A8,";")</f>
        <v>UPDATE `epos`.`CUSTOMERS` SET`ID` = 5,`NAME` = 'test5', `TELEPHONE` = 123123125, `ADDRESS_LINE_1` = 'Jl.test street 5', `ADDRESS_LINE_2` = 'Jl.test street 5 line 2', `CITY` = 'Jakarta5', `POSTAL_CODE` = 13214, `COUNTRY` = 'INDONESIA5', `EMAIL_ADDRESS` = 'test2@test.com', `REST_ID` = 2, `LAST_UPDATED_BY` = 1, `LAST_UPDATED_DATE` = '2014-12-23' WHERE `ID` = 5;</v>
      </c>
    </row>
    <row r="9" spans="1:16">
      <c r="A9" s="6">
        <v>6</v>
      </c>
      <c r="B9" s="3" t="s">
        <v>167</v>
      </c>
      <c r="C9" s="17">
        <v>123123125</v>
      </c>
      <c r="D9" s="4" t="s">
        <v>169</v>
      </c>
      <c r="E9" s="17" t="s">
        <v>38</v>
      </c>
      <c r="F9" s="3" t="s">
        <v>163</v>
      </c>
      <c r="G9" s="3">
        <v>13215</v>
      </c>
      <c r="H9" s="3" t="s">
        <v>165</v>
      </c>
      <c r="I9" s="8" t="s">
        <v>98</v>
      </c>
      <c r="J9" s="17">
        <v>2</v>
      </c>
      <c r="K9" s="17">
        <v>1</v>
      </c>
      <c r="L9" s="17" t="s">
        <v>114</v>
      </c>
      <c r="M9" s="17">
        <v>1</v>
      </c>
      <c r="N9" s="17" t="s">
        <v>114</v>
      </c>
      <c r="O9" s="18" t="str">
        <f>CONCATENATE("INSERT INTO `",$C$1,"`.`",$C$2,"` (`",CUSTOMERS[[#Headers],[ID]],"`, `",CUSTOMERS[[#Headers],[NAME]],"`, `",CUSTOMERS[[#Headers],[TELEPHONE]],"`, `",CUSTOMERS[[#Headers],[ADDRESS_LINE_1]],"`, `",CUSTOMERS[[#Headers],[ADDRESS_LINE_2]],"`, `",CUSTOMERS[[#Headers],[CITY]],"`, `",CUSTOMERS[[#Headers],[POSTAL_CODE]],"`, `",CUSTOMERS[[#Headers],[COUNTRY]],"`, `",CUSTOMERS[[#Headers],[EMAIL_ADDRESS]],"`, `",CUSTOMERS[[#Headers],[REST_ID]],"`, `",CUSTOMERS[[#Headers],[CREATED_BY]],"`, `",CUSTOMERS[[#Headers],[CREATED_DATE]],"`, `",CUSTOMERS[[#Headers],[LAST_UPDATED_BY]],"`, `",CUSTOMERS[[#Headers],[LAST_UPDATED_DATE]],"`) VALUES (",A9,", '",B9,"', ",C9,", '",D9,"', '",E9,"', '",F9,"', ",G9,", '",H9,"', '",I9,"', ",J9,", ",K9,", '",L9,"', ",M9,", '",N9,"')",";")</f>
        <v>INSERT INTO `epos`.`CUSTOMERS` (`ID`, `NAME`, `TELEPHONE`, `ADDRESS_LINE_1`, `ADDRESS_LINE_2`, `CITY`, `POSTAL_CODE`, `COUNTRY`, `EMAIL_ADDRESS`, `REST_ID`, `CREATED_BY`, `CREATED_DATE`, `LAST_UPDATED_BY`, `LAST_UPDATED_DATE`) VALUES (6, 'test6', 123123125, 'Jl.test street 6', 'Jl.test street 5 line 2', 'Jakarta6', 13215, 'INDONESIA6', 'test3@test.com', 2, 1, '2014-12-23', 1, '2014-12-23');</v>
      </c>
      <c r="P9" s="20" t="str">
        <f>CONCATENATE("UPDATE `",$C$1,"`.`",$C$2,"` SET`",CUSTOMERS[[#Headers],[ID]],"` = ",A9,",`",CUSTOMERS[[#Headers],[NAME]],"` = '",B9,"', `",CUSTOMERS[[#Headers],[TELEPHONE]],"` = ",C9,", `",CUSTOMERS[[#Headers],[ADDRESS_LINE_1]],"` = '",D9,"', `",CUSTOMERS[[#Headers],[ADDRESS_LINE_2]],"` = '",E9,"', `",CUSTOMERS[[#Headers],[CITY]],"` = '",F9,"', `",CUSTOMERS[[#Headers],[POSTAL_CODE]],"` = ",G9,", `",CUSTOMERS[[#Headers],[COUNTRY]],"` = '",H9,"', `",CUSTOMERS[[#Headers],[EMAIL_ADDRESS]],"` = '",I9,"', `",CUSTOMERS[[#Headers],[REST_ID]],"` = ",J9,", `",CUSTOMERS[[#Headers],[LAST_UPDATED_BY]],"` = ",M9,", `",CUSTOMERS[[#Headers],[LAST_UPDATED_DATE]],"` = '",N9,"' WHERE `",CUSTOMERS[[#Headers],[ID]],"` = ",A9,";")</f>
        <v>UPDATE `epos`.`CUSTOMERS` SET`ID` = 6,`NAME` = 'test6', `TELEPHONE` = 123123125, `ADDRESS_LINE_1` = 'Jl.test street 6', `ADDRESS_LINE_2` = 'Jl.test street 5 line 2', `CITY` = 'Jakarta6', `POSTAL_CODE` = 13215, `COUNTRY` = 'INDONESIA6', `EMAIL_ADDRESS` = 'test3@test.com', `REST_ID` = 2, `LAST_UPDATED_BY` = 1, `LAST_UPDATED_DATE` = '2014-12-23' WHERE `ID` = 6;</v>
      </c>
    </row>
    <row r="10" spans="1:16">
      <c r="A10" s="3">
        <v>7</v>
      </c>
      <c r="B10" s="3" t="s">
        <v>168</v>
      </c>
      <c r="C10" s="17">
        <v>123123125</v>
      </c>
      <c r="D10" s="4" t="s">
        <v>170</v>
      </c>
      <c r="E10" s="17" t="s">
        <v>38</v>
      </c>
      <c r="F10" s="3" t="s">
        <v>164</v>
      </c>
      <c r="G10" s="3">
        <v>13216</v>
      </c>
      <c r="H10" s="3" t="s">
        <v>166</v>
      </c>
      <c r="I10" s="8" t="s">
        <v>99</v>
      </c>
      <c r="J10" s="17">
        <v>2</v>
      </c>
      <c r="K10" s="17">
        <v>1</v>
      </c>
      <c r="L10" s="17" t="s">
        <v>114</v>
      </c>
      <c r="M10" s="17">
        <v>1</v>
      </c>
      <c r="N10" s="17" t="s">
        <v>114</v>
      </c>
      <c r="O10" s="18" t="str">
        <f>CONCATENATE("INSERT INTO `",$C$1,"`.`",$C$2,"` (`",CUSTOMERS[[#Headers],[ID]],"`, `",CUSTOMERS[[#Headers],[NAME]],"`, `",CUSTOMERS[[#Headers],[TELEPHONE]],"`, `",CUSTOMERS[[#Headers],[ADDRESS_LINE_1]],"`, `",CUSTOMERS[[#Headers],[ADDRESS_LINE_2]],"`, `",CUSTOMERS[[#Headers],[CITY]],"`, `",CUSTOMERS[[#Headers],[POSTAL_CODE]],"`, `",CUSTOMERS[[#Headers],[COUNTRY]],"`, `",CUSTOMERS[[#Headers],[EMAIL_ADDRESS]],"`, `",CUSTOMERS[[#Headers],[REST_ID]],"`, `",CUSTOMERS[[#Headers],[CREATED_BY]],"`, `",CUSTOMERS[[#Headers],[CREATED_DATE]],"`, `",CUSTOMERS[[#Headers],[LAST_UPDATED_BY]],"`, `",CUSTOMERS[[#Headers],[LAST_UPDATED_DATE]],"`) VALUES (",A10,", '",B10,"', ",C10,", '",D10,"', '",E10,"', '",F10,"', ",G10,", '",H10,"', '",I10,"', ",J10,", ",K10,", '",L10,"', ",M10,", '",N10,"')",";")</f>
        <v>INSERT INTO `epos`.`CUSTOMERS` (`ID`, `NAME`, `TELEPHONE`, `ADDRESS_LINE_1`, `ADDRESS_LINE_2`, `CITY`, `POSTAL_CODE`, `COUNTRY`, `EMAIL_ADDRESS`, `REST_ID`, `CREATED_BY`, `CREATED_DATE`, `LAST_UPDATED_BY`, `LAST_UPDATED_DATE`) VALUES (7, 'test7', 123123125, 'Jl.test street 7', 'Jl.test street 5 line 2', 'Jakarta7', 13216, 'INDONESIA7', 'test4@test.com', 2, 1, '2014-12-23', 1, '2014-12-23');</v>
      </c>
      <c r="P10" s="20" t="str">
        <f>CONCATENATE("UPDATE `",$C$1,"`.`",$C$2,"` SET`",CUSTOMERS[[#Headers],[ID]],"` = ",A10,",`",CUSTOMERS[[#Headers],[NAME]],"` = '",B10,"', `",CUSTOMERS[[#Headers],[TELEPHONE]],"` = ",C10,", `",CUSTOMERS[[#Headers],[ADDRESS_LINE_1]],"` = '",D10,"', `",CUSTOMERS[[#Headers],[ADDRESS_LINE_2]],"` = '",E10,"', `",CUSTOMERS[[#Headers],[CITY]],"` = '",F10,"', `",CUSTOMERS[[#Headers],[POSTAL_CODE]],"` = ",G10,", `",CUSTOMERS[[#Headers],[COUNTRY]],"` = '",H10,"', `",CUSTOMERS[[#Headers],[EMAIL_ADDRESS]],"` = '",I10,"', `",CUSTOMERS[[#Headers],[REST_ID]],"` = ",J10,", `",CUSTOMERS[[#Headers],[LAST_UPDATED_BY]],"` = ",M10,", `",CUSTOMERS[[#Headers],[LAST_UPDATED_DATE]],"` = '",N10,"' WHERE `",CUSTOMERS[[#Headers],[ID]],"` = ",A10,";")</f>
        <v>UPDATE `epos`.`CUSTOMERS` SET`ID` = 7,`NAME` = 'test7', `TELEPHONE` = 123123125, `ADDRESS_LINE_1` = 'Jl.test street 7', `ADDRESS_LINE_2` = 'Jl.test street 5 line 2', `CITY` = 'Jakarta7', `POSTAL_CODE` = 13216, `COUNTRY` = 'INDONESIA7', `EMAIL_ADDRESS` = 'test4@test.com', `REST_ID` = 2, `LAST_UPDATED_BY` = 1, `LAST_UPDATED_DATE` = '2014-12-23' WHERE `ID` = 7;</v>
      </c>
    </row>
    <row r="11" spans="1:1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4"/>
      <c r="P11" s="4"/>
    </row>
    <row r="12" spans="1:1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4"/>
    </row>
    <row r="13" spans="1:1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4"/>
    </row>
    <row r="14" spans="1:1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4"/>
    </row>
    <row r="15" spans="1:1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4"/>
    </row>
    <row r="16" spans="1:16">
      <c r="A16" s="3"/>
      <c r="B16" s="3"/>
      <c r="C16" s="4"/>
      <c r="D16" s="4"/>
      <c r="E16" s="4"/>
      <c r="F16" s="4"/>
      <c r="G16" s="4"/>
      <c r="H16" s="4"/>
      <c r="I16" s="4"/>
      <c r="J16" s="4"/>
      <c r="K16" s="3"/>
      <c r="L16" s="3"/>
      <c r="M16" s="3"/>
      <c r="N16" s="3"/>
      <c r="O16" s="3"/>
      <c r="P16" s="4"/>
    </row>
    <row r="17" spans="1:16">
      <c r="A17" s="3"/>
      <c r="B17" s="3"/>
      <c r="C17" s="4"/>
      <c r="D17" s="4"/>
      <c r="E17" s="4"/>
      <c r="F17" s="4"/>
      <c r="G17" s="4"/>
      <c r="H17" s="4"/>
      <c r="I17" s="4"/>
      <c r="J17" s="4"/>
      <c r="K17" s="3"/>
      <c r="L17" s="3"/>
      <c r="M17" s="3"/>
      <c r="N17" s="3"/>
      <c r="O17" s="3"/>
      <c r="P17" s="4"/>
    </row>
    <row r="18" spans="1:16">
      <c r="A18" s="3"/>
      <c r="B18" s="3"/>
      <c r="C18" s="4"/>
      <c r="D18" s="4"/>
      <c r="E18" s="4"/>
      <c r="F18" s="4"/>
      <c r="G18" s="4"/>
      <c r="H18" s="4"/>
      <c r="I18" s="4"/>
      <c r="J18" s="4"/>
      <c r="K18" s="3"/>
      <c r="L18" s="3"/>
      <c r="M18" s="3"/>
      <c r="N18" s="3"/>
      <c r="O18" s="3"/>
      <c r="P18" s="4"/>
    </row>
    <row r="19" spans="1:16">
      <c r="A19" s="2"/>
      <c r="B19" s="3"/>
      <c r="C19" s="4"/>
      <c r="D19" s="4"/>
      <c r="E19" s="4"/>
      <c r="F19" s="4"/>
      <c r="G19" s="4"/>
      <c r="H19" s="4"/>
      <c r="I19" s="4"/>
      <c r="J19" s="4"/>
      <c r="K19" s="2"/>
      <c r="L19" s="2"/>
      <c r="M19" s="2"/>
      <c r="N19" s="2"/>
      <c r="O19" s="2"/>
      <c r="P19" s="4"/>
    </row>
    <row r="20" spans="1:16">
      <c r="A20" s="2"/>
      <c r="B20" s="3"/>
      <c r="C20" s="4"/>
      <c r="D20" s="4"/>
      <c r="E20" s="4"/>
      <c r="F20" s="4"/>
      <c r="G20" s="4"/>
      <c r="H20" s="4"/>
      <c r="I20" s="4"/>
      <c r="J20" s="4"/>
      <c r="K20" s="2"/>
      <c r="L20" s="2"/>
      <c r="M20" s="2"/>
      <c r="N20" s="2"/>
      <c r="O20" s="2"/>
      <c r="P20" s="4"/>
    </row>
    <row r="21" spans="1:16">
      <c r="A21" s="2"/>
      <c r="B21" s="3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4"/>
    </row>
    <row r="22" spans="1:16">
      <c r="A22" s="2"/>
      <c r="B22" s="3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4"/>
    </row>
    <row r="23" spans="1:16">
      <c r="A23" s="2"/>
      <c r="B23" s="3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4"/>
    </row>
    <row r="24" spans="1:16">
      <c r="A24" s="2"/>
      <c r="B24" s="3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4"/>
    </row>
    <row r="25" spans="1:16">
      <c r="A25" s="2"/>
      <c r="B25" s="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4"/>
    </row>
    <row r="26" spans="1:16">
      <c r="A26" s="2"/>
      <c r="B26" s="3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4"/>
    </row>
    <row r="27" spans="1:16">
      <c r="A27" s="2"/>
      <c r="B27" s="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4"/>
    </row>
  </sheetData>
  <mergeCells count="2">
    <mergeCell ref="A1:B1"/>
    <mergeCell ref="A2:B2"/>
  </mergeCells>
  <hyperlinks>
    <hyperlink ref="I4" r:id="rId1"/>
    <hyperlink ref="I5" r:id="rId2"/>
    <hyperlink ref="I6" r:id="rId3"/>
    <hyperlink ref="I7" r:id="rId4"/>
    <hyperlink ref="I8" r:id="rId5"/>
    <hyperlink ref="I9" r:id="rId6"/>
    <hyperlink ref="I10" r:id="rId7"/>
  </hyperlinks>
  <pageMargins left="0.7" right="0.7" top="0.75" bottom="0.75" header="0.3" footer="0.3"/>
  <pageSetup paperSize="9" orientation="portrait" horizontalDpi="4294967292" verticalDpi="4294967292"/>
  <tableParts count="1">
    <tablePart r:id="rId8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showGridLines="0" tabSelected="1" workbookViewId="0">
      <selection activeCell="I9" sqref="I9"/>
    </sheetView>
  </sheetViews>
  <sheetFormatPr baseColWidth="10" defaultColWidth="8.83203125" defaultRowHeight="15" x14ac:dyDescent="0"/>
  <cols>
    <col min="1" max="1" width="5.83203125" customWidth="1"/>
    <col min="2" max="2" width="17.6640625" bestFit="1" customWidth="1"/>
    <col min="3" max="3" width="18.83203125" customWidth="1"/>
    <col min="4" max="4" width="20.33203125" customWidth="1"/>
    <col min="5" max="5" width="22.33203125" bestFit="1" customWidth="1"/>
    <col min="6" max="8" width="22.33203125" customWidth="1"/>
    <col min="9" max="9" width="28.1640625" customWidth="1"/>
    <col min="10" max="10" width="27.5" customWidth="1"/>
  </cols>
  <sheetData>
    <row r="1" spans="1:10">
      <c r="A1" s="11" t="s">
        <v>9</v>
      </c>
      <c r="B1" s="11"/>
      <c r="C1" t="s">
        <v>42</v>
      </c>
    </row>
    <row r="2" spans="1:10">
      <c r="A2" s="12" t="s">
        <v>7</v>
      </c>
      <c r="B2" s="12"/>
      <c r="C2" s="5" t="s">
        <v>54</v>
      </c>
    </row>
    <row r="3" spans="1:10">
      <c r="A3" s="2" t="s">
        <v>0</v>
      </c>
      <c r="B3" s="2" t="s">
        <v>63</v>
      </c>
      <c r="C3" s="2" t="s">
        <v>64</v>
      </c>
      <c r="D3" s="2" t="s">
        <v>43</v>
      </c>
      <c r="E3" s="2" t="s">
        <v>2</v>
      </c>
      <c r="F3" s="2" t="s">
        <v>10</v>
      </c>
      <c r="G3" s="2" t="s">
        <v>5</v>
      </c>
      <c r="H3" s="2" t="s">
        <v>6</v>
      </c>
      <c r="I3" s="2" t="s">
        <v>8</v>
      </c>
      <c r="J3" s="13" t="s">
        <v>160</v>
      </c>
    </row>
    <row r="4" spans="1:10">
      <c r="A4" s="3">
        <v>1</v>
      </c>
      <c r="B4" s="3">
        <v>101</v>
      </c>
      <c r="C4" s="3">
        <v>1</v>
      </c>
      <c r="D4" s="3">
        <v>1</v>
      </c>
      <c r="E4" s="3">
        <v>1</v>
      </c>
      <c r="F4" s="7" t="s">
        <v>114</v>
      </c>
      <c r="G4" s="3">
        <v>1</v>
      </c>
      <c r="H4" s="7" t="s">
        <v>114</v>
      </c>
      <c r="I4" s="3" t="str">
        <f>CONCATENATE("INSERT INTO `",$C$1,"`.`",$C$2,"` (`",TABLES[[#Headers],[ID]],"`, `",TABLES[[#Headers],[TABLE_NUMBER]],"`, `",TABLES[[#Headers],[POSITION]],"`, `",TABLES[[#Headers],[REST_ID]],"`, `",TABLES[[#Headers],[CREATED_BY]],"`, `",TABLES[[#Headers],[CREATED_DATE]],"`, `",TABLES[[#Headers],[LAST_UPDATED_BY]],"`, `",TABLES[[#Headers],[LAST_UPDATED_DATE]],"`) VALUES (",A4,", ",B4,", ",C4,", ",D4,", ",E4,", '",F4,"', ",G4,", '",H4,"')",";")</f>
        <v>INSERT INTO `epos`.`TABLES` (`ID`, `TABLE_NUMBER`, `POSITION`, `REST_ID`, `CREATED_BY`, `CREATED_DATE`, `LAST_UPDATED_BY`, `LAST_UPDATED_DATE`) VALUES (1, 101, 1, 1, 1, '2014-12-23', 1, '2014-12-23');</v>
      </c>
      <c r="J4" s="4" t="str">
        <f>CONCATENATE("UPDATE `",$C$1,"`.`",$C$2,"` SET`",TABLES[[#Headers],[ID]],"` = ",A4,",`",TABLES[[#Headers],[TABLE_NUMBER]],"` = ",B4,", `",TABLES[[#Headers],[POSITION]],"` = ",C4,", `",TABLES[[#Headers],[REST_ID]],"` = ",D4,", `",TABLES[[#Headers],[LAST_UPDATED_BY]],"` = ",G4,", `",TABLES[[#Headers],[LAST_UPDATED_DATE]],"` = '",H4,"' WHERE `",TABLES[[#Headers],[ID]],"` = ",A4,";")</f>
        <v>UPDATE `epos`.`TABLES` SET`ID` = 1,`TABLE_NUMBER` = 101, `POSITION` = 1, `REST_ID` = 1, `LAST_UPDATED_BY` = 1, `LAST_UPDATED_DATE` = '2014-12-23' WHERE `ID` = 1;</v>
      </c>
    </row>
    <row r="5" spans="1:10">
      <c r="A5" s="6">
        <v>2</v>
      </c>
      <c r="B5" s="3">
        <v>102</v>
      </c>
      <c r="C5" s="6">
        <v>2</v>
      </c>
      <c r="D5" s="6">
        <v>1</v>
      </c>
      <c r="E5" s="3">
        <v>1</v>
      </c>
      <c r="F5" s="4" t="s">
        <v>114</v>
      </c>
      <c r="G5" s="3">
        <v>1</v>
      </c>
      <c r="H5" s="4" t="s">
        <v>114</v>
      </c>
      <c r="I5" s="3" t="str">
        <f>CONCATENATE("INSERT INTO `",$C$1,"`.`",$C$2,"` (`",TABLES[[#Headers],[ID]],"`, `",TABLES[[#Headers],[TABLE_NUMBER]],"`, `",TABLES[[#Headers],[POSITION]],"`, `",TABLES[[#Headers],[REST_ID]],"`, `",TABLES[[#Headers],[CREATED_BY]],"`, `",TABLES[[#Headers],[CREATED_DATE]],"`, `",TABLES[[#Headers],[LAST_UPDATED_BY]],"`, `",TABLES[[#Headers],[LAST_UPDATED_DATE]],"`) VALUES (",A5,", ",B5,", ",C5,", ",D5,", ",E5,", '",F5,"', ",G5,", '",H5,"')",";")</f>
        <v>INSERT INTO `epos`.`TABLES` (`ID`, `TABLE_NUMBER`, `POSITION`, `REST_ID`, `CREATED_BY`, `CREATED_DATE`, `LAST_UPDATED_BY`, `LAST_UPDATED_DATE`) VALUES (2, 102, 2, 1, 1, '2014-12-23', 1, '2014-12-23');</v>
      </c>
      <c r="J5" s="4" t="str">
        <f>CONCATENATE("UPDATE `",$C$1,"`.`",$C$2,"` SET`",TABLES[[#Headers],[ID]],"` = ",A5,",`",TABLES[[#Headers],[TABLE_NUMBER]],"` = ",B5,", `",TABLES[[#Headers],[POSITION]],"` = ",C5,", `",TABLES[[#Headers],[REST_ID]],"` = ",D5,", `",TABLES[[#Headers],[LAST_UPDATED_BY]],"` = ",G5,", `",TABLES[[#Headers],[LAST_UPDATED_DATE]],"` = '",H5,"' WHERE `",TABLES[[#Headers],[ID]],"` = ",A5,";")</f>
        <v>UPDATE `epos`.`TABLES` SET`ID` = 2,`TABLE_NUMBER` = 102, `POSITION` = 2, `REST_ID` = 1, `LAST_UPDATED_BY` = 1, `LAST_UPDATED_DATE` = '2014-12-23' WHERE `ID` = 2;</v>
      </c>
    </row>
    <row r="6" spans="1:10">
      <c r="A6" s="6">
        <v>3</v>
      </c>
      <c r="B6" s="3">
        <v>103</v>
      </c>
      <c r="C6" s="6">
        <v>3</v>
      </c>
      <c r="D6" s="6">
        <v>1</v>
      </c>
      <c r="E6" s="3">
        <v>1</v>
      </c>
      <c r="F6" s="4" t="s">
        <v>114</v>
      </c>
      <c r="G6" s="3">
        <v>1</v>
      </c>
      <c r="H6" s="4" t="s">
        <v>114</v>
      </c>
      <c r="I6" s="3" t="str">
        <f>CONCATENATE("INSERT INTO `",$C$1,"`.`",$C$2,"` (`",TABLES[[#Headers],[ID]],"`, `",TABLES[[#Headers],[TABLE_NUMBER]],"`, `",TABLES[[#Headers],[POSITION]],"`, `",TABLES[[#Headers],[REST_ID]],"`, `",TABLES[[#Headers],[CREATED_BY]],"`, `",TABLES[[#Headers],[CREATED_DATE]],"`, `",TABLES[[#Headers],[LAST_UPDATED_BY]],"`, `",TABLES[[#Headers],[LAST_UPDATED_DATE]],"`) VALUES (",A6,", ",B6,", ",C6,", ",D6,", ",E6,", '",F6,"', ",G6,", '",H6,"')",";")</f>
        <v>INSERT INTO `epos`.`TABLES` (`ID`, `TABLE_NUMBER`, `POSITION`, `REST_ID`, `CREATED_BY`, `CREATED_DATE`, `LAST_UPDATED_BY`, `LAST_UPDATED_DATE`) VALUES (3, 103, 3, 1, 1, '2014-12-23', 1, '2014-12-23');</v>
      </c>
      <c r="J6" s="4" t="str">
        <f>CONCATENATE("UPDATE `",$C$1,"`.`",$C$2,"` SET`",TABLES[[#Headers],[ID]],"` = ",A6,",`",TABLES[[#Headers],[TABLE_NUMBER]],"` = ",B6,", `",TABLES[[#Headers],[POSITION]],"` = ",C6,", `",TABLES[[#Headers],[REST_ID]],"` = ",D6,", `",TABLES[[#Headers],[LAST_UPDATED_BY]],"` = ",G6,", `",TABLES[[#Headers],[LAST_UPDATED_DATE]],"` = '",H6,"' WHERE `",TABLES[[#Headers],[ID]],"` = ",A6,";")</f>
        <v>UPDATE `epos`.`TABLES` SET`ID` = 3,`TABLE_NUMBER` = 103, `POSITION` = 3, `REST_ID` = 1, `LAST_UPDATED_BY` = 1, `LAST_UPDATED_DATE` = '2014-12-23' WHERE `ID` = 3;</v>
      </c>
    </row>
    <row r="7" spans="1:10">
      <c r="A7" s="3">
        <v>4</v>
      </c>
      <c r="B7" s="3">
        <v>104</v>
      </c>
      <c r="C7" s="3">
        <v>4</v>
      </c>
      <c r="D7" s="3">
        <v>1</v>
      </c>
      <c r="E7" s="3">
        <v>1</v>
      </c>
      <c r="F7" s="4" t="s">
        <v>114</v>
      </c>
      <c r="G7" s="3">
        <v>1</v>
      </c>
      <c r="H7" s="4" t="s">
        <v>114</v>
      </c>
      <c r="I7" s="3" t="str">
        <f>CONCATENATE("INSERT INTO `",$C$1,"`.`",$C$2,"` (`",TABLES[[#Headers],[ID]],"`, `",TABLES[[#Headers],[TABLE_NUMBER]],"`, `",TABLES[[#Headers],[POSITION]],"`, `",TABLES[[#Headers],[REST_ID]],"`, `",TABLES[[#Headers],[CREATED_BY]],"`, `",TABLES[[#Headers],[CREATED_DATE]],"`, `",TABLES[[#Headers],[LAST_UPDATED_BY]],"`, `",TABLES[[#Headers],[LAST_UPDATED_DATE]],"`) VALUES (",A7,", ",B7,", ",C7,", ",D7,", ",E7,", '",F7,"', ",G7,", '",H7,"')",";")</f>
        <v>INSERT INTO `epos`.`TABLES` (`ID`, `TABLE_NUMBER`, `POSITION`, `REST_ID`, `CREATED_BY`, `CREATED_DATE`, `LAST_UPDATED_BY`, `LAST_UPDATED_DATE`) VALUES (4, 104, 4, 1, 1, '2014-12-23', 1, '2014-12-23');</v>
      </c>
      <c r="J7" s="4" t="str">
        <f>CONCATENATE("UPDATE `",$C$1,"`.`",$C$2,"` SET`",TABLES[[#Headers],[ID]],"` = ",A7,",`",TABLES[[#Headers],[TABLE_NUMBER]],"` = ",B7,", `",TABLES[[#Headers],[POSITION]],"` = ",C7,", `",TABLES[[#Headers],[REST_ID]],"` = ",D7,", `",TABLES[[#Headers],[LAST_UPDATED_BY]],"` = ",G7,", `",TABLES[[#Headers],[LAST_UPDATED_DATE]],"` = '",H7,"' WHERE `",TABLES[[#Headers],[ID]],"` = ",A7,";")</f>
        <v>UPDATE `epos`.`TABLES` SET`ID` = 4,`TABLE_NUMBER` = 104, `POSITION` = 4, `REST_ID` = 1, `LAST_UPDATED_BY` = 1, `LAST_UPDATED_DATE` = '2014-12-23' WHERE `ID` = 4;</v>
      </c>
    </row>
    <row r="8" spans="1:10">
      <c r="A8" s="3">
        <v>5</v>
      </c>
      <c r="B8" s="3">
        <v>105</v>
      </c>
      <c r="C8" s="3">
        <v>5</v>
      </c>
      <c r="D8" s="3">
        <v>1</v>
      </c>
      <c r="E8" s="3">
        <v>1</v>
      </c>
      <c r="F8" s="4" t="s">
        <v>114</v>
      </c>
      <c r="G8" s="3">
        <v>1</v>
      </c>
      <c r="H8" s="4" t="s">
        <v>114</v>
      </c>
      <c r="I8" s="3" t="str">
        <f>CONCATENATE("INSERT INTO `",$C$1,"`.`",$C$2,"` (`",TABLES[[#Headers],[ID]],"`, `",TABLES[[#Headers],[TABLE_NUMBER]],"`, `",TABLES[[#Headers],[POSITION]],"`, `",TABLES[[#Headers],[REST_ID]],"`, `",TABLES[[#Headers],[CREATED_BY]],"`, `",TABLES[[#Headers],[CREATED_DATE]],"`, `",TABLES[[#Headers],[LAST_UPDATED_BY]],"`, `",TABLES[[#Headers],[LAST_UPDATED_DATE]],"`) VALUES (",A8,", ",B8,", ",C8,", ",D8,", ",E8,", '",F8,"', ",G8,", '",H8,"')",";")</f>
        <v>INSERT INTO `epos`.`TABLES` (`ID`, `TABLE_NUMBER`, `POSITION`, `REST_ID`, `CREATED_BY`, `CREATED_DATE`, `LAST_UPDATED_BY`, `LAST_UPDATED_DATE`) VALUES (5, 105, 5, 1, 1, '2014-12-23', 1, '2014-12-23');</v>
      </c>
      <c r="J8" s="4" t="str">
        <f>CONCATENATE("UPDATE `",$C$1,"`.`",$C$2,"` SET`",TABLES[[#Headers],[ID]],"` = ",A8,",`",TABLES[[#Headers],[TABLE_NUMBER]],"` = ",B8,", `",TABLES[[#Headers],[POSITION]],"` = ",C8,", `",TABLES[[#Headers],[REST_ID]],"` = ",D8,", `",TABLES[[#Headers],[LAST_UPDATED_BY]],"` = ",G8,", `",TABLES[[#Headers],[LAST_UPDATED_DATE]],"` = '",H8,"' WHERE `",TABLES[[#Headers],[ID]],"` = ",A8,";")</f>
        <v>UPDATE `epos`.`TABLES` SET`ID` = 5,`TABLE_NUMBER` = 105, `POSITION` = 5, `REST_ID` = 1, `LAST_UPDATED_BY` = 1, `LAST_UPDATED_DATE` = '2014-12-23' WHERE `ID` = 5;</v>
      </c>
    </row>
    <row r="9" spans="1:10">
      <c r="A9" s="3"/>
      <c r="B9" s="3"/>
      <c r="C9" s="3"/>
      <c r="D9" s="3"/>
      <c r="E9" s="3"/>
      <c r="F9" s="3"/>
      <c r="G9" s="3"/>
      <c r="H9" s="3"/>
      <c r="I9" s="4"/>
      <c r="J9" s="4"/>
    </row>
    <row r="10" spans="1:10">
      <c r="A10" s="3"/>
      <c r="B10" s="3"/>
      <c r="C10" s="3"/>
      <c r="D10" s="3"/>
      <c r="E10" s="3"/>
      <c r="F10" s="3"/>
      <c r="G10" s="3"/>
      <c r="H10" s="3"/>
      <c r="I10" s="4"/>
      <c r="J10" s="4"/>
    </row>
    <row r="11" spans="1:10">
      <c r="A11" s="3"/>
      <c r="B11" s="3"/>
      <c r="C11" s="3"/>
      <c r="D11" s="3"/>
      <c r="E11" s="3"/>
      <c r="F11" s="3"/>
      <c r="G11" s="3"/>
      <c r="H11" s="3"/>
      <c r="I11" s="4"/>
      <c r="J11" s="4"/>
    </row>
    <row r="12" spans="1:10">
      <c r="A12" s="3"/>
      <c r="B12" s="3"/>
      <c r="C12" s="3"/>
      <c r="D12" s="3"/>
      <c r="E12" s="3"/>
      <c r="F12" s="3"/>
      <c r="G12" s="3"/>
      <c r="H12" s="3"/>
      <c r="I12" s="3"/>
      <c r="J12" s="4"/>
    </row>
    <row r="13" spans="1:10">
      <c r="A13" s="3"/>
      <c r="B13" s="3"/>
      <c r="C13" s="3"/>
      <c r="D13" s="3"/>
      <c r="E13" s="3"/>
      <c r="F13" s="3"/>
      <c r="G13" s="3"/>
      <c r="H13" s="3"/>
      <c r="I13" s="3"/>
      <c r="J13" s="4"/>
    </row>
    <row r="14" spans="1:10">
      <c r="A14" s="3"/>
      <c r="B14" s="3"/>
      <c r="C14" s="3"/>
      <c r="D14" s="3"/>
      <c r="E14" s="3"/>
      <c r="F14" s="3"/>
      <c r="G14" s="3"/>
      <c r="H14" s="3"/>
      <c r="I14" s="3"/>
      <c r="J14" s="4"/>
    </row>
    <row r="15" spans="1:10">
      <c r="A15" s="3"/>
      <c r="B15" s="3"/>
      <c r="C15" s="3"/>
      <c r="D15" s="3"/>
      <c r="E15" s="3"/>
      <c r="F15" s="3"/>
      <c r="G15" s="3"/>
      <c r="H15" s="3"/>
      <c r="I15" s="3"/>
      <c r="J15" s="4"/>
    </row>
    <row r="16" spans="1:10">
      <c r="A16" s="3"/>
      <c r="B16" s="3"/>
      <c r="C16" s="3"/>
      <c r="D16" s="3"/>
      <c r="E16" s="3"/>
      <c r="F16" s="3"/>
      <c r="G16" s="3"/>
      <c r="H16" s="3"/>
      <c r="I16" s="3"/>
      <c r="J16" s="4"/>
    </row>
    <row r="17" spans="1:10">
      <c r="A17" s="3"/>
      <c r="B17" s="3"/>
      <c r="C17" s="3"/>
      <c r="D17" s="3"/>
      <c r="E17" s="3"/>
      <c r="F17" s="3"/>
      <c r="G17" s="3"/>
      <c r="H17" s="3"/>
      <c r="I17" s="3"/>
      <c r="J17" s="4"/>
    </row>
    <row r="18" spans="1:10">
      <c r="A18" s="3"/>
      <c r="B18" s="3"/>
      <c r="C18" s="3"/>
      <c r="D18" s="3"/>
      <c r="E18" s="3"/>
      <c r="F18" s="3"/>
      <c r="G18" s="3"/>
      <c r="H18" s="3"/>
      <c r="I18" s="3"/>
      <c r="J18" s="4"/>
    </row>
    <row r="19" spans="1:10">
      <c r="A19" s="2"/>
      <c r="B19" s="2"/>
      <c r="C19" s="2"/>
      <c r="D19" s="2"/>
      <c r="E19" s="2"/>
      <c r="F19" s="2"/>
      <c r="G19" s="2"/>
      <c r="H19" s="2"/>
      <c r="I19" s="2"/>
      <c r="J19" s="4"/>
    </row>
    <row r="20" spans="1:10">
      <c r="A20" s="2"/>
      <c r="B20" s="2"/>
      <c r="C20" s="2"/>
      <c r="D20" s="2"/>
      <c r="E20" s="2"/>
      <c r="F20" s="2"/>
      <c r="G20" s="2"/>
      <c r="H20" s="2"/>
      <c r="I20" s="2"/>
      <c r="J20" s="4"/>
    </row>
    <row r="21" spans="1:10">
      <c r="A21" s="2"/>
      <c r="B21" s="2"/>
      <c r="C21" s="2"/>
      <c r="D21" s="2"/>
      <c r="E21" s="2"/>
      <c r="F21" s="2"/>
      <c r="G21" s="2"/>
      <c r="H21" s="2"/>
      <c r="I21" s="2"/>
      <c r="J21" s="4"/>
    </row>
    <row r="22" spans="1:10">
      <c r="A22" s="2"/>
      <c r="B22" s="2"/>
      <c r="C22" s="2"/>
      <c r="D22" s="2"/>
      <c r="E22" s="2"/>
      <c r="F22" s="2"/>
      <c r="G22" s="2"/>
      <c r="H22" s="2"/>
      <c r="I22" s="2"/>
      <c r="J22" s="4"/>
    </row>
    <row r="23" spans="1:10">
      <c r="A23" s="2"/>
      <c r="B23" s="2"/>
      <c r="C23" s="2"/>
      <c r="D23" s="2"/>
      <c r="E23" s="2"/>
      <c r="F23" s="2"/>
      <c r="G23" s="2"/>
      <c r="H23" s="2"/>
      <c r="I23" s="2"/>
      <c r="J23" s="4"/>
    </row>
    <row r="24" spans="1:10">
      <c r="A24" s="2"/>
      <c r="B24" s="2"/>
      <c r="C24" s="2"/>
      <c r="D24" s="2"/>
      <c r="E24" s="2"/>
      <c r="F24" s="2"/>
      <c r="G24" s="2"/>
      <c r="H24" s="2"/>
      <c r="I24" s="2"/>
      <c r="J24" s="4"/>
    </row>
    <row r="25" spans="1:10">
      <c r="A25" s="2"/>
      <c r="B25" s="2"/>
      <c r="C25" s="2"/>
      <c r="D25" s="2"/>
      <c r="E25" s="2"/>
      <c r="F25" s="2"/>
      <c r="G25" s="2"/>
      <c r="H25" s="2"/>
      <c r="I25" s="2"/>
      <c r="J25" s="4"/>
    </row>
    <row r="26" spans="1:10">
      <c r="A26" s="2"/>
      <c r="B26" s="2"/>
      <c r="C26" s="2"/>
      <c r="D26" s="2"/>
      <c r="E26" s="2"/>
      <c r="F26" s="2"/>
      <c r="G26" s="2"/>
      <c r="H26" s="2"/>
      <c r="I26" s="2"/>
      <c r="J26" s="4"/>
    </row>
    <row r="27" spans="1:10">
      <c r="A27" s="2"/>
      <c r="B27" s="2"/>
      <c r="C27" s="2"/>
      <c r="D27" s="2"/>
      <c r="E27" s="2"/>
      <c r="F27" s="2"/>
      <c r="G27" s="2"/>
      <c r="H27" s="2"/>
      <c r="I27" s="2"/>
      <c r="J27" s="4"/>
    </row>
  </sheetData>
  <mergeCells count="2">
    <mergeCell ref="A1:B1"/>
    <mergeCell ref="A2:B2"/>
  </mergeCells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showGridLines="0" workbookViewId="0">
      <selection activeCell="L8" sqref="L4:L8"/>
    </sheetView>
  </sheetViews>
  <sheetFormatPr baseColWidth="10" defaultColWidth="11" defaultRowHeight="15" x14ac:dyDescent="0"/>
  <cols>
    <col min="1" max="1" width="5.83203125" customWidth="1"/>
    <col min="2" max="2" width="9.1640625" bestFit="1" customWidth="1"/>
    <col min="3" max="3" width="13.5" bestFit="1" customWidth="1"/>
    <col min="4" max="4" width="13.6640625" bestFit="1" customWidth="1"/>
    <col min="5" max="5" width="11" bestFit="1" customWidth="1"/>
    <col min="6" max="6" width="10.83203125" bestFit="1" customWidth="1"/>
    <col min="7" max="7" width="15.33203125" customWidth="1"/>
    <col min="8" max="8" width="17.5" customWidth="1"/>
    <col min="9" max="9" width="20.1640625" bestFit="1" customWidth="1"/>
    <col min="10" max="10" width="22.33203125" bestFit="1" customWidth="1"/>
    <col min="11" max="11" width="40.1640625" customWidth="1"/>
    <col min="12" max="12" width="27" customWidth="1"/>
  </cols>
  <sheetData>
    <row r="1" spans="1:12">
      <c r="A1" s="11" t="s">
        <v>9</v>
      </c>
      <c r="B1" s="11"/>
      <c r="C1" t="s">
        <v>42</v>
      </c>
    </row>
    <row r="2" spans="1:12">
      <c r="A2" s="12" t="s">
        <v>7</v>
      </c>
      <c r="B2" s="12"/>
      <c r="C2" s="5" t="s">
        <v>3</v>
      </c>
    </row>
    <row r="3" spans="1:12">
      <c r="A3" s="2" t="s">
        <v>0</v>
      </c>
      <c r="B3" s="2" t="s">
        <v>1</v>
      </c>
      <c r="C3" s="2" t="s">
        <v>48</v>
      </c>
      <c r="D3" s="2" t="s">
        <v>11</v>
      </c>
      <c r="E3" s="2" t="s">
        <v>49</v>
      </c>
      <c r="F3" s="2" t="s">
        <v>143</v>
      </c>
      <c r="G3" s="2" t="s">
        <v>2</v>
      </c>
      <c r="H3" s="2" t="s">
        <v>10</v>
      </c>
      <c r="I3" s="2" t="s">
        <v>5</v>
      </c>
      <c r="J3" s="2" t="s">
        <v>6</v>
      </c>
      <c r="K3" s="2" t="s">
        <v>8</v>
      </c>
      <c r="L3" s="13" t="s">
        <v>160</v>
      </c>
    </row>
    <row r="4" spans="1:12">
      <c r="A4" s="3">
        <v>1</v>
      </c>
      <c r="B4" s="3" t="s">
        <v>12</v>
      </c>
      <c r="C4" s="3" t="s">
        <v>12</v>
      </c>
      <c r="D4" s="3">
        <v>1</v>
      </c>
      <c r="E4" s="3">
        <v>1</v>
      </c>
      <c r="F4" s="4" t="s">
        <v>114</v>
      </c>
      <c r="G4" s="4">
        <v>1</v>
      </c>
      <c r="H4" s="4" t="s">
        <v>114</v>
      </c>
      <c r="I4" s="4">
        <v>1</v>
      </c>
      <c r="J4" s="4" t="s">
        <v>114</v>
      </c>
      <c r="K4" s="3" t="str">
        <f>CONCATENATE("INSERT INTO `",$C$1,"`.`",$C$2,"` (`",USERS[[#Headers],[ID]],"`, `",USERS[[#Headers],[NAME]],"`, `",USERS[[#Headers],[USERNAME]],"`, `",USERS[[#Headers],[PASSWORD]],"`, `",USERS[[#Headers],[ROLE_ID]],"`, `",USERS[[#Headers],[LAST_LOGIN]],"`, `",USERS[[#Headers],[CREATED_BY]],"`, `",USERS[[#Headers],[CREATED_DATE]],"`, `",USERS[[#Headers],[LAST_UPDATED_BY]],"`, `",USERS[[#Headers],[LAST_UPDATED_DATE]],"`) VALUES (",A4,", '",B4,"', '",C4,"', ",D4,", ",E4,", '",F4,"', ", G4,", '",H4,"', ",I4,", '",J4,"')",";")</f>
        <v>INSERT INTO `epos`.`USERS` (`ID`, `NAME`, `USERNAME`, `PASSWORD`, `ROLE_ID`, `LAST_LOGIN`, `CREATED_BY`, `CREATED_DATE`, `LAST_UPDATED_BY`, `LAST_UPDATED_DATE`) VALUES (1, 'test1', 'test1', 1, 1, '2014-12-23', 1, '2014-12-23', 1, '2014-12-23');</v>
      </c>
      <c r="L4" s="4" t="str">
        <f>CONCATENATE("UPDATE `",$C$1,"`.`",$C$2,"` SET`",USERS[[#Headers],[ID]],"` = ",A4,",`",USERS[[#Headers],[NAME]],"` = '",B4,"', `",USERS[[#Headers],[USERNAME]],"` = '",C4,"', `",USERS[[#Headers],[PASSWORD]],"` = '",D4,"', `",USERS[[#Headers],[ROLE_ID]],"` = ",E4,", `",USERS[[#Headers],[LAST_LOGIN]],"` = '",F4,"', `",USERS[[#Headers],[LAST_UPDATED_BY]],"` = ",I4,", `",USERS[[#Headers],[LAST_UPDATED_DATE]],"` = '",J4,"' WHERE `",USERS[[#Headers],[ID]],"` = ",A4,";")</f>
        <v>UPDATE `epos`.`USERS` SET`ID` = 1,`NAME` = 'test1', `USERNAME` = 'test1', `PASSWORD` = '1', `ROLE_ID` = 1, `LAST_LOGIN` = '2014-12-23', `LAST_UPDATED_BY` = 1, `LAST_UPDATED_DATE` = '2014-12-23' WHERE `ID` = 1;</v>
      </c>
    </row>
    <row r="5" spans="1:12">
      <c r="A5" s="3">
        <v>2</v>
      </c>
      <c r="B5" s="3" t="s">
        <v>13</v>
      </c>
      <c r="C5" s="3" t="s">
        <v>13</v>
      </c>
      <c r="D5" s="3">
        <v>1</v>
      </c>
      <c r="E5" s="3">
        <v>1</v>
      </c>
      <c r="F5" s="4" t="s">
        <v>114</v>
      </c>
      <c r="G5" s="4">
        <v>1</v>
      </c>
      <c r="H5" s="4" t="s">
        <v>114</v>
      </c>
      <c r="I5" s="4">
        <v>1</v>
      </c>
      <c r="J5" s="4" t="s">
        <v>114</v>
      </c>
      <c r="K5" s="4" t="str">
        <f>CONCATENATE("INSERT INTO `",$C$1,"`.`",$C$2,"` (`",USERS[[#Headers],[ID]],"`, `",USERS[[#Headers],[NAME]],"`, `",USERS[[#Headers],[USERNAME]],"`, `",USERS[[#Headers],[PASSWORD]],"`, `",USERS[[#Headers],[ROLE_ID]],"`, `",USERS[[#Headers],[LAST_LOGIN]],"`, `",USERS[[#Headers],[CREATED_BY]],"`, `",USERS[[#Headers],[CREATED_DATE]],"`, `",USERS[[#Headers],[LAST_UPDATED_BY]],"`, `",USERS[[#Headers],[LAST_UPDATED_DATE]],"`) VALUES (",A5,", '",B5,"', '",C5,"', ",D5,", ",E5,", '",F5,"', ", G5,", '",H5,"', ",I5,", '",J5,"')",";")</f>
        <v>INSERT INTO `epos`.`USERS` (`ID`, `NAME`, `USERNAME`, `PASSWORD`, `ROLE_ID`, `LAST_LOGIN`, `CREATED_BY`, `CREATED_DATE`, `LAST_UPDATED_BY`, `LAST_UPDATED_DATE`) VALUES (2, 'test2', 'test2', 1, 1, '2014-12-23', 1, '2014-12-23', 1, '2014-12-23');</v>
      </c>
      <c r="L5" s="4" t="str">
        <f>CONCATENATE("UPDATE `",$C$1,"`.`",$C$2,"` SET`",USERS[[#Headers],[ID]],"` = ",A5,",`",USERS[[#Headers],[NAME]],"` = '",B5,"', `",USERS[[#Headers],[USERNAME]],"` = '",C5,"', `",USERS[[#Headers],[PASSWORD]],"` = '",D5,"', `",USERS[[#Headers],[ROLE_ID]],"` = ",E5,", `",USERS[[#Headers],[LAST_LOGIN]],"` = '",F5,"', `",USERS[[#Headers],[LAST_UPDATED_BY]],"` = ",I5,", `",USERS[[#Headers],[LAST_UPDATED_DATE]],"` = '",J5,"' WHERE `",USERS[[#Headers],[ID]],"` = ",A5,";")</f>
        <v>UPDATE `epos`.`USERS` SET`ID` = 2,`NAME` = 'test2', `USERNAME` = 'test2', `PASSWORD` = '1', `ROLE_ID` = 1, `LAST_LOGIN` = '2014-12-23', `LAST_UPDATED_BY` = 1, `LAST_UPDATED_DATE` = '2014-12-23' WHERE `ID` = 2;</v>
      </c>
    </row>
    <row r="6" spans="1:12">
      <c r="A6" s="3">
        <v>3</v>
      </c>
      <c r="B6" s="3" t="s">
        <v>14</v>
      </c>
      <c r="C6" s="3" t="s">
        <v>14</v>
      </c>
      <c r="D6" s="3">
        <v>1</v>
      </c>
      <c r="E6" s="3">
        <v>2</v>
      </c>
      <c r="F6" s="4" t="s">
        <v>114</v>
      </c>
      <c r="G6" s="4">
        <v>1</v>
      </c>
      <c r="H6" s="4" t="s">
        <v>114</v>
      </c>
      <c r="I6" s="4">
        <v>1</v>
      </c>
      <c r="J6" s="4" t="s">
        <v>114</v>
      </c>
      <c r="K6" s="4" t="str">
        <f>CONCATENATE("INSERT INTO `",$C$1,"`.`",$C$2,"` (`",USERS[[#Headers],[ID]],"`, `",USERS[[#Headers],[NAME]],"`, `",USERS[[#Headers],[USERNAME]],"`, `",USERS[[#Headers],[PASSWORD]],"`, `",USERS[[#Headers],[ROLE_ID]],"`, `",USERS[[#Headers],[LAST_LOGIN]],"`, `",USERS[[#Headers],[CREATED_BY]],"`, `",USERS[[#Headers],[CREATED_DATE]],"`, `",USERS[[#Headers],[LAST_UPDATED_BY]],"`, `",USERS[[#Headers],[LAST_UPDATED_DATE]],"`) VALUES (",A6,", '",B6,"', '",C6,"', ",D6,", ",E6,", '",F6,"', ", G6,", '",H6,"', ",I6,", '",J6,"')",";")</f>
        <v>INSERT INTO `epos`.`USERS` (`ID`, `NAME`, `USERNAME`, `PASSWORD`, `ROLE_ID`, `LAST_LOGIN`, `CREATED_BY`, `CREATED_DATE`, `LAST_UPDATED_BY`, `LAST_UPDATED_DATE`) VALUES (3, 'test3', 'test3', 1, 2, '2014-12-23', 1, '2014-12-23', 1, '2014-12-23');</v>
      </c>
      <c r="L6" s="4" t="str">
        <f>CONCATENATE("UPDATE `",$C$1,"`.`",$C$2,"` SET`",USERS[[#Headers],[ID]],"` = ",A6,",`",USERS[[#Headers],[NAME]],"` = '",B6,"', `",USERS[[#Headers],[USERNAME]],"` = '",C6,"', `",USERS[[#Headers],[PASSWORD]],"` = '",D6,"', `",USERS[[#Headers],[ROLE_ID]],"` = ",E6,", `",USERS[[#Headers],[LAST_LOGIN]],"` = '",F6,"', `",USERS[[#Headers],[LAST_UPDATED_BY]],"` = ",I6,", `",USERS[[#Headers],[LAST_UPDATED_DATE]],"` = '",J6,"' WHERE `",USERS[[#Headers],[ID]],"` = ",A6,";")</f>
        <v>UPDATE `epos`.`USERS` SET`ID` = 3,`NAME` = 'test3', `USERNAME` = 'test3', `PASSWORD` = '1', `ROLE_ID` = 2, `LAST_LOGIN` = '2014-12-23', `LAST_UPDATED_BY` = 1, `LAST_UPDATED_DATE` = '2014-12-23' WHERE `ID` = 3;</v>
      </c>
    </row>
    <row r="7" spans="1:12">
      <c r="A7" s="3">
        <v>4</v>
      </c>
      <c r="B7" s="3" t="s">
        <v>15</v>
      </c>
      <c r="C7" s="3" t="s">
        <v>15</v>
      </c>
      <c r="D7" s="3">
        <v>2</v>
      </c>
      <c r="E7" s="3">
        <v>2</v>
      </c>
      <c r="F7" s="4" t="s">
        <v>114</v>
      </c>
      <c r="G7" s="4">
        <v>1</v>
      </c>
      <c r="H7" s="4" t="s">
        <v>114</v>
      </c>
      <c r="I7" s="4">
        <v>1</v>
      </c>
      <c r="J7" s="4" t="s">
        <v>114</v>
      </c>
      <c r="K7" s="4" t="str">
        <f>CONCATENATE("INSERT INTO `",$C$1,"`.`",$C$2,"` (`",USERS[[#Headers],[ID]],"`, `",USERS[[#Headers],[NAME]],"`, `",USERS[[#Headers],[USERNAME]],"`, `",USERS[[#Headers],[PASSWORD]],"`, `",USERS[[#Headers],[ROLE_ID]],"`, `",USERS[[#Headers],[LAST_LOGIN]],"`, `",USERS[[#Headers],[CREATED_BY]],"`, `",USERS[[#Headers],[CREATED_DATE]],"`, `",USERS[[#Headers],[LAST_UPDATED_BY]],"`, `",USERS[[#Headers],[LAST_UPDATED_DATE]],"`) VALUES (",A7,", '",B7,"', '",C7,"', ",D7,", ",E7,", '",F7,"', ", G7,", '",H7,"', ",I7,", '",J7,"')",";")</f>
        <v>INSERT INTO `epos`.`USERS` (`ID`, `NAME`, `USERNAME`, `PASSWORD`, `ROLE_ID`, `LAST_LOGIN`, `CREATED_BY`, `CREATED_DATE`, `LAST_UPDATED_BY`, `LAST_UPDATED_DATE`) VALUES (4, 'test4', 'test4', 2, 2, '2014-12-23', 1, '2014-12-23', 1, '2014-12-23');</v>
      </c>
      <c r="L7" s="4" t="str">
        <f>CONCATENATE("UPDATE `",$C$1,"`.`",$C$2,"` SET`",USERS[[#Headers],[ID]],"` = ",A7,",`",USERS[[#Headers],[NAME]],"` = '",B7,"', `",USERS[[#Headers],[USERNAME]],"` = '",C7,"', `",USERS[[#Headers],[PASSWORD]],"` = '",D7,"', `",USERS[[#Headers],[ROLE_ID]],"` = ",E7,", `",USERS[[#Headers],[LAST_LOGIN]],"` = '",F7,"', `",USERS[[#Headers],[LAST_UPDATED_BY]],"` = ",I7,", `",USERS[[#Headers],[LAST_UPDATED_DATE]],"` = '",J7,"' WHERE `",USERS[[#Headers],[ID]],"` = ",A7,";")</f>
        <v>UPDATE `epos`.`USERS` SET`ID` = 4,`NAME` = 'test4', `USERNAME` = 'test4', `PASSWORD` = '2', `ROLE_ID` = 2, `LAST_LOGIN` = '2014-12-23', `LAST_UPDATED_BY` = 1, `LAST_UPDATED_DATE` = '2014-12-23' WHERE `ID` = 4;</v>
      </c>
    </row>
    <row r="8" spans="1:12">
      <c r="A8" s="3">
        <v>5</v>
      </c>
      <c r="B8" s="3" t="s">
        <v>16</v>
      </c>
      <c r="C8" s="3" t="s">
        <v>16</v>
      </c>
      <c r="D8" s="3">
        <v>2</v>
      </c>
      <c r="E8" s="3">
        <v>1</v>
      </c>
      <c r="F8" s="4" t="s">
        <v>114</v>
      </c>
      <c r="G8" s="4">
        <v>1</v>
      </c>
      <c r="H8" s="4" t="s">
        <v>114</v>
      </c>
      <c r="I8" s="4">
        <v>1</v>
      </c>
      <c r="J8" s="4" t="s">
        <v>114</v>
      </c>
      <c r="K8" s="4" t="str">
        <f>CONCATENATE("INSERT INTO `",$C$1,"`.`",$C$2,"` (`",USERS[[#Headers],[ID]],"`, `",USERS[[#Headers],[NAME]],"`, `",USERS[[#Headers],[USERNAME]],"`, `",USERS[[#Headers],[PASSWORD]],"`, `",USERS[[#Headers],[ROLE_ID]],"`, `",USERS[[#Headers],[LAST_LOGIN]],"`, `",USERS[[#Headers],[CREATED_BY]],"`, `",USERS[[#Headers],[CREATED_DATE]],"`, `",USERS[[#Headers],[LAST_UPDATED_BY]],"`, `",USERS[[#Headers],[LAST_UPDATED_DATE]],"`) VALUES (",A8,", '",B8,"', '",C8,"', ",D8,", ",E8,", '",F8,"', ", G8,", '",H8,"', ",I8,", '",J8,"')",";")</f>
        <v>INSERT INTO `epos`.`USERS` (`ID`, `NAME`, `USERNAME`, `PASSWORD`, `ROLE_ID`, `LAST_LOGIN`, `CREATED_BY`, `CREATED_DATE`, `LAST_UPDATED_BY`, `LAST_UPDATED_DATE`) VALUES (5, 'test5', 'test5', 2, 1, '2014-12-23', 1, '2014-12-23', 1, '2014-12-23');</v>
      </c>
      <c r="L8" s="4" t="str">
        <f>CONCATENATE("UPDATE `",$C$1,"`.`",$C$2,"` SET`",USERS[[#Headers],[ID]],"` = ",A8,",`",USERS[[#Headers],[NAME]],"` = '",B8,"', `",USERS[[#Headers],[USERNAME]],"` = '",C8,"', `",USERS[[#Headers],[PASSWORD]],"` = '",D8,"', `",USERS[[#Headers],[ROLE_ID]],"` = ",E8,", `",USERS[[#Headers],[LAST_LOGIN]],"` = '",F8,"', `",USERS[[#Headers],[LAST_UPDATED_BY]],"` = ",I8,", `",USERS[[#Headers],[LAST_UPDATED_DATE]],"` = '",J8,"' WHERE `",USERS[[#Headers],[ID]],"` = ",A8,";")</f>
        <v>UPDATE `epos`.`USERS` SET`ID` = 5,`NAME` = 'test5', `USERNAME` = 'test5', `PASSWORD` = '2', `ROLE_ID` = 1, `LAST_LOGIN` = '2014-12-23', `LAST_UPDATED_BY` = 1, `LAST_UPDATED_DATE` = '2014-12-23' WHERE `ID` = 5;</v>
      </c>
    </row>
    <row r="9" spans="1:12">
      <c r="A9" s="3"/>
      <c r="B9" s="3"/>
      <c r="C9" s="3"/>
      <c r="D9" s="3"/>
      <c r="E9" s="3"/>
      <c r="F9" s="3"/>
      <c r="G9" s="3"/>
      <c r="H9" s="3"/>
      <c r="I9" s="3"/>
      <c r="J9" s="3"/>
      <c r="K9" s="4"/>
      <c r="L9" s="2"/>
    </row>
    <row r="10" spans="1:12">
      <c r="A10" s="3"/>
      <c r="B10" s="3"/>
      <c r="C10" s="3"/>
      <c r="D10" s="3"/>
      <c r="E10" s="3"/>
      <c r="F10" s="3"/>
      <c r="G10" s="3"/>
      <c r="H10" s="3"/>
      <c r="I10" s="3"/>
      <c r="J10" s="3"/>
      <c r="K10" s="4"/>
      <c r="L10" s="2"/>
    </row>
    <row r="11" spans="1:12">
      <c r="A11" s="3"/>
      <c r="B11" s="3"/>
      <c r="C11" s="3"/>
      <c r="D11" s="3"/>
      <c r="E11" s="3"/>
      <c r="F11" s="3"/>
      <c r="G11" s="3"/>
      <c r="H11" s="3"/>
      <c r="I11" s="3"/>
      <c r="J11" s="3"/>
      <c r="K11" s="4"/>
      <c r="L11" s="2"/>
    </row>
    <row r="12" spans="1:12">
      <c r="A12" s="3"/>
      <c r="B12" s="3"/>
      <c r="C12" s="3"/>
      <c r="D12" s="3"/>
      <c r="E12" s="3"/>
      <c r="F12" s="3"/>
      <c r="G12" s="4"/>
      <c r="H12" s="4"/>
      <c r="I12" s="4"/>
      <c r="J12" s="4"/>
      <c r="K12" s="3"/>
      <c r="L12" s="2"/>
    </row>
    <row r="13" spans="1:12">
      <c r="A13" s="3"/>
      <c r="B13" s="3"/>
      <c r="C13" s="3"/>
      <c r="D13" s="3"/>
      <c r="E13" s="3"/>
      <c r="F13" s="3"/>
      <c r="G13" s="4"/>
      <c r="H13" s="4"/>
      <c r="I13" s="4"/>
      <c r="J13" s="4"/>
      <c r="K13" s="3"/>
      <c r="L13" s="2"/>
    </row>
    <row r="14" spans="1:12">
      <c r="A14" s="3"/>
      <c r="B14" s="3"/>
      <c r="C14" s="3"/>
      <c r="D14" s="3"/>
      <c r="E14" s="3"/>
      <c r="F14" s="3"/>
      <c r="G14" s="4"/>
      <c r="H14" s="4"/>
      <c r="I14" s="4"/>
      <c r="J14" s="4"/>
      <c r="K14" s="3"/>
      <c r="L14" s="2"/>
    </row>
    <row r="15" spans="1:12">
      <c r="A15" s="3"/>
      <c r="B15" s="3"/>
      <c r="C15" s="3"/>
      <c r="D15" s="3"/>
      <c r="E15" s="3"/>
      <c r="F15" s="3"/>
      <c r="G15" s="4"/>
      <c r="H15" s="4"/>
      <c r="I15" s="4"/>
      <c r="J15" s="4"/>
      <c r="K15" s="3"/>
      <c r="L15" s="2"/>
    </row>
    <row r="16" spans="1:12">
      <c r="A16" s="3"/>
      <c r="B16" s="3"/>
      <c r="C16" s="3"/>
      <c r="D16" s="3"/>
      <c r="E16" s="3"/>
      <c r="F16" s="3"/>
      <c r="G16" s="4"/>
      <c r="H16" s="4"/>
      <c r="I16" s="4"/>
      <c r="J16" s="4"/>
      <c r="K16" s="3"/>
      <c r="L16" s="2"/>
    </row>
    <row r="17" spans="1:1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2"/>
    </row>
    <row r="18" spans="1:1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2"/>
    </row>
    <row r="19" spans="1:1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</sheetData>
  <mergeCells count="2">
    <mergeCell ref="A1:B1"/>
    <mergeCell ref="A2:B2"/>
  </mergeCells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showGridLines="0" workbookViewId="0">
      <selection activeCell="I13" sqref="I13"/>
    </sheetView>
  </sheetViews>
  <sheetFormatPr baseColWidth="10" defaultRowHeight="15" x14ac:dyDescent="0"/>
  <cols>
    <col min="1" max="1" width="5.83203125" customWidth="1"/>
    <col min="2" max="2" width="11" bestFit="1" customWidth="1"/>
    <col min="3" max="3" width="19.6640625" bestFit="1" customWidth="1"/>
    <col min="4" max="4" width="19.6640625" customWidth="1"/>
    <col min="5" max="5" width="15.33203125" customWidth="1"/>
    <col min="6" max="6" width="17.5" customWidth="1"/>
    <col min="7" max="7" width="20.1640625" bestFit="1" customWidth="1"/>
    <col min="8" max="8" width="22.33203125" bestFit="1" customWidth="1"/>
    <col min="9" max="9" width="27.6640625" customWidth="1"/>
    <col min="10" max="10" width="26.5" customWidth="1"/>
  </cols>
  <sheetData>
    <row r="1" spans="1:10">
      <c r="A1" s="11" t="s">
        <v>9</v>
      </c>
      <c r="B1" s="11"/>
      <c r="C1" t="s">
        <v>42</v>
      </c>
    </row>
    <row r="2" spans="1:10">
      <c r="A2" s="12" t="s">
        <v>7</v>
      </c>
      <c r="B2" s="12"/>
      <c r="C2" s="5" t="s">
        <v>144</v>
      </c>
      <c r="D2" s="5"/>
    </row>
    <row r="3" spans="1:10">
      <c r="A3" s="2" t="s">
        <v>0</v>
      </c>
      <c r="B3" s="2" t="s">
        <v>22</v>
      </c>
      <c r="C3" s="2" t="s">
        <v>43</v>
      </c>
      <c r="D3" s="2" t="s">
        <v>162</v>
      </c>
      <c r="E3" s="2" t="s">
        <v>2</v>
      </c>
      <c r="F3" s="2" t="s">
        <v>10</v>
      </c>
      <c r="G3" s="2" t="s">
        <v>5</v>
      </c>
      <c r="H3" s="2" t="s">
        <v>6</v>
      </c>
      <c r="I3" s="2" t="s">
        <v>8</v>
      </c>
      <c r="J3" s="13" t="s">
        <v>160</v>
      </c>
    </row>
    <row r="4" spans="1:10">
      <c r="A4" s="3">
        <v>1</v>
      </c>
      <c r="B4" s="3">
        <v>1</v>
      </c>
      <c r="C4" s="3">
        <v>1</v>
      </c>
      <c r="D4" s="3">
        <v>1</v>
      </c>
      <c r="E4" s="4">
        <v>1</v>
      </c>
      <c r="F4" s="4" t="s">
        <v>114</v>
      </c>
      <c r="G4" s="4">
        <v>1</v>
      </c>
      <c r="H4" s="4" t="s">
        <v>114</v>
      </c>
      <c r="I4" s="3" t="str">
        <f>CONCATENATE("INSERT INTO `",$C$1,"`.`",$C$2,"` (`",USERS_RESTAURANTS[[#Headers],[ID]],"`, `",USERS_RESTAURANTS[[#Headers],[USER_ID]],"`, `",USERS_RESTAURANTS[[#Headers],[REST_ID]],"`, `",USERS_RESTAURANTS[[#Headers],[DEFAULT_REST]],"`, `",USERS_RESTAURANTS[[#Headers],[CREATED_BY]],"`, `",USERS_RESTAURANTS[[#Headers],[CREATED_DATE]],"`, `",USERS_RESTAURANTS[[#Headers],[LAST_UPDATED_BY]],"`, `",USERS_RESTAURANTS[[#Headers],[LAST_UPDATED_DATE]],"`) VALUES (",A4,", ",B4,", ",C4,", ",D4,", ",E4,", '",F4,"', ",G4,", '",H4,"')",";")</f>
        <v>INSERT INTO `epos`.`USERS_RESTAURANTS` (`ID`, `USER_ID`, `REST_ID`, `DEFAULT_REST`, `CREATED_BY`, `CREATED_DATE`, `LAST_UPDATED_BY`, `LAST_UPDATED_DATE`) VALUES (1, 1, 1, 1, 1, '2014-12-23', 1, '2014-12-23');</v>
      </c>
      <c r="J4" s="4" t="str">
        <f>CONCATENATE("UPDATE `",$C$1,"`.`",$C$2,"` SET`",USERS_RESTAURANTS[[#Headers],[ID]],"` = ",A4,",`",USERS_RESTAURANTS[[#Headers],[USER_ID]],"` = '",B4,"', `",USERS_RESTAURANTS[[#Headers],[REST_ID]],"` = ",C4,", `",USERS_RESTAURANTS[[#Headers],[DEFAULT_REST]],"` = '",D4,"', `",USERS_RESTAURANTS[[#Headers],[LAST_UPDATED_BY]],"` = ",G4,", `",USERS_RESTAURANTS[[#Headers],[LAST_UPDATED_DATE]],"` = '",H4,"' WHERE `",USERS_RESTAURANTS[[#Headers],[ID]],"` = ",A4,";")</f>
        <v>UPDATE `epos`.`USERS_RESTAURANTS` SET`ID` = 1,`USER_ID` = '1', `REST_ID` = 1, `DEFAULT_REST` = '1', `LAST_UPDATED_BY` = 1, `LAST_UPDATED_DATE` = '2014-12-23' WHERE `ID` = 1;</v>
      </c>
    </row>
    <row r="5" spans="1:10">
      <c r="A5" s="3">
        <v>2</v>
      </c>
      <c r="B5" s="3">
        <v>1</v>
      </c>
      <c r="C5" s="3">
        <v>2</v>
      </c>
      <c r="D5" s="3">
        <v>0</v>
      </c>
      <c r="E5" s="4">
        <v>1</v>
      </c>
      <c r="F5" s="4" t="s">
        <v>114</v>
      </c>
      <c r="G5" s="4">
        <v>1</v>
      </c>
      <c r="H5" s="4" t="s">
        <v>114</v>
      </c>
      <c r="I5" s="4" t="str">
        <f>CONCATENATE("INSERT INTO `",$C$1,"`.`",$C$2,"` (`",USERS_RESTAURANTS[[#Headers],[ID]],"`, `",USERS_RESTAURANTS[[#Headers],[USER_ID]],"`, `",USERS_RESTAURANTS[[#Headers],[REST_ID]],"`, `",USERS_RESTAURANTS[[#Headers],[CREATED_BY]],"`, `",USERS_RESTAURANTS[[#Headers],[CREATED_DATE]],"`, `",USERS_RESTAURANTS[[#Headers],[LAST_UPDATED_BY]],"`, `",USERS_RESTAURANTS[[#Headers],[LAST_UPDATED_DATE]],"`) VALUES (",A5,", ",B5,", ",C5,", ", E5,", '",F5,"', ",G5,", '",H5,"')",";")</f>
        <v>INSERT INTO `epos`.`USERS_RESTAURANTS` (`ID`, `USER_ID`, `REST_ID`, `CREATED_BY`, `CREATED_DATE`, `LAST_UPDATED_BY`, `LAST_UPDATED_DATE`) VALUES (2, 1, 2, 1, '2014-12-23', 1, '2014-12-23');</v>
      </c>
      <c r="J5" s="4" t="str">
        <f>CONCATENATE("UPDATE `",$C$1,"`.`",$C$2,"` SET`",USERS_RESTAURANTS[[#Headers],[ID]],"` = ",A5,",`",USERS_RESTAURANTS[[#Headers],[USER_ID]],"` = '",B5,"', `",USERS_RESTAURANTS[[#Headers],[REST_ID]],"` = ",C5,", `",USERS_RESTAURANTS[[#Headers],[DEFAULT_REST]],"` = '",D5,"', `",USERS_RESTAURANTS[[#Headers],[LAST_UPDATED_BY]],"` = ",G5,", `",USERS_RESTAURANTS[[#Headers],[LAST_UPDATED_DATE]],"` = '",H5,"' WHERE `",USERS_RESTAURANTS[[#Headers],[ID]],"` = ",A5,";")</f>
        <v>UPDATE `epos`.`USERS_RESTAURANTS` SET`ID` = 2,`USER_ID` = '1', `REST_ID` = 2, `DEFAULT_REST` = '0', `LAST_UPDATED_BY` = 1, `LAST_UPDATED_DATE` = '2014-12-23' WHERE `ID` = 2;</v>
      </c>
    </row>
    <row r="6" spans="1:10">
      <c r="A6" s="3">
        <v>3</v>
      </c>
      <c r="B6" s="3">
        <v>1</v>
      </c>
      <c r="C6" s="3">
        <v>3</v>
      </c>
      <c r="D6" s="3">
        <v>0</v>
      </c>
      <c r="E6" s="4">
        <v>1</v>
      </c>
      <c r="F6" s="4" t="s">
        <v>114</v>
      </c>
      <c r="G6" s="4">
        <v>1</v>
      </c>
      <c r="H6" s="4" t="s">
        <v>114</v>
      </c>
      <c r="I6" s="4" t="str">
        <f>CONCATENATE("INSERT INTO `",$C$1,"`.`",$C$2,"` (`",USERS_RESTAURANTS[[#Headers],[ID]],"`, `",USERS_RESTAURANTS[[#Headers],[USER_ID]],"`, `",USERS_RESTAURANTS[[#Headers],[REST_ID]],"`, `",USERS_RESTAURANTS[[#Headers],[CREATED_BY]],"`, `",USERS_RESTAURANTS[[#Headers],[CREATED_DATE]],"`, `",USERS_RESTAURANTS[[#Headers],[LAST_UPDATED_BY]],"`, `",USERS_RESTAURANTS[[#Headers],[LAST_UPDATED_DATE]],"`) VALUES (",A6,", ",B6,", ",C6,", ", E6,", '",F6,"', ",G6,", '",H6,"')",";")</f>
        <v>INSERT INTO `epos`.`USERS_RESTAURANTS` (`ID`, `USER_ID`, `REST_ID`, `CREATED_BY`, `CREATED_DATE`, `LAST_UPDATED_BY`, `LAST_UPDATED_DATE`) VALUES (3, 1, 3, 1, '2014-12-23', 1, '2014-12-23');</v>
      </c>
      <c r="J6" s="4" t="str">
        <f>CONCATENATE("UPDATE `",$C$1,"`.`",$C$2,"` SET`",USERS_RESTAURANTS[[#Headers],[ID]],"` = ",A6,",`",USERS_RESTAURANTS[[#Headers],[USER_ID]],"` = '",B6,"', `",USERS_RESTAURANTS[[#Headers],[REST_ID]],"` = ",C6,", `",USERS_RESTAURANTS[[#Headers],[DEFAULT_REST]],"` = '",D6,"', `",USERS_RESTAURANTS[[#Headers],[LAST_UPDATED_BY]],"` = ",G6,", `",USERS_RESTAURANTS[[#Headers],[LAST_UPDATED_DATE]],"` = '",H6,"' WHERE `",USERS_RESTAURANTS[[#Headers],[ID]],"` = ",A6,";")</f>
        <v>UPDATE `epos`.`USERS_RESTAURANTS` SET`ID` = 3,`USER_ID` = '1', `REST_ID` = 3, `DEFAULT_REST` = '0', `LAST_UPDATED_BY` = 1, `LAST_UPDATED_DATE` = '2014-12-23' WHERE `ID` = 3;</v>
      </c>
    </row>
    <row r="7" spans="1:10">
      <c r="A7" s="3">
        <v>4</v>
      </c>
      <c r="B7" s="3">
        <v>1</v>
      </c>
      <c r="C7" s="3">
        <v>4</v>
      </c>
      <c r="D7" s="3">
        <v>0</v>
      </c>
      <c r="E7" s="4">
        <v>1</v>
      </c>
      <c r="F7" s="4" t="s">
        <v>114</v>
      </c>
      <c r="G7" s="4">
        <v>1</v>
      </c>
      <c r="H7" s="4" t="s">
        <v>114</v>
      </c>
      <c r="I7" s="4" t="str">
        <f>CONCATENATE("INSERT INTO `",$C$1,"`.`",$C$2,"` (`",USERS_RESTAURANTS[[#Headers],[ID]],"`, `",USERS_RESTAURANTS[[#Headers],[USER_ID]],"`, `",USERS_RESTAURANTS[[#Headers],[REST_ID]],"`, `",USERS_RESTAURANTS[[#Headers],[CREATED_BY]],"`, `",USERS_RESTAURANTS[[#Headers],[CREATED_DATE]],"`, `",USERS_RESTAURANTS[[#Headers],[LAST_UPDATED_BY]],"`, `",USERS_RESTAURANTS[[#Headers],[LAST_UPDATED_DATE]],"`) VALUES (",A7,", ",B7,", ",C7,", ", E7,", '",F7,"', ",G7,", '",H7,"')",";")</f>
        <v>INSERT INTO `epos`.`USERS_RESTAURANTS` (`ID`, `USER_ID`, `REST_ID`, `CREATED_BY`, `CREATED_DATE`, `LAST_UPDATED_BY`, `LAST_UPDATED_DATE`) VALUES (4, 1, 4, 1, '2014-12-23', 1, '2014-12-23');</v>
      </c>
      <c r="J7" s="4" t="str">
        <f>CONCATENATE("UPDATE `",$C$1,"`.`",$C$2,"` SET`",USERS_RESTAURANTS[[#Headers],[ID]],"` = ",A7,",`",USERS_RESTAURANTS[[#Headers],[USER_ID]],"` = '",B7,"', `",USERS_RESTAURANTS[[#Headers],[REST_ID]],"` = ",C7,", `",USERS_RESTAURANTS[[#Headers],[DEFAULT_REST]],"` = '",D7,"', `",USERS_RESTAURANTS[[#Headers],[LAST_UPDATED_BY]],"` = ",G7,", `",USERS_RESTAURANTS[[#Headers],[LAST_UPDATED_DATE]],"` = '",H7,"' WHERE `",USERS_RESTAURANTS[[#Headers],[ID]],"` = ",A7,";")</f>
        <v>UPDATE `epos`.`USERS_RESTAURANTS` SET`ID` = 4,`USER_ID` = '1', `REST_ID` = 4, `DEFAULT_REST` = '0', `LAST_UPDATED_BY` = 1, `LAST_UPDATED_DATE` = '2014-12-23' WHERE `ID` = 4;</v>
      </c>
    </row>
    <row r="8" spans="1:10">
      <c r="A8" s="3">
        <v>5</v>
      </c>
      <c r="B8" s="3">
        <v>1</v>
      </c>
      <c r="C8" s="3">
        <v>5</v>
      </c>
      <c r="D8" s="3">
        <v>0</v>
      </c>
      <c r="E8" s="4">
        <v>1</v>
      </c>
      <c r="F8" s="4" t="s">
        <v>114</v>
      </c>
      <c r="G8" s="4">
        <v>1</v>
      </c>
      <c r="H8" s="4" t="s">
        <v>114</v>
      </c>
      <c r="I8" s="4" t="str">
        <f>CONCATENATE("INSERT INTO `",$C$1,"`.`",$C$2,"` (`",USERS_RESTAURANTS[[#Headers],[ID]],"`, `",USERS_RESTAURANTS[[#Headers],[USER_ID]],"`, `",USERS_RESTAURANTS[[#Headers],[REST_ID]],"`, `",USERS_RESTAURANTS[[#Headers],[CREATED_BY]],"`, `",USERS_RESTAURANTS[[#Headers],[CREATED_DATE]],"`, `",USERS_RESTAURANTS[[#Headers],[LAST_UPDATED_BY]],"`, `",USERS_RESTAURANTS[[#Headers],[LAST_UPDATED_DATE]],"`) VALUES (",A8,", ",B8,", ",C8,", ", E8,", '",F8,"', ",G8,", '",H8,"')",";")</f>
        <v>INSERT INTO `epos`.`USERS_RESTAURANTS` (`ID`, `USER_ID`, `REST_ID`, `CREATED_BY`, `CREATED_DATE`, `LAST_UPDATED_BY`, `LAST_UPDATED_DATE`) VALUES (5, 1, 5, 1, '2014-12-23', 1, '2014-12-23');</v>
      </c>
      <c r="J8" s="4" t="str">
        <f>CONCATENATE("UPDATE `",$C$1,"`.`",$C$2,"` SET`",USERS_RESTAURANTS[[#Headers],[ID]],"` = ",A8,",`",USERS_RESTAURANTS[[#Headers],[USER_ID]],"` = '",B8,"', `",USERS_RESTAURANTS[[#Headers],[REST_ID]],"` = ",C8,", `",USERS_RESTAURANTS[[#Headers],[DEFAULT_REST]],"` = '",D8,"', `",USERS_RESTAURANTS[[#Headers],[LAST_UPDATED_BY]],"` = ",G8,", `",USERS_RESTAURANTS[[#Headers],[LAST_UPDATED_DATE]],"` = '",H8,"' WHERE `",USERS_RESTAURANTS[[#Headers],[ID]],"` = ",A8,";")</f>
        <v>UPDATE `epos`.`USERS_RESTAURANTS` SET`ID` = 5,`USER_ID` = '1', `REST_ID` = 5, `DEFAULT_REST` = '0', `LAST_UPDATED_BY` = 1, `LAST_UPDATED_DATE` = '2014-12-23' WHERE `ID` = 5;</v>
      </c>
    </row>
    <row r="9" spans="1:10">
      <c r="A9" s="3">
        <v>6</v>
      </c>
      <c r="B9" s="3">
        <v>2</v>
      </c>
      <c r="C9" s="3">
        <v>1</v>
      </c>
      <c r="D9" s="3">
        <v>0</v>
      </c>
      <c r="E9" s="3">
        <v>1</v>
      </c>
      <c r="F9" s="4" t="s">
        <v>114</v>
      </c>
      <c r="G9" s="4">
        <v>1</v>
      </c>
      <c r="H9" s="4" t="s">
        <v>114</v>
      </c>
      <c r="I9" s="4" t="str">
        <f>CONCATENATE("INSERT INTO `",$C$1,"`.`",$C$2,"` (`",USERS_RESTAURANTS[[#Headers],[ID]],"`, `",USERS_RESTAURANTS[[#Headers],[USER_ID]],"`, `",USERS_RESTAURANTS[[#Headers],[REST_ID]],"`, `",USERS_RESTAURANTS[[#Headers],[CREATED_BY]],"`, `",USERS_RESTAURANTS[[#Headers],[CREATED_DATE]],"`, `",USERS_RESTAURANTS[[#Headers],[LAST_UPDATED_BY]],"`, `",USERS_RESTAURANTS[[#Headers],[LAST_UPDATED_DATE]],"`) VALUES (",A9,", ",B9,", ",C9,", ", E9,", '",F9,"', ",G9,", '",H9,"')",";")</f>
        <v>INSERT INTO `epos`.`USERS_RESTAURANTS` (`ID`, `USER_ID`, `REST_ID`, `CREATED_BY`, `CREATED_DATE`, `LAST_UPDATED_BY`, `LAST_UPDATED_DATE`) VALUES (6, 2, 1, 1, '2014-12-23', 1, '2014-12-23');</v>
      </c>
      <c r="J9" s="4" t="str">
        <f>CONCATENATE("UPDATE `",$C$1,"`.`",$C$2,"` SET`",USERS_RESTAURANTS[[#Headers],[ID]],"` = ",A9,",`",USERS_RESTAURANTS[[#Headers],[USER_ID]],"` = '",B9,"', `",USERS_RESTAURANTS[[#Headers],[REST_ID]],"` = ",C9,", `",USERS_RESTAURANTS[[#Headers],[DEFAULT_REST]],"` = '",D9,"', `",USERS_RESTAURANTS[[#Headers],[LAST_UPDATED_BY]],"` = ",G9,", `",USERS_RESTAURANTS[[#Headers],[LAST_UPDATED_DATE]],"` = '",H9,"' WHERE `",USERS_RESTAURANTS[[#Headers],[ID]],"` = ",A9,";")</f>
        <v>UPDATE `epos`.`USERS_RESTAURANTS` SET`ID` = 6,`USER_ID` = '2', `REST_ID` = 1, `DEFAULT_REST` = '0', `LAST_UPDATED_BY` = 1, `LAST_UPDATED_DATE` = '2014-12-23' WHERE `ID` = 6;</v>
      </c>
    </row>
    <row r="10" spans="1:10">
      <c r="A10" s="3">
        <v>7</v>
      </c>
      <c r="B10" s="3">
        <v>2</v>
      </c>
      <c r="C10" s="3">
        <v>2</v>
      </c>
      <c r="D10" s="3">
        <v>1</v>
      </c>
      <c r="E10" s="3">
        <v>1</v>
      </c>
      <c r="F10" s="4" t="s">
        <v>114</v>
      </c>
      <c r="G10" s="4">
        <v>1</v>
      </c>
      <c r="H10" s="4" t="s">
        <v>114</v>
      </c>
      <c r="I10" s="4" t="str">
        <f>CONCATENATE("INSERT INTO `",$C$1,"`.`",$C$2,"` (`",USERS_RESTAURANTS[[#Headers],[ID]],"`, `",USERS_RESTAURANTS[[#Headers],[USER_ID]],"`, `",USERS_RESTAURANTS[[#Headers],[REST_ID]],"`, `",USERS_RESTAURANTS[[#Headers],[CREATED_BY]],"`, `",USERS_RESTAURANTS[[#Headers],[CREATED_DATE]],"`, `",USERS_RESTAURANTS[[#Headers],[LAST_UPDATED_BY]],"`, `",USERS_RESTAURANTS[[#Headers],[LAST_UPDATED_DATE]],"`) VALUES (",A10,", ",B10,", ",C10,", ", E10,", '",F10,"', ",G10,", '",H10,"')",";")</f>
        <v>INSERT INTO `epos`.`USERS_RESTAURANTS` (`ID`, `USER_ID`, `REST_ID`, `CREATED_BY`, `CREATED_DATE`, `LAST_UPDATED_BY`, `LAST_UPDATED_DATE`) VALUES (7, 2, 2, 1, '2014-12-23', 1, '2014-12-23');</v>
      </c>
      <c r="J10" s="4" t="str">
        <f>CONCATENATE("UPDATE `",$C$1,"`.`",$C$2,"` SET`",USERS_RESTAURANTS[[#Headers],[ID]],"` = ",A10,",`",USERS_RESTAURANTS[[#Headers],[USER_ID]],"` = '",B10,"', `",USERS_RESTAURANTS[[#Headers],[REST_ID]],"` = ",C10,", `",USERS_RESTAURANTS[[#Headers],[DEFAULT_REST]],"` = '",D10,"', `",USERS_RESTAURANTS[[#Headers],[LAST_UPDATED_BY]],"` = ",G10,", `",USERS_RESTAURANTS[[#Headers],[LAST_UPDATED_DATE]],"` = '",H10,"' WHERE `",USERS_RESTAURANTS[[#Headers],[ID]],"` = ",A10,";")</f>
        <v>UPDATE `epos`.`USERS_RESTAURANTS` SET`ID` = 7,`USER_ID` = '2', `REST_ID` = 2, `DEFAULT_REST` = '1', `LAST_UPDATED_BY` = 1, `LAST_UPDATED_DATE` = '2014-12-23' WHERE `ID` = 7;</v>
      </c>
    </row>
    <row r="11" spans="1:10">
      <c r="A11" s="3">
        <v>8</v>
      </c>
      <c r="B11" s="3">
        <v>2</v>
      </c>
      <c r="C11" s="3">
        <v>3</v>
      </c>
      <c r="D11" s="3">
        <v>0</v>
      </c>
      <c r="E11" s="3">
        <v>1</v>
      </c>
      <c r="F11" s="4" t="s">
        <v>114</v>
      </c>
      <c r="G11" s="4">
        <v>1</v>
      </c>
      <c r="H11" s="4" t="s">
        <v>114</v>
      </c>
      <c r="I11" s="4" t="str">
        <f>CONCATENATE("INSERT INTO `",$C$1,"`.`",$C$2,"` (`",USERS_RESTAURANTS[[#Headers],[ID]],"`, `",USERS_RESTAURANTS[[#Headers],[USER_ID]],"`, `",USERS_RESTAURANTS[[#Headers],[REST_ID]],"`, `",USERS_RESTAURANTS[[#Headers],[CREATED_BY]],"`, `",USERS_RESTAURANTS[[#Headers],[CREATED_DATE]],"`, `",USERS_RESTAURANTS[[#Headers],[LAST_UPDATED_BY]],"`, `",USERS_RESTAURANTS[[#Headers],[LAST_UPDATED_DATE]],"`) VALUES (",A11,", ",B11,", ",C11,", ", E11,", '",F11,"', ",G11,", '",H11,"')",";")</f>
        <v>INSERT INTO `epos`.`USERS_RESTAURANTS` (`ID`, `USER_ID`, `REST_ID`, `CREATED_BY`, `CREATED_DATE`, `LAST_UPDATED_BY`, `LAST_UPDATED_DATE`) VALUES (8, 2, 3, 1, '2014-12-23', 1, '2014-12-23');</v>
      </c>
      <c r="J11" s="4" t="str">
        <f>CONCATENATE("UPDATE `",$C$1,"`.`",$C$2,"` SET`",USERS_RESTAURANTS[[#Headers],[ID]],"` = ",A11,",`",USERS_RESTAURANTS[[#Headers],[USER_ID]],"` = '",B11,"', `",USERS_RESTAURANTS[[#Headers],[REST_ID]],"` = ",C11,", `",USERS_RESTAURANTS[[#Headers],[DEFAULT_REST]],"` = '",D11,"', `",USERS_RESTAURANTS[[#Headers],[LAST_UPDATED_BY]],"` = ",G11,", `",USERS_RESTAURANTS[[#Headers],[LAST_UPDATED_DATE]],"` = '",H11,"' WHERE `",USERS_RESTAURANTS[[#Headers],[ID]],"` = ",A11,";")</f>
        <v>UPDATE `epos`.`USERS_RESTAURANTS` SET`ID` = 8,`USER_ID` = '2', `REST_ID` = 3, `DEFAULT_REST` = '0', `LAST_UPDATED_BY` = 1, `LAST_UPDATED_DATE` = '2014-12-23' WHERE `ID` = 8;</v>
      </c>
    </row>
    <row r="12" spans="1:10">
      <c r="A12" s="3">
        <v>9</v>
      </c>
      <c r="B12" s="3">
        <v>2</v>
      </c>
      <c r="C12" s="3">
        <v>4</v>
      </c>
      <c r="D12" s="3">
        <v>0</v>
      </c>
      <c r="E12" s="4">
        <v>1</v>
      </c>
      <c r="F12" s="4" t="s">
        <v>114</v>
      </c>
      <c r="G12" s="4">
        <v>1</v>
      </c>
      <c r="H12" s="4" t="s">
        <v>114</v>
      </c>
      <c r="I12" s="4" t="str">
        <f>CONCATENATE("INSERT INTO `",$C$1,"`.`",$C$2,"` (`",USERS_RESTAURANTS[[#Headers],[ID]],"`, `",USERS_RESTAURANTS[[#Headers],[USER_ID]],"`, `",USERS_RESTAURANTS[[#Headers],[REST_ID]],"`, `",USERS_RESTAURANTS[[#Headers],[CREATED_BY]],"`, `",USERS_RESTAURANTS[[#Headers],[CREATED_DATE]],"`, `",USERS_RESTAURANTS[[#Headers],[LAST_UPDATED_BY]],"`, `",USERS_RESTAURANTS[[#Headers],[LAST_UPDATED_DATE]],"`) VALUES (",A12,", ",B12,", ",C12,", ", E12,", '",F12,"', ",G12,", '",H12,"')",";")</f>
        <v>INSERT INTO `epos`.`USERS_RESTAURANTS` (`ID`, `USER_ID`, `REST_ID`, `CREATED_BY`, `CREATED_DATE`, `LAST_UPDATED_BY`, `LAST_UPDATED_DATE`) VALUES (9, 2, 4, 1, '2014-12-23', 1, '2014-12-23');</v>
      </c>
      <c r="J12" s="4" t="str">
        <f>CONCATENATE("UPDATE `",$C$1,"`.`",$C$2,"` SET`",USERS_RESTAURANTS[[#Headers],[ID]],"` = ",A12,",`",USERS_RESTAURANTS[[#Headers],[USER_ID]],"` = '",B12,"', `",USERS_RESTAURANTS[[#Headers],[REST_ID]],"` = ",C12,", `",USERS_RESTAURANTS[[#Headers],[DEFAULT_REST]],"` = '",D12,"', `",USERS_RESTAURANTS[[#Headers],[LAST_UPDATED_BY]],"` = ",G12,", `",USERS_RESTAURANTS[[#Headers],[LAST_UPDATED_DATE]],"` = '",H12,"' WHERE `",USERS_RESTAURANTS[[#Headers],[ID]],"` = ",A12,";")</f>
        <v>UPDATE `epos`.`USERS_RESTAURANTS` SET`ID` = 9,`USER_ID` = '2', `REST_ID` = 4, `DEFAULT_REST` = '0', `LAST_UPDATED_BY` = 1, `LAST_UPDATED_DATE` = '2014-12-23' WHERE `ID` = 9;</v>
      </c>
    </row>
    <row r="13" spans="1:10">
      <c r="A13" s="3"/>
      <c r="B13" s="3"/>
      <c r="C13" s="3"/>
      <c r="D13" s="3"/>
      <c r="E13" s="4"/>
      <c r="F13" s="4"/>
      <c r="G13" s="4"/>
      <c r="H13" s="4"/>
      <c r="I13" s="3"/>
      <c r="J13" s="2"/>
    </row>
    <row r="14" spans="1:10">
      <c r="A14" s="3"/>
      <c r="B14" s="3"/>
      <c r="C14" s="3"/>
      <c r="D14" s="3"/>
      <c r="E14" s="4"/>
      <c r="F14" s="4"/>
      <c r="G14" s="4"/>
      <c r="H14" s="4"/>
      <c r="I14" s="3"/>
      <c r="J14" s="2"/>
    </row>
    <row r="15" spans="1:10">
      <c r="A15" s="3"/>
      <c r="B15" s="3"/>
      <c r="C15" s="3"/>
      <c r="D15" s="3"/>
      <c r="E15" s="4"/>
      <c r="F15" s="4"/>
      <c r="G15" s="4"/>
      <c r="H15" s="4"/>
      <c r="I15" s="3"/>
      <c r="J15" s="2"/>
    </row>
    <row r="16" spans="1:10">
      <c r="A16" s="3"/>
      <c r="B16" s="3"/>
      <c r="C16" s="3"/>
      <c r="D16" s="3"/>
      <c r="E16" s="4"/>
      <c r="F16" s="4"/>
      <c r="G16" s="4"/>
      <c r="H16" s="4"/>
      <c r="I16" s="3"/>
      <c r="J16" s="2"/>
    </row>
    <row r="17" spans="1:10">
      <c r="A17" s="3"/>
      <c r="B17" s="3"/>
      <c r="C17" s="3"/>
      <c r="D17" s="3"/>
      <c r="E17" s="3"/>
      <c r="F17" s="3"/>
      <c r="G17" s="3"/>
      <c r="H17" s="3"/>
      <c r="I17" s="3"/>
      <c r="J17" s="2"/>
    </row>
    <row r="18" spans="1:10">
      <c r="A18" s="3"/>
      <c r="B18" s="3"/>
      <c r="C18" s="3"/>
      <c r="D18" s="3"/>
      <c r="E18" s="3"/>
      <c r="F18" s="3"/>
      <c r="G18" s="3"/>
      <c r="H18" s="3"/>
      <c r="I18" s="3"/>
      <c r="J18" s="2"/>
    </row>
    <row r="19" spans="1:10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2"/>
      <c r="B27" s="2"/>
      <c r="C27" s="2"/>
      <c r="D27" s="2"/>
      <c r="E27" s="2"/>
      <c r="F27" s="2"/>
      <c r="G27" s="2"/>
      <c r="H27" s="2"/>
      <c r="I27" s="2"/>
      <c r="J27" s="2"/>
    </row>
  </sheetData>
  <mergeCells count="2">
    <mergeCell ref="A1:B1"/>
    <mergeCell ref="A2:B2"/>
  </mergeCells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showGridLines="0" workbookViewId="0">
      <selection activeCell="D4" sqref="D4:D8"/>
    </sheetView>
  </sheetViews>
  <sheetFormatPr baseColWidth="10" defaultColWidth="11" defaultRowHeight="15" x14ac:dyDescent="0"/>
  <cols>
    <col min="1" max="1" width="5.83203125" customWidth="1"/>
    <col min="2" max="2" width="16.5" bestFit="1" customWidth="1"/>
    <col min="3" max="3" width="18.83203125" customWidth="1"/>
    <col min="4" max="4" width="20.33203125" customWidth="1"/>
    <col min="5" max="7" width="15.33203125" customWidth="1"/>
    <col min="8" max="8" width="17.5" customWidth="1"/>
    <col min="9" max="9" width="20.1640625" bestFit="1" customWidth="1"/>
    <col min="10" max="10" width="22.33203125" bestFit="1" customWidth="1"/>
    <col min="11" max="11" width="25.5" customWidth="1"/>
    <col min="12" max="12" width="32.5" customWidth="1"/>
  </cols>
  <sheetData>
    <row r="1" spans="1:12">
      <c r="A1" s="11" t="s">
        <v>9</v>
      </c>
      <c r="B1" s="11"/>
      <c r="C1" t="s">
        <v>42</v>
      </c>
    </row>
    <row r="2" spans="1:12">
      <c r="A2" s="12" t="s">
        <v>7</v>
      </c>
      <c r="B2" s="12"/>
      <c r="C2" s="5" t="s">
        <v>55</v>
      </c>
    </row>
    <row r="3" spans="1:12">
      <c r="A3" s="2" t="s">
        <v>0</v>
      </c>
      <c r="B3" s="2" t="s">
        <v>1</v>
      </c>
      <c r="C3" s="2" t="s">
        <v>65</v>
      </c>
      <c r="D3" s="2" t="s">
        <v>66</v>
      </c>
      <c r="E3" s="2" t="s">
        <v>57</v>
      </c>
      <c r="F3" s="2" t="s">
        <v>67</v>
      </c>
      <c r="G3" s="2" t="s">
        <v>2</v>
      </c>
      <c r="H3" s="2" t="s">
        <v>10</v>
      </c>
      <c r="I3" s="2" t="s">
        <v>5</v>
      </c>
      <c r="J3" s="2" t="s">
        <v>6</v>
      </c>
      <c r="K3" s="2" t="s">
        <v>8</v>
      </c>
      <c r="L3" s="13" t="s">
        <v>161</v>
      </c>
    </row>
    <row r="4" spans="1:12">
      <c r="A4" s="3">
        <v>1</v>
      </c>
      <c r="B4" s="3" t="s">
        <v>115</v>
      </c>
      <c r="C4" s="3">
        <v>1</v>
      </c>
      <c r="D4" s="3">
        <v>10000</v>
      </c>
      <c r="E4" s="3">
        <v>1</v>
      </c>
      <c r="F4" s="3">
        <v>10</v>
      </c>
      <c r="G4" s="4">
        <v>1</v>
      </c>
      <c r="H4" s="4" t="s">
        <v>114</v>
      </c>
      <c r="I4" s="4">
        <v>1</v>
      </c>
      <c r="J4" s="4" t="s">
        <v>114</v>
      </c>
      <c r="K4" s="3" t="str">
        <f>CONCATENATE("INSERT INTO `",$C$1,"`.`",$C$2,"` (`",MENU[[#Headers],[ID]],"`, `",MENU[[#Headers],[NAME]],"`, `",MENU[[#Headers],[CATEGORY_ID]],"`, `",MENU[[#Headers],[PRICE]],"`, `",MENU[[#Headers],[PRINTER]],"`, `",MENU[[#Headers],[TAX]],"`, `",MENU[[#Headers],[CREATED_BY]],"`, `",MENU[[#Headers],[CREATED_DATE]],"`, `",MENU[[#Headers],[LAST_UPDATED_BY]],"`, `",MENU[[#Headers],[LAST_UPDATED_DATE]],"`) VALUES (",A4,", '",B4,"', ",C4,", ",D4,", ",E4,", ",F4,", ",G4,", '",H4,"', ",I4,", '",J4,"')",";")</f>
        <v>INSERT INTO `epos`.`MENU` (`ID`, `NAME`, `CATEGORY_ID`, `PRICE`, `PRINTER`, `TAX`, `CREATED_BY`, `CREATED_DATE`, `LAST_UPDATED_BY`, `LAST_UPDATED_DATE`) VALUES (1, 'menu1', 1, 10000, 1, 10, 1, '2014-12-23', 1, '2014-12-23');</v>
      </c>
      <c r="L4" s="4" t="str">
        <f>CONCATENATE("UPDATE `",$C$1,"`.`",$C$2,"` SET`",MENU[[#Headers],[ID]],"` = ",A4,",`",MENU[[#Headers],[NAME]],"` = '",B4,"', `",MENU[[#Headers],[CATEGORY_ID]],"` = ",C4,", `",MENU[[#Headers],[PRICE]],"` = ",D4,", `",MENU[[#Headers],[PRINTER]],"` = '",E4,"', `",MENU[[#Headers],[TAX]],"` = '",F4,"', `",MENU[[#Headers],[LAST_UPDATED_BY]],"` = ",I4,", `",MENU[[#Headers],[LAST_UPDATED_DATE]],"` = '",J4,"' WHERE `",MENU[[#Headers],[ID]],"` = ",A4,";")</f>
        <v>UPDATE `epos`.`MENU` SET`ID` = 1,`NAME` = 'menu1', `CATEGORY_ID` = 1, `PRICE` = 10000, `PRINTER` = '1', `TAX` = '10', `LAST_UPDATED_BY` = 1, `LAST_UPDATED_DATE` = '2014-12-23' WHERE `ID` = 1;</v>
      </c>
    </row>
    <row r="5" spans="1:12">
      <c r="A5" s="3">
        <v>2</v>
      </c>
      <c r="B5" s="4" t="s">
        <v>116</v>
      </c>
      <c r="C5" s="4">
        <v>2</v>
      </c>
      <c r="D5" s="4">
        <v>20000</v>
      </c>
      <c r="E5" s="4">
        <v>1</v>
      </c>
      <c r="F5" s="4">
        <v>10</v>
      </c>
      <c r="G5" s="4">
        <v>1</v>
      </c>
      <c r="H5" s="4" t="s">
        <v>114</v>
      </c>
      <c r="I5" s="4">
        <v>1</v>
      </c>
      <c r="J5" s="4" t="s">
        <v>114</v>
      </c>
      <c r="K5" s="4" t="str">
        <f>CONCATENATE("INSERT INTO `",$C$1,"`.`",$C$2,"` (`",MENU[[#Headers],[ID]],"`, `",MENU[[#Headers],[NAME]],"`, `",MENU[[#Headers],[CATEGORY_ID]],"`, `",MENU[[#Headers],[PRICE]],"`, `",MENU[[#Headers],[PRINTER]],"`, `",MENU[[#Headers],[TAX]],"`, `",MENU[[#Headers],[CREATED_BY]],"`, `",MENU[[#Headers],[CREATED_DATE]],"`, `",MENU[[#Headers],[LAST_UPDATED_BY]],"`, `",MENU[[#Headers],[LAST_UPDATED_DATE]],"`) VALUES (",A5,", '",B5,"', ",C5,", ",D5,", ",E5,", ",F5,", ",G5,", '",H5,"', ",I5,", '",J5,"')",";")</f>
        <v>INSERT INTO `epos`.`MENU` (`ID`, `NAME`, `CATEGORY_ID`, `PRICE`, `PRINTER`, `TAX`, `CREATED_BY`, `CREATED_DATE`, `LAST_UPDATED_BY`, `LAST_UPDATED_DATE`) VALUES (2, 'menu2', 2, 20000, 1, 10, 1, '2014-12-23', 1, '2014-12-23');</v>
      </c>
      <c r="L5" s="4" t="str">
        <f>CONCATENATE("UPDATE `",$C$1,"`.`",$C$2,"` SET`",MENU[[#Headers],[ID]],"` = ",A5,",`",MENU[[#Headers],[NAME]],"` = '",B5,"', `",MENU[[#Headers],[CATEGORY_ID]],"` = ",C5,", `",MENU[[#Headers],[PRICE]],"` = ",D5,", `",MENU[[#Headers],[PRINTER]],"` = '",E5,"', `",MENU[[#Headers],[TAX]],"` = '",F5,"', `",MENU[[#Headers],[LAST_UPDATED_BY]],"` = ",I5,", `",MENU[[#Headers],[LAST_UPDATED_DATE]],"` = '",J5,"' WHERE `",MENU[[#Headers],[ID]],"` = ",A5,";")</f>
        <v>UPDATE `epos`.`MENU` SET`ID` = 2,`NAME` = 'menu2', `CATEGORY_ID` = 2, `PRICE` = 20000, `PRINTER` = '1', `TAX` = '10', `LAST_UPDATED_BY` = 1, `LAST_UPDATED_DATE` = '2014-12-23' WHERE `ID` = 2;</v>
      </c>
    </row>
    <row r="6" spans="1:12">
      <c r="A6" s="3">
        <v>3</v>
      </c>
      <c r="B6" s="4" t="s">
        <v>117</v>
      </c>
      <c r="C6" s="4">
        <v>3</v>
      </c>
      <c r="D6" s="4">
        <v>30000</v>
      </c>
      <c r="E6" s="4">
        <v>1</v>
      </c>
      <c r="F6" s="4">
        <v>10</v>
      </c>
      <c r="G6" s="4">
        <v>1</v>
      </c>
      <c r="H6" s="4" t="s">
        <v>114</v>
      </c>
      <c r="I6" s="4">
        <v>1</v>
      </c>
      <c r="J6" s="4" t="s">
        <v>114</v>
      </c>
      <c r="K6" s="4" t="str">
        <f>CONCATENATE("INSERT INTO `",$C$1,"`.`",$C$2,"` (`",MENU[[#Headers],[ID]],"`, `",MENU[[#Headers],[NAME]],"`, `",MENU[[#Headers],[CATEGORY_ID]],"`, `",MENU[[#Headers],[PRICE]],"`, `",MENU[[#Headers],[PRINTER]],"`, `",MENU[[#Headers],[TAX]],"`, `",MENU[[#Headers],[CREATED_BY]],"`, `",MENU[[#Headers],[CREATED_DATE]],"`, `",MENU[[#Headers],[LAST_UPDATED_BY]],"`, `",MENU[[#Headers],[LAST_UPDATED_DATE]],"`) VALUES (",A6,", '",B6,"', ",C6,", ",D6,", ",E6,", ",F6,", ",G6,", '",H6,"', ",I6,", '",J6,"')",";")</f>
        <v>INSERT INTO `epos`.`MENU` (`ID`, `NAME`, `CATEGORY_ID`, `PRICE`, `PRINTER`, `TAX`, `CREATED_BY`, `CREATED_DATE`, `LAST_UPDATED_BY`, `LAST_UPDATED_DATE`) VALUES (3, 'menu3', 3, 30000, 1, 10, 1, '2014-12-23', 1, '2014-12-23');</v>
      </c>
      <c r="L6" s="4" t="str">
        <f>CONCATENATE("UPDATE `",$C$1,"`.`",$C$2,"` SET`",MENU[[#Headers],[ID]],"` = ",A6,",`",MENU[[#Headers],[NAME]],"` = '",B6,"', `",MENU[[#Headers],[CATEGORY_ID]],"` = ",C6,", `",MENU[[#Headers],[PRICE]],"` = ",D6,", `",MENU[[#Headers],[PRINTER]],"` = '",E6,"', `",MENU[[#Headers],[TAX]],"` = '",F6,"', `",MENU[[#Headers],[LAST_UPDATED_BY]],"` = ",I6,", `",MENU[[#Headers],[LAST_UPDATED_DATE]],"` = '",J6,"' WHERE `",MENU[[#Headers],[ID]],"` = ",A6,";")</f>
        <v>UPDATE `epos`.`MENU` SET`ID` = 3,`NAME` = 'menu3', `CATEGORY_ID` = 3, `PRICE` = 30000, `PRINTER` = '1', `TAX` = '10', `LAST_UPDATED_BY` = 1, `LAST_UPDATED_DATE` = '2014-12-23' WHERE `ID` = 3;</v>
      </c>
    </row>
    <row r="7" spans="1:12">
      <c r="A7" s="3">
        <v>4</v>
      </c>
      <c r="B7" s="4" t="s">
        <v>118</v>
      </c>
      <c r="C7" s="4">
        <v>4</v>
      </c>
      <c r="D7" s="4">
        <v>20000</v>
      </c>
      <c r="E7" s="4">
        <v>1</v>
      </c>
      <c r="F7" s="4">
        <v>10</v>
      </c>
      <c r="G7" s="4">
        <v>1</v>
      </c>
      <c r="H7" s="4" t="s">
        <v>114</v>
      </c>
      <c r="I7" s="4">
        <v>1</v>
      </c>
      <c r="J7" s="4" t="s">
        <v>114</v>
      </c>
      <c r="K7" s="4" t="str">
        <f>CONCATENATE("INSERT INTO `",$C$1,"`.`",$C$2,"` (`",MENU[[#Headers],[ID]],"`, `",MENU[[#Headers],[NAME]],"`, `",MENU[[#Headers],[CATEGORY_ID]],"`, `",MENU[[#Headers],[PRICE]],"`, `",MENU[[#Headers],[PRINTER]],"`, `",MENU[[#Headers],[TAX]],"`, `",MENU[[#Headers],[CREATED_BY]],"`, `",MENU[[#Headers],[CREATED_DATE]],"`, `",MENU[[#Headers],[LAST_UPDATED_BY]],"`, `",MENU[[#Headers],[LAST_UPDATED_DATE]],"`) VALUES (",A7,", '",B7,"', ",C7,", ",D7,", ",E7,", ",F7,", ",G7,", '",H7,"', ",I7,", '",J7,"')",";")</f>
        <v>INSERT INTO `epos`.`MENU` (`ID`, `NAME`, `CATEGORY_ID`, `PRICE`, `PRINTER`, `TAX`, `CREATED_BY`, `CREATED_DATE`, `LAST_UPDATED_BY`, `LAST_UPDATED_DATE`) VALUES (4, 'menu4', 4, 20000, 1, 10, 1, '2014-12-23', 1, '2014-12-23');</v>
      </c>
      <c r="L7" s="4" t="str">
        <f>CONCATENATE("UPDATE `",$C$1,"`.`",$C$2,"` SET`",MENU[[#Headers],[ID]],"` = ",A7,",`",MENU[[#Headers],[NAME]],"` = '",B7,"', `",MENU[[#Headers],[CATEGORY_ID]],"` = ",C7,", `",MENU[[#Headers],[PRICE]],"` = ",D7,", `",MENU[[#Headers],[PRINTER]],"` = '",E7,"', `",MENU[[#Headers],[TAX]],"` = '",F7,"', `",MENU[[#Headers],[LAST_UPDATED_BY]],"` = ",I7,", `",MENU[[#Headers],[LAST_UPDATED_DATE]],"` = '",J7,"' WHERE `",MENU[[#Headers],[ID]],"` = ",A7,";")</f>
        <v>UPDATE `epos`.`MENU` SET`ID` = 4,`NAME` = 'menu4', `CATEGORY_ID` = 4, `PRICE` = 20000, `PRINTER` = '1', `TAX` = '10', `LAST_UPDATED_BY` = 1, `LAST_UPDATED_DATE` = '2014-12-23' WHERE `ID` = 4;</v>
      </c>
    </row>
    <row r="8" spans="1:12">
      <c r="A8" s="3">
        <v>5</v>
      </c>
      <c r="B8" s="4" t="s">
        <v>119</v>
      </c>
      <c r="C8" s="4">
        <v>5</v>
      </c>
      <c r="D8" s="4">
        <v>30000</v>
      </c>
      <c r="E8" s="4">
        <v>1</v>
      </c>
      <c r="F8" s="4">
        <v>10</v>
      </c>
      <c r="G8" s="4">
        <v>1</v>
      </c>
      <c r="H8" s="4" t="s">
        <v>114</v>
      </c>
      <c r="I8" s="4">
        <v>1</v>
      </c>
      <c r="J8" s="4" t="s">
        <v>114</v>
      </c>
      <c r="K8" s="4" t="str">
        <f>CONCATENATE("INSERT INTO `",$C$1,"`.`",$C$2,"` (`",MENU[[#Headers],[ID]],"`, `",MENU[[#Headers],[NAME]],"`, `",MENU[[#Headers],[CATEGORY_ID]],"`, `",MENU[[#Headers],[PRICE]],"`, `",MENU[[#Headers],[PRINTER]],"`, `",MENU[[#Headers],[TAX]],"`, `",MENU[[#Headers],[CREATED_BY]],"`, `",MENU[[#Headers],[CREATED_DATE]],"`, `",MENU[[#Headers],[LAST_UPDATED_BY]],"`, `",MENU[[#Headers],[LAST_UPDATED_DATE]],"`) VALUES (",A8,", '",B8,"', ",C8,", ",D8,", ",E8,", ",F8,", ",G8,", '",H8,"', ",I8,", '",J8,"')",";")</f>
        <v>INSERT INTO `epos`.`MENU` (`ID`, `NAME`, `CATEGORY_ID`, `PRICE`, `PRINTER`, `TAX`, `CREATED_BY`, `CREATED_DATE`, `LAST_UPDATED_BY`, `LAST_UPDATED_DATE`) VALUES (5, 'menu5', 5, 30000, 1, 10, 1, '2014-12-23', 1, '2014-12-23');</v>
      </c>
      <c r="L8" s="4" t="str">
        <f>CONCATENATE("UPDATE `",$C$1,"`.`",$C$2,"` SET`",MENU[[#Headers],[ID]],"` = ",A8,",`",MENU[[#Headers],[NAME]],"` = '",B8,"', `",MENU[[#Headers],[CATEGORY_ID]],"` = ",C8,", `",MENU[[#Headers],[PRICE]],"` = ",D8,", `",MENU[[#Headers],[PRINTER]],"` = '",E8,"', `",MENU[[#Headers],[TAX]],"` = '",F8,"', `",MENU[[#Headers],[LAST_UPDATED_BY]],"` = ",I8,", `",MENU[[#Headers],[LAST_UPDATED_DATE]],"` = '",J8,"' WHERE `",MENU[[#Headers],[ID]],"` = ",A8,";")</f>
        <v>UPDATE `epos`.`MENU` SET`ID` = 5,`NAME` = 'menu5', `CATEGORY_ID` = 5, `PRICE` = 30000, `PRINTER` = '1', `TAX` = '10', `LAST_UPDATED_BY` = 1, `LAST_UPDATED_DATE` = '2014-12-23' WHERE `ID` = 5;</v>
      </c>
    </row>
    <row r="9" spans="1:12">
      <c r="A9" s="3">
        <v>6</v>
      </c>
      <c r="B9" s="4" t="s">
        <v>176</v>
      </c>
      <c r="C9" s="4">
        <v>1</v>
      </c>
      <c r="D9" s="4">
        <v>30000</v>
      </c>
      <c r="E9" s="3">
        <v>2</v>
      </c>
      <c r="F9" s="3">
        <v>20</v>
      </c>
      <c r="G9" s="4">
        <v>1</v>
      </c>
      <c r="H9" s="4" t="s">
        <v>114</v>
      </c>
      <c r="I9" s="4">
        <v>1</v>
      </c>
      <c r="J9" s="4" t="s">
        <v>114</v>
      </c>
      <c r="K9" s="4" t="str">
        <f>CONCATENATE("INSERT INTO `",$C$1,"`.`",$C$2,"` (`",MENU[[#Headers],[ID]],"`, `",MENU[[#Headers],[NAME]],"`, `",MENU[[#Headers],[CATEGORY_ID]],"`, `",MENU[[#Headers],[PRICE]],"`, `",MENU[[#Headers],[PRINTER]],"`, `",MENU[[#Headers],[TAX]],"`, `",MENU[[#Headers],[CREATED_BY]],"`, `",MENU[[#Headers],[CREATED_DATE]],"`, `",MENU[[#Headers],[LAST_UPDATED_BY]],"`, `",MENU[[#Headers],[LAST_UPDATED_DATE]],"`) VALUES (",A9,", '",B9,"', ",C9,", ",D9,", ",E9,", ",F9,", ",G9,", '",H9,"', ",I9,", '",J9,"')",";")</f>
        <v>INSERT INTO `epos`.`MENU` (`ID`, `NAME`, `CATEGORY_ID`, `PRICE`, `PRINTER`, `TAX`, `CREATED_BY`, `CREATED_DATE`, `LAST_UPDATED_BY`, `LAST_UPDATED_DATE`) VALUES (6, 'menu6', 1, 30000, 2, 20, 1, '2014-12-23', 1, '2014-12-23');</v>
      </c>
      <c r="L9" s="4" t="str">
        <f>CONCATENATE("UPDATE `",$C$1,"`.`",$C$2,"` SET`",MENU[[#Headers],[ID]],"` = ",A9,",`",MENU[[#Headers],[NAME]],"` = '",B9,"', `",MENU[[#Headers],[CATEGORY_ID]],"` = ",C9,", `",MENU[[#Headers],[PRICE]],"` = ",D9,", `",MENU[[#Headers],[PRINTER]],"` = '",E9,"', `",MENU[[#Headers],[TAX]],"` = '",F9,"', `",MENU[[#Headers],[LAST_UPDATED_BY]],"` = ",I9,", `",MENU[[#Headers],[LAST_UPDATED_DATE]],"` = '",J9,"' WHERE `",MENU[[#Headers],[ID]],"` = ",A9,";")</f>
        <v>UPDATE `epos`.`MENU` SET`ID` = 6,`NAME` = 'menu6', `CATEGORY_ID` = 1, `PRICE` = 30000, `PRINTER` = '2', `TAX` = '20', `LAST_UPDATED_BY` = 1, `LAST_UPDATED_DATE` = '2014-12-23' WHERE `ID` = 6;</v>
      </c>
    </row>
    <row r="10" spans="1:12">
      <c r="A10" s="3">
        <v>7</v>
      </c>
      <c r="B10" s="4" t="s">
        <v>177</v>
      </c>
      <c r="C10" s="4">
        <v>2</v>
      </c>
      <c r="D10" s="4">
        <v>32000</v>
      </c>
      <c r="E10" s="3">
        <v>2</v>
      </c>
      <c r="F10" s="3">
        <v>20</v>
      </c>
      <c r="G10" s="4">
        <v>1</v>
      </c>
      <c r="H10" s="4" t="s">
        <v>114</v>
      </c>
      <c r="I10" s="4">
        <v>1</v>
      </c>
      <c r="J10" s="4" t="s">
        <v>114</v>
      </c>
      <c r="K10" s="4" t="str">
        <f>CONCATENATE("INSERT INTO `",$C$1,"`.`",$C$2,"` (`",MENU[[#Headers],[ID]],"`, `",MENU[[#Headers],[NAME]],"`, `",MENU[[#Headers],[CATEGORY_ID]],"`, `",MENU[[#Headers],[PRICE]],"`, `",MENU[[#Headers],[PRINTER]],"`, `",MENU[[#Headers],[TAX]],"`, `",MENU[[#Headers],[CREATED_BY]],"`, `",MENU[[#Headers],[CREATED_DATE]],"`, `",MENU[[#Headers],[LAST_UPDATED_BY]],"`, `",MENU[[#Headers],[LAST_UPDATED_DATE]],"`) VALUES (",A10,", '",B10,"', ",C10,", ",D10,", ",E10,", ",F10,", ",G10,", '",H10,"', ",I10,", '",J10,"')",";")</f>
        <v>INSERT INTO `epos`.`MENU` (`ID`, `NAME`, `CATEGORY_ID`, `PRICE`, `PRINTER`, `TAX`, `CREATED_BY`, `CREATED_DATE`, `LAST_UPDATED_BY`, `LAST_UPDATED_DATE`) VALUES (7, 'menu7', 2, 32000, 2, 20, 1, '2014-12-23', 1, '2014-12-23');</v>
      </c>
      <c r="L10" s="4" t="str">
        <f>CONCATENATE("UPDATE `",$C$1,"`.`",$C$2,"` SET`",MENU[[#Headers],[ID]],"` = ",A10,",`",MENU[[#Headers],[NAME]],"` = '",B10,"', `",MENU[[#Headers],[CATEGORY_ID]],"` = ",C10,", `",MENU[[#Headers],[PRICE]],"` = ",D10,", `",MENU[[#Headers],[PRINTER]],"` = '",E10,"', `",MENU[[#Headers],[TAX]],"` = '",F10,"', `",MENU[[#Headers],[LAST_UPDATED_BY]],"` = ",I10,", `",MENU[[#Headers],[LAST_UPDATED_DATE]],"` = '",J10,"' WHERE `",MENU[[#Headers],[ID]],"` = ",A10,";")</f>
        <v>UPDATE `epos`.`MENU` SET`ID` = 7,`NAME` = 'menu7', `CATEGORY_ID` = 2, `PRICE` = 32000, `PRINTER` = '2', `TAX` = '20', `LAST_UPDATED_BY` = 1, `LAST_UPDATED_DATE` = '2014-12-23' WHERE `ID` = 7;</v>
      </c>
    </row>
    <row r="11" spans="1:12">
      <c r="A11" s="3">
        <v>8</v>
      </c>
      <c r="B11" s="4" t="s">
        <v>178</v>
      </c>
      <c r="C11" s="4">
        <v>3</v>
      </c>
      <c r="D11" s="4">
        <v>34000</v>
      </c>
      <c r="E11" s="3">
        <v>2</v>
      </c>
      <c r="F11" s="3">
        <v>20</v>
      </c>
      <c r="G11" s="4">
        <v>1</v>
      </c>
      <c r="H11" s="4" t="s">
        <v>114</v>
      </c>
      <c r="I11" s="4">
        <v>1</v>
      </c>
      <c r="J11" s="4" t="s">
        <v>114</v>
      </c>
      <c r="K11" s="4" t="str">
        <f>CONCATENATE("INSERT INTO `",$C$1,"`.`",$C$2,"` (`",MENU[[#Headers],[ID]],"`, `",MENU[[#Headers],[NAME]],"`, `",MENU[[#Headers],[CATEGORY_ID]],"`, `",MENU[[#Headers],[PRICE]],"`, `",MENU[[#Headers],[PRINTER]],"`, `",MENU[[#Headers],[TAX]],"`, `",MENU[[#Headers],[CREATED_BY]],"`, `",MENU[[#Headers],[CREATED_DATE]],"`, `",MENU[[#Headers],[LAST_UPDATED_BY]],"`, `",MENU[[#Headers],[LAST_UPDATED_DATE]],"`) VALUES (",A11,", '",B11,"', ",C11,", ",D11,", ",E11,", ",F11,", ",G11,", '",H11,"', ",I11,", '",J11,"')",";")</f>
        <v>INSERT INTO `epos`.`MENU` (`ID`, `NAME`, `CATEGORY_ID`, `PRICE`, `PRINTER`, `TAX`, `CREATED_BY`, `CREATED_DATE`, `LAST_UPDATED_BY`, `LAST_UPDATED_DATE`) VALUES (8, 'menu8', 3, 34000, 2, 20, 1, '2014-12-23', 1, '2014-12-23');</v>
      </c>
      <c r="L11" s="4" t="str">
        <f>CONCATENATE("UPDATE `",$C$1,"`.`",$C$2,"` SET`",MENU[[#Headers],[ID]],"` = ",A11,",`",MENU[[#Headers],[NAME]],"` = '",B11,"', `",MENU[[#Headers],[CATEGORY_ID]],"` = ",C11,", `",MENU[[#Headers],[PRICE]],"` = ",D11,", `",MENU[[#Headers],[PRINTER]],"` = '",E11,"', `",MENU[[#Headers],[TAX]],"` = '",F11,"', `",MENU[[#Headers],[LAST_UPDATED_BY]],"` = ",I11,", `",MENU[[#Headers],[LAST_UPDATED_DATE]],"` = '",J11,"' WHERE `",MENU[[#Headers],[ID]],"` = ",A11,";")</f>
        <v>UPDATE `epos`.`MENU` SET`ID` = 8,`NAME` = 'menu8', `CATEGORY_ID` = 3, `PRICE` = 34000, `PRINTER` = '2', `TAX` = '20', `LAST_UPDATED_BY` = 1, `LAST_UPDATED_DATE` = '2014-12-23' WHERE `ID` = 8;</v>
      </c>
    </row>
    <row r="12" spans="1:12">
      <c r="A12" s="3">
        <v>9</v>
      </c>
      <c r="B12" s="4" t="s">
        <v>179</v>
      </c>
      <c r="C12" s="4">
        <v>4</v>
      </c>
      <c r="D12" s="4">
        <v>36000</v>
      </c>
      <c r="E12" s="3">
        <v>2</v>
      </c>
      <c r="F12" s="3">
        <v>20</v>
      </c>
      <c r="G12" s="4">
        <v>1</v>
      </c>
      <c r="H12" s="4" t="s">
        <v>114</v>
      </c>
      <c r="I12" s="4">
        <v>1</v>
      </c>
      <c r="J12" s="4" t="s">
        <v>114</v>
      </c>
      <c r="K12" s="4" t="str">
        <f>CONCATENATE("INSERT INTO `",$C$1,"`.`",$C$2,"` (`",MENU[[#Headers],[ID]],"`, `",MENU[[#Headers],[NAME]],"`, `",MENU[[#Headers],[CATEGORY_ID]],"`, `",MENU[[#Headers],[PRICE]],"`, `",MENU[[#Headers],[PRINTER]],"`, `",MENU[[#Headers],[TAX]],"`, `",MENU[[#Headers],[CREATED_BY]],"`, `",MENU[[#Headers],[CREATED_DATE]],"`, `",MENU[[#Headers],[LAST_UPDATED_BY]],"`, `",MENU[[#Headers],[LAST_UPDATED_DATE]],"`) VALUES (",A12,", '",B12,"', ",C12,", ",D12,", ",E12,", ",F12,", ",G12,", '",H12,"', ",I12,", '",J12,"')",";")</f>
        <v>INSERT INTO `epos`.`MENU` (`ID`, `NAME`, `CATEGORY_ID`, `PRICE`, `PRINTER`, `TAX`, `CREATED_BY`, `CREATED_DATE`, `LAST_UPDATED_BY`, `LAST_UPDATED_DATE`) VALUES (9, 'menu9', 4, 36000, 2, 20, 1, '2014-12-23', 1, '2014-12-23');</v>
      </c>
      <c r="L12" s="4" t="str">
        <f>CONCATENATE("UPDATE `",$C$1,"`.`",$C$2,"` SET`",MENU[[#Headers],[ID]],"` = ",A12,",`",MENU[[#Headers],[NAME]],"` = '",B12,"', `",MENU[[#Headers],[CATEGORY_ID]],"` = ",C12,", `",MENU[[#Headers],[PRICE]],"` = ",D12,", `",MENU[[#Headers],[PRINTER]],"` = '",E12,"', `",MENU[[#Headers],[TAX]],"` = '",F12,"', `",MENU[[#Headers],[LAST_UPDATED_BY]],"` = ",I12,", `",MENU[[#Headers],[LAST_UPDATED_DATE]],"` = '",J12,"' WHERE `",MENU[[#Headers],[ID]],"` = ",A12,";")</f>
        <v>UPDATE `epos`.`MENU` SET`ID` = 9,`NAME` = 'menu9', `CATEGORY_ID` = 4, `PRICE` = 36000, `PRINTER` = '2', `TAX` = '20', `LAST_UPDATED_BY` = 1, `LAST_UPDATED_DATE` = '2014-12-23' WHERE `ID` = 9;</v>
      </c>
    </row>
    <row r="13" spans="1:12">
      <c r="A13" s="3">
        <v>10</v>
      </c>
      <c r="B13" s="4" t="s">
        <v>180</v>
      </c>
      <c r="C13" s="4">
        <v>5</v>
      </c>
      <c r="D13" s="4">
        <v>38000</v>
      </c>
      <c r="E13" s="3">
        <v>2</v>
      </c>
      <c r="F13" s="3">
        <v>20</v>
      </c>
      <c r="G13" s="4">
        <v>1</v>
      </c>
      <c r="H13" s="4" t="s">
        <v>114</v>
      </c>
      <c r="I13" s="4">
        <v>1</v>
      </c>
      <c r="J13" s="4" t="s">
        <v>114</v>
      </c>
      <c r="K13" s="4" t="str">
        <f>CONCATENATE("INSERT INTO `",$C$1,"`.`",$C$2,"` (`",MENU[[#Headers],[ID]],"`, `",MENU[[#Headers],[NAME]],"`, `",MENU[[#Headers],[CATEGORY_ID]],"`, `",MENU[[#Headers],[PRICE]],"`, `",MENU[[#Headers],[PRINTER]],"`, `",MENU[[#Headers],[TAX]],"`, `",MENU[[#Headers],[CREATED_BY]],"`, `",MENU[[#Headers],[CREATED_DATE]],"`, `",MENU[[#Headers],[LAST_UPDATED_BY]],"`, `",MENU[[#Headers],[LAST_UPDATED_DATE]],"`) VALUES (",A13,", '",B13,"', ",C13,", ",D13,", ",E13,", ",F13,", ",G13,", '",H13,"', ",I13,", '",J13,"')",";")</f>
        <v>INSERT INTO `epos`.`MENU` (`ID`, `NAME`, `CATEGORY_ID`, `PRICE`, `PRINTER`, `TAX`, `CREATED_BY`, `CREATED_DATE`, `LAST_UPDATED_BY`, `LAST_UPDATED_DATE`) VALUES (10, 'menu10', 5, 38000, 2, 20, 1, '2014-12-23', 1, '2014-12-23');</v>
      </c>
      <c r="L13" s="4" t="str">
        <f>CONCATENATE("UPDATE `",$C$1,"`.`",$C$2,"` SET`",MENU[[#Headers],[ID]],"` = ",A13,",`",MENU[[#Headers],[NAME]],"` = '",B13,"', `",MENU[[#Headers],[CATEGORY_ID]],"` = ",C13,", `",MENU[[#Headers],[PRICE]],"` = ",D13,", `",MENU[[#Headers],[PRINTER]],"` = '",E13,"', `",MENU[[#Headers],[TAX]],"` = '",F13,"', `",MENU[[#Headers],[LAST_UPDATED_BY]],"` = ",I13,", `",MENU[[#Headers],[LAST_UPDATED_DATE]],"` = '",J13,"' WHERE `",MENU[[#Headers],[ID]],"` = ",A13,";")</f>
        <v>UPDATE `epos`.`MENU` SET`ID` = 10,`NAME` = 'menu10', `CATEGORY_ID` = 5, `PRICE` = 38000, `PRINTER` = '2', `TAX` = '20', `LAST_UPDATED_BY` = 1, `LAST_UPDATED_DATE` = '2014-12-23' WHERE `ID` = 10;</v>
      </c>
    </row>
    <row r="14" spans="1:12">
      <c r="A14" s="3"/>
      <c r="B14" s="3"/>
      <c r="C14" s="3"/>
      <c r="D14" s="3"/>
      <c r="E14" s="3"/>
      <c r="F14" s="3"/>
      <c r="G14" s="4"/>
      <c r="H14" s="4"/>
      <c r="I14" s="4"/>
      <c r="J14" s="4"/>
      <c r="K14" s="3"/>
      <c r="L14" s="4"/>
    </row>
    <row r="15" spans="1:12">
      <c r="A15" s="3"/>
      <c r="B15" s="3"/>
      <c r="C15" s="3"/>
      <c r="D15" s="3"/>
      <c r="E15" s="3"/>
      <c r="F15" s="3"/>
      <c r="G15" s="4"/>
      <c r="H15" s="4"/>
      <c r="I15" s="4"/>
      <c r="J15" s="4"/>
      <c r="K15" s="3"/>
      <c r="L15" s="4"/>
    </row>
    <row r="16" spans="1:12">
      <c r="A16" s="3"/>
      <c r="B16" s="3"/>
      <c r="C16" s="3"/>
      <c r="D16" s="3"/>
      <c r="E16" s="3"/>
      <c r="F16" s="3"/>
      <c r="G16" s="4"/>
      <c r="H16" s="4"/>
      <c r="I16" s="4"/>
      <c r="J16" s="4"/>
      <c r="K16" s="3"/>
      <c r="L16" s="4"/>
    </row>
    <row r="17" spans="1:12">
      <c r="A17" s="3"/>
      <c r="B17" s="3"/>
      <c r="C17" s="3"/>
      <c r="D17" s="3"/>
      <c r="E17" s="3"/>
      <c r="F17" s="3"/>
      <c r="G17" s="4"/>
      <c r="H17" s="4"/>
      <c r="I17" s="4"/>
      <c r="J17" s="4"/>
      <c r="K17" s="3"/>
      <c r="L17" s="4"/>
    </row>
    <row r="18" spans="1:1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4"/>
    </row>
    <row r="19" spans="1:1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4"/>
    </row>
    <row r="20" spans="1:1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4"/>
    </row>
    <row r="21" spans="1:1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4"/>
    </row>
    <row r="22" spans="1:1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4"/>
    </row>
    <row r="23" spans="1:1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4"/>
    </row>
    <row r="24" spans="1:1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4"/>
    </row>
    <row r="25" spans="1:1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4"/>
    </row>
    <row r="26" spans="1:1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4"/>
    </row>
    <row r="27" spans="1:1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4"/>
    </row>
  </sheetData>
  <mergeCells count="2">
    <mergeCell ref="A1:B1"/>
    <mergeCell ref="A2:B2"/>
  </mergeCells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showGridLines="0" topLeftCell="Q1" workbookViewId="0">
      <selection activeCell="F21" sqref="F21"/>
    </sheetView>
  </sheetViews>
  <sheetFormatPr baseColWidth="10" defaultColWidth="8.83203125" defaultRowHeight="15" x14ac:dyDescent="0"/>
  <cols>
    <col min="1" max="1" width="5.83203125" customWidth="1"/>
    <col min="2" max="2" width="18.6640625" bestFit="1" customWidth="1"/>
    <col min="3" max="3" width="24.1640625" bestFit="1" customWidth="1"/>
    <col min="4" max="4" width="20.33203125" customWidth="1"/>
    <col min="5" max="5" width="19" customWidth="1"/>
    <col min="6" max="6" width="17.5" customWidth="1"/>
    <col min="7" max="7" width="20.1640625" bestFit="1" customWidth="1"/>
    <col min="8" max="8" width="20.1640625" customWidth="1"/>
    <col min="9" max="9" width="22.33203125" bestFit="1" customWidth="1"/>
    <col min="10" max="19" width="22.33203125" customWidth="1"/>
    <col min="20" max="20" width="25.33203125" customWidth="1"/>
    <col min="21" max="21" width="30.83203125" customWidth="1"/>
  </cols>
  <sheetData>
    <row r="1" spans="1:21">
      <c r="A1" s="11" t="s">
        <v>9</v>
      </c>
      <c r="B1" s="11"/>
      <c r="C1" t="s">
        <v>42</v>
      </c>
    </row>
    <row r="2" spans="1:21">
      <c r="A2" s="12" t="s">
        <v>7</v>
      </c>
      <c r="B2" s="12"/>
      <c r="C2" t="s">
        <v>56</v>
      </c>
    </row>
    <row r="3" spans="1:21">
      <c r="A3" s="2" t="s">
        <v>0</v>
      </c>
      <c r="B3" s="2" t="s">
        <v>68</v>
      </c>
      <c r="C3" s="2" t="s">
        <v>63</v>
      </c>
      <c r="D3" s="2" t="s">
        <v>69</v>
      </c>
      <c r="E3" s="2" t="s">
        <v>70</v>
      </c>
      <c r="F3" s="2" t="s">
        <v>71</v>
      </c>
      <c r="G3" s="2" t="s">
        <v>72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43</v>
      </c>
      <c r="O3" s="2" t="s">
        <v>22</v>
      </c>
      <c r="P3" s="2" t="s">
        <v>2</v>
      </c>
      <c r="Q3" s="2" t="s">
        <v>10</v>
      </c>
      <c r="R3" s="2" t="s">
        <v>5</v>
      </c>
      <c r="S3" s="2" t="s">
        <v>6</v>
      </c>
      <c r="T3" s="2" t="s">
        <v>8</v>
      </c>
      <c r="U3" s="13" t="s">
        <v>160</v>
      </c>
    </row>
    <row r="4" spans="1:21">
      <c r="A4" s="3">
        <v>1</v>
      </c>
      <c r="B4" s="3" t="s">
        <v>120</v>
      </c>
      <c r="C4" s="3">
        <v>1</v>
      </c>
      <c r="D4" s="3">
        <v>1</v>
      </c>
      <c r="E4" s="22" t="s">
        <v>205</v>
      </c>
      <c r="F4" s="22" t="s">
        <v>205</v>
      </c>
      <c r="G4" s="3">
        <v>0</v>
      </c>
      <c r="H4" s="3">
        <v>2</v>
      </c>
      <c r="I4" s="3">
        <v>27000</v>
      </c>
      <c r="J4" s="3">
        <f>ORDERS[[#This Row],[TOTAL]]+ORDERS[[#This Row],[TIP]]-ORDERS[[#This Row],[DISCOUNT]]</f>
        <v>30000</v>
      </c>
      <c r="K4" s="3" t="s">
        <v>131</v>
      </c>
      <c r="L4" s="3">
        <v>3000</v>
      </c>
      <c r="M4" s="3">
        <v>0</v>
      </c>
      <c r="N4" s="3">
        <v>1</v>
      </c>
      <c r="O4" s="3">
        <v>1</v>
      </c>
      <c r="P4" s="4">
        <v>1</v>
      </c>
      <c r="Q4" s="4" t="s">
        <v>114</v>
      </c>
      <c r="R4" s="4">
        <v>1</v>
      </c>
      <c r="S4" s="4" t="s">
        <v>114</v>
      </c>
      <c r="T4" s="3" t="str">
        <f>CONCATENATE("INSERT INTO `",$C$1,"`.`",$C$2,"` (`",ORDERS[[#Headers],[ID]],"`, `",ORDERS[[#Headers],[ORDER_NUMBER]],"`, `",ORDERS[[#Headers],[TABLE_NUMBER]],"`, `",ORDERS[[#Headers],[CUSTOMER_ID]],"`, `",ORDERS[[#Headers],[STARTED]],"`, `",ORDERS[[#Headers],[ENDED]],"`, `",ORDERS[[#Headers],[ACTIVE]],"`, `",ORDERS[[#Headers],[NO_OF_GUEST]],"`, `",ORDERS[[#Headers],[TOTAL]],"`, `",ORDERS[[#Headers],[PAID_AMOUNT]],"`, `",ORDERS[[#Headers],[PAYMENT_METHOD]],"`, `",ORDERS[[#Headers],[TIP]],"`, `",ORDERS[[#Headers],[DISCOUNT]],"`, `",ORDERS[[#Headers],[REST_ID]],"`, `",ORDERS[[#Headers],[USER_ID]],"`, `",ORDERS[[#Headers],[CREATED_BY]],"`, `",ORDERS[[#Headers],[CREATED_DATE]],"`, `",ORDERS[[#Headers],[LAST_UPDATED_BY]],"`, `",ORDERS[[#Headers],[LAST_UPDATED_DATE]],"`) VALUES (",A4,", '",B4,"', ",C4,", ",D4,", '",E4,"', '",F4,"', ",G4,", ",H4,", ",I4,", ",J4,", '",K4,"', ",L4,", ",M4,", ",N4,", ",O4,", ",P4,", '",Q4,"', ",R4,", '",S4,"')",";")</f>
        <v>INSERT INTO `epos`.`ORDERS` (`ID`, `ORDER_NUMBER`, `TABLE_NUMBER`, `CUSTOMER_ID`, `STARTED`, `ENDED`, `ACTIVE`, `NO_OF_GUEST`, `TOTAL`, `PAID_AMOUNT`, `PAYMENT_METHOD`, `TIP`, `DISCOUNT`, `REST_ID`, `USER_ID`, `CREATED_BY`, `CREATED_DATE`, `LAST_UPDATED_BY`, `LAST_UPDATED_DATE`) VALUES (1, 'A-101', 1, 1, '2014-10-22  12:03:00', '2014-10-22  12:03:00', 0, 2, 27000, 30000, 'CASH', 3000, 0, 1, 1, 1, '2014-12-23', 1, '2014-12-23');</v>
      </c>
      <c r="U4" s="3" t="str">
        <f>CONCATENATE("UPDATE `",$C$1,"`.`",$C$2,"` SET`",ORDERS[[#Headers],[ID]],"` = ",A4,",`",ORDERS[[#Headers],[ORDER_NUMBER]],"` = '",B4,"', `",ORDERS[[#Headers],[TABLE_NUMBER]],"` = ",C4,", `",ORDERS[[#Headers],[CUSTOMER_ID]],"` = ",D4,", `",ORDERS[[#Headers],[STARTED]],"` = '",E4,"', `",ORDERS[[#Headers],[ENDED]],"` = '",F4,"', `",ORDERS[[#Headers],[ACTIVE]],"` = ",G4,", `",ORDERS[[#Headers],[NO_OF_GUEST]],"` = ",H4,", `",ORDERS[[#Headers],[TOTAL]],"` = ",I4,", `",ORDERS[[#Headers],[PAID_AMOUNT]],"` = ",J4,", `",ORDERS[[#Headers],[PAYMENT_METHOD]],"` = '",K4,"', `",ORDERS[[#Headers],[TIP]],"` = ",L4,", `",ORDERS[[#Headers],[DISCOUNT]],"` = ",M4,", `",ORDERS[[#Headers],[REST_ID]],"` = ",N4,", `",ORDERS[[#Headers],[USER_ID]],"` = ",O4,", `",ORDERS[[#Headers],[LAST_UPDATED_BY]],"` = ",R4,", `",ORDERS[[#Headers],[LAST_UPDATED_DATE]],"` = '",S4,"' WHERE `",ORDERS[[#Headers],[ID]],"` = ",A4,";")</f>
        <v>UPDATE `epos`.`ORDERS` SET`ID` = 1,`ORDER_NUMBER` = 'A-101', `TABLE_NUMBER` = 1, `CUSTOMER_ID` = 1, `STARTED` = '2014-10-22  12:03:00', `ENDED` = '2014-10-22  12:03:00', `ACTIVE` = 0, `NO_OF_GUEST` = 2, `TOTAL` = 27000, `PAID_AMOUNT` = 30000, `PAYMENT_METHOD` = 'CASH', `TIP` = 3000, `DISCOUNT` = 0, `REST_ID` = 1, `USER_ID` = 1, `LAST_UPDATED_BY` = 1, `LAST_UPDATED_DATE` = '2014-12-23' WHERE `ID` = 1;</v>
      </c>
    </row>
    <row r="5" spans="1:21">
      <c r="A5" s="6">
        <v>2</v>
      </c>
      <c r="B5" s="3" t="s">
        <v>121</v>
      </c>
      <c r="C5" s="6">
        <v>1</v>
      </c>
      <c r="D5" s="6">
        <v>2</v>
      </c>
      <c r="E5" s="22" t="s">
        <v>228</v>
      </c>
      <c r="F5" s="22" t="s">
        <v>236</v>
      </c>
      <c r="G5" s="3">
        <v>0</v>
      </c>
      <c r="H5" s="3">
        <v>2</v>
      </c>
      <c r="I5" s="3">
        <v>34000</v>
      </c>
      <c r="J5" s="3">
        <f>ORDERS[[#This Row],[TOTAL]]+ORDERS[[#This Row],[TIP]]-ORDERS[[#This Row],[DISCOUNT]]</f>
        <v>34000</v>
      </c>
      <c r="K5" s="3" t="s">
        <v>132</v>
      </c>
      <c r="L5" s="3">
        <v>0</v>
      </c>
      <c r="M5" s="3">
        <v>0</v>
      </c>
      <c r="N5" s="3">
        <v>1</v>
      </c>
      <c r="O5" s="3">
        <v>1</v>
      </c>
      <c r="P5" s="4">
        <v>1</v>
      </c>
      <c r="Q5" s="4" t="s">
        <v>114</v>
      </c>
      <c r="R5" s="4">
        <v>1</v>
      </c>
      <c r="S5" s="4" t="s">
        <v>114</v>
      </c>
      <c r="T5" s="3" t="str">
        <f>CONCATENATE("INSERT INTO `",$C$1,"`.`",$C$2,"` (`",ORDERS[[#Headers],[ID]],"`, `",ORDERS[[#Headers],[ORDER_NUMBER]],"`, `",ORDERS[[#Headers],[TABLE_NUMBER]],"`, `",ORDERS[[#Headers],[CUSTOMER_ID]],"`, `",ORDERS[[#Headers],[STARTED]],"`, `",ORDERS[[#Headers],[ENDED]],"`, `",ORDERS[[#Headers],[ACTIVE]],"`, `",ORDERS[[#Headers],[NO_OF_GUEST]],"`, `",ORDERS[[#Headers],[TOTAL]],"`, `",ORDERS[[#Headers],[PAID_AMOUNT]],"`, `",ORDERS[[#Headers],[PAYMENT_METHOD]],"`, `",ORDERS[[#Headers],[TIP]],"`, `",ORDERS[[#Headers],[DISCOUNT]],"`, `",ORDERS[[#Headers],[REST_ID]],"`, `",ORDERS[[#Headers],[USER_ID]],"`, `",ORDERS[[#Headers],[CREATED_BY]],"`, `",ORDERS[[#Headers],[CREATED_DATE]],"`, `",ORDERS[[#Headers],[LAST_UPDATED_BY]],"`, `",ORDERS[[#Headers],[LAST_UPDATED_DATE]],"`) VALUES (",A5,", '",B5,"', ",C5,", ",D5,", '",E5,"', '",F5,"', ",G5,", ",H5,", ",I5,", ",J5,", '",K5,"', ",L5,", ",M5,", ",N5,", ",O5,", ",P5,", '",Q5,"', ",R5,", '",S5,"')",";")</f>
        <v>INSERT INTO `epos`.`ORDERS` (`ID`, `ORDER_NUMBER`, `TABLE_NUMBER`, `CUSTOMER_ID`, `STARTED`, `ENDED`, `ACTIVE`, `NO_OF_GUEST`, `TOTAL`, `PAID_AMOUNT`, `PAYMENT_METHOD`, `TIP`, `DISCOUNT`, `REST_ID`, `USER_ID`, `CREATED_BY`, `CREATED_DATE`, `LAST_UPDATED_BY`, `LAST_UPDATED_DATE`) VALUES (2, 'A-102', 1, 2, '2014-01-22  12:03:00', '2014-01-22  14:03:00', 0, 2, 34000, 34000, 'CREDIT', 0, 0, 1, 1, 1, '2014-12-23', 1, '2014-12-23');</v>
      </c>
      <c r="U5" s="3" t="str">
        <f>CONCATENATE("UPDATE `",$C$1,"`.`",$C$2,"` SET`",ORDERS[[#Headers],[ID]],"` = ",A5,",`",ORDERS[[#Headers],[ORDER_NUMBER]],"` = '",B5,"', `",ORDERS[[#Headers],[TABLE_NUMBER]],"` = ",C5,", `",ORDERS[[#Headers],[CUSTOMER_ID]],"` = ",D5,", `",ORDERS[[#Headers],[STARTED]],"` = '",E5,"', `",ORDERS[[#Headers],[ENDED]],"` = '",F5,"', `",ORDERS[[#Headers],[ACTIVE]],"` = ",G5,", `",ORDERS[[#Headers],[NO_OF_GUEST]],"` = ",H5,", `",ORDERS[[#Headers],[TOTAL]],"` = ",I5,", `",ORDERS[[#Headers],[PAID_AMOUNT]],"` = ",J5,", `",ORDERS[[#Headers],[PAYMENT_METHOD]],"` = '",K5,"', `",ORDERS[[#Headers],[TIP]],"` = ",L5,", `",ORDERS[[#Headers],[DISCOUNT]],"` = ",M5,", `",ORDERS[[#Headers],[REST_ID]],"` = ",N5,", `",ORDERS[[#Headers],[USER_ID]],"` = ",O5,", `",ORDERS[[#Headers],[LAST_UPDATED_BY]],"` = ",R5,", `",ORDERS[[#Headers],[LAST_UPDATED_DATE]],"` = '",S5,"' WHERE `",ORDERS[[#Headers],[ID]],"` = ",A5,";")</f>
        <v>UPDATE `epos`.`ORDERS` SET`ID` = 2,`ORDER_NUMBER` = 'A-102', `TABLE_NUMBER` = 1, `CUSTOMER_ID` = 2, `STARTED` = '2014-01-22  12:03:00', `ENDED` = '2014-01-22  14:03:00', `ACTIVE` = 0, `NO_OF_GUEST` = 2, `TOTAL` = 34000, `PAID_AMOUNT` = 34000, `PAYMENT_METHOD` = 'CREDIT', `TIP` = 0, `DISCOUNT` = 0, `REST_ID` = 1, `USER_ID` = 1, `LAST_UPDATED_BY` = 1, `LAST_UPDATED_DATE` = '2014-12-23' WHERE `ID` = 2;</v>
      </c>
    </row>
    <row r="6" spans="1:21">
      <c r="A6" s="6">
        <v>3</v>
      </c>
      <c r="B6" s="3" t="s">
        <v>122</v>
      </c>
      <c r="C6" s="6">
        <v>2</v>
      </c>
      <c r="D6" s="6">
        <v>3</v>
      </c>
      <c r="E6" s="22" t="s">
        <v>229</v>
      </c>
      <c r="F6" s="22" t="s">
        <v>237</v>
      </c>
      <c r="G6" s="3">
        <v>0</v>
      </c>
      <c r="H6" s="3">
        <v>3</v>
      </c>
      <c r="I6" s="3">
        <v>55000</v>
      </c>
      <c r="J6" s="3">
        <f>ORDERS[[#This Row],[TOTAL]]+ORDERS[[#This Row],[TIP]]-ORDERS[[#This Row],[DISCOUNT]]</f>
        <v>55000</v>
      </c>
      <c r="K6" s="3" t="s">
        <v>133</v>
      </c>
      <c r="L6" s="3">
        <v>0</v>
      </c>
      <c r="M6" s="3">
        <v>0</v>
      </c>
      <c r="N6" s="3">
        <v>1</v>
      </c>
      <c r="O6" s="3">
        <v>1</v>
      </c>
      <c r="P6" s="4">
        <v>1</v>
      </c>
      <c r="Q6" s="4" t="s">
        <v>114</v>
      </c>
      <c r="R6" s="4">
        <v>1</v>
      </c>
      <c r="S6" s="4" t="s">
        <v>114</v>
      </c>
      <c r="T6" s="3" t="str">
        <f>CONCATENATE("INSERT INTO `",$C$1,"`.`",$C$2,"` (`",ORDERS[[#Headers],[ID]],"`, `",ORDERS[[#Headers],[ORDER_NUMBER]],"`, `",ORDERS[[#Headers],[TABLE_NUMBER]],"`, `",ORDERS[[#Headers],[CUSTOMER_ID]],"`, `",ORDERS[[#Headers],[STARTED]],"`, `",ORDERS[[#Headers],[ENDED]],"`, `",ORDERS[[#Headers],[ACTIVE]],"`, `",ORDERS[[#Headers],[NO_OF_GUEST]],"`, `",ORDERS[[#Headers],[TOTAL]],"`, `",ORDERS[[#Headers],[PAID_AMOUNT]],"`, `",ORDERS[[#Headers],[PAYMENT_METHOD]],"`, `",ORDERS[[#Headers],[TIP]],"`, `",ORDERS[[#Headers],[DISCOUNT]],"`, `",ORDERS[[#Headers],[REST_ID]],"`, `",ORDERS[[#Headers],[USER_ID]],"`, `",ORDERS[[#Headers],[CREATED_BY]],"`, `",ORDERS[[#Headers],[CREATED_DATE]],"`, `",ORDERS[[#Headers],[LAST_UPDATED_BY]],"`, `",ORDERS[[#Headers],[LAST_UPDATED_DATE]],"`) VALUES (",A6,", '",B6,"', ",C6,", ",D6,", '",E6,"', '",F6,"', ",G6,", ",H6,", ",I6,", ",J6,", '",K6,"', ",L6,", ",M6,", ",N6,", ",O6,", ",P6,", '",Q6,"', ",R6,", '",S6,"')",";")</f>
        <v>INSERT INTO `epos`.`ORDERS` (`ID`, `ORDER_NUMBER`, `TABLE_NUMBER`, `CUSTOMER_ID`, `STARTED`, `ENDED`, `ACTIVE`, `NO_OF_GUEST`, `TOTAL`, `PAID_AMOUNT`, `PAYMENT_METHOD`, `TIP`, `DISCOUNT`, `REST_ID`, `USER_ID`, `CREATED_BY`, `CREATED_DATE`, `LAST_UPDATED_BY`, `LAST_UPDATED_DATE`) VALUES (3, 'A-103', 2, 3, '2014-02-22  12:03:00', '2014-02-22  14:03:00', 0, 3, 55000, 55000, 'DEBIT', 0, 0, 1, 1, 1, '2014-12-23', 1, '2014-12-23');</v>
      </c>
      <c r="U6" s="3" t="str">
        <f>CONCATENATE("UPDATE `",$C$1,"`.`",$C$2,"` SET`",ORDERS[[#Headers],[ID]],"` = ",A6,",`",ORDERS[[#Headers],[ORDER_NUMBER]],"` = '",B6,"', `",ORDERS[[#Headers],[TABLE_NUMBER]],"` = ",C6,", `",ORDERS[[#Headers],[CUSTOMER_ID]],"` = ",D6,", `",ORDERS[[#Headers],[STARTED]],"` = '",E6,"', `",ORDERS[[#Headers],[ENDED]],"` = '",F6,"', `",ORDERS[[#Headers],[ACTIVE]],"` = ",G6,", `",ORDERS[[#Headers],[NO_OF_GUEST]],"` = ",H6,", `",ORDERS[[#Headers],[TOTAL]],"` = ",I6,", `",ORDERS[[#Headers],[PAID_AMOUNT]],"` = ",J6,", `",ORDERS[[#Headers],[PAYMENT_METHOD]],"` = '",K6,"', `",ORDERS[[#Headers],[TIP]],"` = ",L6,", `",ORDERS[[#Headers],[DISCOUNT]],"` = ",M6,", `",ORDERS[[#Headers],[REST_ID]],"` = ",N6,", `",ORDERS[[#Headers],[USER_ID]],"` = ",O6,", `",ORDERS[[#Headers],[LAST_UPDATED_BY]],"` = ",R6,", `",ORDERS[[#Headers],[LAST_UPDATED_DATE]],"` = '",S6,"' WHERE `",ORDERS[[#Headers],[ID]],"` = ",A6,";")</f>
        <v>UPDATE `epos`.`ORDERS` SET`ID` = 3,`ORDER_NUMBER` = 'A-103', `TABLE_NUMBER` = 2, `CUSTOMER_ID` = 3, `STARTED` = '2014-02-22  12:03:00', `ENDED` = '2014-02-22  14:03:00', `ACTIVE` = 0, `NO_OF_GUEST` = 3, `TOTAL` = 55000, `PAID_AMOUNT` = 55000, `PAYMENT_METHOD` = 'DEBIT', `TIP` = 0, `DISCOUNT` = 0, `REST_ID` = 1, `USER_ID` = 1, `LAST_UPDATED_BY` = 1, `LAST_UPDATED_DATE` = '2014-12-23' WHERE `ID` = 3;</v>
      </c>
    </row>
    <row r="7" spans="1:21">
      <c r="A7" s="3">
        <v>4</v>
      </c>
      <c r="B7" s="3" t="s">
        <v>123</v>
      </c>
      <c r="C7" s="6">
        <v>3</v>
      </c>
      <c r="D7" s="3">
        <v>4</v>
      </c>
      <c r="E7" s="22" t="s">
        <v>230</v>
      </c>
      <c r="F7" s="22" t="s">
        <v>238</v>
      </c>
      <c r="G7" s="3">
        <v>0</v>
      </c>
      <c r="H7" s="3">
        <v>4</v>
      </c>
      <c r="I7" s="3">
        <v>63000</v>
      </c>
      <c r="J7" s="3">
        <f>ORDERS[[#This Row],[TOTAL]]+ORDERS[[#This Row],[TIP]]-ORDERS[[#This Row],[DISCOUNT]]</f>
        <v>63000</v>
      </c>
      <c r="K7" s="3" t="s">
        <v>131</v>
      </c>
      <c r="L7" s="3">
        <v>0</v>
      </c>
      <c r="M7" s="3">
        <v>0</v>
      </c>
      <c r="N7" s="3">
        <v>1</v>
      </c>
      <c r="O7" s="3">
        <v>1</v>
      </c>
      <c r="P7" s="4">
        <v>1</v>
      </c>
      <c r="Q7" s="4" t="s">
        <v>114</v>
      </c>
      <c r="R7" s="4">
        <v>1</v>
      </c>
      <c r="S7" s="4" t="s">
        <v>114</v>
      </c>
      <c r="T7" s="3" t="str">
        <f>CONCATENATE("INSERT INTO `",$C$1,"`.`",$C$2,"` (`",ORDERS[[#Headers],[ID]],"`, `",ORDERS[[#Headers],[ORDER_NUMBER]],"`, `",ORDERS[[#Headers],[TABLE_NUMBER]],"`, `",ORDERS[[#Headers],[CUSTOMER_ID]],"`, `",ORDERS[[#Headers],[STARTED]],"`, `",ORDERS[[#Headers],[ENDED]],"`, `",ORDERS[[#Headers],[ACTIVE]],"`, `",ORDERS[[#Headers],[NO_OF_GUEST]],"`, `",ORDERS[[#Headers],[TOTAL]],"`, `",ORDERS[[#Headers],[PAID_AMOUNT]],"`, `",ORDERS[[#Headers],[PAYMENT_METHOD]],"`, `",ORDERS[[#Headers],[TIP]],"`, `",ORDERS[[#Headers],[DISCOUNT]],"`, `",ORDERS[[#Headers],[REST_ID]],"`, `",ORDERS[[#Headers],[USER_ID]],"`, `",ORDERS[[#Headers],[CREATED_BY]],"`, `",ORDERS[[#Headers],[CREATED_DATE]],"`, `",ORDERS[[#Headers],[LAST_UPDATED_BY]],"`, `",ORDERS[[#Headers],[LAST_UPDATED_DATE]],"`) VALUES (",A7,", '",B7,"', ",C7,", ",D7,", '",E7,"', '",F7,"', ",G7,", ",H7,", ",I7,", ",J7,", '",K7,"', ",L7,", ",M7,", ",N7,", ",O7,", ",P7,", '",Q7,"', ",R7,", '",S7,"')",";")</f>
        <v>INSERT INTO `epos`.`ORDERS` (`ID`, `ORDER_NUMBER`, `TABLE_NUMBER`, `CUSTOMER_ID`, `STARTED`, `ENDED`, `ACTIVE`, `NO_OF_GUEST`, `TOTAL`, `PAID_AMOUNT`, `PAYMENT_METHOD`, `TIP`, `DISCOUNT`, `REST_ID`, `USER_ID`, `CREATED_BY`, `CREATED_DATE`, `LAST_UPDATED_BY`, `LAST_UPDATED_DATE`) VALUES (4, 'A-104', 3, 4, '2014-12-05  12:03:00', '2014-12-05  14:03:00', 0, 4, 63000, 63000, 'CASH', 0, 0, 1, 1, 1, '2014-12-23', 1, '2014-12-23');</v>
      </c>
      <c r="U7" s="3" t="str">
        <f>CONCATENATE("UPDATE `",$C$1,"`.`",$C$2,"` SET`",ORDERS[[#Headers],[ID]],"` = ",A7,",`",ORDERS[[#Headers],[ORDER_NUMBER]],"` = '",B7,"', `",ORDERS[[#Headers],[TABLE_NUMBER]],"` = ",C7,", `",ORDERS[[#Headers],[CUSTOMER_ID]],"` = ",D7,", `",ORDERS[[#Headers],[STARTED]],"` = '",E7,"', `",ORDERS[[#Headers],[ENDED]],"` = '",F7,"', `",ORDERS[[#Headers],[ACTIVE]],"` = ",G7,", `",ORDERS[[#Headers],[NO_OF_GUEST]],"` = ",H7,", `",ORDERS[[#Headers],[TOTAL]],"` = ",I7,", `",ORDERS[[#Headers],[PAID_AMOUNT]],"` = ",J7,", `",ORDERS[[#Headers],[PAYMENT_METHOD]],"` = '",K7,"', `",ORDERS[[#Headers],[TIP]],"` = ",L7,", `",ORDERS[[#Headers],[DISCOUNT]],"` = ",M7,", `",ORDERS[[#Headers],[REST_ID]],"` = ",N7,", `",ORDERS[[#Headers],[USER_ID]],"` = ",O7,", `",ORDERS[[#Headers],[LAST_UPDATED_BY]],"` = ",R7,", `",ORDERS[[#Headers],[LAST_UPDATED_DATE]],"` = '",S7,"' WHERE `",ORDERS[[#Headers],[ID]],"` = ",A7,";")</f>
        <v>UPDATE `epos`.`ORDERS` SET`ID` = 4,`ORDER_NUMBER` = 'A-104', `TABLE_NUMBER` = 3, `CUSTOMER_ID` = 4, `STARTED` = '2014-12-05  12:03:00', `ENDED` = '2014-12-05  14:03:00', `ACTIVE` = 0, `NO_OF_GUEST` = 4, `TOTAL` = 63000, `PAID_AMOUNT` = 63000, `PAYMENT_METHOD` = 'CASH', `TIP` = 0, `DISCOUNT` = 0, `REST_ID` = 1, `USER_ID` = 1, `LAST_UPDATED_BY` = 1, `LAST_UPDATED_DATE` = '2014-12-23' WHERE `ID` = 4;</v>
      </c>
    </row>
    <row r="8" spans="1:21">
      <c r="A8" s="3">
        <v>5</v>
      </c>
      <c r="B8" s="3" t="s">
        <v>124</v>
      </c>
      <c r="C8" s="3">
        <v>2</v>
      </c>
      <c r="D8" s="3">
        <v>2</v>
      </c>
      <c r="E8" s="22" t="s">
        <v>231</v>
      </c>
      <c r="F8" s="22" t="s">
        <v>239</v>
      </c>
      <c r="G8" s="3">
        <v>0</v>
      </c>
      <c r="H8" s="3">
        <v>5</v>
      </c>
      <c r="I8" s="3">
        <v>140000</v>
      </c>
      <c r="J8" s="3">
        <f>ORDERS[[#This Row],[TOTAL]]+ORDERS[[#This Row],[TIP]]-ORDERS[[#This Row],[DISCOUNT]]</f>
        <v>140000</v>
      </c>
      <c r="K8" s="3" t="s">
        <v>131</v>
      </c>
      <c r="L8" s="3">
        <v>0</v>
      </c>
      <c r="M8" s="3">
        <v>0</v>
      </c>
      <c r="N8" s="3">
        <v>1</v>
      </c>
      <c r="O8" s="3">
        <v>2</v>
      </c>
      <c r="P8" s="4">
        <v>1</v>
      </c>
      <c r="Q8" s="4" t="s">
        <v>114</v>
      </c>
      <c r="R8" s="4">
        <v>1</v>
      </c>
      <c r="S8" s="4" t="s">
        <v>114</v>
      </c>
      <c r="T8" s="3" t="str">
        <f>CONCATENATE("INSERT INTO `",$C$1,"`.`",$C$2,"` (`",ORDERS[[#Headers],[ID]],"`, `",ORDERS[[#Headers],[ORDER_NUMBER]],"`, `",ORDERS[[#Headers],[TABLE_NUMBER]],"`, `",ORDERS[[#Headers],[CUSTOMER_ID]],"`, `",ORDERS[[#Headers],[STARTED]],"`, `",ORDERS[[#Headers],[ENDED]],"`, `",ORDERS[[#Headers],[ACTIVE]],"`, `",ORDERS[[#Headers],[NO_OF_GUEST]],"`, `",ORDERS[[#Headers],[TOTAL]],"`, `",ORDERS[[#Headers],[PAID_AMOUNT]],"`, `",ORDERS[[#Headers],[PAYMENT_METHOD]],"`, `",ORDERS[[#Headers],[TIP]],"`, `",ORDERS[[#Headers],[DISCOUNT]],"`, `",ORDERS[[#Headers],[REST_ID]],"`, `",ORDERS[[#Headers],[USER_ID]],"`, `",ORDERS[[#Headers],[CREATED_BY]],"`, `",ORDERS[[#Headers],[CREATED_DATE]],"`, `",ORDERS[[#Headers],[LAST_UPDATED_BY]],"`, `",ORDERS[[#Headers],[LAST_UPDATED_DATE]],"`) VALUES (",A8,", '",B8,"', ",C8,", ",D8,", '",E8,"', '",F8,"', ",G8,", ",H8,", ",I8,", ",J8,", '",K8,"', ",L8,", ",M8,", ",N8,", ",O8,", ",P8,", '",Q8,"', ",R8,", '",S8,"')",";")</f>
        <v>INSERT INTO `epos`.`ORDERS` (`ID`, `ORDER_NUMBER`, `TABLE_NUMBER`, `CUSTOMER_ID`, `STARTED`, `ENDED`, `ACTIVE`, `NO_OF_GUEST`, `TOTAL`, `PAID_AMOUNT`, `PAYMENT_METHOD`, `TIP`, `DISCOUNT`, `REST_ID`, `USER_ID`, `CREATED_BY`, `CREATED_DATE`, `LAST_UPDATED_BY`, `LAST_UPDATED_DATE`) VALUES (5, 'A-105', 2, 2, '2014-11-22  12:03:00', '2014-11-22  14:03:00', 0, 5, 140000, 140000, 'CASH', 0, 0, 1, 2, 1, '2014-12-23', 1, '2014-12-23');</v>
      </c>
      <c r="U8" s="3" t="str">
        <f>CONCATENATE("UPDATE `",$C$1,"`.`",$C$2,"` SET`",ORDERS[[#Headers],[ID]],"` = ",A8,",`",ORDERS[[#Headers],[ORDER_NUMBER]],"` = '",B8,"', `",ORDERS[[#Headers],[TABLE_NUMBER]],"` = ",C8,", `",ORDERS[[#Headers],[CUSTOMER_ID]],"` = ",D8,", `",ORDERS[[#Headers],[STARTED]],"` = '",E8,"', `",ORDERS[[#Headers],[ENDED]],"` = '",F8,"', `",ORDERS[[#Headers],[ACTIVE]],"` = ",G8,", `",ORDERS[[#Headers],[NO_OF_GUEST]],"` = ",H8,", `",ORDERS[[#Headers],[TOTAL]],"` = ",I8,", `",ORDERS[[#Headers],[PAID_AMOUNT]],"` = ",J8,", `",ORDERS[[#Headers],[PAYMENT_METHOD]],"` = '",K8,"', `",ORDERS[[#Headers],[TIP]],"` = ",L8,", `",ORDERS[[#Headers],[DISCOUNT]],"` = ",M8,", `",ORDERS[[#Headers],[REST_ID]],"` = ",N8,", `",ORDERS[[#Headers],[USER_ID]],"` = ",O8,", `",ORDERS[[#Headers],[LAST_UPDATED_BY]],"` = ",R8,", `",ORDERS[[#Headers],[LAST_UPDATED_DATE]],"` = '",S8,"' WHERE `",ORDERS[[#Headers],[ID]],"` = ",A8,";")</f>
        <v>UPDATE `epos`.`ORDERS` SET`ID` = 5,`ORDER_NUMBER` = 'A-105', `TABLE_NUMBER` = 2, `CUSTOMER_ID` = 2, `STARTED` = '2014-11-22  12:03:00', `ENDED` = '2014-11-22  14:03:00', `ACTIVE` = 0, `NO_OF_GUEST` = 5, `TOTAL` = 140000, `PAID_AMOUNT` = 140000, `PAYMENT_METHOD` = 'CASH', `TIP` = 0, `DISCOUNT` = 0, `REST_ID` = 1, `USER_ID` = 2, `LAST_UPDATED_BY` = 1, `LAST_UPDATED_DATE` = '2014-12-23' WHERE `ID` = 5;</v>
      </c>
    </row>
    <row r="9" spans="1:21">
      <c r="A9" s="3">
        <v>6</v>
      </c>
      <c r="B9" s="3" t="s">
        <v>181</v>
      </c>
      <c r="C9" s="3">
        <v>3</v>
      </c>
      <c r="D9" s="3">
        <v>1</v>
      </c>
      <c r="E9" s="22" t="s">
        <v>232</v>
      </c>
      <c r="F9" s="22" t="s">
        <v>240</v>
      </c>
      <c r="G9" s="3">
        <v>0</v>
      </c>
      <c r="H9" s="3">
        <v>2</v>
      </c>
      <c r="I9" s="3">
        <v>100000</v>
      </c>
      <c r="J9" s="3">
        <f>ORDERS[[#This Row],[TOTAL]]+ORDERS[[#This Row],[TIP]]-ORDERS[[#This Row],[DISCOUNT]]</f>
        <v>104000</v>
      </c>
      <c r="K9" s="3" t="s">
        <v>132</v>
      </c>
      <c r="L9" s="3">
        <v>4000</v>
      </c>
      <c r="M9" s="3">
        <v>0</v>
      </c>
      <c r="N9" s="3">
        <v>1</v>
      </c>
      <c r="O9" s="3">
        <v>3</v>
      </c>
      <c r="P9" s="4">
        <v>1</v>
      </c>
      <c r="Q9" s="4" t="s">
        <v>114</v>
      </c>
      <c r="R9" s="4">
        <v>1</v>
      </c>
      <c r="S9" s="4" t="s">
        <v>114</v>
      </c>
      <c r="T9" s="3" t="str">
        <f>CONCATENATE("INSERT INTO `",$C$1,"`.`",$C$2,"` (`",ORDERS[[#Headers],[ID]],"`, `",ORDERS[[#Headers],[ORDER_NUMBER]],"`, `",ORDERS[[#Headers],[TABLE_NUMBER]],"`, `",ORDERS[[#Headers],[CUSTOMER_ID]],"`, `",ORDERS[[#Headers],[STARTED]],"`, `",ORDERS[[#Headers],[ENDED]],"`, `",ORDERS[[#Headers],[ACTIVE]],"`, `",ORDERS[[#Headers],[NO_OF_GUEST]],"`, `",ORDERS[[#Headers],[TOTAL]],"`, `",ORDERS[[#Headers],[PAID_AMOUNT]],"`, `",ORDERS[[#Headers],[PAYMENT_METHOD]],"`, `",ORDERS[[#Headers],[TIP]],"`, `",ORDERS[[#Headers],[DISCOUNT]],"`, `",ORDERS[[#Headers],[REST_ID]],"`, `",ORDERS[[#Headers],[USER_ID]],"`, `",ORDERS[[#Headers],[CREATED_BY]],"`, `",ORDERS[[#Headers],[CREATED_DATE]],"`, `",ORDERS[[#Headers],[LAST_UPDATED_BY]],"`, `",ORDERS[[#Headers],[LAST_UPDATED_DATE]],"`) VALUES (",A9,", '",B9,"', ",C9,", ",D9,", '",E9,"', '",F9,"', ",G9,", ",H9,", ",I9,", ",J9,", '",K9,"', ",L9,", ",M9,", ",N9,", ",O9,", ",P9,", '",Q9,"', ",R9,", '",S9,"')",";")</f>
        <v>INSERT INTO `epos`.`ORDERS` (`ID`, `ORDER_NUMBER`, `TABLE_NUMBER`, `CUSTOMER_ID`, `STARTED`, `ENDED`, `ACTIVE`, `NO_OF_GUEST`, `TOTAL`, `PAID_AMOUNT`, `PAYMENT_METHOD`, `TIP`, `DISCOUNT`, `REST_ID`, `USER_ID`, `CREATED_BY`, `CREATED_DATE`, `LAST_UPDATED_BY`, `LAST_UPDATED_DATE`) VALUES (6, 'A-106', 3, 1, '2014-09-22  12:03:00', '2014-09-22  14:03:00', 0, 2, 100000, 104000, 'CREDIT', 4000, 0, 1, 3, 1, '2014-12-23', 1, '2014-12-23');</v>
      </c>
      <c r="U9" s="3" t="str">
        <f>CONCATENATE("UPDATE `",$C$1,"`.`",$C$2,"` SET`",ORDERS[[#Headers],[ID]],"` = ",A9,",`",ORDERS[[#Headers],[ORDER_NUMBER]],"` = '",B9,"', `",ORDERS[[#Headers],[TABLE_NUMBER]],"` = ",C9,", `",ORDERS[[#Headers],[CUSTOMER_ID]],"` = ",D9,", `",ORDERS[[#Headers],[STARTED]],"` = '",E9,"', `",ORDERS[[#Headers],[ENDED]],"` = '",F9,"', `",ORDERS[[#Headers],[ACTIVE]],"` = ",G9,", `",ORDERS[[#Headers],[NO_OF_GUEST]],"` = ",H9,", `",ORDERS[[#Headers],[TOTAL]],"` = ",I9,", `",ORDERS[[#Headers],[PAID_AMOUNT]],"` = ",J9,", `",ORDERS[[#Headers],[PAYMENT_METHOD]],"` = '",K9,"', `",ORDERS[[#Headers],[TIP]],"` = ",L9,", `",ORDERS[[#Headers],[DISCOUNT]],"` = ",M9,", `",ORDERS[[#Headers],[REST_ID]],"` = ",N9,", `",ORDERS[[#Headers],[USER_ID]],"` = ",O9,", `",ORDERS[[#Headers],[LAST_UPDATED_BY]],"` = ",R9,", `",ORDERS[[#Headers],[LAST_UPDATED_DATE]],"` = '",S9,"' WHERE `",ORDERS[[#Headers],[ID]],"` = ",A9,";")</f>
        <v>UPDATE `epos`.`ORDERS` SET`ID` = 6,`ORDER_NUMBER` = 'A-106', `TABLE_NUMBER` = 3, `CUSTOMER_ID` = 1, `STARTED` = '2014-09-22  12:03:00', `ENDED` = '2014-09-22  14:03:00', `ACTIVE` = 0, `NO_OF_GUEST` = 2, `TOTAL` = 100000, `PAID_AMOUNT` = 104000, `PAYMENT_METHOD` = 'CREDIT', `TIP` = 4000, `DISCOUNT` = 0, `REST_ID` = 1, `USER_ID` = 3, `LAST_UPDATED_BY` = 1, `LAST_UPDATED_DATE` = '2014-12-23' WHERE `ID` = 6;</v>
      </c>
    </row>
    <row r="10" spans="1:21">
      <c r="A10" s="6">
        <v>7</v>
      </c>
      <c r="B10" s="3" t="s">
        <v>182</v>
      </c>
      <c r="C10" s="3">
        <v>4</v>
      </c>
      <c r="D10" s="3">
        <v>2</v>
      </c>
      <c r="E10" s="22" t="s">
        <v>233</v>
      </c>
      <c r="F10" s="22" t="s">
        <v>241</v>
      </c>
      <c r="G10" s="3">
        <v>0</v>
      </c>
      <c r="H10" s="3">
        <v>1</v>
      </c>
      <c r="I10" s="3">
        <v>20000</v>
      </c>
      <c r="J10" s="3">
        <f>ORDERS[[#This Row],[TOTAL]]+ORDERS[[#This Row],[TIP]]-ORDERS[[#This Row],[DISCOUNT]]</f>
        <v>22000</v>
      </c>
      <c r="K10" s="3" t="s">
        <v>132</v>
      </c>
      <c r="L10" s="3">
        <v>2000</v>
      </c>
      <c r="M10" s="3">
        <v>0</v>
      </c>
      <c r="N10" s="3">
        <v>1</v>
      </c>
      <c r="O10" s="3">
        <v>1</v>
      </c>
      <c r="P10" s="4">
        <v>1</v>
      </c>
      <c r="Q10" s="4" t="s">
        <v>114</v>
      </c>
      <c r="R10" s="4">
        <v>1</v>
      </c>
      <c r="S10" s="4" t="s">
        <v>114</v>
      </c>
      <c r="T10" s="3" t="str">
        <f>CONCATENATE("INSERT INTO `",$C$1,"`.`",$C$2,"` (`",ORDERS[[#Headers],[ID]],"`, `",ORDERS[[#Headers],[ORDER_NUMBER]],"`, `",ORDERS[[#Headers],[TABLE_NUMBER]],"`, `",ORDERS[[#Headers],[CUSTOMER_ID]],"`, `",ORDERS[[#Headers],[STARTED]],"`, `",ORDERS[[#Headers],[ENDED]],"`, `",ORDERS[[#Headers],[ACTIVE]],"`, `",ORDERS[[#Headers],[NO_OF_GUEST]],"`, `",ORDERS[[#Headers],[TOTAL]],"`, `",ORDERS[[#Headers],[PAID_AMOUNT]],"`, `",ORDERS[[#Headers],[PAYMENT_METHOD]],"`, `",ORDERS[[#Headers],[TIP]],"`, `",ORDERS[[#Headers],[DISCOUNT]],"`, `",ORDERS[[#Headers],[REST_ID]],"`, `",ORDERS[[#Headers],[USER_ID]],"`, `",ORDERS[[#Headers],[CREATED_BY]],"`, `",ORDERS[[#Headers],[CREATED_DATE]],"`, `",ORDERS[[#Headers],[LAST_UPDATED_BY]],"`, `",ORDERS[[#Headers],[LAST_UPDATED_DATE]],"`) VALUES (",A10,", '",B10,"', ",C10,", ",D10,", '",E10,"', '",F10,"', ",G10,", ",H10,", ",I10,", ",J10,", '",K10,"', ",L10,", ",M10,", ",N10,", ",O10,", ",P10,", '",Q10,"', ",R10,", '",S10,"')",";")</f>
        <v>INSERT INTO `epos`.`ORDERS` (`ID`, `ORDER_NUMBER`, `TABLE_NUMBER`, `CUSTOMER_ID`, `STARTED`, `ENDED`, `ACTIVE`, `NO_OF_GUEST`, `TOTAL`, `PAID_AMOUNT`, `PAYMENT_METHOD`, `TIP`, `DISCOUNT`, `REST_ID`, `USER_ID`, `CREATED_BY`, `CREATED_DATE`, `LAST_UPDATED_BY`, `LAST_UPDATED_DATE`) VALUES (7, 'A-107', 4, 2, '2014-03-22  12:03:00', '2014-03-22  14:03:00', 0, 1, 20000, 22000, 'CREDIT', 2000, 0, 1, 1, 1, '2014-12-23', 1, '2014-12-23');</v>
      </c>
      <c r="U10" s="3" t="str">
        <f>CONCATENATE("UPDATE `",$C$1,"`.`",$C$2,"` SET`",ORDERS[[#Headers],[ID]],"` = ",A10,",`",ORDERS[[#Headers],[ORDER_NUMBER]],"` = '",B10,"', `",ORDERS[[#Headers],[TABLE_NUMBER]],"` = ",C10,", `",ORDERS[[#Headers],[CUSTOMER_ID]],"` = ",D10,", `",ORDERS[[#Headers],[STARTED]],"` = '",E10,"', `",ORDERS[[#Headers],[ENDED]],"` = '",F10,"', `",ORDERS[[#Headers],[ACTIVE]],"` = ",G10,", `",ORDERS[[#Headers],[NO_OF_GUEST]],"` = ",H10,", `",ORDERS[[#Headers],[TOTAL]],"` = ",I10,", `",ORDERS[[#Headers],[PAID_AMOUNT]],"` = ",J10,", `",ORDERS[[#Headers],[PAYMENT_METHOD]],"` = '",K10,"', `",ORDERS[[#Headers],[TIP]],"` = ",L10,", `",ORDERS[[#Headers],[DISCOUNT]],"` = ",M10,", `",ORDERS[[#Headers],[REST_ID]],"` = ",N10,", `",ORDERS[[#Headers],[USER_ID]],"` = ",O10,", `",ORDERS[[#Headers],[LAST_UPDATED_BY]],"` = ",R10,", `",ORDERS[[#Headers],[LAST_UPDATED_DATE]],"` = '",S10,"' WHERE `",ORDERS[[#Headers],[ID]],"` = ",A10,";")</f>
        <v>UPDATE `epos`.`ORDERS` SET`ID` = 7,`ORDER_NUMBER` = 'A-107', `TABLE_NUMBER` = 4, `CUSTOMER_ID` = 2, `STARTED` = '2014-03-22  12:03:00', `ENDED` = '2014-03-22  14:03:00', `ACTIVE` = 0, `NO_OF_GUEST` = 1, `TOTAL` = 20000, `PAID_AMOUNT` = 22000, `PAYMENT_METHOD` = 'CREDIT', `TIP` = 2000, `DISCOUNT` = 0, `REST_ID` = 1, `USER_ID` = 1, `LAST_UPDATED_BY` = 1, `LAST_UPDATED_DATE` = '2014-12-23' WHERE `ID` = 7;</v>
      </c>
    </row>
    <row r="11" spans="1:21">
      <c r="A11" s="6">
        <v>8</v>
      </c>
      <c r="B11" s="3" t="s">
        <v>183</v>
      </c>
      <c r="C11" s="3">
        <v>5</v>
      </c>
      <c r="D11" s="3">
        <v>3</v>
      </c>
      <c r="E11" s="22" t="s">
        <v>229</v>
      </c>
      <c r="F11" s="22" t="s">
        <v>237</v>
      </c>
      <c r="G11" s="3">
        <v>0</v>
      </c>
      <c r="H11" s="3">
        <v>3</v>
      </c>
      <c r="I11" s="3">
        <v>40000</v>
      </c>
      <c r="J11" s="3">
        <f>ORDERS[[#This Row],[TOTAL]]+ORDERS[[#This Row],[TIP]]-ORDERS[[#This Row],[DISCOUNT]]</f>
        <v>45000</v>
      </c>
      <c r="K11" s="3" t="s">
        <v>133</v>
      </c>
      <c r="L11" s="3">
        <v>5000</v>
      </c>
      <c r="M11" s="3">
        <v>0</v>
      </c>
      <c r="N11" s="3">
        <v>1</v>
      </c>
      <c r="O11" s="3">
        <v>2</v>
      </c>
      <c r="P11" s="4">
        <v>1</v>
      </c>
      <c r="Q11" s="4" t="s">
        <v>114</v>
      </c>
      <c r="R11" s="4">
        <v>1</v>
      </c>
      <c r="S11" s="4" t="s">
        <v>114</v>
      </c>
      <c r="T11" s="3" t="str">
        <f>CONCATENATE("INSERT INTO `",$C$1,"`.`",$C$2,"` (`",ORDERS[[#Headers],[ID]],"`, `",ORDERS[[#Headers],[ORDER_NUMBER]],"`, `",ORDERS[[#Headers],[TABLE_NUMBER]],"`, `",ORDERS[[#Headers],[CUSTOMER_ID]],"`, `",ORDERS[[#Headers],[STARTED]],"`, `",ORDERS[[#Headers],[ENDED]],"`, `",ORDERS[[#Headers],[ACTIVE]],"`, `",ORDERS[[#Headers],[NO_OF_GUEST]],"`, `",ORDERS[[#Headers],[TOTAL]],"`, `",ORDERS[[#Headers],[PAID_AMOUNT]],"`, `",ORDERS[[#Headers],[PAYMENT_METHOD]],"`, `",ORDERS[[#Headers],[TIP]],"`, `",ORDERS[[#Headers],[DISCOUNT]],"`, `",ORDERS[[#Headers],[REST_ID]],"`, `",ORDERS[[#Headers],[USER_ID]],"`, `",ORDERS[[#Headers],[CREATED_BY]],"`, `",ORDERS[[#Headers],[CREATED_DATE]],"`, `",ORDERS[[#Headers],[LAST_UPDATED_BY]],"`, `",ORDERS[[#Headers],[LAST_UPDATED_DATE]],"`) VALUES (",A11,", '",B11,"', ",C11,", ",D11,", '",E11,"', '",F11,"', ",G11,", ",H11,", ",I11,", ",J11,", '",K11,"', ",L11,", ",M11,", ",N11,", ",O11,", ",P11,", '",Q11,"', ",R11,", '",S11,"')",";")</f>
        <v>INSERT INTO `epos`.`ORDERS` (`ID`, `ORDER_NUMBER`, `TABLE_NUMBER`, `CUSTOMER_ID`, `STARTED`, `ENDED`, `ACTIVE`, `NO_OF_GUEST`, `TOTAL`, `PAID_AMOUNT`, `PAYMENT_METHOD`, `TIP`, `DISCOUNT`, `REST_ID`, `USER_ID`, `CREATED_BY`, `CREATED_DATE`, `LAST_UPDATED_BY`, `LAST_UPDATED_DATE`) VALUES (8, 'A-108', 5, 3, '2014-02-22  12:03:00', '2014-02-22  14:03:00', 0, 3, 40000, 45000, 'DEBIT', 5000, 0, 1, 2, 1, '2014-12-23', 1, '2014-12-23');</v>
      </c>
      <c r="U11" s="3" t="str">
        <f>CONCATENATE("UPDATE `",$C$1,"`.`",$C$2,"` SET`",ORDERS[[#Headers],[ID]],"` = ",A11,",`",ORDERS[[#Headers],[ORDER_NUMBER]],"` = '",B11,"', `",ORDERS[[#Headers],[TABLE_NUMBER]],"` = ",C11,", `",ORDERS[[#Headers],[CUSTOMER_ID]],"` = ",D11,", `",ORDERS[[#Headers],[STARTED]],"` = '",E11,"', `",ORDERS[[#Headers],[ENDED]],"` = '",F11,"', `",ORDERS[[#Headers],[ACTIVE]],"` = ",G11,", `",ORDERS[[#Headers],[NO_OF_GUEST]],"` = ",H11,", `",ORDERS[[#Headers],[TOTAL]],"` = ",I11,", `",ORDERS[[#Headers],[PAID_AMOUNT]],"` = ",J11,", `",ORDERS[[#Headers],[PAYMENT_METHOD]],"` = '",K11,"', `",ORDERS[[#Headers],[TIP]],"` = ",L11,", `",ORDERS[[#Headers],[DISCOUNT]],"` = ",M11,", `",ORDERS[[#Headers],[REST_ID]],"` = ",N11,", `",ORDERS[[#Headers],[USER_ID]],"` = ",O11,", `",ORDERS[[#Headers],[LAST_UPDATED_BY]],"` = ",R11,", `",ORDERS[[#Headers],[LAST_UPDATED_DATE]],"` = '",S11,"' WHERE `",ORDERS[[#Headers],[ID]],"` = ",A11,";")</f>
        <v>UPDATE `epos`.`ORDERS` SET`ID` = 8,`ORDER_NUMBER` = 'A-108', `TABLE_NUMBER` = 5, `CUSTOMER_ID` = 3, `STARTED` = '2014-02-22  12:03:00', `ENDED` = '2014-02-22  14:03:00', `ACTIVE` = 0, `NO_OF_GUEST` = 3, `TOTAL` = 40000, `PAID_AMOUNT` = 45000, `PAYMENT_METHOD` = 'DEBIT', `TIP` = 5000, `DISCOUNT` = 0, `REST_ID` = 1, `USER_ID` = 2, `LAST_UPDATED_BY` = 1, `LAST_UPDATED_DATE` = '2014-12-23' WHERE `ID` = 8;</v>
      </c>
    </row>
    <row r="12" spans="1:21">
      <c r="A12" s="3">
        <v>9</v>
      </c>
      <c r="B12" s="3" t="s">
        <v>184</v>
      </c>
      <c r="C12" s="3">
        <v>2</v>
      </c>
      <c r="D12" s="3">
        <v>2</v>
      </c>
      <c r="E12" s="22" t="s">
        <v>234</v>
      </c>
      <c r="F12" s="22" t="s">
        <v>242</v>
      </c>
      <c r="G12" s="3">
        <v>0</v>
      </c>
      <c r="H12" s="3">
        <v>2</v>
      </c>
      <c r="I12" s="3">
        <v>50000</v>
      </c>
      <c r="J12" s="3">
        <f>ORDERS[[#This Row],[TOTAL]]+ORDERS[[#This Row],[TIP]]-ORDERS[[#This Row],[DISCOUNT]]</f>
        <v>50000</v>
      </c>
      <c r="K12" s="3" t="s">
        <v>132</v>
      </c>
      <c r="L12" s="3">
        <v>0</v>
      </c>
      <c r="M12" s="3">
        <v>0</v>
      </c>
      <c r="N12" s="3">
        <v>1</v>
      </c>
      <c r="O12" s="3">
        <v>2</v>
      </c>
      <c r="P12" s="4">
        <v>1</v>
      </c>
      <c r="Q12" s="4" t="s">
        <v>114</v>
      </c>
      <c r="R12" s="4">
        <v>1</v>
      </c>
      <c r="S12" s="4" t="s">
        <v>114</v>
      </c>
      <c r="T12" s="3" t="str">
        <f>CONCATENATE("INSERT INTO `",$C$1,"`.`",$C$2,"` (`",ORDERS[[#Headers],[ID]],"`, `",ORDERS[[#Headers],[ORDER_NUMBER]],"`, `",ORDERS[[#Headers],[TABLE_NUMBER]],"`, `",ORDERS[[#Headers],[CUSTOMER_ID]],"`, `",ORDERS[[#Headers],[STARTED]],"`, `",ORDERS[[#Headers],[ENDED]],"`, `",ORDERS[[#Headers],[ACTIVE]],"`, `",ORDERS[[#Headers],[NO_OF_GUEST]],"`, `",ORDERS[[#Headers],[TOTAL]],"`, `",ORDERS[[#Headers],[PAID_AMOUNT]],"`, `",ORDERS[[#Headers],[PAYMENT_METHOD]],"`, `",ORDERS[[#Headers],[TIP]],"`, `",ORDERS[[#Headers],[DISCOUNT]],"`, `",ORDERS[[#Headers],[REST_ID]],"`, `",ORDERS[[#Headers],[USER_ID]],"`, `",ORDERS[[#Headers],[CREATED_BY]],"`, `",ORDERS[[#Headers],[CREATED_DATE]],"`, `",ORDERS[[#Headers],[LAST_UPDATED_BY]],"`, `",ORDERS[[#Headers],[LAST_UPDATED_DATE]],"`) VALUES (",A12,", '",B12,"', ",C12,", ",D12,", '",E12,"', '",F12,"', ",G12,", ",H12,", ",I12,", ",J12,", '",K12,"', ",L12,", ",M12,", ",N12,", ",O12,", ",P12,", '",Q12,"', ",R12,", '",S12,"')",";")</f>
        <v>INSERT INTO `epos`.`ORDERS` (`ID`, `ORDER_NUMBER`, `TABLE_NUMBER`, `CUSTOMER_ID`, `STARTED`, `ENDED`, `ACTIVE`, `NO_OF_GUEST`, `TOTAL`, `PAID_AMOUNT`, `PAYMENT_METHOD`, `TIP`, `DISCOUNT`, `REST_ID`, `USER_ID`, `CREATED_BY`, `CREATED_DATE`, `LAST_UPDATED_BY`, `LAST_UPDATED_DATE`) VALUES (9, 'A-109', 2, 2, '2014-04-22  12:03:00', '2014-04-22  14:03:00', 0, 2, 50000, 50000, 'CREDIT', 0, 0, 1, 2, 1, '2014-12-23', 1, '2014-12-23');</v>
      </c>
      <c r="U12" s="3" t="str">
        <f>CONCATENATE("UPDATE `",$C$1,"`.`",$C$2,"` SET`",ORDERS[[#Headers],[ID]],"` = ",A12,",`",ORDERS[[#Headers],[ORDER_NUMBER]],"` = '",B12,"', `",ORDERS[[#Headers],[TABLE_NUMBER]],"` = ",C12,", `",ORDERS[[#Headers],[CUSTOMER_ID]],"` = ",D12,", `",ORDERS[[#Headers],[STARTED]],"` = '",E12,"', `",ORDERS[[#Headers],[ENDED]],"` = '",F12,"', `",ORDERS[[#Headers],[ACTIVE]],"` = ",G12,", `",ORDERS[[#Headers],[NO_OF_GUEST]],"` = ",H12,", `",ORDERS[[#Headers],[TOTAL]],"` = ",I12,", `",ORDERS[[#Headers],[PAID_AMOUNT]],"` = ",J12,", `",ORDERS[[#Headers],[PAYMENT_METHOD]],"` = '",K12,"', `",ORDERS[[#Headers],[TIP]],"` = ",L12,", `",ORDERS[[#Headers],[DISCOUNT]],"` = ",M12,", `",ORDERS[[#Headers],[REST_ID]],"` = ",N12,", `",ORDERS[[#Headers],[USER_ID]],"` = ",O12,", `",ORDERS[[#Headers],[LAST_UPDATED_BY]],"` = ",R12,", `",ORDERS[[#Headers],[LAST_UPDATED_DATE]],"` = '",S12,"' WHERE `",ORDERS[[#Headers],[ID]],"` = ",A12,";")</f>
        <v>UPDATE `epos`.`ORDERS` SET`ID` = 9,`ORDER_NUMBER` = 'A-109', `TABLE_NUMBER` = 2, `CUSTOMER_ID` = 2, `STARTED` = '2014-04-22  12:03:00', `ENDED` = '2014-04-22  14:03:00', `ACTIVE` = 0, `NO_OF_GUEST` = 2, `TOTAL` = 50000, `PAID_AMOUNT` = 50000, `PAYMENT_METHOD` = 'CREDIT', `TIP` = 0, `DISCOUNT` = 0, `REST_ID` = 1, `USER_ID` = 2, `LAST_UPDATED_BY` = 1, `LAST_UPDATED_DATE` = '2014-12-23' WHERE `ID` = 9;</v>
      </c>
    </row>
    <row r="13" spans="1:21">
      <c r="A13" s="3">
        <v>10</v>
      </c>
      <c r="B13" s="3" t="s">
        <v>185</v>
      </c>
      <c r="C13" s="3">
        <v>5</v>
      </c>
      <c r="D13" s="3">
        <v>4</v>
      </c>
      <c r="E13" s="22" t="s">
        <v>235</v>
      </c>
      <c r="F13" s="22" t="s">
        <v>243</v>
      </c>
      <c r="G13" s="3">
        <v>0</v>
      </c>
      <c r="H13" s="3">
        <v>4</v>
      </c>
      <c r="I13" s="3">
        <v>20000</v>
      </c>
      <c r="J13" s="3">
        <f>ORDERS[[#This Row],[TOTAL]]+ORDERS[[#This Row],[TIP]]-ORDERS[[#This Row],[DISCOUNT]]</f>
        <v>20000</v>
      </c>
      <c r="K13" s="3" t="s">
        <v>133</v>
      </c>
      <c r="L13" s="3">
        <v>0</v>
      </c>
      <c r="M13" s="3">
        <v>0</v>
      </c>
      <c r="N13" s="3">
        <v>1</v>
      </c>
      <c r="O13" s="3">
        <v>2</v>
      </c>
      <c r="P13" s="4">
        <v>1</v>
      </c>
      <c r="Q13" s="4" t="s">
        <v>114</v>
      </c>
      <c r="R13" s="4">
        <v>1</v>
      </c>
      <c r="S13" s="4" t="s">
        <v>114</v>
      </c>
      <c r="T13" s="3" t="str">
        <f>CONCATENATE("INSERT INTO `",$C$1,"`.`",$C$2,"` (`",ORDERS[[#Headers],[ID]],"`, `",ORDERS[[#Headers],[ORDER_NUMBER]],"`, `",ORDERS[[#Headers],[TABLE_NUMBER]],"`, `",ORDERS[[#Headers],[CUSTOMER_ID]],"`, `",ORDERS[[#Headers],[STARTED]],"`, `",ORDERS[[#Headers],[ENDED]],"`, `",ORDERS[[#Headers],[ACTIVE]],"`, `",ORDERS[[#Headers],[NO_OF_GUEST]],"`, `",ORDERS[[#Headers],[TOTAL]],"`, `",ORDERS[[#Headers],[PAID_AMOUNT]],"`, `",ORDERS[[#Headers],[PAYMENT_METHOD]],"`, `",ORDERS[[#Headers],[TIP]],"`, `",ORDERS[[#Headers],[DISCOUNT]],"`, `",ORDERS[[#Headers],[REST_ID]],"`, `",ORDERS[[#Headers],[USER_ID]],"`, `",ORDERS[[#Headers],[CREATED_BY]],"`, `",ORDERS[[#Headers],[CREATED_DATE]],"`, `",ORDERS[[#Headers],[LAST_UPDATED_BY]],"`, `",ORDERS[[#Headers],[LAST_UPDATED_DATE]],"`) VALUES (",A13,", '",B13,"', ",C13,", ",D13,", '",E13,"', '",F13,"', ",G13,", ",H13,", ",I13,", ",J13,", '",K13,"', ",L13,", ",M13,", ",N13,", ",O13,", ",P13,", '",Q13,"', ",R13,", '",S13,"')",";")</f>
        <v>INSERT INTO `epos`.`ORDERS` (`ID`, `ORDER_NUMBER`, `TABLE_NUMBER`, `CUSTOMER_ID`, `STARTED`, `ENDED`, `ACTIVE`, `NO_OF_GUEST`, `TOTAL`, `PAID_AMOUNT`, `PAYMENT_METHOD`, `TIP`, `DISCOUNT`, `REST_ID`, `USER_ID`, `CREATED_BY`, `CREATED_DATE`, `LAST_UPDATED_BY`, `LAST_UPDATED_DATE`) VALUES (10, 'A-110', 5, 4, '2014-05-22  12:03:00', '2014-05-22  14:03:00', 0, 4, 20000, 20000, 'DEBIT', 0, 0, 1, 2, 1, '2014-12-23', 1, '2014-12-23');</v>
      </c>
      <c r="U13" s="3" t="str">
        <f>CONCATENATE("UPDATE `",$C$1,"`.`",$C$2,"` SET`",ORDERS[[#Headers],[ID]],"` = ",A13,",`",ORDERS[[#Headers],[ORDER_NUMBER]],"` = '",B13,"', `",ORDERS[[#Headers],[TABLE_NUMBER]],"` = ",C13,", `",ORDERS[[#Headers],[CUSTOMER_ID]],"` = ",D13,", `",ORDERS[[#Headers],[STARTED]],"` = '",E13,"', `",ORDERS[[#Headers],[ENDED]],"` = '",F13,"', `",ORDERS[[#Headers],[ACTIVE]],"` = ",G13,", `",ORDERS[[#Headers],[NO_OF_GUEST]],"` = ",H13,", `",ORDERS[[#Headers],[TOTAL]],"` = ",I13,", `",ORDERS[[#Headers],[PAID_AMOUNT]],"` = ",J13,", `",ORDERS[[#Headers],[PAYMENT_METHOD]],"` = '",K13,"', `",ORDERS[[#Headers],[TIP]],"` = ",L13,", `",ORDERS[[#Headers],[DISCOUNT]],"` = ",M13,", `",ORDERS[[#Headers],[REST_ID]],"` = ",N13,", `",ORDERS[[#Headers],[USER_ID]],"` = ",O13,", `",ORDERS[[#Headers],[LAST_UPDATED_BY]],"` = ",R13,", `",ORDERS[[#Headers],[LAST_UPDATED_DATE]],"` = '",S13,"' WHERE `",ORDERS[[#Headers],[ID]],"` = ",A13,";")</f>
        <v>UPDATE `epos`.`ORDERS` SET`ID` = 10,`ORDER_NUMBER` = 'A-110', `TABLE_NUMBER` = 5, `CUSTOMER_ID` = 4, `STARTED` = '2014-05-22  12:03:00', `ENDED` = '2014-05-22  14:03:00', `ACTIVE` = 0, `NO_OF_GUEST` = 4, `TOTAL` = 20000, `PAID_AMOUNT` = 20000, `PAYMENT_METHOD` = 'DEBIT', `TIP` = 0, `DISCOUNT` = 0, `REST_ID` = 1, `USER_ID` = 2, `LAST_UPDATED_BY` = 1, `LAST_UPDATED_DATE` = '2014-12-23' WHERE `ID` = 10;</v>
      </c>
    </row>
    <row r="14" spans="1:21">
      <c r="A14" s="3">
        <v>11</v>
      </c>
      <c r="B14" s="3" t="s">
        <v>186</v>
      </c>
      <c r="C14" s="3">
        <v>4</v>
      </c>
      <c r="D14" s="3">
        <v>2</v>
      </c>
      <c r="E14" s="22" t="s">
        <v>234</v>
      </c>
      <c r="F14" s="22" t="s">
        <v>242</v>
      </c>
      <c r="G14" s="3">
        <v>0</v>
      </c>
      <c r="H14" s="3">
        <v>5</v>
      </c>
      <c r="I14" s="3">
        <v>10000</v>
      </c>
      <c r="J14" s="3">
        <f>ORDERS[[#This Row],[TOTAL]]+ORDERS[[#This Row],[TIP]]-ORDERS[[#This Row],[DISCOUNT]]</f>
        <v>10000</v>
      </c>
      <c r="K14" s="3" t="s">
        <v>131</v>
      </c>
      <c r="L14" s="3">
        <v>0</v>
      </c>
      <c r="M14" s="3">
        <v>0</v>
      </c>
      <c r="N14" s="3">
        <v>1</v>
      </c>
      <c r="O14" s="3">
        <v>3</v>
      </c>
      <c r="P14" s="4">
        <v>1</v>
      </c>
      <c r="Q14" s="4" t="s">
        <v>114</v>
      </c>
      <c r="R14" s="4">
        <v>1</v>
      </c>
      <c r="S14" s="4" t="s">
        <v>114</v>
      </c>
      <c r="T14" s="3" t="str">
        <f>CONCATENATE("INSERT INTO `",$C$1,"`.`",$C$2,"` (`",ORDERS[[#Headers],[ID]],"`, `",ORDERS[[#Headers],[ORDER_NUMBER]],"`, `",ORDERS[[#Headers],[TABLE_NUMBER]],"`, `",ORDERS[[#Headers],[CUSTOMER_ID]],"`, `",ORDERS[[#Headers],[STARTED]],"`, `",ORDERS[[#Headers],[ENDED]],"`, `",ORDERS[[#Headers],[ACTIVE]],"`, `",ORDERS[[#Headers],[NO_OF_GUEST]],"`, `",ORDERS[[#Headers],[TOTAL]],"`, `",ORDERS[[#Headers],[PAID_AMOUNT]],"`, `",ORDERS[[#Headers],[PAYMENT_METHOD]],"`, `",ORDERS[[#Headers],[TIP]],"`, `",ORDERS[[#Headers],[DISCOUNT]],"`, `",ORDERS[[#Headers],[REST_ID]],"`, `",ORDERS[[#Headers],[USER_ID]],"`, `",ORDERS[[#Headers],[CREATED_BY]],"`, `",ORDERS[[#Headers],[CREATED_DATE]],"`, `",ORDERS[[#Headers],[LAST_UPDATED_BY]],"`, `",ORDERS[[#Headers],[LAST_UPDATED_DATE]],"`) VALUES (",A14,", '",B14,"', ",C14,", ",D14,", '",E14,"', '",F14,"', ",G14,", ",H14,", ",I14,", ",J14,", '",K14,"', ",L14,", ",M14,", ",N14,", ",O14,", ",P14,", '",Q14,"', ",R14,", '",S14,"')",";")</f>
        <v>INSERT INTO `epos`.`ORDERS` (`ID`, `ORDER_NUMBER`, `TABLE_NUMBER`, `CUSTOMER_ID`, `STARTED`, `ENDED`, `ACTIVE`, `NO_OF_GUEST`, `TOTAL`, `PAID_AMOUNT`, `PAYMENT_METHOD`, `TIP`, `DISCOUNT`, `REST_ID`, `USER_ID`, `CREATED_BY`, `CREATED_DATE`, `LAST_UPDATED_BY`, `LAST_UPDATED_DATE`) VALUES (11, 'A-111', 4, 2, '2014-04-22  12:03:00', '2014-04-22  14:03:00', 0, 5, 10000, 10000, 'CASH', 0, 0, 1, 3, 1, '2014-12-23', 1, '2014-12-23');</v>
      </c>
      <c r="U14" s="3" t="str">
        <f>CONCATENATE("UPDATE `",$C$1,"`.`",$C$2,"` SET`",ORDERS[[#Headers],[ID]],"` = ",A14,",`",ORDERS[[#Headers],[ORDER_NUMBER]],"` = '",B14,"', `",ORDERS[[#Headers],[TABLE_NUMBER]],"` = ",C14,", `",ORDERS[[#Headers],[CUSTOMER_ID]],"` = ",D14,", `",ORDERS[[#Headers],[STARTED]],"` = '",E14,"', `",ORDERS[[#Headers],[ENDED]],"` = '",F14,"', `",ORDERS[[#Headers],[ACTIVE]],"` = ",G14,", `",ORDERS[[#Headers],[NO_OF_GUEST]],"` = ",H14,", `",ORDERS[[#Headers],[TOTAL]],"` = ",I14,", `",ORDERS[[#Headers],[PAID_AMOUNT]],"` = ",J14,", `",ORDERS[[#Headers],[PAYMENT_METHOD]],"` = '",K14,"', `",ORDERS[[#Headers],[TIP]],"` = ",L14,", `",ORDERS[[#Headers],[DISCOUNT]],"` = ",M14,", `",ORDERS[[#Headers],[REST_ID]],"` = ",N14,", `",ORDERS[[#Headers],[USER_ID]],"` = ",O14,", `",ORDERS[[#Headers],[LAST_UPDATED_BY]],"` = ",R14,", `",ORDERS[[#Headers],[LAST_UPDATED_DATE]],"` = '",S14,"' WHERE `",ORDERS[[#Headers],[ID]],"` = ",A14,";")</f>
        <v>UPDATE `epos`.`ORDERS` SET`ID` = 11,`ORDER_NUMBER` = 'A-111', `TABLE_NUMBER` = 4, `CUSTOMER_ID` = 2, `STARTED` = '2014-04-22  12:03:00', `ENDED` = '2014-04-22  14:03:00', `ACTIVE` = 0, `NO_OF_GUEST` = 5, `TOTAL` = 10000, `PAID_AMOUNT` = 10000, `PAYMENT_METHOD` = 'CASH', `TIP` = 0, `DISCOUNT` = 0, `REST_ID` = 1, `USER_ID` = 3, `LAST_UPDATED_BY` = 1, `LAST_UPDATED_DATE` = '2014-12-23' WHERE `ID` = 11;</v>
      </c>
    </row>
    <row r="15" spans="1:21">
      <c r="A15" s="6">
        <v>12</v>
      </c>
      <c r="B15" s="3" t="s">
        <v>187</v>
      </c>
      <c r="C15" s="3">
        <v>2</v>
      </c>
      <c r="D15" s="3">
        <v>3</v>
      </c>
      <c r="E15" s="22" t="s">
        <v>229</v>
      </c>
      <c r="F15" s="22" t="s">
        <v>237</v>
      </c>
      <c r="G15" s="3">
        <v>0</v>
      </c>
      <c r="H15" s="3">
        <v>2</v>
      </c>
      <c r="I15" s="3">
        <v>50000</v>
      </c>
      <c r="J15" s="3">
        <f>ORDERS[[#This Row],[TOTAL]]+ORDERS[[#This Row],[TIP]]-ORDERS[[#This Row],[DISCOUNT]]</f>
        <v>50000</v>
      </c>
      <c r="K15" s="3" t="s">
        <v>132</v>
      </c>
      <c r="L15" s="3">
        <v>0</v>
      </c>
      <c r="M15" s="3">
        <v>0</v>
      </c>
      <c r="N15" s="3">
        <v>2</v>
      </c>
      <c r="O15" s="3">
        <v>4</v>
      </c>
      <c r="P15" s="4">
        <v>1</v>
      </c>
      <c r="Q15" s="4" t="s">
        <v>114</v>
      </c>
      <c r="R15" s="4">
        <v>1</v>
      </c>
      <c r="S15" s="4" t="s">
        <v>114</v>
      </c>
      <c r="T15" s="3" t="str">
        <f>CONCATENATE("INSERT INTO `",$C$1,"`.`",$C$2,"` (`",ORDERS[[#Headers],[ID]],"`, `",ORDERS[[#Headers],[ORDER_NUMBER]],"`, `",ORDERS[[#Headers],[TABLE_NUMBER]],"`, `",ORDERS[[#Headers],[CUSTOMER_ID]],"`, `",ORDERS[[#Headers],[STARTED]],"`, `",ORDERS[[#Headers],[ENDED]],"`, `",ORDERS[[#Headers],[ACTIVE]],"`, `",ORDERS[[#Headers],[NO_OF_GUEST]],"`, `",ORDERS[[#Headers],[TOTAL]],"`, `",ORDERS[[#Headers],[PAID_AMOUNT]],"`, `",ORDERS[[#Headers],[PAYMENT_METHOD]],"`, `",ORDERS[[#Headers],[TIP]],"`, `",ORDERS[[#Headers],[DISCOUNT]],"`, `",ORDERS[[#Headers],[REST_ID]],"`, `",ORDERS[[#Headers],[USER_ID]],"`, `",ORDERS[[#Headers],[CREATED_BY]],"`, `",ORDERS[[#Headers],[CREATED_DATE]],"`, `",ORDERS[[#Headers],[LAST_UPDATED_BY]],"`, `",ORDERS[[#Headers],[LAST_UPDATED_DATE]],"`) VALUES (",A15,", '",B15,"', ",C15,", ",D15,", '",E15,"', '",F15,"', ",G15,", ",H15,", ",I15,", ",J15,", '",K15,"', ",L15,", ",M15,", ",N15,", ",O15,", ",P15,", '",Q15,"', ",R15,", '",S15,"')",";")</f>
        <v>INSERT INTO `epos`.`ORDERS` (`ID`, `ORDER_NUMBER`, `TABLE_NUMBER`, `CUSTOMER_ID`, `STARTED`, `ENDED`, `ACTIVE`, `NO_OF_GUEST`, `TOTAL`, `PAID_AMOUNT`, `PAYMENT_METHOD`, `TIP`, `DISCOUNT`, `REST_ID`, `USER_ID`, `CREATED_BY`, `CREATED_DATE`, `LAST_UPDATED_BY`, `LAST_UPDATED_DATE`) VALUES (12, 'A-112', 2, 3, '2014-02-22  12:03:00', '2014-02-22  14:03:00', 0, 2, 50000, 50000, 'CREDIT', 0, 0, 2, 4, 1, '2014-12-23', 1, '2014-12-23');</v>
      </c>
      <c r="U15" s="3" t="str">
        <f>CONCATENATE("UPDATE `",$C$1,"`.`",$C$2,"` SET`",ORDERS[[#Headers],[ID]],"` = ",A15,",`",ORDERS[[#Headers],[ORDER_NUMBER]],"` = '",B15,"', `",ORDERS[[#Headers],[TABLE_NUMBER]],"` = ",C15,", `",ORDERS[[#Headers],[CUSTOMER_ID]],"` = ",D15,", `",ORDERS[[#Headers],[STARTED]],"` = '",E15,"', `",ORDERS[[#Headers],[ENDED]],"` = '",F15,"', `",ORDERS[[#Headers],[ACTIVE]],"` = ",G15,", `",ORDERS[[#Headers],[NO_OF_GUEST]],"` = ",H15,", `",ORDERS[[#Headers],[TOTAL]],"` = ",I15,", `",ORDERS[[#Headers],[PAID_AMOUNT]],"` = ",J15,", `",ORDERS[[#Headers],[PAYMENT_METHOD]],"` = '",K15,"', `",ORDERS[[#Headers],[TIP]],"` = ",L15,", `",ORDERS[[#Headers],[DISCOUNT]],"` = ",M15,", `",ORDERS[[#Headers],[REST_ID]],"` = ",N15,", `",ORDERS[[#Headers],[USER_ID]],"` = ",O15,", `",ORDERS[[#Headers],[LAST_UPDATED_BY]],"` = ",R15,", `",ORDERS[[#Headers],[LAST_UPDATED_DATE]],"` = '",S15,"' WHERE `",ORDERS[[#Headers],[ID]],"` = ",A15,";")</f>
        <v>UPDATE `epos`.`ORDERS` SET`ID` = 12,`ORDER_NUMBER` = 'A-112', `TABLE_NUMBER` = 2, `CUSTOMER_ID` = 3, `STARTED` = '2014-02-22  12:03:00', `ENDED` = '2014-02-22  14:03:00', `ACTIVE` = 0, `NO_OF_GUEST` = 2, `TOTAL` = 50000, `PAID_AMOUNT` = 50000, `PAYMENT_METHOD` = 'CREDIT', `TIP` = 0, `DISCOUNT` = 0, `REST_ID` = 2, `USER_ID` = 4, `LAST_UPDATED_BY` = 1, `LAST_UPDATED_DATE` = '2014-12-23' WHERE `ID` = 12;</v>
      </c>
    </row>
    <row r="16" spans="1:21">
      <c r="A16" s="6">
        <v>13</v>
      </c>
      <c r="B16" s="3" t="s">
        <v>188</v>
      </c>
      <c r="C16" s="3">
        <v>3</v>
      </c>
      <c r="D16" s="3">
        <v>1</v>
      </c>
      <c r="E16" s="22" t="s">
        <v>233</v>
      </c>
      <c r="F16" s="22" t="s">
        <v>241</v>
      </c>
      <c r="G16" s="3">
        <v>0</v>
      </c>
      <c r="H16" s="3">
        <v>3</v>
      </c>
      <c r="I16" s="3">
        <v>60000</v>
      </c>
      <c r="J16" s="3">
        <f>ORDERS[[#This Row],[TOTAL]]+ORDERS[[#This Row],[TIP]]-ORDERS[[#This Row],[DISCOUNT]]</f>
        <v>60000</v>
      </c>
      <c r="K16" s="3" t="s">
        <v>133</v>
      </c>
      <c r="L16" s="3">
        <v>0</v>
      </c>
      <c r="M16" s="3">
        <v>0</v>
      </c>
      <c r="N16" s="3">
        <v>2</v>
      </c>
      <c r="O16" s="3">
        <v>2</v>
      </c>
      <c r="P16" s="4">
        <v>1</v>
      </c>
      <c r="Q16" s="4" t="s">
        <v>114</v>
      </c>
      <c r="R16" s="4">
        <v>1</v>
      </c>
      <c r="S16" s="4" t="s">
        <v>114</v>
      </c>
      <c r="T16" s="3" t="str">
        <f>CONCATENATE("INSERT INTO `",$C$1,"`.`",$C$2,"` (`",ORDERS[[#Headers],[ID]],"`, `",ORDERS[[#Headers],[ORDER_NUMBER]],"`, `",ORDERS[[#Headers],[TABLE_NUMBER]],"`, `",ORDERS[[#Headers],[CUSTOMER_ID]],"`, `",ORDERS[[#Headers],[STARTED]],"`, `",ORDERS[[#Headers],[ENDED]],"`, `",ORDERS[[#Headers],[ACTIVE]],"`, `",ORDERS[[#Headers],[NO_OF_GUEST]],"`, `",ORDERS[[#Headers],[TOTAL]],"`, `",ORDERS[[#Headers],[PAID_AMOUNT]],"`, `",ORDERS[[#Headers],[PAYMENT_METHOD]],"`, `",ORDERS[[#Headers],[TIP]],"`, `",ORDERS[[#Headers],[DISCOUNT]],"`, `",ORDERS[[#Headers],[REST_ID]],"`, `",ORDERS[[#Headers],[USER_ID]],"`, `",ORDERS[[#Headers],[CREATED_BY]],"`, `",ORDERS[[#Headers],[CREATED_DATE]],"`, `",ORDERS[[#Headers],[LAST_UPDATED_BY]],"`, `",ORDERS[[#Headers],[LAST_UPDATED_DATE]],"`) VALUES (",A16,", '",B16,"', ",C16,", ",D16,", '",E16,"', '",F16,"', ",G16,", ",H16,", ",I16,", ",J16,", '",K16,"', ",L16,", ",M16,", ",N16,", ",O16,", ",P16,", '",Q16,"', ",R16,", '",S16,"')",";")</f>
        <v>INSERT INTO `epos`.`ORDERS` (`ID`, `ORDER_NUMBER`, `TABLE_NUMBER`, `CUSTOMER_ID`, `STARTED`, `ENDED`, `ACTIVE`, `NO_OF_GUEST`, `TOTAL`, `PAID_AMOUNT`, `PAYMENT_METHOD`, `TIP`, `DISCOUNT`, `REST_ID`, `USER_ID`, `CREATED_BY`, `CREATED_DATE`, `LAST_UPDATED_BY`, `LAST_UPDATED_DATE`) VALUES (13, 'A-113', 3, 1, '2014-03-22  12:03:00', '2014-03-22  14:03:00', 0, 3, 60000, 60000, 'DEBIT', 0, 0, 2, 2, 1, '2014-12-23', 1, '2014-12-23');</v>
      </c>
      <c r="U16" s="3" t="str">
        <f>CONCATENATE("UPDATE `",$C$1,"`.`",$C$2,"` SET`",ORDERS[[#Headers],[ID]],"` = ",A16,",`",ORDERS[[#Headers],[ORDER_NUMBER]],"` = '",B16,"', `",ORDERS[[#Headers],[TABLE_NUMBER]],"` = ",C16,", `",ORDERS[[#Headers],[CUSTOMER_ID]],"` = ",D16,", `",ORDERS[[#Headers],[STARTED]],"` = '",E16,"', `",ORDERS[[#Headers],[ENDED]],"` = '",F16,"', `",ORDERS[[#Headers],[ACTIVE]],"` = ",G16,", `",ORDERS[[#Headers],[NO_OF_GUEST]],"` = ",H16,", `",ORDERS[[#Headers],[TOTAL]],"` = ",I16,", `",ORDERS[[#Headers],[PAID_AMOUNT]],"` = ",J16,", `",ORDERS[[#Headers],[PAYMENT_METHOD]],"` = '",K16,"', `",ORDERS[[#Headers],[TIP]],"` = ",L16,", `",ORDERS[[#Headers],[DISCOUNT]],"` = ",M16,", `",ORDERS[[#Headers],[REST_ID]],"` = ",N16,", `",ORDERS[[#Headers],[USER_ID]],"` = ",O16,", `",ORDERS[[#Headers],[LAST_UPDATED_BY]],"` = ",R16,", `",ORDERS[[#Headers],[LAST_UPDATED_DATE]],"` = '",S16,"' WHERE `",ORDERS[[#Headers],[ID]],"` = ",A16,";")</f>
        <v>UPDATE `epos`.`ORDERS` SET`ID` = 13,`ORDER_NUMBER` = 'A-113', `TABLE_NUMBER` = 3, `CUSTOMER_ID` = 1, `STARTED` = '2014-03-22  12:03:00', `ENDED` = '2014-03-22  14:03:00', `ACTIVE` = 0, `NO_OF_GUEST` = 3, `TOTAL` = 60000, `PAID_AMOUNT` = 60000, `PAYMENT_METHOD` = 'DEBIT', `TIP` = 0, `DISCOUNT` = 0, `REST_ID` = 2, `USER_ID` = 2, `LAST_UPDATED_BY` = 1, `LAST_UPDATED_DATE` = '2014-12-23' WHERE `ID` = 13;</v>
      </c>
    </row>
    <row r="17" spans="1:21">
      <c r="A17" s="3">
        <v>14</v>
      </c>
      <c r="B17" s="3" t="s">
        <v>189</v>
      </c>
      <c r="C17" s="3">
        <v>1</v>
      </c>
      <c r="D17" s="3">
        <v>4</v>
      </c>
      <c r="E17" s="22" t="s">
        <v>234</v>
      </c>
      <c r="F17" s="22" t="s">
        <v>242</v>
      </c>
      <c r="G17" s="3">
        <v>0</v>
      </c>
      <c r="H17" s="3">
        <v>2</v>
      </c>
      <c r="I17" s="3">
        <v>20000</v>
      </c>
      <c r="J17" s="3">
        <f>ORDERS[[#This Row],[TOTAL]]+ORDERS[[#This Row],[TIP]]-ORDERS[[#This Row],[DISCOUNT]]</f>
        <v>20000</v>
      </c>
      <c r="K17" s="3" t="s">
        <v>132</v>
      </c>
      <c r="L17" s="3">
        <v>0</v>
      </c>
      <c r="M17" s="3">
        <v>0</v>
      </c>
      <c r="N17" s="3">
        <v>2</v>
      </c>
      <c r="O17" s="3">
        <v>1</v>
      </c>
      <c r="P17" s="4">
        <v>1</v>
      </c>
      <c r="Q17" s="4" t="s">
        <v>114</v>
      </c>
      <c r="R17" s="4">
        <v>1</v>
      </c>
      <c r="S17" s="4" t="s">
        <v>114</v>
      </c>
      <c r="T17" s="3" t="str">
        <f>CONCATENATE("INSERT INTO `",$C$1,"`.`",$C$2,"` (`",ORDERS[[#Headers],[ID]],"`, `",ORDERS[[#Headers],[ORDER_NUMBER]],"`, `",ORDERS[[#Headers],[TABLE_NUMBER]],"`, `",ORDERS[[#Headers],[CUSTOMER_ID]],"`, `",ORDERS[[#Headers],[STARTED]],"`, `",ORDERS[[#Headers],[ENDED]],"`, `",ORDERS[[#Headers],[ACTIVE]],"`, `",ORDERS[[#Headers],[NO_OF_GUEST]],"`, `",ORDERS[[#Headers],[TOTAL]],"`, `",ORDERS[[#Headers],[PAID_AMOUNT]],"`, `",ORDERS[[#Headers],[PAYMENT_METHOD]],"`, `",ORDERS[[#Headers],[TIP]],"`, `",ORDERS[[#Headers],[DISCOUNT]],"`, `",ORDERS[[#Headers],[REST_ID]],"`, `",ORDERS[[#Headers],[USER_ID]],"`, `",ORDERS[[#Headers],[CREATED_BY]],"`, `",ORDERS[[#Headers],[CREATED_DATE]],"`, `",ORDERS[[#Headers],[LAST_UPDATED_BY]],"`, `",ORDERS[[#Headers],[LAST_UPDATED_DATE]],"`) VALUES (",A17,", '",B17,"', ",C17,", ",D17,", '",E17,"', '",F17,"', ",G17,", ",H17,", ",I17,", ",J17,", '",K17,"', ",L17,", ",M17,", ",N17,", ",O17,", ",P17,", '",Q17,"', ",R17,", '",S17,"')",";")</f>
        <v>INSERT INTO `epos`.`ORDERS` (`ID`, `ORDER_NUMBER`, `TABLE_NUMBER`, `CUSTOMER_ID`, `STARTED`, `ENDED`, `ACTIVE`, `NO_OF_GUEST`, `TOTAL`, `PAID_AMOUNT`, `PAYMENT_METHOD`, `TIP`, `DISCOUNT`, `REST_ID`, `USER_ID`, `CREATED_BY`, `CREATED_DATE`, `LAST_UPDATED_BY`, `LAST_UPDATED_DATE`) VALUES (14, 'A-114', 1, 4, '2014-04-22  12:03:00', '2014-04-22  14:03:00', 0, 2, 20000, 20000, 'CREDIT', 0, 0, 2, 1, 1, '2014-12-23', 1, '2014-12-23');</v>
      </c>
      <c r="U17" s="3" t="str">
        <f>CONCATENATE("UPDATE `",$C$1,"`.`",$C$2,"` SET`",ORDERS[[#Headers],[ID]],"` = ",A17,",`",ORDERS[[#Headers],[ORDER_NUMBER]],"` = '",B17,"', `",ORDERS[[#Headers],[TABLE_NUMBER]],"` = ",C17,", `",ORDERS[[#Headers],[CUSTOMER_ID]],"` = ",D17,", `",ORDERS[[#Headers],[STARTED]],"` = '",E17,"', `",ORDERS[[#Headers],[ENDED]],"` = '",F17,"', `",ORDERS[[#Headers],[ACTIVE]],"` = ",G17,", `",ORDERS[[#Headers],[NO_OF_GUEST]],"` = ",H17,", `",ORDERS[[#Headers],[TOTAL]],"` = ",I17,", `",ORDERS[[#Headers],[PAID_AMOUNT]],"` = ",J17,", `",ORDERS[[#Headers],[PAYMENT_METHOD]],"` = '",K17,"', `",ORDERS[[#Headers],[TIP]],"` = ",L17,", `",ORDERS[[#Headers],[DISCOUNT]],"` = ",M17,", `",ORDERS[[#Headers],[REST_ID]],"` = ",N17,", `",ORDERS[[#Headers],[USER_ID]],"` = ",O17,", `",ORDERS[[#Headers],[LAST_UPDATED_BY]],"` = ",R17,", `",ORDERS[[#Headers],[LAST_UPDATED_DATE]],"` = '",S17,"' WHERE `",ORDERS[[#Headers],[ID]],"` = ",A17,";")</f>
        <v>UPDATE `epos`.`ORDERS` SET`ID` = 14,`ORDER_NUMBER` = 'A-114', `TABLE_NUMBER` = 1, `CUSTOMER_ID` = 4, `STARTED` = '2014-04-22  12:03:00', `ENDED` = '2014-04-22  14:03:00', `ACTIVE` = 0, `NO_OF_GUEST` = 2, `TOTAL` = 20000, `PAID_AMOUNT` = 20000, `PAYMENT_METHOD` = 'CREDIT', `TIP` = 0, `DISCOUNT` = 0, `REST_ID` = 2, `USER_ID` = 1, `LAST_UPDATED_BY` = 1, `LAST_UPDATED_DATE` = '2014-12-23' WHERE `ID` = 14;</v>
      </c>
    </row>
    <row r="18" spans="1:21">
      <c r="A18" s="3">
        <v>15</v>
      </c>
      <c r="B18" s="3" t="s">
        <v>190</v>
      </c>
      <c r="C18" s="3">
        <v>2</v>
      </c>
      <c r="D18" s="3">
        <v>2</v>
      </c>
      <c r="E18" s="22" t="s">
        <v>235</v>
      </c>
      <c r="F18" s="22" t="s">
        <v>243</v>
      </c>
      <c r="G18" s="3">
        <v>0</v>
      </c>
      <c r="H18" s="3">
        <v>4</v>
      </c>
      <c r="I18" s="3">
        <v>30000</v>
      </c>
      <c r="J18" s="3">
        <f>ORDERS[[#This Row],[TOTAL]]+ORDERS[[#This Row],[TIP]]-ORDERS[[#This Row],[DISCOUNT]]</f>
        <v>30000</v>
      </c>
      <c r="K18" s="3" t="s">
        <v>133</v>
      </c>
      <c r="L18" s="3">
        <v>0</v>
      </c>
      <c r="M18" s="3">
        <v>0</v>
      </c>
      <c r="N18" s="3">
        <v>2</v>
      </c>
      <c r="O18" s="3">
        <v>1</v>
      </c>
      <c r="P18" s="4">
        <v>1</v>
      </c>
      <c r="Q18" s="4" t="s">
        <v>114</v>
      </c>
      <c r="R18" s="4">
        <v>1</v>
      </c>
      <c r="S18" s="4" t="s">
        <v>114</v>
      </c>
      <c r="T18" s="3" t="str">
        <f>CONCATENATE("INSERT INTO `",$C$1,"`.`",$C$2,"` (`",ORDERS[[#Headers],[ID]],"`, `",ORDERS[[#Headers],[ORDER_NUMBER]],"`, `",ORDERS[[#Headers],[TABLE_NUMBER]],"`, `",ORDERS[[#Headers],[CUSTOMER_ID]],"`, `",ORDERS[[#Headers],[STARTED]],"`, `",ORDERS[[#Headers],[ENDED]],"`, `",ORDERS[[#Headers],[ACTIVE]],"`, `",ORDERS[[#Headers],[NO_OF_GUEST]],"`, `",ORDERS[[#Headers],[TOTAL]],"`, `",ORDERS[[#Headers],[PAID_AMOUNT]],"`, `",ORDERS[[#Headers],[PAYMENT_METHOD]],"`, `",ORDERS[[#Headers],[TIP]],"`, `",ORDERS[[#Headers],[DISCOUNT]],"`, `",ORDERS[[#Headers],[REST_ID]],"`, `",ORDERS[[#Headers],[USER_ID]],"`, `",ORDERS[[#Headers],[CREATED_BY]],"`, `",ORDERS[[#Headers],[CREATED_DATE]],"`, `",ORDERS[[#Headers],[LAST_UPDATED_BY]],"`, `",ORDERS[[#Headers],[LAST_UPDATED_DATE]],"`) VALUES (",A18,", '",B18,"', ",C18,", ",D18,", '",E18,"', '",F18,"', ",G18,", ",H18,", ",I18,", ",J18,", '",K18,"', ",L18,", ",M18,", ",N18,", ",O18,", ",P18,", '",Q18,"', ",R18,", '",S18,"')",";")</f>
        <v>INSERT INTO `epos`.`ORDERS` (`ID`, `ORDER_NUMBER`, `TABLE_NUMBER`, `CUSTOMER_ID`, `STARTED`, `ENDED`, `ACTIVE`, `NO_OF_GUEST`, `TOTAL`, `PAID_AMOUNT`, `PAYMENT_METHOD`, `TIP`, `DISCOUNT`, `REST_ID`, `USER_ID`, `CREATED_BY`, `CREATED_DATE`, `LAST_UPDATED_BY`, `LAST_UPDATED_DATE`) VALUES (15, 'A-115', 2, 2, '2014-05-22  12:03:00', '2014-05-22  14:03:00', 0, 4, 30000, 30000, 'DEBIT', 0, 0, 2, 1, 1, '2014-12-23', 1, '2014-12-23');</v>
      </c>
      <c r="U18" s="3" t="str">
        <f>CONCATENATE("UPDATE `",$C$1,"`.`",$C$2,"` SET`",ORDERS[[#Headers],[ID]],"` = ",A18,",`",ORDERS[[#Headers],[ORDER_NUMBER]],"` = '",B18,"', `",ORDERS[[#Headers],[TABLE_NUMBER]],"` = ",C18,", `",ORDERS[[#Headers],[CUSTOMER_ID]],"` = ",D18,", `",ORDERS[[#Headers],[STARTED]],"` = '",E18,"', `",ORDERS[[#Headers],[ENDED]],"` = '",F18,"', `",ORDERS[[#Headers],[ACTIVE]],"` = ",G18,", `",ORDERS[[#Headers],[NO_OF_GUEST]],"` = ",H18,", `",ORDERS[[#Headers],[TOTAL]],"` = ",I18,", `",ORDERS[[#Headers],[PAID_AMOUNT]],"` = ",J18,", `",ORDERS[[#Headers],[PAYMENT_METHOD]],"` = '",K18,"', `",ORDERS[[#Headers],[TIP]],"` = ",L18,", `",ORDERS[[#Headers],[DISCOUNT]],"` = ",M18,", `",ORDERS[[#Headers],[REST_ID]],"` = ",N18,", `",ORDERS[[#Headers],[USER_ID]],"` = ",O18,", `",ORDERS[[#Headers],[LAST_UPDATED_BY]],"` = ",R18,", `",ORDERS[[#Headers],[LAST_UPDATED_DATE]],"` = '",S18,"' WHERE `",ORDERS[[#Headers],[ID]],"` = ",A18,";")</f>
        <v>UPDATE `epos`.`ORDERS` SET`ID` = 15,`ORDER_NUMBER` = 'A-115', `TABLE_NUMBER` = 2, `CUSTOMER_ID` = 2, `STARTED` = '2014-05-22  12:03:00', `ENDED` = '2014-05-22  14:03:00', `ACTIVE` = 0, `NO_OF_GUEST` = 4, `TOTAL` = 30000, `PAID_AMOUNT` = 30000, `PAYMENT_METHOD` = 'DEBIT', `TIP` = 0, `DISCOUNT` = 0, `REST_ID` = 2, `USER_ID` = 1, `LAST_UPDATED_BY` = 1, `LAST_UPDATED_DATE` = '2014-12-23' WHERE `ID` = 15;</v>
      </c>
    </row>
    <row r="19" spans="1:21">
      <c r="A19" s="3">
        <v>16</v>
      </c>
      <c r="B19" s="3" t="s">
        <v>191</v>
      </c>
      <c r="C19" s="3">
        <v>3</v>
      </c>
      <c r="D19" s="3">
        <v>3</v>
      </c>
      <c r="E19" s="22" t="s">
        <v>229</v>
      </c>
      <c r="F19" s="22" t="s">
        <v>237</v>
      </c>
      <c r="G19" s="3">
        <v>0</v>
      </c>
      <c r="H19" s="3">
        <v>4</v>
      </c>
      <c r="I19" s="3">
        <v>40000</v>
      </c>
      <c r="J19" s="3">
        <f>ORDERS[[#This Row],[TOTAL]]+ORDERS[[#This Row],[TIP]]-ORDERS[[#This Row],[DISCOUNT]]</f>
        <v>40000</v>
      </c>
      <c r="K19" s="3" t="s">
        <v>131</v>
      </c>
      <c r="L19" s="3">
        <v>0</v>
      </c>
      <c r="M19" s="3">
        <v>0</v>
      </c>
      <c r="N19" s="3">
        <v>2</v>
      </c>
      <c r="O19" s="3">
        <v>2</v>
      </c>
      <c r="P19" s="4">
        <v>1</v>
      </c>
      <c r="Q19" s="4" t="s">
        <v>114</v>
      </c>
      <c r="R19" s="4">
        <v>1</v>
      </c>
      <c r="S19" s="4" t="s">
        <v>114</v>
      </c>
      <c r="T19" s="3" t="str">
        <f>CONCATENATE("INSERT INTO `",$C$1,"`.`",$C$2,"` (`",ORDERS[[#Headers],[ID]],"`, `",ORDERS[[#Headers],[ORDER_NUMBER]],"`, `",ORDERS[[#Headers],[TABLE_NUMBER]],"`, `",ORDERS[[#Headers],[CUSTOMER_ID]],"`, `",ORDERS[[#Headers],[STARTED]],"`, `",ORDERS[[#Headers],[ENDED]],"`, `",ORDERS[[#Headers],[ACTIVE]],"`, `",ORDERS[[#Headers],[NO_OF_GUEST]],"`, `",ORDERS[[#Headers],[TOTAL]],"`, `",ORDERS[[#Headers],[PAID_AMOUNT]],"`, `",ORDERS[[#Headers],[PAYMENT_METHOD]],"`, `",ORDERS[[#Headers],[TIP]],"`, `",ORDERS[[#Headers],[DISCOUNT]],"`, `",ORDERS[[#Headers],[REST_ID]],"`, `",ORDERS[[#Headers],[USER_ID]],"`, `",ORDERS[[#Headers],[CREATED_BY]],"`, `",ORDERS[[#Headers],[CREATED_DATE]],"`, `",ORDERS[[#Headers],[LAST_UPDATED_BY]],"`, `",ORDERS[[#Headers],[LAST_UPDATED_DATE]],"`) VALUES (",A19,", '",B19,"', ",C19,", ",D19,", '",E19,"', '",F19,"', ",G19,", ",H19,", ",I19,", ",J19,", '",K19,"', ",L19,", ",M19,", ",N19,", ",O19,", ",P19,", '",Q19,"', ",R19,", '",S19,"')",";")</f>
        <v>INSERT INTO `epos`.`ORDERS` (`ID`, `ORDER_NUMBER`, `TABLE_NUMBER`, `CUSTOMER_ID`, `STARTED`, `ENDED`, `ACTIVE`, `NO_OF_GUEST`, `TOTAL`, `PAID_AMOUNT`, `PAYMENT_METHOD`, `TIP`, `DISCOUNT`, `REST_ID`, `USER_ID`, `CREATED_BY`, `CREATED_DATE`, `LAST_UPDATED_BY`, `LAST_UPDATED_DATE`) VALUES (16, 'A-116', 3, 3, '2014-02-22  12:03:00', '2014-02-22  14:03:00', 0, 4, 40000, 40000, 'CASH', 0, 0, 2, 2, 1, '2014-12-23', 1, '2014-12-23');</v>
      </c>
      <c r="U19" s="3" t="str">
        <f>CONCATENATE("UPDATE `",$C$1,"`.`",$C$2,"` SET`",ORDERS[[#Headers],[ID]],"` = ",A19,",`",ORDERS[[#Headers],[ORDER_NUMBER]],"` = '",B19,"', `",ORDERS[[#Headers],[TABLE_NUMBER]],"` = ",C19,", `",ORDERS[[#Headers],[CUSTOMER_ID]],"` = ",D19,", `",ORDERS[[#Headers],[STARTED]],"` = '",E19,"', `",ORDERS[[#Headers],[ENDED]],"` = '",F19,"', `",ORDERS[[#Headers],[ACTIVE]],"` = ",G19,", `",ORDERS[[#Headers],[NO_OF_GUEST]],"` = ",H19,", `",ORDERS[[#Headers],[TOTAL]],"` = ",I19,", `",ORDERS[[#Headers],[PAID_AMOUNT]],"` = ",J19,", `",ORDERS[[#Headers],[PAYMENT_METHOD]],"` = '",K19,"', `",ORDERS[[#Headers],[TIP]],"` = ",L19,", `",ORDERS[[#Headers],[DISCOUNT]],"` = ",M19,", `",ORDERS[[#Headers],[REST_ID]],"` = ",N19,", `",ORDERS[[#Headers],[USER_ID]],"` = ",O19,", `",ORDERS[[#Headers],[LAST_UPDATED_BY]],"` = ",R19,", `",ORDERS[[#Headers],[LAST_UPDATED_DATE]],"` = '",S19,"' WHERE `",ORDERS[[#Headers],[ID]],"` = ",A19,";")</f>
        <v>UPDATE `epos`.`ORDERS` SET`ID` = 16,`ORDER_NUMBER` = 'A-116', `TABLE_NUMBER` = 3, `CUSTOMER_ID` = 3, `STARTED` = '2014-02-22  12:03:00', `ENDED` = '2014-02-22  14:03:00', `ACTIVE` = 0, `NO_OF_GUEST` = 4, `TOTAL` = 40000, `PAID_AMOUNT` = 40000, `PAYMENT_METHOD` = 'CASH', `TIP` = 0, `DISCOUNT` = 0, `REST_ID` = 2, `USER_ID` = 2, `LAST_UPDATED_BY` = 1, `LAST_UPDATED_DATE` = '2014-12-23' WHERE `ID` = 16;</v>
      </c>
    </row>
    <row r="20" spans="1:21">
      <c r="A20" s="6">
        <v>17</v>
      </c>
      <c r="B20" s="3" t="s">
        <v>192</v>
      </c>
      <c r="C20" s="3">
        <v>4</v>
      </c>
      <c r="D20" s="3">
        <v>1</v>
      </c>
      <c r="E20" s="22" t="s">
        <v>228</v>
      </c>
      <c r="F20" s="22" t="s">
        <v>236</v>
      </c>
      <c r="G20" s="3">
        <v>0</v>
      </c>
      <c r="H20" s="3">
        <v>6</v>
      </c>
      <c r="I20" s="3">
        <v>20000</v>
      </c>
      <c r="J20" s="3">
        <f>ORDERS[[#This Row],[TOTAL]]+ORDERS[[#This Row],[TIP]]-ORDERS[[#This Row],[DISCOUNT]]</f>
        <v>22000</v>
      </c>
      <c r="K20" s="3" t="s">
        <v>131</v>
      </c>
      <c r="L20" s="3">
        <v>2000</v>
      </c>
      <c r="M20" s="3">
        <v>0</v>
      </c>
      <c r="N20" s="3">
        <v>2</v>
      </c>
      <c r="O20" s="3">
        <v>2</v>
      </c>
      <c r="P20" s="4">
        <v>1</v>
      </c>
      <c r="Q20" s="4" t="s">
        <v>114</v>
      </c>
      <c r="R20" s="4">
        <v>1</v>
      </c>
      <c r="S20" s="4" t="s">
        <v>114</v>
      </c>
      <c r="T20" s="3" t="str">
        <f>CONCATENATE("INSERT INTO `",$C$1,"`.`",$C$2,"` (`",ORDERS[[#Headers],[ID]],"`, `",ORDERS[[#Headers],[ORDER_NUMBER]],"`, `",ORDERS[[#Headers],[TABLE_NUMBER]],"`, `",ORDERS[[#Headers],[CUSTOMER_ID]],"`, `",ORDERS[[#Headers],[STARTED]],"`, `",ORDERS[[#Headers],[ENDED]],"`, `",ORDERS[[#Headers],[ACTIVE]],"`, `",ORDERS[[#Headers],[NO_OF_GUEST]],"`, `",ORDERS[[#Headers],[TOTAL]],"`, `",ORDERS[[#Headers],[PAID_AMOUNT]],"`, `",ORDERS[[#Headers],[PAYMENT_METHOD]],"`, `",ORDERS[[#Headers],[TIP]],"`, `",ORDERS[[#Headers],[DISCOUNT]],"`, `",ORDERS[[#Headers],[REST_ID]],"`, `",ORDERS[[#Headers],[USER_ID]],"`, `",ORDERS[[#Headers],[CREATED_BY]],"`, `",ORDERS[[#Headers],[CREATED_DATE]],"`, `",ORDERS[[#Headers],[LAST_UPDATED_BY]],"`, `",ORDERS[[#Headers],[LAST_UPDATED_DATE]],"`) VALUES (",A20,", '",B20,"', ",C20,", ",D20,", '",E20,"', '",F20,"', ",G20,", ",H20,", ",I20,", ",J20,", '",K20,"', ",L20,", ",M20,", ",N20,", ",O20,", ",P20,", '",Q20,"', ",R20,", '",S20,"')",";")</f>
        <v>INSERT INTO `epos`.`ORDERS` (`ID`, `ORDER_NUMBER`, `TABLE_NUMBER`, `CUSTOMER_ID`, `STARTED`, `ENDED`, `ACTIVE`, `NO_OF_GUEST`, `TOTAL`, `PAID_AMOUNT`, `PAYMENT_METHOD`, `TIP`, `DISCOUNT`, `REST_ID`, `USER_ID`, `CREATED_BY`, `CREATED_DATE`, `LAST_UPDATED_BY`, `LAST_UPDATED_DATE`) VALUES (17, 'A-117', 4, 1, '2014-01-22  12:03:00', '2014-01-22  14:03:00', 0, 6, 20000, 22000, 'CASH', 2000, 0, 2, 2, 1, '2014-12-23', 1, '2014-12-23');</v>
      </c>
      <c r="U20" s="3" t="str">
        <f>CONCATENATE("UPDATE `",$C$1,"`.`",$C$2,"` SET`",ORDERS[[#Headers],[ID]],"` = ",A20,",`",ORDERS[[#Headers],[ORDER_NUMBER]],"` = '",B20,"', `",ORDERS[[#Headers],[TABLE_NUMBER]],"` = ",C20,", `",ORDERS[[#Headers],[CUSTOMER_ID]],"` = ",D20,", `",ORDERS[[#Headers],[STARTED]],"` = '",E20,"', `",ORDERS[[#Headers],[ENDED]],"` = '",F20,"', `",ORDERS[[#Headers],[ACTIVE]],"` = ",G20,", `",ORDERS[[#Headers],[NO_OF_GUEST]],"` = ",H20,", `",ORDERS[[#Headers],[TOTAL]],"` = ",I20,", `",ORDERS[[#Headers],[PAID_AMOUNT]],"` = ",J20,", `",ORDERS[[#Headers],[PAYMENT_METHOD]],"` = '",K20,"', `",ORDERS[[#Headers],[TIP]],"` = ",L20,", `",ORDERS[[#Headers],[DISCOUNT]],"` = ",M20,", `",ORDERS[[#Headers],[REST_ID]],"` = ",N20,", `",ORDERS[[#Headers],[USER_ID]],"` = ",O20,", `",ORDERS[[#Headers],[LAST_UPDATED_BY]],"` = ",R20,", `",ORDERS[[#Headers],[LAST_UPDATED_DATE]],"` = '",S20,"' WHERE `",ORDERS[[#Headers],[ID]],"` = ",A20,";")</f>
        <v>UPDATE `epos`.`ORDERS` SET`ID` = 17,`ORDER_NUMBER` = 'A-117', `TABLE_NUMBER` = 4, `CUSTOMER_ID` = 1, `STARTED` = '2014-01-22  12:03:00', `ENDED` = '2014-01-22  14:03:00', `ACTIVE` = 0, `NO_OF_GUEST` = 6, `TOTAL` = 20000, `PAID_AMOUNT` = 22000, `PAYMENT_METHOD` = 'CASH', `TIP` = 2000, `DISCOUNT` = 0, `REST_ID` = 2, `USER_ID` = 2, `LAST_UPDATED_BY` = 1, `LAST_UPDATED_DATE` = '2014-12-23' WHERE `ID` = 17;</v>
      </c>
    </row>
    <row r="21" spans="1: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3"/>
      <c r="R21" s="2"/>
      <c r="S21" s="3"/>
      <c r="T21" s="2"/>
      <c r="U21" s="3"/>
    </row>
    <row r="22" spans="1:2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3"/>
      <c r="R22" s="2"/>
      <c r="S22" s="3"/>
      <c r="T22" s="2"/>
      <c r="U22" s="3"/>
    </row>
    <row r="23" spans="1:2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3"/>
      <c r="R23" s="2"/>
      <c r="S23" s="3"/>
      <c r="T23" s="2"/>
      <c r="U23" s="3"/>
    </row>
    <row r="24" spans="1:2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3"/>
      <c r="R24" s="2"/>
      <c r="S24" s="3"/>
      <c r="T24" s="2"/>
      <c r="U24" s="3"/>
    </row>
    <row r="25" spans="1:2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3"/>
      <c r="R25" s="2"/>
      <c r="S25" s="3"/>
      <c r="T25" s="2"/>
      <c r="U25" s="3"/>
    </row>
    <row r="26" spans="1:2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3"/>
      <c r="R26" s="2"/>
      <c r="S26" s="3"/>
      <c r="T26" s="2"/>
      <c r="U26" s="3"/>
    </row>
    <row r="27" spans="1:2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3"/>
      <c r="R27" s="2"/>
      <c r="S27" s="3"/>
      <c r="T27" s="2"/>
      <c r="U27" s="3"/>
    </row>
  </sheetData>
  <mergeCells count="2">
    <mergeCell ref="A1:B1"/>
    <mergeCell ref="A2:B2"/>
  </mergeCells>
  <pageMargins left="0.7" right="0.7" top="0.75" bottom="0.75" header="0.3" footer="0.3"/>
  <pageSetup orientation="portrait" horizontalDpi="1200" verticalDpi="120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RESTAURANTS</vt:lpstr>
      <vt:lpstr>ROLE</vt:lpstr>
      <vt:lpstr>CATEGORY</vt:lpstr>
      <vt:lpstr>CUSTOMERS</vt:lpstr>
      <vt:lpstr>TABLES</vt:lpstr>
      <vt:lpstr>USERS</vt:lpstr>
      <vt:lpstr>USERS_RESTAURANTS</vt:lpstr>
      <vt:lpstr>MENU</vt:lpstr>
      <vt:lpstr>ORDERS</vt:lpstr>
      <vt:lpstr>PRINTER</vt:lpstr>
      <vt:lpstr>ORDER_DETAILS</vt:lpstr>
      <vt:lpstr>REF VALUES</vt:lpstr>
      <vt:lpstr>INVENTORY</vt:lpstr>
      <vt:lpstr>TABLE ORDER</vt:lpstr>
      <vt:lpstr>Data Checks</vt:lpstr>
    </vt:vector>
  </TitlesOfParts>
  <Company>espionate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 Agarwal</dc:creator>
  <cp:lastModifiedBy>Tarun Agarwal</cp:lastModifiedBy>
  <dcterms:created xsi:type="dcterms:W3CDTF">2014-11-23T08:58:02Z</dcterms:created>
  <dcterms:modified xsi:type="dcterms:W3CDTF">2014-12-05T04:36:39Z</dcterms:modified>
</cp:coreProperties>
</file>