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dmin\Desktop\1st Semester\OR 531\Assignments\"/>
    </mc:Choice>
  </mc:AlternateContent>
  <xr:revisionPtr revIDLastSave="0" documentId="13_ncr:1_{4C82D3C1-546F-4626-8D6C-BE3E4589493C}" xr6:coauthVersionLast="47" xr6:coauthVersionMax="47" xr10:uidLastSave="{00000000-0000-0000-0000-000000000000}"/>
  <bookViews>
    <workbookView xWindow="-120" yWindow="-120" windowWidth="20730" windowHeight="11160" tabRatio="1000" activeTab="1" xr2:uid="{CD55403A-3A1E-4D7D-8742-11B8CEC5B83E}"/>
  </bookViews>
  <sheets>
    <sheet name="4-a,c" sheetId="2" r:id="rId1"/>
    <sheet name="10-a,b" sheetId="4" r:id="rId2"/>
    <sheet name="10c" sheetId="8" r:id="rId3"/>
    <sheet name="10d" sheetId="13" r:id="rId4"/>
    <sheet name="10e" sheetId="17" r:id="rId5"/>
  </sheets>
  <definedNames>
    <definedName name="coin_cuttype" localSheetId="1" hidden="1">1</definedName>
    <definedName name="coin_cuttype" localSheetId="0" hidden="1">1</definedName>
    <definedName name="coin_dualtol" localSheetId="1" hidden="1">0.0000001</definedName>
    <definedName name="coin_dualtol" localSheetId="0" hidden="1">0.0000001</definedName>
    <definedName name="coin_heurs" localSheetId="1" hidden="1">1</definedName>
    <definedName name="coin_heurs" localSheetId="0" hidden="1">1</definedName>
    <definedName name="coin_integerpresolve" localSheetId="1" hidden="1">1</definedName>
    <definedName name="coin_integerpresolve" localSheetId="0" hidden="1">1</definedName>
    <definedName name="coin_presolve1" localSheetId="1" hidden="1">1</definedName>
    <definedName name="coin_presolve1" localSheetId="0" hidden="1">1</definedName>
    <definedName name="coin_primaltol" localSheetId="1" hidden="1">0.0000001</definedName>
    <definedName name="coin_primaltol" localSheetId="0" hidden="1">0.0000001</definedName>
    <definedName name="coin_thread_mode" localSheetId="1" hidden="1">0</definedName>
    <definedName name="coin_thread_mode" localSheetId="0" hidden="1">0</definedName>
    <definedName name="coin_threads" localSheetId="1" hidden="1">4</definedName>
    <definedName name="coin_threads" localSheetId="0" hidden="1">4</definedName>
    <definedName name="solver_adj" localSheetId="1" hidden="1">'10-a,b'!$D$9:$F$9</definedName>
    <definedName name="solver_adj" localSheetId="2" hidden="1">'10c'!$B$9:$D$9</definedName>
    <definedName name="solver_adj" localSheetId="3" hidden="1">'10d'!$B$9:$D$9</definedName>
    <definedName name="solver_adj" localSheetId="4" hidden="1">'10e'!$B$9:$D$9</definedName>
    <definedName name="solver_adj" localSheetId="0" hidden="1">'4-a,c'!$B$3:$F$3</definedName>
    <definedName name="solver_adj_ob" localSheetId="1" hidden="1">1</definedName>
    <definedName name="solver_adj_ob" localSheetId="2" hidden="1">1</definedName>
    <definedName name="solver_adj_ob" localSheetId="3" hidden="1">1</definedName>
    <definedName name="solver_adj_ob" localSheetId="4" hidden="1">1</definedName>
    <definedName name="solver_adj_ob" localSheetId="0" hidden="1">1</definedName>
    <definedName name="solver_cha" localSheetId="1" hidden="1">0</definedName>
    <definedName name="solver_cha" localSheetId="2" hidden="1">0</definedName>
    <definedName name="solver_cha" localSheetId="3" hidden="1">0</definedName>
    <definedName name="solver_cha" localSheetId="4" hidden="1">0</definedName>
    <definedName name="solver_cha" localSheetId="0" hidden="1">0</definedName>
    <definedName name="solver_chc1" localSheetId="1" hidden="1">0</definedName>
    <definedName name="solver_chc1" localSheetId="2" hidden="1">0</definedName>
    <definedName name="solver_chc1" localSheetId="3" hidden="1">0</definedName>
    <definedName name="solver_chc1" localSheetId="4" hidden="1">0</definedName>
    <definedName name="solver_chc1" localSheetId="0" hidden="1">0</definedName>
    <definedName name="solver_chc2" localSheetId="1" hidden="1">0</definedName>
    <definedName name="solver_chc2" localSheetId="2" hidden="1">0</definedName>
    <definedName name="solver_chc2" localSheetId="3" hidden="1">0</definedName>
    <definedName name="solver_chc2" localSheetId="4" hidden="1">0</definedName>
    <definedName name="solver_chc2" localSheetId="0" hidden="1">0</definedName>
    <definedName name="solver_chc3" localSheetId="1" hidden="1">0</definedName>
    <definedName name="solver_chc3" localSheetId="2" hidden="1">0</definedName>
    <definedName name="solver_chc3" localSheetId="3" hidden="1">0</definedName>
    <definedName name="solver_chc3" localSheetId="4" hidden="1">0</definedName>
    <definedName name="solver_chc3" localSheetId="0" hidden="1">0</definedName>
    <definedName name="solver_chc4" localSheetId="0" hidden="1">0</definedName>
    <definedName name="solver_chc5" localSheetId="0" hidden="1">0</definedName>
    <definedName name="solver_chn" localSheetId="1" hidden="1">4</definedName>
    <definedName name="solver_chn" localSheetId="2" hidden="1">4</definedName>
    <definedName name="solver_chn" localSheetId="3" hidden="1">4</definedName>
    <definedName name="solver_chn" localSheetId="4" hidden="1">4</definedName>
    <definedName name="solver_chn" localSheetId="0" hidden="1">4</definedName>
    <definedName name="solver_chp1" localSheetId="1" hidden="1">0</definedName>
    <definedName name="solver_chp1" localSheetId="2" hidden="1">0</definedName>
    <definedName name="solver_chp1" localSheetId="3" hidden="1">0</definedName>
    <definedName name="solver_chp1" localSheetId="4" hidden="1">0</definedName>
    <definedName name="solver_chp1" localSheetId="0" hidden="1">0</definedName>
    <definedName name="solver_chp2" localSheetId="1" hidden="1">0</definedName>
    <definedName name="solver_chp2" localSheetId="2" hidden="1">0</definedName>
    <definedName name="solver_chp2" localSheetId="3" hidden="1">0</definedName>
    <definedName name="solver_chp2" localSheetId="4" hidden="1">0</definedName>
    <definedName name="solver_chp2" localSheetId="0" hidden="1">0</definedName>
    <definedName name="solver_chp3" localSheetId="1" hidden="1">0</definedName>
    <definedName name="solver_chp3" localSheetId="2" hidden="1">0</definedName>
    <definedName name="solver_chp3" localSheetId="3" hidden="1">0</definedName>
    <definedName name="solver_chp3" localSheetId="4" hidden="1">0</definedName>
    <definedName name="solver_chp3" localSheetId="0" hidden="1">0</definedName>
    <definedName name="solver_chp4" localSheetId="0" hidden="1">0</definedName>
    <definedName name="solver_chp5" localSheetId="0" hidden="1">0</definedName>
    <definedName name="solver_cht" localSheetId="1" hidden="1">0</definedName>
    <definedName name="solver_cht" localSheetId="2" hidden="1">0</definedName>
    <definedName name="solver_cht" localSheetId="3" hidden="1">0</definedName>
    <definedName name="solver_cht" localSheetId="4" hidden="1">0</definedName>
    <definedName name="solver_cht" localSheetId="0" hidden="1">0</definedName>
    <definedName name="solver_cir1" localSheetId="1" hidden="1">1</definedName>
    <definedName name="solver_cir1" localSheetId="2" hidden="1">1</definedName>
    <definedName name="solver_cir1" localSheetId="3" hidden="1">1</definedName>
    <definedName name="solver_cir1" localSheetId="4" hidden="1">1</definedName>
    <definedName name="solver_cir1" localSheetId="0" hidden="1">1</definedName>
    <definedName name="solver_cir2" localSheetId="1" hidden="1">1</definedName>
    <definedName name="solver_cir2" localSheetId="2" hidden="1">1</definedName>
    <definedName name="solver_cir2" localSheetId="3" hidden="1">1</definedName>
    <definedName name="solver_cir2" localSheetId="4" hidden="1">1</definedName>
    <definedName name="solver_cir2" localSheetId="0" hidden="1">1</definedName>
    <definedName name="solver_cir3" localSheetId="1" hidden="1">1</definedName>
    <definedName name="solver_cir3" localSheetId="2" hidden="1">1</definedName>
    <definedName name="solver_cir3" localSheetId="3" hidden="1">1</definedName>
    <definedName name="solver_cir3" localSheetId="4" hidden="1">1</definedName>
    <definedName name="solver_cir3" localSheetId="0" hidden="1">1</definedName>
    <definedName name="solver_cir4" localSheetId="0" hidden="1">1</definedName>
    <definedName name="solver_cir5" localSheetId="0" hidden="1">1</definedName>
    <definedName name="solver_con" localSheetId="1" hidden="1">" "</definedName>
    <definedName name="solver_con" localSheetId="2" hidden="1">" "</definedName>
    <definedName name="solver_con" localSheetId="3" hidden="1">" "</definedName>
    <definedName name="solver_con" localSheetId="4" hidden="1">" "</definedName>
    <definedName name="solver_con" localSheetId="0" hidden="1">" "</definedName>
    <definedName name="solver_con1" localSheetId="1" hidden="1">" "</definedName>
    <definedName name="solver_con1" localSheetId="2" hidden="1">" "</definedName>
    <definedName name="solver_con1" localSheetId="3" hidden="1">" "</definedName>
    <definedName name="solver_con1" localSheetId="4" hidden="1">" "</definedName>
    <definedName name="solver_con1" localSheetId="0" hidden="1">" "</definedName>
    <definedName name="solver_con2" localSheetId="1" hidden="1">" "</definedName>
    <definedName name="solver_con2" localSheetId="2" hidden="1">" "</definedName>
    <definedName name="solver_con2" localSheetId="3" hidden="1">" "</definedName>
    <definedName name="solver_con2" localSheetId="4" hidden="1">" "</definedName>
    <definedName name="solver_con2" localSheetId="0" hidden="1">" "</definedName>
    <definedName name="solver_con3" localSheetId="1" hidden="1">" "</definedName>
    <definedName name="solver_con3" localSheetId="2" hidden="1">" "</definedName>
    <definedName name="solver_con3" localSheetId="3" hidden="1">" "</definedName>
    <definedName name="solver_con3" localSheetId="4" hidden="1">" "</definedName>
    <definedName name="solver_con3" localSheetId="0" hidden="1">" "</definedName>
    <definedName name="solver_con4" localSheetId="0" hidden="1">" "</definedName>
    <definedName name="solver_con5" localSheetId="0" hidden="1">" "</definedName>
    <definedName name="solver_dia" localSheetId="1" hidden="1">5</definedName>
    <definedName name="solver_dia" localSheetId="2" hidden="1">5</definedName>
    <definedName name="solver_dia" localSheetId="3" hidden="1">5</definedName>
    <definedName name="solver_dia" localSheetId="4" hidden="1">5</definedName>
    <definedName name="solver_dia" localSheetId="0" hidden="1">5</definedName>
    <definedName name="solver_drv" localSheetId="1" hidden="1">1</definedName>
    <definedName name="solver_drv" localSheetId="0" hidden="1">1</definedName>
    <definedName name="solver_eng" localSheetId="1" hidden="1">2</definedName>
    <definedName name="solver_eng" localSheetId="0" hidden="1">2</definedName>
    <definedName name="solver_iao" localSheetId="1" hidden="1">0</definedName>
    <definedName name="solver_iao" localSheetId="2" hidden="1">0</definedName>
    <definedName name="solver_iao" localSheetId="3" hidden="1">0</definedName>
    <definedName name="solver_iao" localSheetId="4" hidden="1">0</definedName>
    <definedName name="solver_iao" localSheetId="0" hidden="1">0</definedName>
    <definedName name="solver_int" localSheetId="1" hidden="1">0</definedName>
    <definedName name="solver_int" localSheetId="2" hidden="1">0</definedName>
    <definedName name="solver_int" localSheetId="3" hidden="1">0</definedName>
    <definedName name="solver_int" localSheetId="4" hidden="1">0</definedName>
    <definedName name="solver_int" localSheetId="0" hidden="1">0</definedName>
    <definedName name="solver_irs" localSheetId="1" hidden="1">0</definedName>
    <definedName name="solver_irs" localSheetId="2" hidden="1">0</definedName>
    <definedName name="solver_irs" localSheetId="3" hidden="1">0</definedName>
    <definedName name="solver_irs" localSheetId="4" hidden="1">0</definedName>
    <definedName name="solver_irs" localSheetId="0" hidden="1">0</definedName>
    <definedName name="solver_ism" localSheetId="1" hidden="1">0</definedName>
    <definedName name="solver_ism" localSheetId="2" hidden="1">0</definedName>
    <definedName name="solver_ism" localSheetId="3" hidden="1">0</definedName>
    <definedName name="solver_ism" localSheetId="4" hidden="1">0</definedName>
    <definedName name="solver_ism" localSheetId="0" hidden="1">0</definedName>
    <definedName name="solver_itr" localSheetId="1" hidden="1">2147483647</definedName>
    <definedName name="solver_itr" localSheetId="0" hidden="1">2147483647</definedName>
    <definedName name="solver_kiv" localSheetId="1" hidden="1">2E+30</definedName>
    <definedName name="solver_kiv" localSheetId="0" hidden="1">2E+30</definedName>
    <definedName name="solver_lhs_ob1" localSheetId="1" hidden="1">0</definedName>
    <definedName name="solver_lhs_ob1" localSheetId="2" hidden="1">0</definedName>
    <definedName name="solver_lhs_ob1" localSheetId="3" hidden="1">0</definedName>
    <definedName name="solver_lhs_ob1" localSheetId="4" hidden="1">0</definedName>
    <definedName name="solver_lhs_ob1" localSheetId="0" hidden="1">0</definedName>
    <definedName name="solver_lhs_ob2" localSheetId="1" hidden="1">0</definedName>
    <definedName name="solver_lhs_ob2" localSheetId="2" hidden="1">0</definedName>
    <definedName name="solver_lhs_ob2" localSheetId="3" hidden="1">0</definedName>
    <definedName name="solver_lhs_ob2" localSheetId="4" hidden="1">0</definedName>
    <definedName name="solver_lhs_ob2" localSheetId="0" hidden="1">0</definedName>
    <definedName name="solver_lhs_ob3" localSheetId="1" hidden="1">0</definedName>
    <definedName name="solver_lhs_ob3" localSheetId="2" hidden="1">0</definedName>
    <definedName name="solver_lhs_ob3" localSheetId="3" hidden="1">0</definedName>
    <definedName name="solver_lhs_ob3" localSheetId="4" hidden="1">0</definedName>
    <definedName name="solver_lhs_ob3" localSheetId="0" hidden="1">0</definedName>
    <definedName name="solver_lhs_ob4" localSheetId="0" hidden="1">0</definedName>
    <definedName name="solver_lhs_ob5" localSheetId="0" hidden="1">0</definedName>
    <definedName name="solver_lhs1" localSheetId="1" hidden="1">'10-a,b'!$G$18</definedName>
    <definedName name="solver_lhs1" localSheetId="2" hidden="1">'10c'!$E$18</definedName>
    <definedName name="solver_lhs1" localSheetId="3" hidden="1">'10d'!$E$18</definedName>
    <definedName name="solver_lhs1" localSheetId="4" hidden="1">'10e'!$E$18</definedName>
    <definedName name="solver_lhs1" localSheetId="0" hidden="1">'4-a,c'!$G$10</definedName>
    <definedName name="solver_lhs2" localSheetId="1" hidden="1">'10-a,b'!$G$20:$G$23</definedName>
    <definedName name="solver_lhs2" localSheetId="2" hidden="1">'10c'!$E$20:$E$23</definedName>
    <definedName name="solver_lhs2" localSheetId="3" hidden="1">'10d'!$E$20:$E$23</definedName>
    <definedName name="solver_lhs2" localSheetId="4" hidden="1">'10e'!$E$20:$E$23</definedName>
    <definedName name="solver_lhs2" localSheetId="0" hidden="1">'4-a,c'!$G$11</definedName>
    <definedName name="solver_lhs3" localSheetId="1" hidden="1">'10-a,b'!$G$25:$G$27</definedName>
    <definedName name="solver_lhs3" localSheetId="2" hidden="1">'10c'!$E$25:$E$27</definedName>
    <definedName name="solver_lhs3" localSheetId="3" hidden="1">'10d'!$E$25:$E$27</definedName>
    <definedName name="solver_lhs3" localSheetId="4" hidden="1">'10e'!$E$25:$E$27</definedName>
    <definedName name="solver_lhs3" localSheetId="0" hidden="1">'4-a,c'!$G$12</definedName>
    <definedName name="solver_lhs4" localSheetId="0" hidden="1">'4-a,c'!$G$13:$G$17</definedName>
    <definedName name="solver_lhs5" localSheetId="0" hidden="1">'4-a,c'!$G$18:$G$22</definedName>
    <definedName name="solver_lin" localSheetId="1" hidden="1">1</definedName>
    <definedName name="solver_lin" localSheetId="0" hidden="1">1</definedName>
    <definedName name="solver_mda" localSheetId="1" hidden="1">4</definedName>
    <definedName name="solver_mda" localSheetId="2" hidden="1">4</definedName>
    <definedName name="solver_mda" localSheetId="3" hidden="1">4</definedName>
    <definedName name="solver_mda" localSheetId="4" hidden="1">4</definedName>
    <definedName name="solver_mda" localSheetId="0" hidden="1">4</definedName>
    <definedName name="solver_mip" localSheetId="1" hidden="1">2147483647</definedName>
    <definedName name="solver_mip" localSheetId="0" hidden="1">2147483647</definedName>
    <definedName name="solver_mod" localSheetId="1" hidden="1">3</definedName>
    <definedName name="solver_mod" localSheetId="2" hidden="1">3</definedName>
    <definedName name="solver_mod" localSheetId="3" hidden="1">3</definedName>
    <definedName name="solver_mod" localSheetId="4" hidden="1">3</definedName>
    <definedName name="solver_mod" localSheetId="0" hidden="1">3</definedName>
    <definedName name="solver_neg" localSheetId="1" hidden="1">0</definedName>
    <definedName name="solver_neg" localSheetId="0" hidden="1">0</definedName>
    <definedName name="solver_nod" localSheetId="1" hidden="1">2147483647</definedName>
    <definedName name="solver_nod" localSheetId="0" hidden="1">2147483647</definedName>
    <definedName name="solver_nopt" localSheetId="1" hidden="1">1</definedName>
    <definedName name="solver_nopt" localSheetId="2" hidden="1">1</definedName>
    <definedName name="solver_nopt" localSheetId="3" hidden="1">1</definedName>
    <definedName name="solver_nopt" localSheetId="4" hidden="1">1</definedName>
    <definedName name="solver_ntr" localSheetId="1" hidden="1">0</definedName>
    <definedName name="solver_ntr" localSheetId="2" hidden="1">0</definedName>
    <definedName name="solver_ntr" localSheetId="3" hidden="1">0</definedName>
    <definedName name="solver_ntr" localSheetId="4" hidden="1">0</definedName>
    <definedName name="solver_ntr" localSheetId="0" hidden="1">0</definedName>
    <definedName name="solver_ntri" hidden="1">1000</definedName>
    <definedName name="solver_num" localSheetId="1" hidden="1">3</definedName>
    <definedName name="solver_num" localSheetId="2" hidden="1">3</definedName>
    <definedName name="solver_num" localSheetId="3" hidden="1">3</definedName>
    <definedName name="solver_num" localSheetId="4" hidden="1">3</definedName>
    <definedName name="solver_num" localSheetId="0" hidden="1">5</definedName>
    <definedName name="solver_obc" localSheetId="1" hidden="1">0</definedName>
    <definedName name="solver_obc" localSheetId="2" hidden="1">0</definedName>
    <definedName name="solver_obc" localSheetId="3" hidden="1">0</definedName>
    <definedName name="solver_obc" localSheetId="4" hidden="1">0</definedName>
    <definedName name="solver_obc" localSheetId="0" hidden="1">0</definedName>
    <definedName name="solver_obp" localSheetId="1" hidden="1">0</definedName>
    <definedName name="solver_obp" localSheetId="2" hidden="1">0</definedName>
    <definedName name="solver_obp" localSheetId="3" hidden="1">0</definedName>
    <definedName name="solver_obp" localSheetId="4" hidden="1">0</definedName>
    <definedName name="solver_obp" localSheetId="0" hidden="1">0</definedName>
    <definedName name="solver_opt" localSheetId="1" hidden="1">'10-a,b'!$D$15</definedName>
    <definedName name="solver_opt" localSheetId="2" hidden="1">'10c'!$B$15</definedName>
    <definedName name="solver_opt" localSheetId="3" hidden="1">'10d'!$B$15</definedName>
    <definedName name="solver_opt" localSheetId="4" hidden="1">'10e'!$B$15</definedName>
    <definedName name="solver_opt" localSheetId="0" hidden="1">'4-a,c'!$G$7</definedName>
    <definedName name="solver_opt_ob" localSheetId="1" hidden="1">1</definedName>
    <definedName name="solver_opt_ob" localSheetId="2" hidden="1">1</definedName>
    <definedName name="solver_opt_ob" localSheetId="3" hidden="1">1</definedName>
    <definedName name="solver_opt_ob" localSheetId="4" hidden="1">1</definedName>
    <definedName name="solver_opt_ob" localSheetId="0" hidden="1">1</definedName>
    <definedName name="solver_psi" localSheetId="1" hidden="1">0</definedName>
    <definedName name="solver_psi" localSheetId="2" hidden="1">0</definedName>
    <definedName name="solver_psi" localSheetId="3" hidden="1">0</definedName>
    <definedName name="solver_psi" localSheetId="4" hidden="1">0</definedName>
    <definedName name="solver_psi" localSheetId="0" hidden="1">0</definedName>
    <definedName name="solver_rdp" localSheetId="1" hidden="1">0</definedName>
    <definedName name="solver_rdp" localSheetId="2" hidden="1">0</definedName>
    <definedName name="solver_rdp" localSheetId="3" hidden="1">0</definedName>
    <definedName name="solver_rdp" localSheetId="4" hidden="1">0</definedName>
    <definedName name="solver_rdp" localSheetId="0" hidden="1">0</definedName>
    <definedName name="solver_reco1" localSheetId="1" hidden="1">0</definedName>
    <definedName name="solver_reco1" localSheetId="2" hidden="1">0</definedName>
    <definedName name="solver_reco1" localSheetId="3" hidden="1">0</definedName>
    <definedName name="solver_reco1" localSheetId="4" hidden="1">0</definedName>
    <definedName name="solver_reco1" localSheetId="0" hidden="1">0</definedName>
    <definedName name="solver_reco2" localSheetId="1" hidden="1">0</definedName>
    <definedName name="solver_reco2" localSheetId="2" hidden="1">0</definedName>
    <definedName name="solver_reco2" localSheetId="3" hidden="1">0</definedName>
    <definedName name="solver_reco2" localSheetId="4" hidden="1">0</definedName>
    <definedName name="solver_reco2" localSheetId="0" hidden="1">0</definedName>
    <definedName name="solver_reco3" localSheetId="1" hidden="1">0</definedName>
    <definedName name="solver_reco3" localSheetId="2" hidden="1">0</definedName>
    <definedName name="solver_reco3" localSheetId="3" hidden="1">0</definedName>
    <definedName name="solver_reco3" localSheetId="4" hidden="1">0</definedName>
    <definedName name="solver_reco3" localSheetId="0" hidden="1">0</definedName>
    <definedName name="solver_reco4" localSheetId="0" hidden="1">0</definedName>
    <definedName name="solver_reco5" localSheetId="0" hidden="1">0</definedName>
    <definedName name="solver_rel1" localSheetId="1" hidden="1">1</definedName>
    <definedName name="solver_rel1" localSheetId="2" hidden="1">1</definedName>
    <definedName name="solver_rel1" localSheetId="3" hidden="1">1</definedName>
    <definedName name="solver_rel1" localSheetId="4" hidden="1">1</definedName>
    <definedName name="solver_rel1" localSheetId="0" hidden="1">3</definedName>
    <definedName name="solver_rel2" localSheetId="1" hidden="1">1</definedName>
    <definedName name="solver_rel2" localSheetId="2" hidden="1">1</definedName>
    <definedName name="solver_rel2" localSheetId="3" hidden="1">1</definedName>
    <definedName name="solver_rel2" localSheetId="4" hidden="1">1</definedName>
    <definedName name="solver_rel2" localSheetId="0" hidden="1">1</definedName>
    <definedName name="solver_rel3" localSheetId="1" hidden="1">3</definedName>
    <definedName name="solver_rel3" localSheetId="2" hidden="1">3</definedName>
    <definedName name="solver_rel3" localSheetId="3" hidden="1">3</definedName>
    <definedName name="solver_rel3" localSheetId="4" hidden="1">3</definedName>
    <definedName name="solver_rel3" localSheetId="0" hidden="1">1</definedName>
    <definedName name="solver_rel4" localSheetId="0" hidden="1">1</definedName>
    <definedName name="solver_rel5" localSheetId="0" hidden="1">3</definedName>
    <definedName name="solver_rep" localSheetId="1" hidden="1">0</definedName>
    <definedName name="solver_rep" localSheetId="0" hidden="1">0</definedName>
    <definedName name="solver_rhs1" localSheetId="1" hidden="1">'10-a,b'!$I$18</definedName>
    <definedName name="solver_rhs1" localSheetId="2" hidden="1">'10c'!$G$18</definedName>
    <definedName name="solver_rhs1" localSheetId="3" hidden="1">'10d'!$G$18</definedName>
    <definedName name="solver_rhs1" localSheetId="4" hidden="1">'10e'!$G$18</definedName>
    <definedName name="solver_rhs1" localSheetId="0" hidden="1">'4-a,c'!$I$10</definedName>
    <definedName name="solver_rhs2" localSheetId="1" hidden="1">'10-a,b'!$I$20:$I$23</definedName>
    <definedName name="solver_rhs2" localSheetId="2" hidden="1">'10c'!$G$20:$G$23</definedName>
    <definedName name="solver_rhs2" localSheetId="3" hidden="1">'10d'!$G$20:$G$23</definedName>
    <definedName name="solver_rhs2" localSheetId="4" hidden="1">'10e'!$G$20:$G$23</definedName>
    <definedName name="solver_rhs2" localSheetId="0" hidden="1">'4-a,c'!$I$11</definedName>
    <definedName name="solver_rhs3" localSheetId="1" hidden="1">'10-a,b'!$I$25:$I$27</definedName>
    <definedName name="solver_rhs3" localSheetId="2" hidden="1">'10c'!$G$25:$G$27</definedName>
    <definedName name="solver_rhs3" localSheetId="3" hidden="1">'10d'!$G$25:$G$27</definedName>
    <definedName name="solver_rhs3" localSheetId="4" hidden="1">'10e'!$G$25:$G$27</definedName>
    <definedName name="solver_rhs3" localSheetId="0" hidden="1">'4-a,c'!$I$12</definedName>
    <definedName name="solver_rhs4" localSheetId="0" hidden="1">'4-a,c'!$I$13:$I$17</definedName>
    <definedName name="solver_rhs5" localSheetId="0" hidden="1">'4-a,c'!$I$18:$I$22</definedName>
    <definedName name="solver_rlx" localSheetId="1" hidden="1">0</definedName>
    <definedName name="solver_rlx" localSheetId="2" hidden="1">0</definedName>
    <definedName name="solver_rlx" localSheetId="3" hidden="1">0</definedName>
    <definedName name="solver_rlx" localSheetId="4" hidden="1">0</definedName>
    <definedName name="solver_rlx" localSheetId="0" hidden="1">0</definedName>
    <definedName name="solver_rsmp" hidden="1">2</definedName>
    <definedName name="solver_rtr" localSheetId="1" hidden="1">0</definedName>
    <definedName name="solver_rtr" localSheetId="2" hidden="1">0</definedName>
    <definedName name="solver_rtr" localSheetId="3" hidden="1">0</definedName>
    <definedName name="solver_rtr" localSheetId="4" hidden="1">0</definedName>
    <definedName name="solver_rtr" localSheetId="0" hidden="1">0</definedName>
    <definedName name="solver_rxc1" localSheetId="1" hidden="1">1</definedName>
    <definedName name="solver_rxc1" localSheetId="2" hidden="1">1</definedName>
    <definedName name="solver_rxc1" localSheetId="3" hidden="1">1</definedName>
    <definedName name="solver_rxc1" localSheetId="4" hidden="1">1</definedName>
    <definedName name="solver_rxc1" localSheetId="0" hidden="1">1</definedName>
    <definedName name="solver_rxc2" localSheetId="1" hidden="1">1</definedName>
    <definedName name="solver_rxc2" localSheetId="2" hidden="1">1</definedName>
    <definedName name="solver_rxc2" localSheetId="3" hidden="1">1</definedName>
    <definedName name="solver_rxc2" localSheetId="4" hidden="1">1</definedName>
    <definedName name="solver_rxc2" localSheetId="0" hidden="1">1</definedName>
    <definedName name="solver_rxc3" localSheetId="1" hidden="1">1</definedName>
    <definedName name="solver_rxc3" localSheetId="2" hidden="1">1</definedName>
    <definedName name="solver_rxc3" localSheetId="3" hidden="1">1</definedName>
    <definedName name="solver_rxc3" localSheetId="4" hidden="1">1</definedName>
    <definedName name="solver_rxc3" localSheetId="0" hidden="1">1</definedName>
    <definedName name="solver_rxc4" localSheetId="0" hidden="1">1</definedName>
    <definedName name="solver_rxc5" localSheetId="0" hidden="1">1</definedName>
    <definedName name="solver_rxv" localSheetId="1" hidden="1">1</definedName>
    <definedName name="solver_rxv" localSheetId="2" hidden="1">1</definedName>
    <definedName name="solver_rxv" localSheetId="3" hidden="1">1</definedName>
    <definedName name="solver_rxv" localSheetId="4" hidden="1">1</definedName>
    <definedName name="solver_rxv" localSheetId="0" hidden="1">1</definedName>
    <definedName name="solver_scl" localSheetId="1" hidden="1">0</definedName>
    <definedName name="solver_scl" localSheetId="0" hidden="1">0</definedName>
    <definedName name="solver_seed" hidden="1">0</definedName>
    <definedName name="solver_sel" localSheetId="1" hidden="1">1</definedName>
    <definedName name="solver_sel" localSheetId="2" hidden="1">1</definedName>
    <definedName name="solver_sel" localSheetId="3" hidden="1">1</definedName>
    <definedName name="solver_sel" localSheetId="4" hidden="1">1</definedName>
    <definedName name="solver_sel" localSheetId="0" hidden="1">1</definedName>
    <definedName name="solver_sho" localSheetId="1" hidden="1">0</definedName>
    <definedName name="solver_sho" localSheetId="0" hidden="1">0</definedName>
    <definedName name="solver_slv" localSheetId="1" hidden="1">0</definedName>
    <definedName name="solver_slv" localSheetId="2" hidden="1">0</definedName>
    <definedName name="solver_slv" localSheetId="3" hidden="1">0</definedName>
    <definedName name="solver_slv" localSheetId="4" hidden="1">0</definedName>
    <definedName name="solver_slv" localSheetId="0" hidden="1">0</definedName>
    <definedName name="solver_slvu" localSheetId="1" hidden="1">0</definedName>
    <definedName name="solver_slvu" localSheetId="2" hidden="1">0</definedName>
    <definedName name="solver_slvu" localSheetId="3" hidden="1">0</definedName>
    <definedName name="solver_slvu" localSheetId="4" hidden="1">0</definedName>
    <definedName name="solver_slvu" localSheetId="0" hidden="1">0</definedName>
    <definedName name="solver_spid" localSheetId="1" hidden="1">" "</definedName>
    <definedName name="solver_spid" localSheetId="2" hidden="1">" "</definedName>
    <definedName name="solver_spid" localSheetId="3" hidden="1">" "</definedName>
    <definedName name="solver_spid" localSheetId="4" hidden="1">" "</definedName>
    <definedName name="solver_spid" localSheetId="0" hidden="1">" "</definedName>
    <definedName name="solver_srvr" localSheetId="1" hidden="1">" "</definedName>
    <definedName name="solver_srvr" localSheetId="2" hidden="1">" "</definedName>
    <definedName name="solver_srvr" localSheetId="3" hidden="1">" "</definedName>
    <definedName name="solver_srvr" localSheetId="4" hidden="1">" "</definedName>
    <definedName name="solver_srvr" localSheetId="0" hidden="1">" "</definedName>
    <definedName name="solver_tim" localSheetId="1" hidden="1">2147483647</definedName>
    <definedName name="solver_tim" localSheetId="0" hidden="1">2147483647</definedName>
    <definedName name="solver_tol" localSheetId="1" hidden="1">0</definedName>
    <definedName name="solver_tol" localSheetId="0" hidden="1">0</definedName>
    <definedName name="solver_typ" localSheetId="1" hidden="1">1</definedName>
    <definedName name="solver_typ" localSheetId="2" hidden="1">1</definedName>
    <definedName name="solver_typ" localSheetId="3" hidden="1">1</definedName>
    <definedName name="solver_typ" localSheetId="4" hidden="1">1</definedName>
    <definedName name="solver_typ" localSheetId="0" hidden="1">1</definedName>
    <definedName name="solver_umod" localSheetId="1" hidden="1">1</definedName>
    <definedName name="solver_umod" localSheetId="2" hidden="1">1</definedName>
    <definedName name="solver_umod" localSheetId="3" hidden="1">1</definedName>
    <definedName name="solver_umod" localSheetId="4" hidden="1">1</definedName>
    <definedName name="solver_umod" localSheetId="0" hidden="1">1</definedName>
    <definedName name="solver_urs" localSheetId="1" hidden="1">0</definedName>
    <definedName name="solver_urs" localSheetId="2" hidden="1">0</definedName>
    <definedName name="solver_urs" localSheetId="3" hidden="1">0</definedName>
    <definedName name="solver_urs" localSheetId="4" hidden="1">0</definedName>
    <definedName name="solver_urs" localSheetId="0" hidden="1">0</definedName>
    <definedName name="solver_userid" localSheetId="1" hidden="1">562741</definedName>
    <definedName name="solver_userid" localSheetId="2" hidden="1">562741</definedName>
    <definedName name="solver_userid" localSheetId="3" hidden="1">562741</definedName>
    <definedName name="solver_userid" localSheetId="4" hidden="1">562741</definedName>
    <definedName name="solver_userid" localSheetId="0" hidden="1">562741</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0" hidden="1">0</definedName>
    <definedName name="solver_var" localSheetId="1" hidden="1">" "</definedName>
    <definedName name="solver_var" localSheetId="2" hidden="1">" "</definedName>
    <definedName name="solver_var" localSheetId="3" hidden="1">" "</definedName>
    <definedName name="solver_var" localSheetId="4" hidden="1">" "</definedName>
    <definedName name="solver_var" localSheetId="0" hidden="1">" "</definedName>
    <definedName name="solver_ver" localSheetId="1" hidden="1">17</definedName>
    <definedName name="solver_ver" localSheetId="2" hidden="1">17</definedName>
    <definedName name="solver_ver" localSheetId="3" hidden="1">17</definedName>
    <definedName name="solver_ver" localSheetId="4" hidden="1">17</definedName>
    <definedName name="solver_ver" localSheetId="0" hidden="1">17</definedName>
    <definedName name="solver_vir" localSheetId="1" hidden="1">1</definedName>
    <definedName name="solver_vir" localSheetId="2" hidden="1">1</definedName>
    <definedName name="solver_vir" localSheetId="3" hidden="1">1</definedName>
    <definedName name="solver_vir" localSheetId="4" hidden="1">1</definedName>
    <definedName name="solver_vir" localSheetId="0" hidden="1">1</definedName>
    <definedName name="solver_vol" localSheetId="1" hidden="1">0</definedName>
    <definedName name="solver_vol" localSheetId="2" hidden="1">0</definedName>
    <definedName name="solver_vol" localSheetId="3" hidden="1">0</definedName>
    <definedName name="solver_vol" localSheetId="4" hidden="1">0</definedName>
    <definedName name="solver_vol" localSheetId="0" hidden="1">0</definedName>
    <definedName name="solver_vst" localSheetId="1" hidden="1">0</definedName>
    <definedName name="solver_vst" localSheetId="2" hidden="1">0</definedName>
    <definedName name="solver_vst" localSheetId="3" hidden="1">0</definedName>
    <definedName name="solver_vst" localSheetId="4" hidden="1">0</definedName>
    <definedName name="solver_vst" localSheetId="0" hidden="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 i="17" l="1"/>
  <c r="H27" i="17" s="1"/>
  <c r="E26" i="17"/>
  <c r="H26" i="17" s="1"/>
  <c r="E25" i="17"/>
  <c r="E23" i="17"/>
  <c r="H23" i="17" s="1"/>
  <c r="E22" i="17"/>
  <c r="H22" i="17" s="1"/>
  <c r="E21" i="17"/>
  <c r="H21" i="17" s="1"/>
  <c r="E20" i="17"/>
  <c r="H20" i="17" s="1"/>
  <c r="E18" i="17"/>
  <c r="H18" i="17" s="1"/>
  <c r="B14" i="17"/>
  <c r="L15" i="8"/>
  <c r="L16" i="8"/>
  <c r="L17" i="8"/>
  <c r="L18" i="8"/>
  <c r="L19" i="8"/>
  <c r="L20" i="8"/>
  <c r="L21" i="8"/>
  <c r="L22" i="8"/>
  <c r="L23" i="8"/>
  <c r="L24" i="8"/>
  <c r="E27" i="13"/>
  <c r="H27" i="13" s="1"/>
  <c r="E26" i="13"/>
  <c r="H26" i="13" s="1"/>
  <c r="E25" i="13"/>
  <c r="E23" i="13"/>
  <c r="H23" i="13" s="1"/>
  <c r="E22" i="13"/>
  <c r="E21" i="13"/>
  <c r="H21" i="13" s="1"/>
  <c r="E20" i="13"/>
  <c r="H20" i="13" s="1"/>
  <c r="E18" i="13"/>
  <c r="H18" i="13" s="1"/>
  <c r="B14" i="13"/>
  <c r="D12" i="13"/>
  <c r="C12" i="13"/>
  <c r="B12" i="13"/>
  <c r="E22" i="8"/>
  <c r="E27" i="8"/>
  <c r="H27" i="8" s="1"/>
  <c r="E26" i="8"/>
  <c r="H26" i="8" s="1"/>
  <c r="E25" i="8"/>
  <c r="H25" i="8" s="1"/>
  <c r="E23" i="8"/>
  <c r="H23" i="8" s="1"/>
  <c r="E21" i="8"/>
  <c r="H21" i="8" s="1"/>
  <c r="E20" i="8"/>
  <c r="H20" i="8" s="1"/>
  <c r="E18" i="8"/>
  <c r="H18" i="8" s="1"/>
  <c r="B14" i="8"/>
  <c r="B13" i="8" a="1"/>
  <c r="B13" i="8" s="1"/>
  <c r="D12" i="8"/>
  <c r="C12" i="8"/>
  <c r="B12" i="8"/>
  <c r="G22" i="4"/>
  <c r="G18" i="4"/>
  <c r="J18" i="4" s="1"/>
  <c r="G20" i="4"/>
  <c r="J20" i="4" s="1"/>
  <c r="G25" i="4"/>
  <c r="J25" i="4" s="1"/>
  <c r="D14" i="4"/>
  <c r="G27" i="4"/>
  <c r="J27" i="4" s="1"/>
  <c r="G26" i="4"/>
  <c r="J26" i="4" s="1"/>
  <c r="G21" i="4"/>
  <c r="J21" i="4" s="1"/>
  <c r="G23" i="4"/>
  <c r="J23" i="4" s="1"/>
  <c r="I11" i="2"/>
  <c r="I10" i="2"/>
  <c r="H25" i="17" l="1"/>
  <c r="H25" i="13"/>
  <c r="B13" i="13" a="1"/>
  <c r="B13" i="13" s="1"/>
  <c r="B15" i="13" s="1"/>
  <c r="H22" i="8"/>
  <c r="H22" i="13"/>
  <c r="B15" i="8"/>
  <c r="D12" i="4"/>
  <c r="J22" i="4"/>
  <c r="G7" i="2"/>
  <c r="G11" i="2"/>
  <c r="J11" i="2" s="1"/>
  <c r="C12" i="2"/>
  <c r="D12" i="2"/>
  <c r="E12" i="2"/>
  <c r="F12" i="2"/>
  <c r="B12" i="2"/>
  <c r="G15" i="2"/>
  <c r="J15" i="2" s="1"/>
  <c r="G16" i="2"/>
  <c r="J16" i="2" s="1"/>
  <c r="G17" i="2"/>
  <c r="J17" i="2" s="1"/>
  <c r="G18" i="2"/>
  <c r="J18" i="2" s="1"/>
  <c r="G19" i="2"/>
  <c r="J19" i="2" s="1"/>
  <c r="G20" i="2"/>
  <c r="J20" i="2" s="1"/>
  <c r="G21" i="2"/>
  <c r="J21" i="2" s="1"/>
  <c r="G22" i="2"/>
  <c r="J22" i="2" s="1"/>
  <c r="G14" i="2"/>
  <c r="J14" i="2" s="1"/>
  <c r="G13" i="2"/>
  <c r="J13" i="2" s="1"/>
  <c r="G10" i="2"/>
  <c r="J10" i="2" s="1"/>
  <c r="B12" i="17" l="1"/>
  <c r="C12" i="17"/>
  <c r="D12" i="17"/>
  <c r="F12" i="4"/>
  <c r="E12" i="4"/>
  <c r="G12" i="2"/>
  <c r="J12" i="2" s="1"/>
  <c r="B13" i="17" l="1" a="1"/>
  <c r="B13" i="17" s="1"/>
  <c r="B15" i="17" s="1"/>
  <c r="D13" i="4" a="1"/>
  <c r="D13" i="4" s="1"/>
  <c r="D15"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<sst xmlns="http://schemas.openxmlformats.org/spreadsheetml/2006/main" count="226" uniqueCount="64">
  <si>
    <t>Worst Case Return</t>
  </si>
  <si>
    <t>Duration</t>
  </si>
  <si>
    <t>Amount Invested</t>
  </si>
  <si>
    <t>&lt;=</t>
  </si>
  <si>
    <t>(in millions)</t>
  </si>
  <si>
    <t>Objective Function</t>
  </si>
  <si>
    <t>&gt;=</t>
  </si>
  <si>
    <t>Decision Variables</t>
  </si>
  <si>
    <t>B1</t>
  </si>
  <si>
    <t>B2</t>
  </si>
  <si>
    <t>B3</t>
  </si>
  <si>
    <t>B4</t>
  </si>
  <si>
    <t>B5</t>
  </si>
  <si>
    <t xml:space="preserve">Return </t>
  </si>
  <si>
    <t>Constraints</t>
  </si>
  <si>
    <t>LHS</t>
  </si>
  <si>
    <t>RHS</t>
  </si>
  <si>
    <t>Total Amount</t>
  </si>
  <si>
    <r>
      <t xml:space="preserve">The problem is to maximise the return on amount invested subject to the given constraints. Mathematical formulation is as below,
Let </t>
    </r>
    <r>
      <rPr>
        <b/>
        <sz val="11"/>
        <color theme="1"/>
        <rFont val="Calibri"/>
        <family val="2"/>
        <scheme val="minor"/>
      </rPr>
      <t>B1, B2, B3, B4, B5</t>
    </r>
    <r>
      <rPr>
        <sz val="11"/>
        <color theme="1"/>
        <rFont val="Calibri"/>
        <family val="2"/>
        <scheme val="minor"/>
      </rPr>
      <t xml:space="preserve"> be the amounts invested in Bond1, Bond2, Bond3, Bond4 and Bond5 respectively. 
Maximize return </t>
    </r>
    <r>
      <rPr>
        <b/>
        <sz val="11"/>
        <color theme="1"/>
        <rFont val="Calibri"/>
        <family val="2"/>
        <scheme val="minor"/>
      </rPr>
      <t>z= 0.125B1 + 0.115B2 + 0.105B3 + 0.095B4 + 0.085B5</t>
    </r>
    <r>
      <rPr>
        <sz val="11"/>
        <color theme="1"/>
        <rFont val="Calibri"/>
        <family val="2"/>
        <scheme val="minor"/>
      </rPr>
      <t xml:space="preserve"> subject to the followng constraints
Worst case constraint =&gt; </t>
    </r>
    <r>
      <rPr>
        <b/>
        <sz val="11"/>
        <color theme="1"/>
        <rFont val="Calibri"/>
        <family val="2"/>
        <scheme val="minor"/>
      </rPr>
      <t>(0.08B1 + 0.075B2 + 0.068B3 + 0.07B4 + 0.074B5)/(B1 + B2 + B3 + B4 + B5) &gt;= 0.072</t>
    </r>
    <r>
      <rPr>
        <sz val="11"/>
        <color theme="1"/>
        <rFont val="Calibri"/>
        <family val="2"/>
        <scheme val="minor"/>
      </rPr>
      <t xml:space="preserve">
Duration Constraint =&gt; </t>
    </r>
    <r>
      <rPr>
        <b/>
        <sz val="11"/>
        <color theme="1"/>
        <rFont val="Calibri"/>
        <family val="2"/>
        <scheme val="minor"/>
      </rPr>
      <t>(8B1 + 7B2 + 6B3 + 5B4 + 3B5)/(B1 + B2 + B3 + B4 +B5) &lt;= 6</t>
    </r>
    <r>
      <rPr>
        <sz val="11"/>
        <color theme="1"/>
        <rFont val="Calibri"/>
        <family val="2"/>
        <scheme val="minor"/>
      </rPr>
      <t xml:space="preserve">
Total Amount Constraint =&gt; </t>
    </r>
    <r>
      <rPr>
        <b/>
        <sz val="11"/>
        <color theme="1"/>
        <rFont val="Calibri"/>
        <family val="2"/>
        <scheme val="minor"/>
      </rPr>
      <t>(B1 + B2 + B3 + B4 + B5) &lt;= 1000000</t>
    </r>
    <r>
      <rPr>
        <sz val="11"/>
        <color theme="1"/>
        <rFont val="Calibri"/>
        <family val="2"/>
        <scheme val="minor"/>
      </rPr>
      <t xml:space="preserve">
Diversity Constraint =&gt; </t>
    </r>
    <r>
      <rPr>
        <b/>
        <sz val="11"/>
        <color theme="1"/>
        <rFont val="Calibri"/>
        <family val="2"/>
        <scheme val="minor"/>
      </rPr>
      <t>B1,B2,B3,B4,B5 &lt;= 400000</t>
    </r>
    <r>
      <rPr>
        <sz val="11"/>
        <color theme="1"/>
        <rFont val="Calibri"/>
        <family val="2"/>
        <scheme val="minor"/>
      </rPr>
      <t xml:space="preserve">
Non Zero Constraint =&gt; </t>
    </r>
    <r>
      <rPr>
        <b/>
        <sz val="11"/>
        <color theme="1"/>
        <rFont val="Calibri"/>
        <family val="2"/>
        <scheme val="minor"/>
      </rPr>
      <t>B1,B2,B3,B4,B5 &gt;=0</t>
    </r>
  </si>
  <si>
    <t>Robusta</t>
  </si>
  <si>
    <t>Javan Arabica</t>
  </si>
  <si>
    <t>Liberica</t>
  </si>
  <si>
    <t>Brazilian Arabica</t>
  </si>
  <si>
    <t>Inputs</t>
  </si>
  <si>
    <t>Hotel</t>
  </si>
  <si>
    <t>Restaurent</t>
  </si>
  <si>
    <t>Market</t>
  </si>
  <si>
    <t>Profit</t>
  </si>
  <si>
    <t>Availability Constraint</t>
  </si>
  <si>
    <t>Decisions</t>
  </si>
  <si>
    <t>Quantity Produced</t>
  </si>
  <si>
    <t>Cost/pound</t>
  </si>
  <si>
    <t>Max Weekly Availability</t>
  </si>
  <si>
    <t>Revenue</t>
  </si>
  <si>
    <t>Price</t>
  </si>
  <si>
    <t>Cost per pound</t>
  </si>
  <si>
    <t>Total Cost</t>
  </si>
  <si>
    <t>Production Constraint</t>
  </si>
  <si>
    <t>Marketing Constraint</t>
  </si>
  <si>
    <t xml:space="preserve">Market  </t>
  </si>
  <si>
    <t>$B$9</t>
  </si>
  <si>
    <t>$C$9</t>
  </si>
  <si>
    <t>$D$9</t>
  </si>
  <si>
    <t>$B$15</t>
  </si>
  <si>
    <t>$G$22</t>
  </si>
  <si>
    <t>Liberica Availability</t>
  </si>
  <si>
    <t>H</t>
  </si>
  <si>
    <t>M</t>
  </si>
  <si>
    <t>R</t>
  </si>
  <si>
    <t>Unit Change</t>
  </si>
  <si>
    <t>Shadow Price</t>
  </si>
  <si>
    <r>
      <t xml:space="preserve">a.  In order to maximize weekly profit, how many pounds of each component should be purchased?
A) In order to maximise weekly profit the number of pounds to be purchased are </t>
    </r>
    <r>
      <rPr>
        <b/>
        <sz val="11"/>
        <color theme="1"/>
        <rFont val="Calibri"/>
        <family val="2"/>
        <scheme val="minor"/>
      </rPr>
      <t xml:space="preserve">Robusta: 16375 ; Javan Arabica: 19375 ; Liberica: 20000 ; Brazilian Arabica: 16750 </t>
    </r>
    <r>
      <rPr>
        <sz val="11"/>
        <color theme="1"/>
        <rFont val="Calibri"/>
        <family val="2"/>
        <scheme val="minor"/>
      </rPr>
      <t xml:space="preserve">
b. What is the economic value of an additional pound’s worth of plant capacity?
A) There is </t>
    </r>
    <r>
      <rPr>
        <b/>
        <sz val="11"/>
        <color theme="1"/>
        <rFont val="Calibri"/>
        <family val="2"/>
        <scheme val="minor"/>
      </rPr>
      <t>no change</t>
    </r>
    <r>
      <rPr>
        <sz val="11"/>
        <color theme="1"/>
        <rFont val="Calibri"/>
        <family val="2"/>
        <scheme val="minor"/>
      </rPr>
      <t xml:space="preserve"> in the economic value of an additional pound's worth of plant capacity.
</t>
    </r>
  </si>
  <si>
    <t>$G$25</t>
  </si>
  <si>
    <t>Hotel Production</t>
  </si>
  <si>
    <t>d. Construct a graph to show how the optimal profit varies with the minimum weekly production level of the hotel blend.
A) This can be achieved by making cell G22 i.e Hotel Production limit as Psioptparam(0,20000) and using the Parameter Sensitivity analysis.</t>
  </si>
  <si>
    <t>d. Construct a graph to show how the optimal profit varies with the unit cost of Robusta beans.
A) This can be achieved by making cell E2 i.e Unit cost of Robusta beans as Psioptparam(0,1) and using the Parameter Sensitivity analysis.</t>
  </si>
  <si>
    <t>$E$2</t>
  </si>
  <si>
    <t>Unit Price</t>
  </si>
  <si>
    <r>
      <t xml:space="preserve">c. How much (per pound) should Hill-O-Beans be willing to pay for additional pounds of Liberica in order to raise total profit?
A) According to the Parameter Sensitivity Analysis the shadow price of Liberica is </t>
    </r>
    <r>
      <rPr>
        <b/>
        <sz val="11"/>
        <color theme="1"/>
        <rFont val="Calibri"/>
        <family val="2"/>
        <scheme val="minor"/>
      </rPr>
      <t>4.25$</t>
    </r>
    <r>
      <rPr>
        <sz val="11"/>
        <color theme="1"/>
        <rFont val="Calibri"/>
        <family val="2"/>
        <scheme val="minor"/>
      </rPr>
      <t xml:space="preserve">. We can put maximum of $4.25 more and still be profitable, i.e we can go upto </t>
    </r>
    <r>
      <rPr>
        <b/>
        <sz val="11"/>
        <color theme="1"/>
        <rFont val="Calibri"/>
        <family val="2"/>
        <scheme val="minor"/>
      </rPr>
      <t>$4.8</t>
    </r>
    <r>
      <rPr>
        <sz val="11"/>
        <color theme="1"/>
        <rFont val="Calibri"/>
        <family val="2"/>
        <scheme val="minor"/>
      </rPr>
      <t xml:space="preserve"> for Liberica per pound.
 This is done by making cell G22 as a Psioptparam(20000,30000) and doing sensitivity analysis for 11 point as shown in sheet 10c-Analysis Report</t>
    </r>
  </si>
  <si>
    <t>COFFEE BLENDING</t>
  </si>
  <si>
    <t>MANAGING PORTFOLIO</t>
  </si>
  <si>
    <r>
      <t xml:space="preserve">a) What is the maximum return on the $1 million investment? How should the investment be distributed among the bonds to achieve this return? (Assume that bonds can be purchased in fractional amounts.)
A) The maximum return on $1 million investment is </t>
    </r>
    <r>
      <rPr>
        <b/>
        <sz val="11"/>
        <color theme="1"/>
        <rFont val="Calibri"/>
        <family val="2"/>
        <scheme val="minor"/>
      </rPr>
      <t>$10,8500.00 .</t>
    </r>
    <r>
      <rPr>
        <sz val="11"/>
        <color theme="1"/>
        <rFont val="Calibri"/>
        <family val="2"/>
        <scheme val="minor"/>
      </rPr>
      <t xml:space="preserve"> The investments should be divided as follows 
       Bond 1 : </t>
    </r>
    <r>
      <rPr>
        <b/>
        <sz val="11"/>
        <color theme="1"/>
        <rFont val="Calibri"/>
        <family val="2"/>
        <scheme val="minor"/>
      </rPr>
      <t>$400000</t>
    </r>
    <r>
      <rPr>
        <sz val="11"/>
        <color theme="1"/>
        <rFont val="Calibri"/>
        <family val="2"/>
        <scheme val="minor"/>
      </rPr>
      <t xml:space="preserve"> ; Bond 2 : </t>
    </r>
    <r>
      <rPr>
        <b/>
        <sz val="11"/>
        <color theme="1"/>
        <rFont val="Calibri"/>
        <family val="2"/>
        <scheme val="minor"/>
      </rPr>
      <t xml:space="preserve">$250000 ; </t>
    </r>
    <r>
      <rPr>
        <sz val="11"/>
        <color theme="1"/>
        <rFont val="Calibri"/>
        <family val="2"/>
        <scheme val="minor"/>
      </rPr>
      <t xml:space="preserve">Bond 3 : </t>
    </r>
    <r>
      <rPr>
        <b/>
        <sz val="11"/>
        <color theme="1"/>
        <rFont val="Calibri"/>
        <family val="2"/>
        <scheme val="minor"/>
      </rPr>
      <t xml:space="preserve">$0 </t>
    </r>
    <r>
      <rPr>
        <sz val="11"/>
        <color theme="1"/>
        <rFont val="Calibri"/>
        <family val="2"/>
        <scheme val="minor"/>
      </rPr>
      <t xml:space="preserve">; Bond 4 : </t>
    </r>
    <r>
      <rPr>
        <b/>
        <sz val="11"/>
        <color theme="1"/>
        <rFont val="Calibri"/>
        <family val="2"/>
        <scheme val="minor"/>
      </rPr>
      <t>$0</t>
    </r>
    <r>
      <rPr>
        <sz val="11"/>
        <color theme="1"/>
        <rFont val="Calibri"/>
        <family val="2"/>
        <scheme val="minor"/>
      </rPr>
      <t xml:space="preserve"> ; Bond 5 : </t>
    </r>
    <r>
      <rPr>
        <b/>
        <sz val="11"/>
        <color theme="1"/>
        <rFont val="Calibri"/>
        <family val="2"/>
        <scheme val="minor"/>
      </rPr>
      <t>$350000</t>
    </r>
    <r>
      <rPr>
        <sz val="11"/>
        <color theme="1"/>
        <rFont val="Calibri"/>
        <family val="2"/>
        <scheme val="minor"/>
      </rPr>
      <t xml:space="preserve"> 
c)  What is the marginal rate of return on the investment amount? That is, what would be the percentage return on an additional dollar invested? (Give the percentage to four significant figures.) 
A) The marginal rate of return on investment amount is </t>
    </r>
    <r>
      <rPr>
        <b/>
        <sz val="11"/>
        <color theme="1"/>
        <rFont val="Calibri"/>
        <family val="2"/>
        <scheme val="minor"/>
      </rPr>
      <t>10.8500%</t>
    </r>
    <r>
      <rPr>
        <sz val="11"/>
        <color theme="1"/>
        <rFont val="Calibri"/>
        <family val="2"/>
        <scheme val="minor"/>
      </rPr>
      <t xml:space="preserve"> .</t>
    </r>
  </si>
  <si>
    <t>-</t>
  </si>
  <si>
    <r>
      <t xml:space="preserve">In plain words we have to find the optimal pounds of coffee blends to be produced for each Category to maximize profit, respecting the constraint.
The objective function is as follows:
</t>
    </r>
    <r>
      <rPr>
        <b/>
        <sz val="11"/>
        <color theme="1"/>
        <rFont val="Calibri"/>
        <family val="2"/>
        <scheme val="minor"/>
      </rPr>
      <t xml:space="preserve">Maximise Profit = Revenue - Cost
Revenue = H*1.25+R*1.5+M*1.4
Cost = (0.2r*0.6 + 0.4j*0.8 + 0.15l*0.55 + 0.25*b)*H + (0.35r*0.6 + 0.15j*0.8 + 0.2l*0.4 + 0.3*b)*R + (0.1*r + 0.35*j + 0.4*l + 0.15*b)*M 
</t>
    </r>
    <r>
      <rPr>
        <sz val="11"/>
        <color theme="1"/>
        <rFont val="Calibri"/>
        <family val="2"/>
        <scheme val="minor"/>
      </rPr>
      <t xml:space="preserve">
where H, R and M are quantities of blend produced for Hotel, Restaurent and Market repectively, "r", "j", "l", "b" are quantities of coffee beans of Robusta, Javan Arabica, Liberica, Brazilian Arabica respectively
The constraints are as follows
Production constraint : </t>
    </r>
    <r>
      <rPr>
        <b/>
        <sz val="11"/>
        <color theme="1"/>
        <rFont val="Calibri"/>
        <family val="2"/>
        <scheme val="minor"/>
      </rPr>
      <t>H+M+R &lt;= 100000</t>
    </r>
    <r>
      <rPr>
        <sz val="11"/>
        <color theme="1"/>
        <rFont val="Calibri"/>
        <family val="2"/>
        <scheme val="minor"/>
      </rPr>
      <t xml:space="preserve">
Availability Constraint : </t>
    </r>
    <r>
      <rPr>
        <b/>
        <sz val="11"/>
        <color theme="1"/>
        <rFont val="Calibri"/>
        <family val="2"/>
        <scheme val="minor"/>
      </rPr>
      <t xml:space="preserve">0.2r+0.35r+0.1r &lt;= 40000 ; 0.4j + 0.15j + 0.35j &lt;= 25000 ; 0.15l + 0.2l + 0.4l &lt;= 20000
0.25b + 0.3b + 0.15b &lt;= 45000
</t>
    </r>
    <r>
      <rPr>
        <sz val="11"/>
        <color theme="1"/>
        <rFont val="Calibri"/>
        <family val="2"/>
        <scheme val="minor"/>
      </rPr>
      <t xml:space="preserve">
Marketing Constraint : </t>
    </r>
    <r>
      <rPr>
        <b/>
        <sz val="11"/>
        <color theme="1"/>
        <rFont val="Calibri"/>
        <family val="2"/>
        <scheme val="minor"/>
      </rPr>
      <t>H &gt;= 10000 ; R&gt;=25000 ; M &gt;= 30000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</si>
</sst>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0000"/>
    <numFmt numFmtId="166" formatCode="&quot;$&quot;#,##0.00"/>
    <numFmt numFmtId="167" formatCode="0.00000"/>
  </numFmts>
  <fonts count="6" x14ac:knownFonts="1">
    <font>
      <sz val="11"/>
      <color theme="1"/>
      <name val="Calibri"/>
      <family val="2"/>
      <scheme val="minor"/>
    </font>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b/>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5" tint="0.59999389629810485"/>
        <bgColor indexed="64"/>
      </patternFill>
    </fill>
    <fill>
      <patternFill patternType="solid">
        <fgColor theme="5" tint="0.79998168889431442"/>
        <bgColor indexed="64"/>
      </patternFill>
    </fill>
  </fills>
  <borders count="4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16">
    <xf numFmtId="0" fontId="0" fillId="0" borderId="0" xfId="0"/>
    <xf numFmtId="0" fontId="0" fillId="0" borderId="1" xfId="0" applyBorder="1"/>
    <xf numFmtId="0" fontId="0" fillId="0" borderId="3" xfId="0" applyBorder="1"/>
    <xf numFmtId="0" fontId="0" fillId="0" borderId="5" xfId="0" applyBorder="1"/>
    <xf numFmtId="0" fontId="0" fillId="0" borderId="8" xfId="0" applyBorder="1"/>
    <xf numFmtId="0" fontId="0" fillId="0" borderId="13" xfId="0" applyBorder="1"/>
    <xf numFmtId="0" fontId="0" fillId="3" borderId="11" xfId="0" applyFill="1" applyBorder="1"/>
    <xf numFmtId="0" fontId="0" fillId="3" borderId="12" xfId="0" applyFill="1" applyBorder="1"/>
    <xf numFmtId="0" fontId="0" fillId="3" borderId="13" xfId="0" applyFill="1" applyBorder="1"/>
    <xf numFmtId="0" fontId="2" fillId="0" borderId="0" xfId="0" applyFont="1"/>
    <xf numFmtId="0" fontId="3" fillId="0" borderId="0" xfId="0" applyFont="1"/>
    <xf numFmtId="164" fontId="0" fillId="2" borderId="11" xfId="1" applyNumberFormat="1" applyFont="1" applyFill="1" applyBorder="1"/>
    <xf numFmtId="10" fontId="0" fillId="2" borderId="12" xfId="1" applyNumberFormat="1" applyFont="1" applyFill="1" applyBorder="1"/>
    <xf numFmtId="10" fontId="0" fillId="2" borderId="14" xfId="1" applyNumberFormat="1" applyFont="1" applyFill="1" applyBorder="1"/>
    <xf numFmtId="0" fontId="0" fillId="4" borderId="2" xfId="0" applyFill="1" applyBorder="1"/>
    <xf numFmtId="0" fontId="0" fillId="0" borderId="4" xfId="0" applyBorder="1"/>
    <xf numFmtId="0" fontId="0" fillId="0" borderId="6" xfId="0" applyBorder="1"/>
    <xf numFmtId="0" fontId="0" fillId="0" borderId="7" xfId="0" applyBorder="1"/>
    <xf numFmtId="0" fontId="0" fillId="0" borderId="9" xfId="0" applyBorder="1"/>
    <xf numFmtId="0" fontId="0" fillId="0" borderId="10" xfId="0" applyBorder="1"/>
    <xf numFmtId="9" fontId="0" fillId="2" borderId="11" xfId="0" applyNumberFormat="1" applyFill="1" applyBorder="1"/>
    <xf numFmtId="10" fontId="0" fillId="2" borderId="12" xfId="0" applyNumberFormat="1" applyFill="1" applyBorder="1"/>
    <xf numFmtId="0" fontId="0" fillId="2" borderId="15" xfId="0" applyFill="1" applyBorder="1"/>
    <xf numFmtId="0" fontId="0" fillId="2" borderId="16" xfId="0" applyFill="1" applyBorder="1"/>
    <xf numFmtId="0" fontId="0" fillId="0" borderId="16" xfId="0" applyBorder="1"/>
    <xf numFmtId="0" fontId="0" fillId="0" borderId="17" xfId="0" applyBorder="1"/>
    <xf numFmtId="0" fontId="0" fillId="0" borderId="18" xfId="0" applyBorder="1"/>
    <xf numFmtId="0" fontId="0" fillId="2" borderId="17" xfId="0" applyFill="1" applyBorder="1"/>
    <xf numFmtId="0" fontId="0" fillId="2" borderId="12" xfId="0" applyFill="1" applyBorder="1"/>
    <xf numFmtId="0" fontId="0" fillId="2" borderId="19" xfId="0" applyFill="1" applyBorder="1"/>
    <xf numFmtId="0" fontId="0" fillId="2" borderId="20" xfId="0" applyFill="1" applyBorder="1"/>
    <xf numFmtId="0" fontId="0" fillId="0" borderId="21" xfId="0" applyBorder="1"/>
    <xf numFmtId="0" fontId="0" fillId="2" borderId="22" xfId="0" applyFill="1" applyBorder="1"/>
    <xf numFmtId="0" fontId="0" fillId="0" borderId="11" xfId="0" applyBorder="1"/>
    <xf numFmtId="0" fontId="0" fillId="0" borderId="12" xfId="0" applyBorder="1"/>
    <xf numFmtId="0" fontId="0" fillId="0" borderId="2" xfId="0" applyBorder="1"/>
    <xf numFmtId="10" fontId="0" fillId="2" borderId="20" xfId="0" applyNumberFormat="1" applyFill="1" applyBorder="1"/>
    <xf numFmtId="165" fontId="0" fillId="0" borderId="0" xfId="0" applyNumberFormat="1"/>
    <xf numFmtId="166" fontId="0" fillId="0" borderId="0" xfId="0" applyNumberFormat="1"/>
    <xf numFmtId="167" fontId="0" fillId="0" borderId="0" xfId="0" applyNumberFormat="1"/>
    <xf numFmtId="9" fontId="0" fillId="2" borderId="1" xfId="0" applyNumberFormat="1" applyFill="1" applyBorder="1"/>
    <xf numFmtId="166" fontId="0" fillId="2" borderId="1" xfId="0" applyNumberFormat="1" applyFill="1" applyBorder="1"/>
    <xf numFmtId="0" fontId="0" fillId="0" borderId="31" xfId="0" applyBorder="1"/>
    <xf numFmtId="0" fontId="0" fillId="0" borderId="32" xfId="0" applyBorder="1"/>
    <xf numFmtId="0" fontId="0" fillId="0" borderId="33" xfId="0" applyBorder="1"/>
    <xf numFmtId="9" fontId="0" fillId="2" borderId="3" xfId="0" applyNumberFormat="1" applyFill="1" applyBorder="1"/>
    <xf numFmtId="2" fontId="0" fillId="2" borderId="4" xfId="0" applyNumberFormat="1" applyFill="1" applyBorder="1"/>
    <xf numFmtId="9" fontId="0" fillId="2" borderId="5" xfId="0" applyNumberFormat="1" applyFill="1" applyBorder="1"/>
    <xf numFmtId="9" fontId="0" fillId="2" borderId="6" xfId="0" applyNumberFormat="1" applyFill="1" applyBorder="1"/>
    <xf numFmtId="166" fontId="0" fillId="2" borderId="6" xfId="0" applyNumberFormat="1" applyFill="1" applyBorder="1"/>
    <xf numFmtId="2" fontId="0" fillId="2" borderId="7" xfId="0" applyNumberFormat="1" applyFill="1" applyBorder="1"/>
    <xf numFmtId="166" fontId="0" fillId="2" borderId="35" xfId="0" applyNumberFormat="1" applyFill="1" applyBorder="1"/>
    <xf numFmtId="166" fontId="0" fillId="2" borderId="36" xfId="0" applyNumberFormat="1" applyFill="1" applyBorder="1"/>
    <xf numFmtId="166" fontId="0" fillId="2" borderId="37" xfId="0" applyNumberFormat="1" applyFill="1" applyBorder="1"/>
    <xf numFmtId="166" fontId="0" fillId="0" borderId="11" xfId="0" applyNumberFormat="1" applyBorder="1"/>
    <xf numFmtId="166" fontId="0" fillId="0" borderId="12" xfId="0" applyNumberFormat="1" applyBorder="1"/>
    <xf numFmtId="166" fontId="0" fillId="0" borderId="13" xfId="0" applyNumberFormat="1" applyBorder="1"/>
    <xf numFmtId="166" fontId="0" fillId="0" borderId="2" xfId="0" applyNumberFormat="1" applyBorder="1"/>
    <xf numFmtId="166" fontId="0" fillId="4" borderId="2" xfId="0" applyNumberFormat="1" applyFill="1" applyBorder="1"/>
    <xf numFmtId="0" fontId="0" fillId="2" borderId="4" xfId="0" applyFill="1" applyBorder="1"/>
    <xf numFmtId="0" fontId="0" fillId="2" borderId="7" xfId="0" applyFill="1" applyBorder="1"/>
    <xf numFmtId="9" fontId="0" fillId="2" borderId="31" xfId="0" applyNumberFormat="1" applyFill="1" applyBorder="1"/>
    <xf numFmtId="9" fontId="0" fillId="2" borderId="32" xfId="0" applyNumberFormat="1" applyFill="1" applyBorder="1"/>
    <xf numFmtId="0" fontId="0" fillId="0" borderId="34" xfId="0" applyBorder="1"/>
    <xf numFmtId="0" fontId="0" fillId="0" borderId="38" xfId="0" applyBorder="1"/>
    <xf numFmtId="0" fontId="4" fillId="0" borderId="19" xfId="0" applyFont="1" applyBorder="1"/>
    <xf numFmtId="0" fontId="0" fillId="0" borderId="20" xfId="0" applyBorder="1"/>
    <xf numFmtId="0" fontId="4" fillId="0" borderId="21" xfId="0" applyFont="1" applyBorder="1"/>
    <xf numFmtId="0" fontId="0" fillId="0" borderId="29" xfId="0" applyBorder="1"/>
    <xf numFmtId="0" fontId="0" fillId="2" borderId="13" xfId="0" applyFill="1" applyBorder="1"/>
    <xf numFmtId="0" fontId="0" fillId="0" borderId="39" xfId="0" applyBorder="1"/>
    <xf numFmtId="9" fontId="0" fillId="2" borderId="40" xfId="0" applyNumberFormat="1" applyFill="1" applyBorder="1"/>
    <xf numFmtId="9" fontId="0" fillId="2" borderId="38" xfId="0" applyNumberFormat="1" applyFill="1" applyBorder="1"/>
    <xf numFmtId="9" fontId="0" fillId="2" borderId="41" xfId="0" applyNumberFormat="1" applyFill="1" applyBorder="1"/>
    <xf numFmtId="0" fontId="0" fillId="0" borderId="42" xfId="0" applyBorder="1"/>
    <xf numFmtId="0" fontId="0" fillId="0" borderId="43" xfId="0" applyBorder="1"/>
    <xf numFmtId="0" fontId="0" fillId="0" borderId="44" xfId="0" applyBorder="1"/>
    <xf numFmtId="0" fontId="0" fillId="2" borderId="33" xfId="0" applyFill="1" applyBorder="1"/>
    <xf numFmtId="0" fontId="0" fillId="0" borderId="40" xfId="0" applyBorder="1"/>
    <xf numFmtId="0" fontId="0" fillId="0" borderId="41" xfId="0" applyBorder="1"/>
    <xf numFmtId="166" fontId="0" fillId="0" borderId="1" xfId="0" applyNumberFormat="1" applyBorder="1"/>
    <xf numFmtId="166" fontId="0" fillId="0" borderId="6" xfId="0" applyNumberFormat="1" applyBorder="1"/>
    <xf numFmtId="0" fontId="0" fillId="0" borderId="0" xfId="0" applyAlignment="1">
      <alignment vertical="top"/>
    </xf>
    <xf numFmtId="0" fontId="0" fillId="0" borderId="0" xfId="0" applyAlignment="1">
      <alignment vertical="top" wrapText="1"/>
    </xf>
    <xf numFmtId="166" fontId="0" fillId="0" borderId="4" xfId="0" applyNumberFormat="1" applyBorder="1"/>
    <xf numFmtId="166" fontId="0" fillId="0" borderId="7" xfId="0" applyNumberFormat="1" applyBorder="1"/>
    <xf numFmtId="0" fontId="5" fillId="0" borderId="11" xfId="0" applyFont="1" applyBorder="1" applyAlignment="1">
      <alignment horizontal="left"/>
    </xf>
    <xf numFmtId="0" fontId="5" fillId="0" borderId="13" xfId="0" applyFont="1" applyBorder="1" applyAlignment="1">
      <alignment horizontal="left"/>
    </xf>
    <xf numFmtId="166" fontId="0" fillId="0" borderId="10" xfId="0" applyNumberFormat="1" applyBorder="1"/>
    <xf numFmtId="0" fontId="5" fillId="0" borderId="12" xfId="0" applyFont="1" applyBorder="1" applyAlignment="1">
      <alignment horizontal="left"/>
    </xf>
    <xf numFmtId="166" fontId="0" fillId="0" borderId="9" xfId="0" applyNumberFormat="1" applyBorder="1"/>
    <xf numFmtId="166" fontId="0" fillId="0" borderId="3" xfId="0" applyNumberFormat="1" applyBorder="1"/>
    <xf numFmtId="166" fontId="0" fillId="0" borderId="5" xfId="0" applyNumberFormat="1" applyBorder="1"/>
    <xf numFmtId="166" fontId="0" fillId="0" borderId="8" xfId="0" applyNumberFormat="1" applyBorder="1"/>
    <xf numFmtId="0" fontId="0" fillId="6" borderId="0" xfId="0" applyFill="1" applyAlignment="1">
      <alignment horizontal="left" vertical="top" wrapText="1"/>
    </xf>
    <xf numFmtId="0" fontId="0" fillId="5" borderId="23" xfId="0" applyFill="1" applyBorder="1" applyAlignment="1">
      <alignment horizontal="left" vertical="top" wrapText="1"/>
    </xf>
    <xf numFmtId="0" fontId="0" fillId="5" borderId="24" xfId="0" applyFill="1" applyBorder="1" applyAlignment="1">
      <alignment horizontal="left" vertical="top" wrapText="1"/>
    </xf>
    <xf numFmtId="0" fontId="0" fillId="5" borderId="25" xfId="0" applyFill="1" applyBorder="1" applyAlignment="1">
      <alignment horizontal="left" vertical="top" wrapText="1"/>
    </xf>
    <xf numFmtId="0" fontId="0" fillId="5" borderId="26" xfId="0" applyFill="1" applyBorder="1" applyAlignment="1">
      <alignment horizontal="left" vertical="top" wrapText="1"/>
    </xf>
    <xf numFmtId="0" fontId="0" fillId="5" borderId="0" xfId="0" applyFill="1" applyAlignment="1">
      <alignment horizontal="left" vertical="top" wrapText="1"/>
    </xf>
    <xf numFmtId="0" fontId="0" fillId="5" borderId="27" xfId="0" applyFill="1" applyBorder="1" applyAlignment="1">
      <alignment horizontal="left" vertical="top" wrapText="1"/>
    </xf>
    <xf numFmtId="0" fontId="0" fillId="5" borderId="28" xfId="0" applyFill="1" applyBorder="1" applyAlignment="1">
      <alignment horizontal="left" vertical="top" wrapText="1"/>
    </xf>
    <xf numFmtId="0" fontId="0" fillId="5" borderId="29" xfId="0" applyFill="1" applyBorder="1" applyAlignment="1">
      <alignment horizontal="left" vertical="top" wrapText="1"/>
    </xf>
    <xf numFmtId="0" fontId="0" fillId="5" borderId="30" xfId="0" applyFill="1" applyBorder="1" applyAlignment="1">
      <alignment horizontal="left" vertical="top" wrapText="1"/>
    </xf>
    <xf numFmtId="0" fontId="3" fillId="6" borderId="45" xfId="0" applyFont="1" applyFill="1" applyBorder="1" applyAlignment="1">
      <alignment horizontal="center"/>
    </xf>
    <xf numFmtId="0" fontId="3" fillId="6" borderId="34" xfId="0" applyFont="1" applyFill="1" applyBorder="1" applyAlignment="1">
      <alignment horizontal="center"/>
    </xf>
    <xf numFmtId="0" fontId="3" fillId="6" borderId="46" xfId="0" applyFont="1" applyFill="1" applyBorder="1" applyAlignment="1">
      <alignment horizontal="center"/>
    </xf>
    <xf numFmtId="0" fontId="0" fillId="6" borderId="23" xfId="0" applyFill="1" applyBorder="1" applyAlignment="1">
      <alignment horizontal="left" vertical="top" wrapText="1"/>
    </xf>
    <xf numFmtId="0" fontId="0" fillId="6" borderId="24" xfId="0" applyFill="1" applyBorder="1" applyAlignment="1">
      <alignment horizontal="left" vertical="top" wrapText="1"/>
    </xf>
    <xf numFmtId="0" fontId="0" fillId="6" borderId="25" xfId="0" applyFill="1" applyBorder="1" applyAlignment="1">
      <alignment horizontal="left" vertical="top" wrapText="1"/>
    </xf>
    <xf numFmtId="0" fontId="0" fillId="6" borderId="26" xfId="0" applyFill="1" applyBorder="1" applyAlignment="1">
      <alignment horizontal="left" vertical="top" wrapText="1"/>
    </xf>
    <xf numFmtId="0" fontId="0" fillId="6" borderId="0" xfId="0" applyFill="1" applyAlignment="1">
      <alignment horizontal="left" vertical="top" wrapText="1"/>
    </xf>
    <xf numFmtId="0" fontId="0" fillId="6" borderId="27" xfId="0" applyFill="1" applyBorder="1" applyAlignment="1">
      <alignment horizontal="left" vertical="top" wrapText="1"/>
    </xf>
    <xf numFmtId="0" fontId="0" fillId="6" borderId="28" xfId="0" applyFill="1" applyBorder="1" applyAlignment="1">
      <alignment horizontal="left" vertical="top" wrapText="1"/>
    </xf>
    <xf numFmtId="0" fontId="0" fillId="6" borderId="29" xfId="0" applyFill="1" applyBorder="1" applyAlignment="1">
      <alignment horizontal="left" vertical="top" wrapText="1"/>
    </xf>
    <xf numFmtId="0" fontId="0" fillId="6" borderId="30" xfId="0"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Change</a:t>
            </a:r>
            <a:r>
              <a:rPr lang="en-IN" baseline="0"/>
              <a:t> in Profit according to Hotel Production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'10d'!$L$12</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'10d'!$K$13:$K$23</c:f>
              <c:numCache>
                <c:formatCode>General</c:formatCode>
                <c:ptCount val="11"/>
                <c:pt idx="0">
                  <c:v>0</c:v>
                </c:pt>
                <c:pt idx="1">
                  <c:v>2000</c:v>
                </c:pt>
                <c:pt idx="2">
                  <c:v>4000</c:v>
                </c:pt>
                <c:pt idx="3">
                  <c:v>6000</c:v>
                </c:pt>
                <c:pt idx="4">
                  <c:v>8000</c:v>
                </c:pt>
                <c:pt idx="5">
                  <c:v>10000</c:v>
                </c:pt>
                <c:pt idx="6">
                  <c:v>12000</c:v>
                </c:pt>
                <c:pt idx="7">
                  <c:v>14000</c:v>
                </c:pt>
                <c:pt idx="8">
                  <c:v>16000</c:v>
                </c:pt>
                <c:pt idx="9">
                  <c:v>18000</c:v>
                </c:pt>
                <c:pt idx="10">
                  <c:v>20000</c:v>
                </c:pt>
              </c:numCache>
            </c:numRef>
          </c:xVal>
          <c:yVal>
            <c:numRef>
              <c:f>'10d'!$L$13:$L$23</c:f>
              <c:numCache>
                <c:formatCode>"$"#,##0.00</c:formatCode>
                <c:ptCount val="11"/>
                <c:pt idx="0">
                  <c:v>56050</c:v>
                </c:pt>
                <c:pt idx="1">
                  <c:v>55880</c:v>
                </c:pt>
                <c:pt idx="2">
                  <c:v>55710</c:v>
                </c:pt>
                <c:pt idx="3">
                  <c:v>55540</c:v>
                </c:pt>
                <c:pt idx="4">
                  <c:v>55370</c:v>
                </c:pt>
                <c:pt idx="5">
                  <c:v>55200</c:v>
                </c:pt>
                <c:pt idx="6">
                  <c:v>55030</c:v>
                </c:pt>
                <c:pt idx="7">
                  <c:v>54860</c:v>
                </c:pt>
                <c:pt idx="8">
                  <c:v>54690</c:v>
                </c:pt>
                <c:pt idx="9">
                  <c:v>54520</c:v>
                </c:pt>
                <c:pt idx="10">
                  <c:v>54350</c:v>
                </c:pt>
              </c:numCache>
            </c:numRef>
          </c:yVal>
          <c:smooth val="0"/>
          <c:extLst>
            <c:ext xmlns:c16="http://schemas.microsoft.com/office/drawing/2014/chart" uri="{C3380CC4-5D6E-409C-BE32-E72D297353CC}">
              <c16:uniqueId val="{00000000-0485-4DBF-A1A6-34991C61AD2B}"/>
            </c:ext>
          </c:extLst>
        </c:ser>
        <c:dLbls>
          <c:showLegendKey val="0"/>
          <c:showVal val="0"/>
          <c:showCatName val="0"/>
          <c:showSerName val="0"/>
          <c:showPercent val="0"/>
          <c:showBubbleSize val="0"/>
        </c:dLbls>
        <c:axId val="1579839456"/>
        <c:axId val="1579838208"/>
      </c:scatterChart>
      <c:valAx>
        <c:axId val="15798394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838208"/>
        <c:crosses val="autoZero"/>
        <c:crossBetween val="midCat"/>
      </c:valAx>
      <c:valAx>
        <c:axId val="15798382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8394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varying</a:t>
            </a:r>
            <a:r>
              <a:rPr lang="en-IN" baseline="0"/>
              <a:t> with Unit cost of Robusta Coffee beans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'10e'!$L$12</c:f>
              <c:strCache>
                <c:ptCount val="1"/>
                <c:pt idx="0">
                  <c:v>Profit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'10e'!$K$13:$K$23</c:f>
              <c:strCache>
                <c:ptCount val="11"/>
                <c:pt idx="0">
                  <c:v>-</c:v>
                </c:pt>
                <c:pt idx="1">
                  <c:v>$0.20</c:v>
                </c:pt>
                <c:pt idx="2">
                  <c:v>$0.40</c:v>
                </c:pt>
                <c:pt idx="3">
                  <c:v>$0.60</c:v>
                </c:pt>
                <c:pt idx="4">
                  <c:v>$0.80</c:v>
                </c:pt>
                <c:pt idx="5">
                  <c:v>$1.00</c:v>
                </c:pt>
                <c:pt idx="6">
                  <c:v>$1.20</c:v>
                </c:pt>
                <c:pt idx="7">
                  <c:v>$1.40</c:v>
                </c:pt>
                <c:pt idx="8">
                  <c:v>$1.60</c:v>
                </c:pt>
                <c:pt idx="9">
                  <c:v>$1.80</c:v>
                </c:pt>
                <c:pt idx="10">
                  <c:v>$2.00</c:v>
                </c:pt>
              </c:strCache>
            </c:strRef>
          </c:xVal>
          <c:yVal>
            <c:numRef>
              <c:f>'10e'!$L$13:$L$23</c:f>
              <c:numCache>
                <c:formatCode>"$"#,##0.00</c:formatCode>
                <c:ptCount val="11"/>
                <c:pt idx="0">
                  <c:v>65025</c:v>
                </c:pt>
                <c:pt idx="1">
                  <c:v>61750</c:v>
                </c:pt>
                <c:pt idx="2">
                  <c:v>58475</c:v>
                </c:pt>
                <c:pt idx="3">
                  <c:v>55200</c:v>
                </c:pt>
                <c:pt idx="4">
                  <c:v>51925</c:v>
                </c:pt>
                <c:pt idx="5">
                  <c:v>48650</c:v>
                </c:pt>
                <c:pt idx="6">
                  <c:v>45375</c:v>
                </c:pt>
                <c:pt idx="7">
                  <c:v>42100.000000000015</c:v>
                </c:pt>
                <c:pt idx="8">
                  <c:v>38825</c:v>
                </c:pt>
                <c:pt idx="9">
                  <c:v>35550</c:v>
                </c:pt>
                <c:pt idx="10">
                  <c:v>32300</c:v>
                </c:pt>
              </c:numCache>
            </c:numRef>
          </c:yVal>
          <c:smooth val="0"/>
          <c:extLst>
            <c:ext xmlns:c16="http://schemas.microsoft.com/office/drawing/2014/chart" uri="{C3380CC4-5D6E-409C-BE32-E72D297353CC}">
              <c16:uniqueId val="{00000000-F3AD-46E7-A25B-D72A26842BDB}"/>
            </c:ext>
          </c:extLst>
        </c:ser>
        <c:dLbls>
          <c:showLegendKey val="0"/>
          <c:showVal val="0"/>
          <c:showCatName val="0"/>
          <c:showSerName val="0"/>
          <c:showPercent val="0"/>
          <c:showBubbleSize val="0"/>
        </c:dLbls>
        <c:axId val="1609865968"/>
        <c:axId val="1609872624"/>
      </c:scatterChart>
      <c:valAx>
        <c:axId val="160986596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872624"/>
        <c:crosses val="autoZero"/>
        <c:crossBetween val="midCat"/>
      </c:valAx>
      <c:valAx>
        <c:axId val="16098726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98659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12</xdr:col>
      <xdr:colOff>371475</xdr:colOff>
      <xdr:row>10</xdr:row>
      <xdr:rowOff>157162</xdr:rowOff>
    </xdr:from>
    <xdr:to>
      <xdr:col>20</xdr:col>
      <xdr:colOff>66675</xdr:colOff>
      <xdr:row>24</xdr:row>
      <xdr:rowOff>128587</xdr:rowOff>
    </xdr:to>
    <xdr:graphicFrame macro="">
      <xdr:nvGraphicFramePr>
        <xdr:cNvPr id="3" name="Chart 2">
          <a:extLst>
            <a:ext uri="{FF2B5EF4-FFF2-40B4-BE49-F238E27FC236}">
              <a16:creationId xmlns:a16="http://schemas.microsoft.com/office/drawing/2014/main" id="{516081FB-A40A-E8A7-34D9-6BC5C927D1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423862</xdr:colOff>
      <xdr:row>10</xdr:row>
      <xdr:rowOff>23812</xdr:rowOff>
    </xdr:from>
    <xdr:to>
      <xdr:col>20</xdr:col>
      <xdr:colOff>119062</xdr:colOff>
      <xdr:row>23</xdr:row>
      <xdr:rowOff>195262</xdr:rowOff>
    </xdr:to>
    <xdr:graphicFrame macro="">
      <xdr:nvGraphicFramePr>
        <xdr:cNvPr id="3" name="Chart 2">
          <a:extLst>
            <a:ext uri="{FF2B5EF4-FFF2-40B4-BE49-F238E27FC236}">
              <a16:creationId xmlns:a16="http://schemas.microsoft.com/office/drawing/2014/main" id="{58F6C34F-FBBC-222A-92F5-B4F53C8B3D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3C80F-751F-4AA0-AF9E-965521689430}">
  <dimension ref="A1:O44"/>
  <sheetViews>
    <sheetView zoomScaleNormal="100" workbookViewId="0">
      <selection activeCell="D10" sqref="D10"/>
    </sheetView>
  </sheetViews>
  <sheetFormatPr defaultRowHeight="15" x14ac:dyDescent="0.25"/>
  <cols>
    <col min="1" max="1" width="17.5703125" bestFit="1" customWidth="1"/>
    <col min="10" max="10" width="11.42578125" bestFit="1" customWidth="1"/>
    <col min="12" max="12" width="14.85546875" bestFit="1" customWidth="1"/>
  </cols>
  <sheetData>
    <row r="1" spans="1:15" ht="15.75" thickBot="1" x14ac:dyDescent="0.3">
      <c r="A1" s="9" t="s">
        <v>7</v>
      </c>
      <c r="J1" s="104" t="s">
        <v>60</v>
      </c>
      <c r="K1" s="105"/>
      <c r="L1" s="105"/>
      <c r="M1" s="105"/>
      <c r="N1" s="105"/>
      <c r="O1" s="106"/>
    </row>
    <row r="2" spans="1:15" ht="15.75" thickBot="1" x14ac:dyDescent="0.3">
      <c r="B2" s="9" t="s">
        <v>8</v>
      </c>
      <c r="C2" s="9" t="s">
        <v>9</v>
      </c>
      <c r="D2" s="9" t="s">
        <v>10</v>
      </c>
      <c r="E2" s="9" t="s">
        <v>11</v>
      </c>
      <c r="F2" s="9" t="s">
        <v>12</v>
      </c>
    </row>
    <row r="3" spans="1:15" ht="15.75" thickBot="1" x14ac:dyDescent="0.3">
      <c r="A3" s="9" t="s">
        <v>2</v>
      </c>
      <c r="B3" s="6">
        <v>0.4</v>
      </c>
      <c r="C3" s="7">
        <v>0.25</v>
      </c>
      <c r="D3" s="7">
        <v>0</v>
      </c>
      <c r="E3" s="7">
        <v>0</v>
      </c>
      <c r="F3" s="8">
        <v>0.35</v>
      </c>
      <c r="H3" t="s">
        <v>4</v>
      </c>
      <c r="J3" s="39"/>
    </row>
    <row r="4" spans="1:15" x14ac:dyDescent="0.25">
      <c r="J4" s="37"/>
    </row>
    <row r="6" spans="1:15" ht="15.75" thickBot="1" x14ac:dyDescent="0.3">
      <c r="A6" s="9" t="s">
        <v>5</v>
      </c>
    </row>
    <row r="7" spans="1:15" ht="15.75" thickBot="1" x14ac:dyDescent="0.3">
      <c r="A7" s="9" t="s">
        <v>13</v>
      </c>
      <c r="B7" s="11">
        <v>0.125</v>
      </c>
      <c r="C7" s="12">
        <v>0.115</v>
      </c>
      <c r="D7" s="12">
        <v>0.105</v>
      </c>
      <c r="E7" s="12">
        <v>9.5000000000000001E-2</v>
      </c>
      <c r="F7" s="13">
        <v>8.5000000000000006E-2</v>
      </c>
      <c r="G7" s="14">
        <f>SUMPRODUCT(B3:F3,B7:F7)</f>
        <v>0.1085</v>
      </c>
      <c r="H7" t="s">
        <v>4</v>
      </c>
    </row>
    <row r="9" spans="1:15" ht="15.75" thickBot="1" x14ac:dyDescent="0.3">
      <c r="A9" s="9" t="s">
        <v>14</v>
      </c>
      <c r="G9" s="10" t="s">
        <v>15</v>
      </c>
      <c r="I9" s="10" t="s">
        <v>16</v>
      </c>
    </row>
    <row r="10" spans="1:15" ht="15.75" thickBot="1" x14ac:dyDescent="0.3">
      <c r="A10" s="9" t="s">
        <v>0</v>
      </c>
      <c r="B10" s="20">
        <v>0.08</v>
      </c>
      <c r="C10" s="21">
        <v>7.4999999999999997E-2</v>
      </c>
      <c r="D10" s="21">
        <v>6.8000000000000005E-2</v>
      </c>
      <c r="E10" s="21">
        <v>7.0000000000000007E-2</v>
      </c>
      <c r="F10" s="21">
        <v>7.3999999999999996E-2</v>
      </c>
      <c r="G10" s="5">
        <f>SUMPRODUCT(B3:F3,B10:F10)</f>
        <v>7.6649999999999996E-2</v>
      </c>
      <c r="H10" t="s">
        <v>6</v>
      </c>
      <c r="I10" s="35">
        <f>K10*SUM(B3:F3)</f>
        <v>7.1999999999999995E-2</v>
      </c>
      <c r="J10" t="str">
        <f>IF(G10=I10,"Binding","Not Binding")</f>
        <v>Not Binding</v>
      </c>
      <c r="K10" s="36">
        <v>7.1999999999999995E-2</v>
      </c>
    </row>
    <row r="11" spans="1:15" ht="15.75" thickBot="1" x14ac:dyDescent="0.3">
      <c r="A11" s="9" t="s">
        <v>1</v>
      </c>
      <c r="B11" s="29">
        <v>8</v>
      </c>
      <c r="C11" s="30">
        <v>7</v>
      </c>
      <c r="D11" s="30">
        <v>6</v>
      </c>
      <c r="E11" s="30">
        <v>5</v>
      </c>
      <c r="F11" s="30">
        <v>3</v>
      </c>
      <c r="G11" s="31">
        <f>SUMPRODUCT(B3:F3,B11:F11)</f>
        <v>6</v>
      </c>
      <c r="H11" t="s">
        <v>3</v>
      </c>
      <c r="I11" s="35">
        <f>K11*SUM(B3:F3)</f>
        <v>6</v>
      </c>
      <c r="J11" t="str">
        <f>IF(G11=I11,"Binding","Not Binding")</f>
        <v>Binding</v>
      </c>
      <c r="K11" s="28">
        <v>6</v>
      </c>
    </row>
    <row r="12" spans="1:15" ht="15.75" thickBot="1" x14ac:dyDescent="0.3">
      <c r="A12" s="9" t="s">
        <v>17</v>
      </c>
      <c r="B12" s="33">
        <f>B3</f>
        <v>0.4</v>
      </c>
      <c r="C12" s="34">
        <f t="shared" ref="C12:F12" si="0">C3</f>
        <v>0.25</v>
      </c>
      <c r="D12" s="34">
        <f t="shared" si="0"/>
        <v>0</v>
      </c>
      <c r="E12" s="34">
        <f t="shared" si="0"/>
        <v>0</v>
      </c>
      <c r="F12" s="34">
        <f t="shared" si="0"/>
        <v>0.35</v>
      </c>
      <c r="G12" s="5">
        <f>SUM(B12:F12)</f>
        <v>1</v>
      </c>
      <c r="H12" t="s">
        <v>3</v>
      </c>
      <c r="I12" s="32">
        <v>1</v>
      </c>
      <c r="J12" t="str">
        <f>IF(G12=I12,"Binding","Not Binding")</f>
        <v>Binding</v>
      </c>
    </row>
    <row r="13" spans="1:15" x14ac:dyDescent="0.25">
      <c r="A13" s="9" t="s">
        <v>8</v>
      </c>
      <c r="B13" s="4">
        <v>1</v>
      </c>
      <c r="C13" s="18">
        <v>0</v>
      </c>
      <c r="D13" s="18">
        <v>0</v>
      </c>
      <c r="E13" s="18">
        <v>0</v>
      </c>
      <c r="F13" s="18">
        <v>0</v>
      </c>
      <c r="G13" s="19">
        <f>SUMPRODUCT($B$3:$F$3,B13:F13)</f>
        <v>0.4</v>
      </c>
      <c r="H13" t="s">
        <v>3</v>
      </c>
      <c r="I13" s="22">
        <v>0.4</v>
      </c>
      <c r="J13" t="str">
        <f t="shared" ref="J13:J22" si="1">IF(G13=I13,"Binding","Not Binding")</f>
        <v>Binding</v>
      </c>
    </row>
    <row r="14" spans="1:15" x14ac:dyDescent="0.25">
      <c r="A14" s="9" t="s">
        <v>9</v>
      </c>
      <c r="B14" s="2">
        <v>0</v>
      </c>
      <c r="C14" s="1">
        <v>1</v>
      </c>
      <c r="D14" s="1">
        <v>0</v>
      </c>
      <c r="E14" s="1">
        <v>0</v>
      </c>
      <c r="F14" s="1">
        <v>0</v>
      </c>
      <c r="G14" s="15">
        <f>SUMPRODUCT($B$3:$F$3,B14:F14)</f>
        <v>0.25</v>
      </c>
      <c r="H14" t="s">
        <v>3</v>
      </c>
      <c r="I14" s="23">
        <v>0.4</v>
      </c>
      <c r="J14" t="str">
        <f t="shared" si="1"/>
        <v>Not Binding</v>
      </c>
    </row>
    <row r="15" spans="1:15" x14ac:dyDescent="0.25">
      <c r="A15" s="9" t="s">
        <v>10</v>
      </c>
      <c r="B15" s="2">
        <v>0</v>
      </c>
      <c r="C15" s="1">
        <v>0</v>
      </c>
      <c r="D15" s="1">
        <v>1</v>
      </c>
      <c r="E15" s="1">
        <v>0</v>
      </c>
      <c r="F15" s="1">
        <v>0</v>
      </c>
      <c r="G15" s="15">
        <f t="shared" ref="G15:G22" si="2">SUMPRODUCT($B$3:$F$3,B15:F15)</f>
        <v>0</v>
      </c>
      <c r="H15" t="s">
        <v>3</v>
      </c>
      <c r="I15" s="23">
        <v>0.4</v>
      </c>
      <c r="J15" t="str">
        <f t="shared" si="1"/>
        <v>Not Binding</v>
      </c>
    </row>
    <row r="16" spans="1:15" x14ac:dyDescent="0.25">
      <c r="A16" s="9" t="s">
        <v>11</v>
      </c>
      <c r="B16" s="2">
        <v>0</v>
      </c>
      <c r="C16" s="1">
        <v>0</v>
      </c>
      <c r="D16" s="1">
        <v>0</v>
      </c>
      <c r="E16" s="1">
        <v>1</v>
      </c>
      <c r="F16" s="1">
        <v>0</v>
      </c>
      <c r="G16" s="15">
        <f t="shared" si="2"/>
        <v>0</v>
      </c>
      <c r="H16" t="s">
        <v>3</v>
      </c>
      <c r="I16" s="23">
        <v>0.4</v>
      </c>
      <c r="J16" t="str">
        <f t="shared" si="1"/>
        <v>Not Binding</v>
      </c>
    </row>
    <row r="17" spans="1:11" ht="15.75" thickBot="1" x14ac:dyDescent="0.3">
      <c r="A17" s="9" t="s">
        <v>12</v>
      </c>
      <c r="B17" s="3">
        <v>0</v>
      </c>
      <c r="C17" s="16">
        <v>0</v>
      </c>
      <c r="D17" s="16">
        <v>0</v>
      </c>
      <c r="E17" s="16">
        <v>0</v>
      </c>
      <c r="F17" s="16">
        <v>1</v>
      </c>
      <c r="G17" s="17">
        <f t="shared" si="2"/>
        <v>0.35</v>
      </c>
      <c r="H17" t="s">
        <v>3</v>
      </c>
      <c r="I17" s="27">
        <v>0.4</v>
      </c>
      <c r="J17" t="str">
        <f t="shared" si="1"/>
        <v>Not Binding</v>
      </c>
    </row>
    <row r="18" spans="1:11" x14ac:dyDescent="0.25">
      <c r="A18" s="9" t="s">
        <v>8</v>
      </c>
      <c r="B18" s="4">
        <v>1</v>
      </c>
      <c r="C18" s="18">
        <v>0</v>
      </c>
      <c r="D18" s="18">
        <v>0</v>
      </c>
      <c r="E18" s="18">
        <v>0</v>
      </c>
      <c r="F18" s="18">
        <v>0</v>
      </c>
      <c r="G18" s="19">
        <f t="shared" si="2"/>
        <v>0.4</v>
      </c>
      <c r="H18" t="s">
        <v>6</v>
      </c>
      <c r="I18" s="26">
        <v>0</v>
      </c>
      <c r="J18" t="str">
        <f t="shared" si="1"/>
        <v>Not Binding</v>
      </c>
    </row>
    <row r="19" spans="1:11" x14ac:dyDescent="0.25">
      <c r="A19" s="9" t="s">
        <v>9</v>
      </c>
      <c r="B19" s="2">
        <v>0</v>
      </c>
      <c r="C19" s="1">
        <v>1</v>
      </c>
      <c r="D19" s="1">
        <v>0</v>
      </c>
      <c r="E19" s="1">
        <v>0</v>
      </c>
      <c r="F19" s="1">
        <v>0</v>
      </c>
      <c r="G19" s="15">
        <f t="shared" si="2"/>
        <v>0.25</v>
      </c>
      <c r="H19" t="s">
        <v>6</v>
      </c>
      <c r="I19" s="24">
        <v>0</v>
      </c>
      <c r="J19" t="str">
        <f t="shared" si="1"/>
        <v>Not Binding</v>
      </c>
    </row>
    <row r="20" spans="1:11" x14ac:dyDescent="0.25">
      <c r="A20" s="9" t="s">
        <v>10</v>
      </c>
      <c r="B20" s="2">
        <v>0</v>
      </c>
      <c r="C20" s="1">
        <v>0</v>
      </c>
      <c r="D20" s="1">
        <v>1</v>
      </c>
      <c r="E20" s="1">
        <v>0</v>
      </c>
      <c r="F20" s="1">
        <v>0</v>
      </c>
      <c r="G20" s="15">
        <f t="shared" si="2"/>
        <v>0</v>
      </c>
      <c r="H20" t="s">
        <v>6</v>
      </c>
      <c r="I20" s="24">
        <v>0</v>
      </c>
      <c r="J20" t="str">
        <f t="shared" si="1"/>
        <v>Binding</v>
      </c>
    </row>
    <row r="21" spans="1:11" x14ac:dyDescent="0.25">
      <c r="A21" s="9" t="s">
        <v>11</v>
      </c>
      <c r="B21" s="2">
        <v>0</v>
      </c>
      <c r="C21" s="1">
        <v>0</v>
      </c>
      <c r="D21" s="1">
        <v>0</v>
      </c>
      <c r="E21" s="1">
        <v>1</v>
      </c>
      <c r="F21" s="1">
        <v>0</v>
      </c>
      <c r="G21" s="15">
        <f t="shared" si="2"/>
        <v>0</v>
      </c>
      <c r="H21" t="s">
        <v>6</v>
      </c>
      <c r="I21" s="24">
        <v>0</v>
      </c>
      <c r="J21" t="str">
        <f t="shared" si="1"/>
        <v>Binding</v>
      </c>
    </row>
    <row r="22" spans="1:11" ht="15.75" thickBot="1" x14ac:dyDescent="0.3">
      <c r="A22" s="9" t="s">
        <v>12</v>
      </c>
      <c r="B22" s="3">
        <v>0</v>
      </c>
      <c r="C22" s="16">
        <v>0</v>
      </c>
      <c r="D22" s="16">
        <v>0</v>
      </c>
      <c r="E22" s="16">
        <v>0</v>
      </c>
      <c r="F22" s="16">
        <v>1</v>
      </c>
      <c r="G22" s="17">
        <f t="shared" si="2"/>
        <v>0.35</v>
      </c>
      <c r="H22" t="s">
        <v>6</v>
      </c>
      <c r="I22" s="25">
        <v>0</v>
      </c>
      <c r="J22" t="str">
        <f t="shared" si="1"/>
        <v>Not Binding</v>
      </c>
    </row>
    <row r="23" spans="1:11" ht="15.75" thickBot="1" x14ac:dyDescent="0.3"/>
    <row r="24" spans="1:11" ht="15" customHeight="1" x14ac:dyDescent="0.25">
      <c r="A24" s="95" t="s">
        <v>18</v>
      </c>
      <c r="B24" s="96"/>
      <c r="C24" s="96"/>
      <c r="D24" s="96"/>
      <c r="E24" s="96"/>
      <c r="F24" s="96"/>
      <c r="G24" s="96"/>
      <c r="H24" s="96"/>
      <c r="I24" s="96"/>
      <c r="J24" s="96"/>
      <c r="K24" s="97"/>
    </row>
    <row r="25" spans="1:11" x14ac:dyDescent="0.25">
      <c r="A25" s="98"/>
      <c r="B25" s="99"/>
      <c r="C25" s="99"/>
      <c r="D25" s="99"/>
      <c r="E25" s="99"/>
      <c r="F25" s="99"/>
      <c r="G25" s="99"/>
      <c r="H25" s="99"/>
      <c r="I25" s="99"/>
      <c r="J25" s="99"/>
      <c r="K25" s="100"/>
    </row>
    <row r="26" spans="1:11" x14ac:dyDescent="0.25">
      <c r="A26" s="98"/>
      <c r="B26" s="99"/>
      <c r="C26" s="99"/>
      <c r="D26" s="99"/>
      <c r="E26" s="99"/>
      <c r="F26" s="99"/>
      <c r="G26" s="99"/>
      <c r="H26" s="99"/>
      <c r="I26" s="99"/>
      <c r="J26" s="99"/>
      <c r="K26" s="100"/>
    </row>
    <row r="27" spans="1:11" x14ac:dyDescent="0.25">
      <c r="A27" s="98"/>
      <c r="B27" s="99"/>
      <c r="C27" s="99"/>
      <c r="D27" s="99"/>
      <c r="E27" s="99"/>
      <c r="F27" s="99"/>
      <c r="G27" s="99"/>
      <c r="H27" s="99"/>
      <c r="I27" s="99"/>
      <c r="J27" s="99"/>
      <c r="K27" s="100"/>
    </row>
    <row r="28" spans="1:11" x14ac:dyDescent="0.25">
      <c r="A28" s="98"/>
      <c r="B28" s="99"/>
      <c r="C28" s="99"/>
      <c r="D28" s="99"/>
      <c r="E28" s="99"/>
      <c r="F28" s="99"/>
      <c r="G28" s="99"/>
      <c r="H28" s="99"/>
      <c r="I28" s="99"/>
      <c r="J28" s="99"/>
      <c r="K28" s="100"/>
    </row>
    <row r="29" spans="1:11" x14ac:dyDescent="0.25">
      <c r="A29" s="98"/>
      <c r="B29" s="99"/>
      <c r="C29" s="99"/>
      <c r="D29" s="99"/>
      <c r="E29" s="99"/>
      <c r="F29" s="99"/>
      <c r="G29" s="99"/>
      <c r="H29" s="99"/>
      <c r="I29" s="99"/>
      <c r="J29" s="99"/>
      <c r="K29" s="100"/>
    </row>
    <row r="30" spans="1:11" x14ac:dyDescent="0.25">
      <c r="A30" s="98"/>
      <c r="B30" s="99"/>
      <c r="C30" s="99"/>
      <c r="D30" s="99"/>
      <c r="E30" s="99"/>
      <c r="F30" s="99"/>
      <c r="G30" s="99"/>
      <c r="H30" s="99"/>
      <c r="I30" s="99"/>
      <c r="J30" s="99"/>
      <c r="K30" s="100"/>
    </row>
    <row r="31" spans="1:11" x14ac:dyDescent="0.25">
      <c r="A31" s="98"/>
      <c r="B31" s="99"/>
      <c r="C31" s="99"/>
      <c r="D31" s="99"/>
      <c r="E31" s="99"/>
      <c r="F31" s="99"/>
      <c r="G31" s="99"/>
      <c r="H31" s="99"/>
      <c r="I31" s="99"/>
      <c r="J31" s="99"/>
      <c r="K31" s="100"/>
    </row>
    <row r="32" spans="1:11" x14ac:dyDescent="0.25">
      <c r="A32" s="98"/>
      <c r="B32" s="99"/>
      <c r="C32" s="99"/>
      <c r="D32" s="99"/>
      <c r="E32" s="99"/>
      <c r="F32" s="99"/>
      <c r="G32" s="99"/>
      <c r="H32" s="99"/>
      <c r="I32" s="99"/>
      <c r="J32" s="99"/>
      <c r="K32" s="100"/>
    </row>
    <row r="33" spans="1:11" x14ac:dyDescent="0.25">
      <c r="A33" s="98"/>
      <c r="B33" s="99"/>
      <c r="C33" s="99"/>
      <c r="D33" s="99"/>
      <c r="E33" s="99"/>
      <c r="F33" s="99"/>
      <c r="G33" s="99"/>
      <c r="H33" s="99"/>
      <c r="I33" s="99"/>
      <c r="J33" s="99"/>
      <c r="K33" s="100"/>
    </row>
    <row r="34" spans="1:11" x14ac:dyDescent="0.25">
      <c r="A34" s="98"/>
      <c r="B34" s="99"/>
      <c r="C34" s="99"/>
      <c r="D34" s="99"/>
      <c r="E34" s="99"/>
      <c r="F34" s="99"/>
      <c r="G34" s="99"/>
      <c r="H34" s="99"/>
      <c r="I34" s="99"/>
      <c r="J34" s="99"/>
      <c r="K34" s="100"/>
    </row>
    <row r="35" spans="1:11" ht="15.75" thickBot="1" x14ac:dyDescent="0.3">
      <c r="A35" s="101"/>
      <c r="B35" s="102"/>
      <c r="C35" s="102"/>
      <c r="D35" s="102"/>
      <c r="E35" s="102"/>
      <c r="F35" s="102"/>
      <c r="G35" s="102"/>
      <c r="H35" s="102"/>
      <c r="I35" s="102"/>
      <c r="J35" s="102"/>
      <c r="K35" s="103"/>
    </row>
    <row r="36" spans="1:11" ht="15.75" thickBot="1" x14ac:dyDescent="0.3"/>
    <row r="37" spans="1:11" ht="15" customHeight="1" x14ac:dyDescent="0.25">
      <c r="A37" s="95" t="s">
        <v>61</v>
      </c>
      <c r="B37" s="96"/>
      <c r="C37" s="96"/>
      <c r="D37" s="96"/>
      <c r="E37" s="96"/>
      <c r="F37" s="96"/>
      <c r="G37" s="96"/>
      <c r="H37" s="96"/>
      <c r="I37" s="96"/>
      <c r="J37" s="96"/>
      <c r="K37" s="97"/>
    </row>
    <row r="38" spans="1:11" x14ac:dyDescent="0.25">
      <c r="A38" s="98"/>
      <c r="B38" s="99"/>
      <c r="C38" s="99"/>
      <c r="D38" s="99"/>
      <c r="E38" s="99"/>
      <c r="F38" s="99"/>
      <c r="G38" s="99"/>
      <c r="H38" s="99"/>
      <c r="I38" s="99"/>
      <c r="J38" s="99"/>
      <c r="K38" s="100"/>
    </row>
    <row r="39" spans="1:11" x14ac:dyDescent="0.25">
      <c r="A39" s="98"/>
      <c r="B39" s="99"/>
      <c r="C39" s="99"/>
      <c r="D39" s="99"/>
      <c r="E39" s="99"/>
      <c r="F39" s="99"/>
      <c r="G39" s="99"/>
      <c r="H39" s="99"/>
      <c r="I39" s="99"/>
      <c r="J39" s="99"/>
      <c r="K39" s="100"/>
    </row>
    <row r="40" spans="1:11" x14ac:dyDescent="0.25">
      <c r="A40" s="98"/>
      <c r="B40" s="99"/>
      <c r="C40" s="99"/>
      <c r="D40" s="99"/>
      <c r="E40" s="99"/>
      <c r="F40" s="99"/>
      <c r="G40" s="99"/>
      <c r="H40" s="99"/>
      <c r="I40" s="99"/>
      <c r="J40" s="99"/>
      <c r="K40" s="100"/>
    </row>
    <row r="41" spans="1:11" x14ac:dyDescent="0.25">
      <c r="A41" s="98"/>
      <c r="B41" s="99"/>
      <c r="C41" s="99"/>
      <c r="D41" s="99"/>
      <c r="E41" s="99"/>
      <c r="F41" s="99"/>
      <c r="G41" s="99"/>
      <c r="H41" s="99"/>
      <c r="I41" s="99"/>
      <c r="J41" s="99"/>
      <c r="K41" s="100"/>
    </row>
    <row r="42" spans="1:11" x14ac:dyDescent="0.25">
      <c r="A42" s="98"/>
      <c r="B42" s="99"/>
      <c r="C42" s="99"/>
      <c r="D42" s="99"/>
      <c r="E42" s="99"/>
      <c r="F42" s="99"/>
      <c r="G42" s="99"/>
      <c r="H42" s="99"/>
      <c r="I42" s="99"/>
      <c r="J42" s="99"/>
      <c r="K42" s="100"/>
    </row>
    <row r="43" spans="1:11" x14ac:dyDescent="0.25">
      <c r="A43" s="98"/>
      <c r="B43" s="99"/>
      <c r="C43" s="99"/>
      <c r="D43" s="99"/>
      <c r="E43" s="99"/>
      <c r="F43" s="99"/>
      <c r="G43" s="99"/>
      <c r="H43" s="99"/>
      <c r="I43" s="99"/>
      <c r="J43" s="99"/>
      <c r="K43" s="100"/>
    </row>
    <row r="44" spans="1:11" ht="15.75" thickBot="1" x14ac:dyDescent="0.3">
      <c r="A44" s="101"/>
      <c r="B44" s="102"/>
      <c r="C44" s="102"/>
      <c r="D44" s="102"/>
      <c r="E44" s="102"/>
      <c r="F44" s="102"/>
      <c r="G44" s="102"/>
      <c r="H44" s="102"/>
      <c r="I44" s="102"/>
      <c r="J44" s="102"/>
      <c r="K44" s="103"/>
    </row>
  </sheetData>
  <mergeCells count="3">
    <mergeCell ref="A24:K35"/>
    <mergeCell ref="A37:K44"/>
    <mergeCell ref="J1:O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6C76-FAD9-4A59-ABF0-5B97CD39BC77}">
  <dimension ref="C1:AE67"/>
  <sheetViews>
    <sheetView tabSelected="1" workbookViewId="0">
      <selection activeCell="H10" sqref="H10"/>
    </sheetView>
  </sheetViews>
  <sheetFormatPr defaultRowHeight="15" x14ac:dyDescent="0.25"/>
  <cols>
    <col min="3" max="3" width="20.5703125" bestFit="1" customWidth="1"/>
    <col min="4" max="4" width="11.140625" bestFit="1" customWidth="1"/>
    <col min="8" max="9" width="9.5703125" bestFit="1" customWidth="1"/>
    <col min="10" max="10" width="11.42578125" bestFit="1" customWidth="1"/>
    <col min="11" max="21" width="11.42578125" customWidth="1"/>
  </cols>
  <sheetData>
    <row r="1" spans="3:31" ht="15.75" thickBot="1" x14ac:dyDescent="0.3">
      <c r="C1" s="9" t="s">
        <v>23</v>
      </c>
      <c r="D1" s="42" t="s">
        <v>24</v>
      </c>
      <c r="E1" s="43" t="s">
        <v>25</v>
      </c>
      <c r="F1" s="43" t="s">
        <v>26</v>
      </c>
      <c r="G1" s="43" t="s">
        <v>31</v>
      </c>
      <c r="H1" s="44" t="s">
        <v>32</v>
      </c>
      <c r="V1" s="104" t="s">
        <v>59</v>
      </c>
      <c r="W1" s="105"/>
      <c r="X1" s="105"/>
      <c r="Y1" s="105"/>
      <c r="Z1" s="105"/>
      <c r="AA1" s="106"/>
    </row>
    <row r="2" spans="3:31" ht="15" customHeight="1" x14ac:dyDescent="0.25">
      <c r="C2" t="s">
        <v>19</v>
      </c>
      <c r="D2" s="45">
        <v>0.2</v>
      </c>
      <c r="E2" s="40">
        <v>0.35</v>
      </c>
      <c r="F2" s="40">
        <v>0.1</v>
      </c>
      <c r="G2" s="41">
        <v>0.6</v>
      </c>
      <c r="H2" s="46">
        <v>40000</v>
      </c>
      <c r="V2" s="107" t="s">
        <v>63</v>
      </c>
      <c r="W2" s="108"/>
      <c r="X2" s="108"/>
      <c r="Y2" s="108"/>
      <c r="Z2" s="108"/>
      <c r="AA2" s="108"/>
      <c r="AB2" s="108"/>
      <c r="AC2" s="108"/>
      <c r="AD2" s="108"/>
      <c r="AE2" s="109"/>
    </row>
    <row r="3" spans="3:31" x14ac:dyDescent="0.25">
      <c r="C3" t="s">
        <v>20</v>
      </c>
      <c r="D3" s="45">
        <v>0.4</v>
      </c>
      <c r="E3" s="40">
        <v>0.15</v>
      </c>
      <c r="F3" s="40">
        <v>0.35</v>
      </c>
      <c r="G3" s="41">
        <v>0.8</v>
      </c>
      <c r="H3" s="46">
        <v>25000</v>
      </c>
      <c r="V3" s="110"/>
      <c r="W3" s="111"/>
      <c r="X3" s="111"/>
      <c r="Y3" s="111"/>
      <c r="Z3" s="111"/>
      <c r="AA3" s="111"/>
      <c r="AB3" s="111"/>
      <c r="AC3" s="111"/>
      <c r="AD3" s="111"/>
      <c r="AE3" s="112"/>
    </row>
    <row r="4" spans="3:31" x14ac:dyDescent="0.25">
      <c r="C4" t="s">
        <v>21</v>
      </c>
      <c r="D4" s="45">
        <v>0.15</v>
      </c>
      <c r="E4" s="40">
        <v>0.2</v>
      </c>
      <c r="F4" s="40">
        <v>0.4</v>
      </c>
      <c r="G4" s="41">
        <v>0.55000000000000004</v>
      </c>
      <c r="H4" s="46">
        <v>20000</v>
      </c>
      <c r="V4" s="110"/>
      <c r="W4" s="111"/>
      <c r="X4" s="111"/>
      <c r="Y4" s="111"/>
      <c r="Z4" s="111"/>
      <c r="AA4" s="111"/>
      <c r="AB4" s="111"/>
      <c r="AC4" s="111"/>
      <c r="AD4" s="111"/>
      <c r="AE4" s="112"/>
    </row>
    <row r="5" spans="3:31" ht="15.75" thickBot="1" x14ac:dyDescent="0.3">
      <c r="C5" t="s">
        <v>22</v>
      </c>
      <c r="D5" s="47">
        <v>0.25</v>
      </c>
      <c r="E5" s="48">
        <v>0.3</v>
      </c>
      <c r="F5" s="48">
        <v>0.15</v>
      </c>
      <c r="G5" s="49">
        <v>0.7</v>
      </c>
      <c r="H5" s="50">
        <v>45000</v>
      </c>
      <c r="V5" s="110"/>
      <c r="W5" s="111"/>
      <c r="X5" s="111"/>
      <c r="Y5" s="111"/>
      <c r="Z5" s="111"/>
      <c r="AA5" s="111"/>
      <c r="AB5" s="111"/>
      <c r="AC5" s="111"/>
      <c r="AD5" s="111"/>
      <c r="AE5" s="112"/>
    </row>
    <row r="6" spans="3:31" ht="15.75" thickBot="1" x14ac:dyDescent="0.3">
      <c r="C6" t="s">
        <v>34</v>
      </c>
      <c r="D6" s="51">
        <v>1.25</v>
      </c>
      <c r="E6" s="52">
        <v>1.5</v>
      </c>
      <c r="F6" s="53">
        <v>1.4</v>
      </c>
      <c r="V6" s="110"/>
      <c r="W6" s="111"/>
      <c r="X6" s="111"/>
      <c r="Y6" s="111"/>
      <c r="Z6" s="111"/>
      <c r="AA6" s="111"/>
      <c r="AB6" s="111"/>
      <c r="AC6" s="111"/>
      <c r="AD6" s="111"/>
      <c r="AE6" s="112"/>
    </row>
    <row r="7" spans="3:31" x14ac:dyDescent="0.25">
      <c r="V7" s="110"/>
      <c r="W7" s="111"/>
      <c r="X7" s="111"/>
      <c r="Y7" s="111"/>
      <c r="Z7" s="111"/>
      <c r="AA7" s="111"/>
      <c r="AB7" s="111"/>
      <c r="AC7" s="111"/>
      <c r="AD7" s="111"/>
      <c r="AE7" s="112"/>
    </row>
    <row r="8" spans="3:31" ht="15.75" thickBot="1" x14ac:dyDescent="0.3">
      <c r="C8" s="9" t="s">
        <v>29</v>
      </c>
      <c r="V8" s="110"/>
      <c r="W8" s="111"/>
      <c r="X8" s="111"/>
      <c r="Y8" s="111"/>
      <c r="Z8" s="111"/>
      <c r="AA8" s="111"/>
      <c r="AB8" s="111"/>
      <c r="AC8" s="111"/>
      <c r="AD8" s="111"/>
      <c r="AE8" s="112"/>
    </row>
    <row r="9" spans="3:31" ht="15.75" thickBot="1" x14ac:dyDescent="0.3">
      <c r="C9" t="s">
        <v>30</v>
      </c>
      <c r="D9" s="6">
        <v>10</v>
      </c>
      <c r="E9" s="7">
        <v>20</v>
      </c>
      <c r="F9" s="8">
        <v>30</v>
      </c>
      <c r="V9" s="110"/>
      <c r="W9" s="111"/>
      <c r="X9" s="111"/>
      <c r="Y9" s="111"/>
      <c r="Z9" s="111"/>
      <c r="AA9" s="111"/>
      <c r="AB9" s="111"/>
      <c r="AC9" s="111"/>
      <c r="AD9" s="111"/>
      <c r="AE9" s="112"/>
    </row>
    <row r="10" spans="3:31" x14ac:dyDescent="0.25">
      <c r="V10" s="110"/>
      <c r="W10" s="111"/>
      <c r="X10" s="111"/>
      <c r="Y10" s="111"/>
      <c r="Z10" s="111"/>
      <c r="AA10" s="111"/>
      <c r="AB10" s="111"/>
      <c r="AC10" s="111"/>
      <c r="AD10" s="111"/>
      <c r="AE10" s="112"/>
    </row>
    <row r="11" spans="3:31" ht="15.75" thickBot="1" x14ac:dyDescent="0.3">
      <c r="C11" s="9" t="s">
        <v>5</v>
      </c>
      <c r="V11" s="110"/>
      <c r="W11" s="111"/>
      <c r="X11" s="111"/>
      <c r="Y11" s="111"/>
      <c r="Z11" s="111"/>
      <c r="AA11" s="111"/>
      <c r="AB11" s="111"/>
      <c r="AC11" s="111"/>
      <c r="AD11" s="111"/>
      <c r="AE11" s="112"/>
    </row>
    <row r="12" spans="3:31" ht="15.75" thickBot="1" x14ac:dyDescent="0.3">
      <c r="C12" t="s">
        <v>35</v>
      </c>
      <c r="D12" s="54">
        <f>D2*$G$2+D3*$G$3+D4*$G$4+D5*$G$5</f>
        <v>0.69750000000000001</v>
      </c>
      <c r="E12" s="55">
        <f>E2*$G$2+E3*$G$3+E4*$G$4+E5*$G$5</f>
        <v>0.64999999999999991</v>
      </c>
      <c r="F12" s="56">
        <f>F2*$G$2+F3*$G$3+F4*$G$4+F5*$G$5</f>
        <v>0.66500000000000004</v>
      </c>
      <c r="V12" s="110"/>
      <c r="W12" s="111"/>
      <c r="X12" s="111"/>
      <c r="Y12" s="111"/>
      <c r="Z12" s="111"/>
      <c r="AA12" s="111"/>
      <c r="AB12" s="111"/>
      <c r="AC12" s="111"/>
      <c r="AD12" s="111"/>
      <c r="AE12" s="112"/>
    </row>
    <row r="13" spans="3:31" ht="15.75" thickBot="1" x14ac:dyDescent="0.3">
      <c r="C13" t="s">
        <v>36</v>
      </c>
      <c r="D13" s="57" cm="1">
        <f t="array" ref="D13">SUMPRODUCT(D9:F9*D12:F12)</f>
        <v>39.924999999999997</v>
      </c>
      <c r="V13" s="110"/>
      <c r="W13" s="111"/>
      <c r="X13" s="111"/>
      <c r="Y13" s="111"/>
      <c r="Z13" s="111"/>
      <c r="AA13" s="111"/>
      <c r="AB13" s="111"/>
      <c r="AC13" s="111"/>
      <c r="AD13" s="111"/>
      <c r="AE13" s="112"/>
    </row>
    <row r="14" spans="3:31" ht="15.75" thickBot="1" x14ac:dyDescent="0.3">
      <c r="C14" t="s">
        <v>33</v>
      </c>
      <c r="D14" s="57">
        <f>SUMPRODUCT(D6:F6,D9:F9)</f>
        <v>84.5</v>
      </c>
      <c r="E14" s="38"/>
      <c r="F14" s="38"/>
      <c r="V14" s="110"/>
      <c r="W14" s="111"/>
      <c r="X14" s="111"/>
      <c r="Y14" s="111"/>
      <c r="Z14" s="111"/>
      <c r="AA14" s="111"/>
      <c r="AB14" s="111"/>
      <c r="AC14" s="111"/>
      <c r="AD14" s="111"/>
      <c r="AE14" s="112"/>
    </row>
    <row r="15" spans="3:31" ht="15.75" thickBot="1" x14ac:dyDescent="0.3">
      <c r="C15" t="s">
        <v>27</v>
      </c>
      <c r="D15" s="58">
        <f>D14-D13</f>
        <v>44.575000000000003</v>
      </c>
      <c r="V15" s="110"/>
      <c r="W15" s="111"/>
      <c r="X15" s="111"/>
      <c r="Y15" s="111"/>
      <c r="Z15" s="111"/>
      <c r="AA15" s="111"/>
      <c r="AB15" s="111"/>
      <c r="AC15" s="111"/>
      <c r="AD15" s="111"/>
      <c r="AE15" s="112"/>
    </row>
    <row r="16" spans="3:31" ht="15.75" thickBot="1" x14ac:dyDescent="0.3">
      <c r="V16" s="110"/>
      <c r="W16" s="111"/>
      <c r="X16" s="111"/>
      <c r="Y16" s="111"/>
      <c r="Z16" s="111"/>
      <c r="AA16" s="111"/>
      <c r="AB16" s="111"/>
      <c r="AC16" s="111"/>
      <c r="AD16" s="111"/>
      <c r="AE16" s="112"/>
    </row>
    <row r="17" spans="3:31" ht="15.75" thickBot="1" x14ac:dyDescent="0.3">
      <c r="C17" s="9" t="s">
        <v>14</v>
      </c>
      <c r="G17" s="65" t="s">
        <v>15</v>
      </c>
      <c r="H17" s="66"/>
      <c r="I17" s="67" t="s">
        <v>16</v>
      </c>
      <c r="V17" s="110"/>
      <c r="W17" s="111"/>
      <c r="X17" s="111"/>
      <c r="Y17" s="111"/>
      <c r="Z17" s="111"/>
      <c r="AA17" s="111"/>
      <c r="AB17" s="111"/>
      <c r="AC17" s="111"/>
      <c r="AD17" s="111"/>
      <c r="AE17" s="112"/>
    </row>
    <row r="18" spans="3:31" ht="15.75" thickBot="1" x14ac:dyDescent="0.3">
      <c r="C18" s="9" t="s">
        <v>37</v>
      </c>
      <c r="D18" s="33">
        <v>1</v>
      </c>
      <c r="E18" s="34">
        <v>1</v>
      </c>
      <c r="F18" s="5">
        <v>1</v>
      </c>
      <c r="G18" s="70">
        <f>SUMPRODUCT(D9:F9,D18:F18)</f>
        <v>60</v>
      </c>
      <c r="H18" s="34" t="s">
        <v>3</v>
      </c>
      <c r="I18" s="69">
        <v>100000</v>
      </c>
      <c r="J18" t="str">
        <f>IF(G18=I18,"Binding","Not Binding")</f>
        <v>Not Binding</v>
      </c>
      <c r="V18" s="110"/>
      <c r="W18" s="111"/>
      <c r="X18" s="111"/>
      <c r="Y18" s="111"/>
      <c r="Z18" s="111"/>
      <c r="AA18" s="111"/>
      <c r="AB18" s="111"/>
      <c r="AC18" s="111"/>
      <c r="AD18" s="111"/>
      <c r="AE18" s="112"/>
    </row>
    <row r="19" spans="3:31" ht="15.75" thickBot="1" x14ac:dyDescent="0.3">
      <c r="C19" s="9" t="s">
        <v>28</v>
      </c>
      <c r="F19" s="68"/>
      <c r="G19" s="74"/>
      <c r="H19" s="75"/>
      <c r="I19" s="76"/>
      <c r="V19" s="113"/>
      <c r="W19" s="114"/>
      <c r="X19" s="114"/>
      <c r="Y19" s="114"/>
      <c r="Z19" s="114"/>
      <c r="AA19" s="114"/>
      <c r="AB19" s="114"/>
      <c r="AC19" s="114"/>
      <c r="AD19" s="114"/>
      <c r="AE19" s="115"/>
    </row>
    <row r="20" spans="3:31" x14ac:dyDescent="0.25">
      <c r="C20" t="s">
        <v>19</v>
      </c>
      <c r="D20" s="61">
        <v>0.2</v>
      </c>
      <c r="E20" s="62">
        <v>0.35</v>
      </c>
      <c r="F20" s="71">
        <v>0.1</v>
      </c>
      <c r="G20" s="42">
        <f>SUMPRODUCT($D$9:$F$9,D20:F20)</f>
        <v>12</v>
      </c>
      <c r="H20" s="43" t="s">
        <v>3</v>
      </c>
      <c r="I20" s="77">
        <v>40000</v>
      </c>
      <c r="J20" t="str">
        <f t="shared" ref="J20:J27" si="0">IF(G20=I20,"Binding","Not Binding")</f>
        <v>Not Binding</v>
      </c>
    </row>
    <row r="21" spans="3:31" x14ac:dyDescent="0.25">
      <c r="C21" t="s">
        <v>20</v>
      </c>
      <c r="D21" s="45">
        <v>0.4</v>
      </c>
      <c r="E21" s="40">
        <v>0.15</v>
      </c>
      <c r="F21" s="72">
        <v>0.35</v>
      </c>
      <c r="G21" s="2">
        <f t="shared" ref="G21:G23" si="1">SUMPRODUCT($D$9:$F$9,D21:F21)</f>
        <v>17.5</v>
      </c>
      <c r="H21" s="1" t="s">
        <v>3</v>
      </c>
      <c r="I21" s="59">
        <v>25000</v>
      </c>
      <c r="J21" t="str">
        <f t="shared" si="0"/>
        <v>Not Binding</v>
      </c>
    </row>
    <row r="22" spans="3:31" x14ac:dyDescent="0.25">
      <c r="C22" t="s">
        <v>21</v>
      </c>
      <c r="D22" s="45">
        <v>0.15</v>
      </c>
      <c r="E22" s="40">
        <v>0.2</v>
      </c>
      <c r="F22" s="72">
        <v>0.4</v>
      </c>
      <c r="G22" s="2">
        <f t="shared" si="1"/>
        <v>17.5</v>
      </c>
      <c r="H22" s="1" t="s">
        <v>3</v>
      </c>
      <c r="I22" s="59">
        <v>20000</v>
      </c>
      <c r="J22" t="str">
        <f t="shared" si="0"/>
        <v>Not Binding</v>
      </c>
    </row>
    <row r="23" spans="3:31" ht="15.75" thickBot="1" x14ac:dyDescent="0.3">
      <c r="C23" t="s">
        <v>22</v>
      </c>
      <c r="D23" s="47">
        <v>0.25</v>
      </c>
      <c r="E23" s="48">
        <v>0.3</v>
      </c>
      <c r="F23" s="73">
        <v>0.15</v>
      </c>
      <c r="G23" s="1">
        <f t="shared" si="1"/>
        <v>13</v>
      </c>
      <c r="H23" s="16" t="s">
        <v>3</v>
      </c>
      <c r="I23" s="60">
        <v>45000</v>
      </c>
      <c r="J23" t="str">
        <f t="shared" si="0"/>
        <v>Not Binding</v>
      </c>
    </row>
    <row r="24" spans="3:31" ht="15.75" thickBot="1" x14ac:dyDescent="0.3">
      <c r="C24" s="9" t="s">
        <v>38</v>
      </c>
      <c r="F24" s="63"/>
      <c r="G24" s="68"/>
      <c r="H24" s="63"/>
      <c r="I24" s="63"/>
    </row>
    <row r="25" spans="3:31" x14ac:dyDescent="0.25">
      <c r="C25" t="s">
        <v>24</v>
      </c>
      <c r="D25" s="42">
        <v>1</v>
      </c>
      <c r="E25" s="43">
        <v>0</v>
      </c>
      <c r="F25" s="78">
        <v>0</v>
      </c>
      <c r="G25" s="42">
        <f>SUMPRODUCT(D9:F9,D25:F25)</f>
        <v>10</v>
      </c>
      <c r="H25" s="43" t="s">
        <v>6</v>
      </c>
      <c r="I25" s="77">
        <v>10000</v>
      </c>
      <c r="J25" t="str">
        <f t="shared" si="0"/>
        <v>Not Binding</v>
      </c>
    </row>
    <row r="26" spans="3:31" x14ac:dyDescent="0.25">
      <c r="C26" t="s">
        <v>25</v>
      </c>
      <c r="D26" s="2">
        <v>0</v>
      </c>
      <c r="E26" s="1">
        <v>1</v>
      </c>
      <c r="F26" s="64">
        <v>0</v>
      </c>
      <c r="G26" s="2">
        <f>SUMPRODUCT(D9:F9,D26:F26)</f>
        <v>20</v>
      </c>
      <c r="H26" s="1" t="s">
        <v>6</v>
      </c>
      <c r="I26" s="59">
        <v>25000</v>
      </c>
      <c r="J26" t="str">
        <f t="shared" si="0"/>
        <v>Not Binding</v>
      </c>
    </row>
    <row r="27" spans="3:31" ht="15.75" thickBot="1" x14ac:dyDescent="0.3">
      <c r="C27" t="s">
        <v>39</v>
      </c>
      <c r="D27" s="3">
        <v>0</v>
      </c>
      <c r="E27" s="16">
        <v>0</v>
      </c>
      <c r="F27" s="79">
        <v>1</v>
      </c>
      <c r="G27" s="3">
        <f>SUMPRODUCT(D9:F9,D27:F27)</f>
        <v>30</v>
      </c>
      <c r="H27" s="16" t="s">
        <v>6</v>
      </c>
      <c r="I27" s="60">
        <v>30000</v>
      </c>
      <c r="J27" t="str">
        <f t="shared" si="0"/>
        <v>Not Binding</v>
      </c>
    </row>
    <row r="50" spans="3:24" ht="15.75" thickBot="1" x14ac:dyDescent="0.3"/>
    <row r="51" spans="3:24" ht="15" customHeight="1" x14ac:dyDescent="0.25">
      <c r="C51" s="107" t="s">
        <v>51</v>
      </c>
      <c r="D51" s="108"/>
      <c r="E51" s="108"/>
      <c r="F51" s="108"/>
      <c r="G51" s="108"/>
      <c r="H51" s="108"/>
      <c r="I51" s="108"/>
      <c r="J51" s="109"/>
      <c r="K51" s="94"/>
      <c r="L51" s="94"/>
      <c r="M51" s="94"/>
      <c r="N51" s="94"/>
      <c r="O51" s="94"/>
      <c r="P51" s="94"/>
      <c r="Q51" s="94"/>
      <c r="R51" s="94"/>
      <c r="S51" s="94"/>
      <c r="T51" s="94"/>
      <c r="U51" s="94"/>
      <c r="V51" s="82"/>
      <c r="W51" s="82"/>
      <c r="X51" s="82"/>
    </row>
    <row r="52" spans="3:24" x14ac:dyDescent="0.25">
      <c r="C52" s="110"/>
      <c r="D52" s="111"/>
      <c r="E52" s="111"/>
      <c r="F52" s="111"/>
      <c r="G52" s="111"/>
      <c r="H52" s="111"/>
      <c r="I52" s="111"/>
      <c r="J52" s="112"/>
      <c r="K52" s="94"/>
      <c r="L52" s="94"/>
      <c r="M52" s="94"/>
      <c r="N52" s="94"/>
      <c r="O52" s="94"/>
      <c r="P52" s="94"/>
      <c r="Q52" s="94"/>
      <c r="R52" s="94"/>
      <c r="S52" s="94"/>
      <c r="T52" s="94"/>
      <c r="U52" s="94"/>
      <c r="V52" s="82"/>
      <c r="W52" s="82"/>
      <c r="X52" s="82"/>
    </row>
    <row r="53" spans="3:24" x14ac:dyDescent="0.25">
      <c r="C53" s="110"/>
      <c r="D53" s="111"/>
      <c r="E53" s="111"/>
      <c r="F53" s="111"/>
      <c r="G53" s="111"/>
      <c r="H53" s="111"/>
      <c r="I53" s="111"/>
      <c r="J53" s="112"/>
      <c r="K53" s="94"/>
      <c r="L53" s="94"/>
      <c r="M53" s="94"/>
      <c r="N53" s="94"/>
      <c r="O53" s="94"/>
      <c r="P53" s="94"/>
      <c r="Q53" s="94"/>
      <c r="R53" s="94"/>
      <c r="S53" s="94"/>
      <c r="T53" s="94"/>
      <c r="U53" s="94"/>
      <c r="V53" s="82"/>
      <c r="W53" s="82"/>
      <c r="X53" s="82"/>
    </row>
    <row r="54" spans="3:24" x14ac:dyDescent="0.25">
      <c r="C54" s="110"/>
      <c r="D54" s="111"/>
      <c r="E54" s="111"/>
      <c r="F54" s="111"/>
      <c r="G54" s="111"/>
      <c r="H54" s="111"/>
      <c r="I54" s="111"/>
      <c r="J54" s="112"/>
      <c r="K54" s="94"/>
      <c r="L54" s="94"/>
      <c r="M54" s="94"/>
      <c r="N54" s="94"/>
      <c r="O54" s="94"/>
      <c r="P54" s="94"/>
      <c r="Q54" s="94"/>
      <c r="R54" s="94"/>
      <c r="S54" s="94"/>
      <c r="T54" s="94"/>
      <c r="U54" s="94"/>
      <c r="V54" s="82"/>
      <c r="W54" s="82"/>
      <c r="X54" s="82"/>
    </row>
    <row r="55" spans="3:24" x14ac:dyDescent="0.25">
      <c r="C55" s="110"/>
      <c r="D55" s="111"/>
      <c r="E55" s="111"/>
      <c r="F55" s="111"/>
      <c r="G55" s="111"/>
      <c r="H55" s="111"/>
      <c r="I55" s="111"/>
      <c r="J55" s="112"/>
      <c r="K55" s="94"/>
      <c r="L55" s="94"/>
      <c r="M55" s="94"/>
      <c r="N55" s="94"/>
      <c r="O55" s="94"/>
      <c r="P55" s="94"/>
      <c r="Q55" s="94"/>
      <c r="R55" s="94"/>
      <c r="S55" s="94"/>
      <c r="T55" s="94"/>
      <c r="U55" s="94"/>
      <c r="V55" s="82"/>
      <c r="W55" s="82"/>
      <c r="X55" s="82"/>
    </row>
    <row r="56" spans="3:24" x14ac:dyDescent="0.25">
      <c r="C56" s="110"/>
      <c r="D56" s="111"/>
      <c r="E56" s="111"/>
      <c r="F56" s="111"/>
      <c r="G56" s="111"/>
      <c r="H56" s="111"/>
      <c r="I56" s="111"/>
      <c r="J56" s="112"/>
      <c r="K56" s="94"/>
      <c r="L56" s="94"/>
      <c r="M56" s="94"/>
      <c r="N56" s="94"/>
      <c r="O56" s="94"/>
      <c r="P56" s="94"/>
      <c r="Q56" s="94"/>
      <c r="R56" s="94"/>
      <c r="S56" s="94"/>
      <c r="T56" s="94"/>
      <c r="U56" s="94"/>
      <c r="V56" s="82"/>
      <c r="W56" s="82"/>
      <c r="X56" s="82"/>
    </row>
    <row r="57" spans="3:24" ht="15.75" thickBot="1" x14ac:dyDescent="0.3">
      <c r="C57" s="113"/>
      <c r="D57" s="114"/>
      <c r="E57" s="114"/>
      <c r="F57" s="114"/>
      <c r="G57" s="114"/>
      <c r="H57" s="114"/>
      <c r="I57" s="114"/>
      <c r="J57" s="115"/>
      <c r="K57" s="94"/>
      <c r="L57" s="94"/>
      <c r="M57" s="94"/>
      <c r="N57" s="94"/>
      <c r="O57" s="94"/>
      <c r="P57" s="94"/>
      <c r="Q57" s="94"/>
      <c r="R57" s="94"/>
      <c r="S57" s="94"/>
      <c r="T57" s="94"/>
      <c r="U57" s="94"/>
      <c r="V57" s="82"/>
      <c r="W57" s="82"/>
      <c r="X57" s="82"/>
    </row>
    <row r="58" spans="3:24" x14ac:dyDescent="0.25">
      <c r="C58" s="82"/>
      <c r="D58" s="82"/>
      <c r="E58" s="82"/>
      <c r="F58" s="82"/>
      <c r="G58" s="82"/>
      <c r="H58" s="82"/>
      <c r="I58" s="82"/>
      <c r="J58" s="82"/>
      <c r="K58" s="82"/>
      <c r="L58" s="82"/>
      <c r="M58" s="82"/>
      <c r="N58" s="82"/>
      <c r="O58" s="82"/>
      <c r="P58" s="82"/>
      <c r="Q58" s="82"/>
      <c r="R58" s="82"/>
      <c r="S58" s="82"/>
      <c r="T58" s="82"/>
      <c r="U58" s="82"/>
      <c r="V58" s="82"/>
      <c r="W58" s="82"/>
      <c r="X58" s="82"/>
    </row>
    <row r="59" spans="3:24" x14ac:dyDescent="0.25">
      <c r="C59" s="82"/>
      <c r="D59" s="82"/>
      <c r="E59" s="82"/>
      <c r="F59" s="82"/>
      <c r="G59" s="82"/>
      <c r="H59" s="82"/>
      <c r="I59" s="82"/>
      <c r="J59" s="82"/>
      <c r="K59" s="82"/>
      <c r="L59" s="82"/>
      <c r="M59" s="82"/>
      <c r="N59" s="82"/>
      <c r="O59" s="82"/>
      <c r="P59" s="82"/>
      <c r="Q59" s="82"/>
      <c r="R59" s="82"/>
      <c r="S59" s="82"/>
      <c r="T59" s="82"/>
      <c r="U59" s="82"/>
      <c r="V59" s="82"/>
      <c r="W59" s="82"/>
      <c r="X59" s="82"/>
    </row>
    <row r="60" spans="3:24" x14ac:dyDescent="0.25">
      <c r="C60" s="82"/>
      <c r="D60" s="82"/>
      <c r="E60" s="82"/>
      <c r="F60" s="82"/>
      <c r="G60" s="82"/>
      <c r="H60" s="82"/>
      <c r="I60" s="82"/>
      <c r="J60" s="82"/>
      <c r="K60" s="82"/>
      <c r="L60" s="82"/>
      <c r="M60" s="82"/>
      <c r="N60" s="82"/>
      <c r="O60" s="82"/>
      <c r="P60" s="82"/>
      <c r="Q60" s="82"/>
      <c r="R60" s="82"/>
      <c r="S60" s="82"/>
      <c r="T60" s="82"/>
      <c r="U60" s="82"/>
      <c r="V60" s="82"/>
      <c r="W60" s="82"/>
      <c r="X60" s="82"/>
    </row>
    <row r="61" spans="3:24" x14ac:dyDescent="0.25">
      <c r="C61" s="82"/>
      <c r="D61" s="82"/>
      <c r="E61" s="82"/>
      <c r="F61" s="82"/>
      <c r="G61" s="82"/>
      <c r="H61" s="82"/>
      <c r="I61" s="82"/>
      <c r="J61" s="82"/>
      <c r="K61" s="82"/>
      <c r="L61" s="82"/>
      <c r="M61" s="82"/>
      <c r="N61" s="82"/>
      <c r="O61" s="82"/>
      <c r="P61" s="82"/>
      <c r="Q61" s="82"/>
      <c r="R61" s="82"/>
      <c r="S61" s="82"/>
      <c r="T61" s="82"/>
      <c r="U61" s="82"/>
      <c r="V61" s="82"/>
      <c r="W61" s="82"/>
      <c r="X61" s="82"/>
    </row>
    <row r="62" spans="3:24" x14ac:dyDescent="0.25">
      <c r="C62" s="82"/>
      <c r="D62" s="82"/>
      <c r="E62" s="82"/>
      <c r="F62" s="82"/>
      <c r="G62" s="82"/>
      <c r="H62" s="82"/>
      <c r="I62" s="82"/>
      <c r="J62" s="82"/>
      <c r="K62" s="82"/>
      <c r="L62" s="82"/>
      <c r="M62" s="82"/>
      <c r="N62" s="82"/>
      <c r="O62" s="82"/>
      <c r="P62" s="82"/>
      <c r="Q62" s="82"/>
      <c r="R62" s="82"/>
      <c r="S62" s="82"/>
      <c r="T62" s="82"/>
      <c r="U62" s="82"/>
      <c r="V62" s="82"/>
      <c r="W62" s="82"/>
      <c r="X62" s="82"/>
    </row>
    <row r="63" spans="3:24" x14ac:dyDescent="0.25">
      <c r="C63" s="82"/>
      <c r="D63" s="82"/>
      <c r="E63" s="82"/>
      <c r="F63" s="82"/>
      <c r="G63" s="82"/>
      <c r="H63" s="82"/>
      <c r="I63" s="82"/>
      <c r="J63" s="82"/>
      <c r="K63" s="82"/>
      <c r="L63" s="82"/>
      <c r="M63" s="82"/>
      <c r="N63" s="82"/>
      <c r="O63" s="82"/>
      <c r="P63" s="82"/>
      <c r="Q63" s="82"/>
      <c r="R63" s="82"/>
      <c r="S63" s="82"/>
      <c r="T63" s="82"/>
      <c r="U63" s="82"/>
      <c r="V63" s="82"/>
      <c r="W63" s="82"/>
      <c r="X63" s="82"/>
    </row>
    <row r="64" spans="3:24" x14ac:dyDescent="0.25">
      <c r="C64" s="82"/>
      <c r="D64" s="82"/>
      <c r="E64" s="82"/>
      <c r="F64" s="82"/>
      <c r="G64" s="82"/>
      <c r="H64" s="82"/>
      <c r="I64" s="82"/>
      <c r="J64" s="82"/>
      <c r="K64" s="82"/>
      <c r="L64" s="82"/>
      <c r="M64" s="82"/>
      <c r="N64" s="82"/>
      <c r="O64" s="82"/>
      <c r="P64" s="82"/>
      <c r="Q64" s="82"/>
      <c r="R64" s="82"/>
      <c r="S64" s="82"/>
      <c r="T64" s="82"/>
      <c r="U64" s="82"/>
      <c r="V64" s="82"/>
      <c r="W64" s="82"/>
      <c r="X64" s="82"/>
    </row>
    <row r="65" spans="3:24" x14ac:dyDescent="0.25">
      <c r="C65" s="82"/>
      <c r="D65" s="82"/>
      <c r="E65" s="82"/>
      <c r="F65" s="82"/>
      <c r="G65" s="82"/>
      <c r="H65" s="82"/>
      <c r="I65" s="82"/>
      <c r="J65" s="82"/>
      <c r="K65" s="82"/>
      <c r="L65" s="82"/>
      <c r="M65" s="82"/>
      <c r="N65" s="82"/>
      <c r="O65" s="82"/>
      <c r="P65" s="82"/>
      <c r="Q65" s="82"/>
      <c r="R65" s="82"/>
      <c r="S65" s="82"/>
      <c r="T65" s="82"/>
      <c r="U65" s="82"/>
      <c r="V65" s="82"/>
      <c r="W65" s="82"/>
      <c r="X65" s="82"/>
    </row>
    <row r="66" spans="3:24" x14ac:dyDescent="0.25">
      <c r="C66" s="82"/>
      <c r="D66" s="82"/>
      <c r="E66" s="82"/>
      <c r="F66" s="82"/>
      <c r="G66" s="82"/>
      <c r="H66" s="82"/>
      <c r="I66" s="82"/>
      <c r="J66" s="82"/>
      <c r="K66" s="82"/>
      <c r="L66" s="82"/>
      <c r="M66" s="82"/>
      <c r="N66" s="82"/>
      <c r="O66" s="82"/>
      <c r="P66" s="82"/>
      <c r="Q66" s="82"/>
      <c r="R66" s="82"/>
      <c r="S66" s="82"/>
      <c r="T66" s="82"/>
      <c r="U66" s="82"/>
      <c r="V66" s="82"/>
      <c r="W66" s="82"/>
      <c r="X66" s="82"/>
    </row>
    <row r="67" spans="3:24" x14ac:dyDescent="0.25">
      <c r="C67" s="82"/>
      <c r="D67" s="82"/>
      <c r="E67" s="82"/>
      <c r="F67" s="82"/>
      <c r="G67" s="82"/>
      <c r="H67" s="82"/>
      <c r="I67" s="82"/>
      <c r="J67" s="82"/>
      <c r="K67" s="82"/>
      <c r="L67" s="82"/>
      <c r="M67" s="82"/>
      <c r="N67" s="82"/>
      <c r="O67" s="82"/>
      <c r="P67" s="82"/>
      <c r="Q67" s="82"/>
      <c r="R67" s="82"/>
      <c r="S67" s="82"/>
      <c r="T67" s="82"/>
      <c r="U67" s="82"/>
      <c r="V67" s="82"/>
      <c r="W67" s="82"/>
      <c r="X67" s="82"/>
    </row>
  </sheetData>
  <mergeCells count="3">
    <mergeCell ref="V2:AE19"/>
    <mergeCell ref="C51:J57"/>
    <mergeCell ref="V1:AA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2BAA-1ADC-4BED-88D6-E56614685852}">
  <dimension ref="A1:R46"/>
  <sheetViews>
    <sheetView workbookViewId="0">
      <selection activeCell="A6" sqref="A6"/>
    </sheetView>
  </sheetViews>
  <sheetFormatPr defaultRowHeight="15" x14ac:dyDescent="0.25"/>
  <cols>
    <col min="1" max="1" width="20.5703125" bestFit="1" customWidth="1"/>
    <col min="2" max="2" width="11.140625" bestFit="1" customWidth="1"/>
    <col min="6" max="7" width="9.5703125" bestFit="1" customWidth="1"/>
    <col min="8" max="8" width="11.42578125" bestFit="1" customWidth="1"/>
    <col min="11" max="11" width="10.140625" bestFit="1" customWidth="1"/>
    <col min="12" max="12" width="12.85546875" bestFit="1" customWidth="1"/>
  </cols>
  <sheetData>
    <row r="1" spans="1:18" x14ac:dyDescent="0.25">
      <c r="A1" t="s">
        <v>23</v>
      </c>
      <c r="B1" s="42" t="s">
        <v>24</v>
      </c>
      <c r="C1" s="43" t="s">
        <v>25</v>
      </c>
      <c r="D1" s="43" t="s">
        <v>26</v>
      </c>
      <c r="E1" s="43" t="s">
        <v>31</v>
      </c>
      <c r="F1" s="44" t="s">
        <v>32</v>
      </c>
    </row>
    <row r="2" spans="1:18" ht="15" customHeight="1" thickBot="1" x14ac:dyDescent="0.3">
      <c r="A2" t="s">
        <v>19</v>
      </c>
      <c r="B2" s="45">
        <v>0.2</v>
      </c>
      <c r="C2" s="40">
        <v>0.35</v>
      </c>
      <c r="D2" s="40">
        <v>0.1</v>
      </c>
      <c r="E2" s="41">
        <v>0.6</v>
      </c>
      <c r="F2" s="46">
        <v>40000</v>
      </c>
      <c r="I2" s="83"/>
      <c r="J2" s="83"/>
      <c r="K2" s="83"/>
      <c r="L2" s="83"/>
      <c r="M2" s="83"/>
      <c r="N2" s="83"/>
      <c r="O2" s="83"/>
      <c r="P2" s="83"/>
      <c r="Q2" s="83"/>
      <c r="R2" s="83"/>
    </row>
    <row r="3" spans="1:18" x14ac:dyDescent="0.25">
      <c r="A3" t="s">
        <v>20</v>
      </c>
      <c r="B3" s="45">
        <v>0.4</v>
      </c>
      <c r="C3" s="40">
        <v>0.15</v>
      </c>
      <c r="D3" s="40">
        <v>0.35</v>
      </c>
      <c r="E3" s="41">
        <v>0.8</v>
      </c>
      <c r="F3" s="46">
        <v>25000</v>
      </c>
      <c r="I3" s="107" t="s">
        <v>58</v>
      </c>
      <c r="J3" s="108"/>
      <c r="K3" s="108"/>
      <c r="L3" s="108"/>
      <c r="M3" s="108"/>
      <c r="N3" s="108"/>
      <c r="O3" s="108"/>
      <c r="P3" s="108"/>
      <c r="Q3" s="108"/>
      <c r="R3" s="109"/>
    </row>
    <row r="4" spans="1:18" x14ac:dyDescent="0.25">
      <c r="A4" t="s">
        <v>21</v>
      </c>
      <c r="B4" s="45">
        <v>0.15</v>
      </c>
      <c r="C4" s="40">
        <v>0.2</v>
      </c>
      <c r="D4" s="40">
        <v>0.4</v>
      </c>
      <c r="E4" s="41">
        <v>0.55000000000000004</v>
      </c>
      <c r="F4" s="46">
        <v>20000</v>
      </c>
      <c r="I4" s="110"/>
      <c r="J4" s="111"/>
      <c r="K4" s="111"/>
      <c r="L4" s="111"/>
      <c r="M4" s="111"/>
      <c r="N4" s="111"/>
      <c r="O4" s="111"/>
      <c r="P4" s="111"/>
      <c r="Q4" s="111"/>
      <c r="R4" s="112"/>
    </row>
    <row r="5" spans="1:18" ht="15.75" thickBot="1" x14ac:dyDescent="0.3">
      <c r="A5" t="s">
        <v>22</v>
      </c>
      <c r="B5" s="47">
        <v>0.25</v>
      </c>
      <c r="C5" s="48">
        <v>0.3</v>
      </c>
      <c r="D5" s="48">
        <v>0.15</v>
      </c>
      <c r="E5" s="49">
        <v>0.7</v>
      </c>
      <c r="F5" s="50">
        <v>45000</v>
      </c>
      <c r="I5" s="110"/>
      <c r="J5" s="111"/>
      <c r="K5" s="111"/>
      <c r="L5" s="111"/>
      <c r="M5" s="111"/>
      <c r="N5" s="111"/>
      <c r="O5" s="111"/>
      <c r="P5" s="111"/>
      <c r="Q5" s="111"/>
      <c r="R5" s="112"/>
    </row>
    <row r="6" spans="1:18" ht="15.75" thickBot="1" x14ac:dyDescent="0.3">
      <c r="A6" t="s">
        <v>34</v>
      </c>
      <c r="B6" s="51">
        <v>1.25</v>
      </c>
      <c r="C6" s="52">
        <v>1.5</v>
      </c>
      <c r="D6" s="53">
        <v>1.4</v>
      </c>
      <c r="I6" s="110"/>
      <c r="J6" s="111"/>
      <c r="K6" s="111"/>
      <c r="L6" s="111"/>
      <c r="M6" s="111"/>
      <c r="N6" s="111"/>
      <c r="O6" s="111"/>
      <c r="P6" s="111"/>
      <c r="Q6" s="111"/>
      <c r="R6" s="112"/>
    </row>
    <row r="7" spans="1:18" x14ac:dyDescent="0.25">
      <c r="I7" s="110"/>
      <c r="J7" s="111"/>
      <c r="K7" s="111"/>
      <c r="L7" s="111"/>
      <c r="M7" s="111"/>
      <c r="N7" s="111"/>
      <c r="O7" s="111"/>
      <c r="P7" s="111"/>
      <c r="Q7" s="111"/>
      <c r="R7" s="112"/>
    </row>
    <row r="8" spans="1:18" ht="15.75" thickBot="1" x14ac:dyDescent="0.3">
      <c r="A8" t="s">
        <v>29</v>
      </c>
      <c r="I8" s="110"/>
      <c r="J8" s="111"/>
      <c r="K8" s="111"/>
      <c r="L8" s="111"/>
      <c r="M8" s="111"/>
      <c r="N8" s="111"/>
      <c r="O8" s="111"/>
      <c r="P8" s="111"/>
      <c r="Q8" s="111"/>
      <c r="R8" s="112"/>
    </row>
    <row r="9" spans="1:18" ht="15.75" thickBot="1" x14ac:dyDescent="0.3">
      <c r="A9" t="s">
        <v>30</v>
      </c>
      <c r="B9" s="6">
        <v>10000</v>
      </c>
      <c r="C9" s="7">
        <v>32500</v>
      </c>
      <c r="D9" s="8">
        <v>30000</v>
      </c>
      <c r="I9" s="113"/>
      <c r="J9" s="114"/>
      <c r="K9" s="114"/>
      <c r="L9" s="114"/>
      <c r="M9" s="114"/>
      <c r="N9" s="114"/>
      <c r="O9" s="114"/>
      <c r="P9" s="114"/>
      <c r="Q9" s="114"/>
      <c r="R9" s="115"/>
    </row>
    <row r="10" spans="1:18" x14ac:dyDescent="0.25">
      <c r="I10" s="83"/>
      <c r="J10" s="83"/>
      <c r="K10" s="83"/>
      <c r="L10" s="83"/>
      <c r="M10" s="83"/>
      <c r="N10" s="83"/>
      <c r="O10" s="83"/>
      <c r="P10" s="83"/>
      <c r="Q10" s="83"/>
      <c r="R10" s="83"/>
    </row>
    <row r="11" spans="1:18" ht="15.75" thickBot="1" x14ac:dyDescent="0.3">
      <c r="A11" t="s">
        <v>5</v>
      </c>
      <c r="I11" s="83"/>
      <c r="J11" s="83"/>
      <c r="K11" s="83"/>
      <c r="L11" s="83"/>
      <c r="M11" s="83"/>
      <c r="N11" s="83"/>
      <c r="O11" s="83"/>
      <c r="P11" s="83"/>
      <c r="Q11" s="83"/>
      <c r="R11" s="83"/>
    </row>
    <row r="12" spans="1:18" ht="15.75" thickBot="1" x14ac:dyDescent="0.3">
      <c r="A12" t="s">
        <v>35</v>
      </c>
      <c r="B12" s="54">
        <f>B2*$E$2+B3*$E$3+B4*$E$4+B5*$E$5</f>
        <v>0.69750000000000001</v>
      </c>
      <c r="C12" s="55">
        <f>C2*$E$2+C3*$E$3+C4*$E$4+C5*$E$5</f>
        <v>0.64999999999999991</v>
      </c>
      <c r="D12" s="56">
        <f>D2*$E$2+D3*$E$3+D4*$E$4+D5*$E$5</f>
        <v>0.66500000000000004</v>
      </c>
      <c r="I12" s="83"/>
      <c r="J12" s="86" t="s">
        <v>44</v>
      </c>
      <c r="K12" s="89" t="s">
        <v>43</v>
      </c>
      <c r="L12" s="89" t="s">
        <v>49</v>
      </c>
      <c r="M12" s="89" t="s">
        <v>40</v>
      </c>
      <c r="N12" s="89" t="s">
        <v>41</v>
      </c>
      <c r="O12" s="87" t="s">
        <v>42</v>
      </c>
      <c r="P12" s="83"/>
      <c r="Q12" s="83"/>
      <c r="R12" s="83"/>
    </row>
    <row r="13" spans="1:18" ht="15.75" thickBot="1" x14ac:dyDescent="0.3">
      <c r="A13" t="s">
        <v>36</v>
      </c>
      <c r="B13" s="57" cm="1">
        <f t="array" ref="B13">SUMPRODUCT(B9:D9*B12:D12)</f>
        <v>48050</v>
      </c>
      <c r="I13" s="83"/>
      <c r="J13" s="86" t="s">
        <v>45</v>
      </c>
      <c r="K13" s="89" t="s">
        <v>27</v>
      </c>
      <c r="L13" s="89" t="s">
        <v>50</v>
      </c>
      <c r="M13" s="89" t="s">
        <v>46</v>
      </c>
      <c r="N13" s="89" t="s">
        <v>48</v>
      </c>
      <c r="O13" s="87" t="s">
        <v>47</v>
      </c>
      <c r="P13" s="83"/>
      <c r="Q13" s="83"/>
      <c r="R13" s="83"/>
    </row>
    <row r="14" spans="1:18" ht="15.75" thickBot="1" x14ac:dyDescent="0.3">
      <c r="A14" t="s">
        <v>33</v>
      </c>
      <c r="B14" s="57">
        <f>SUMPRODUCT(B6:D6,B9:D9)</f>
        <v>103250</v>
      </c>
      <c r="C14" s="38"/>
      <c r="D14" s="38"/>
      <c r="I14" s="83"/>
      <c r="J14" s="4">
        <v>20000</v>
      </c>
      <c r="K14" s="90">
        <v>55200</v>
      </c>
      <c r="L14" s="90"/>
      <c r="M14" s="18">
        <v>10000</v>
      </c>
      <c r="N14" s="18">
        <v>32500</v>
      </c>
      <c r="O14" s="19">
        <v>30000</v>
      </c>
      <c r="P14" s="83"/>
      <c r="Q14" s="83"/>
      <c r="R14" s="83"/>
    </row>
    <row r="15" spans="1:18" ht="15.75" thickBot="1" x14ac:dyDescent="0.3">
      <c r="A15" t="s">
        <v>27</v>
      </c>
      <c r="B15" s="58">
        <f>B14-B13</f>
        <v>55200</v>
      </c>
      <c r="I15" s="83"/>
      <c r="J15" s="2">
        <v>21000</v>
      </c>
      <c r="K15" s="80">
        <v>59450</v>
      </c>
      <c r="L15" s="80">
        <f t="shared" ref="L15:L24" si="0">(K15-K14)/(J15-J14)</f>
        <v>4.25</v>
      </c>
      <c r="M15" s="1">
        <v>10000</v>
      </c>
      <c r="N15" s="1">
        <v>37500</v>
      </c>
      <c r="O15" s="15">
        <v>30000</v>
      </c>
      <c r="P15" s="83"/>
      <c r="Q15" s="83"/>
      <c r="R15" s="83"/>
    </row>
    <row r="16" spans="1:18" ht="15.75" thickBot="1" x14ac:dyDescent="0.3">
      <c r="I16" s="83"/>
      <c r="J16" s="2">
        <v>22000</v>
      </c>
      <c r="K16" s="80">
        <v>63700</v>
      </c>
      <c r="L16" s="80">
        <f t="shared" si="0"/>
        <v>4.25</v>
      </c>
      <c r="M16" s="1">
        <v>10000</v>
      </c>
      <c r="N16" s="1">
        <v>42500</v>
      </c>
      <c r="O16" s="15">
        <v>30000</v>
      </c>
      <c r="P16" s="83"/>
      <c r="Q16" s="83"/>
      <c r="R16" s="83"/>
    </row>
    <row r="17" spans="1:18" ht="15.75" thickBot="1" x14ac:dyDescent="0.3">
      <c r="A17" s="9" t="s">
        <v>14</v>
      </c>
      <c r="E17" s="65" t="s">
        <v>15</v>
      </c>
      <c r="F17" s="66"/>
      <c r="G17" s="67" t="s">
        <v>16</v>
      </c>
      <c r="I17" s="83"/>
      <c r="J17" s="2">
        <v>23000</v>
      </c>
      <c r="K17" s="80">
        <v>67950</v>
      </c>
      <c r="L17" s="80">
        <f t="shared" si="0"/>
        <v>4.25</v>
      </c>
      <c r="M17" s="1">
        <v>10000</v>
      </c>
      <c r="N17" s="1">
        <v>47500</v>
      </c>
      <c r="O17" s="15">
        <v>30000</v>
      </c>
      <c r="P17" s="83"/>
      <c r="Q17" s="83"/>
      <c r="R17" s="83"/>
    </row>
    <row r="18" spans="1:18" ht="15.75" thickBot="1" x14ac:dyDescent="0.3">
      <c r="A18" s="9" t="s">
        <v>37</v>
      </c>
      <c r="B18" s="33">
        <v>1</v>
      </c>
      <c r="C18" s="34">
        <v>1</v>
      </c>
      <c r="D18" s="5">
        <v>1</v>
      </c>
      <c r="E18" s="70">
        <f>SUMPRODUCT(B9:D9,B18:D18)</f>
        <v>72500</v>
      </c>
      <c r="F18" s="34" t="s">
        <v>3</v>
      </c>
      <c r="G18" s="69">
        <v>100000</v>
      </c>
      <c r="H18" t="str">
        <f>IF(E18=G18,"Binding","Not Binding")</f>
        <v>Not Binding</v>
      </c>
      <c r="I18" s="83"/>
      <c r="J18" s="2">
        <v>24000</v>
      </c>
      <c r="K18" s="80">
        <v>72200</v>
      </c>
      <c r="L18" s="80">
        <f t="shared" si="0"/>
        <v>4.25</v>
      </c>
      <c r="M18" s="1">
        <v>10000</v>
      </c>
      <c r="N18" s="1">
        <v>52500</v>
      </c>
      <c r="O18" s="15">
        <v>30000</v>
      </c>
      <c r="P18" s="83"/>
      <c r="Q18" s="83"/>
      <c r="R18" s="83"/>
    </row>
    <row r="19" spans="1:18" ht="15.75" thickBot="1" x14ac:dyDescent="0.3">
      <c r="A19" s="9" t="s">
        <v>28</v>
      </c>
      <c r="D19" s="68"/>
      <c r="E19" s="74"/>
      <c r="F19" s="75"/>
      <c r="G19" s="76"/>
      <c r="I19" s="83"/>
      <c r="J19" s="2">
        <v>25000</v>
      </c>
      <c r="K19" s="80">
        <v>76450</v>
      </c>
      <c r="L19" s="80">
        <f t="shared" si="0"/>
        <v>4.25</v>
      </c>
      <c r="M19" s="1">
        <v>10000</v>
      </c>
      <c r="N19" s="1">
        <v>57500</v>
      </c>
      <c r="O19" s="15">
        <v>30000</v>
      </c>
      <c r="P19" s="83"/>
      <c r="Q19" s="83"/>
      <c r="R19" s="83"/>
    </row>
    <row r="20" spans="1:18" x14ac:dyDescent="0.25">
      <c r="A20" t="s">
        <v>19</v>
      </c>
      <c r="B20" s="61">
        <v>0.2</v>
      </c>
      <c r="C20" s="62">
        <v>0.35</v>
      </c>
      <c r="D20" s="71">
        <v>0.1</v>
      </c>
      <c r="E20" s="42">
        <f>SUMPRODUCT($B$9:$D$9,B20:D20)</f>
        <v>16375</v>
      </c>
      <c r="F20" s="43" t="s">
        <v>3</v>
      </c>
      <c r="G20" s="77">
        <v>40000</v>
      </c>
      <c r="H20" t="str">
        <f t="shared" ref="H20:H27" si="1">IF(E20=G20,"Binding","Not Binding")</f>
        <v>Not Binding</v>
      </c>
      <c r="J20" s="2">
        <v>26000</v>
      </c>
      <c r="K20" s="80">
        <v>78575</v>
      </c>
      <c r="L20" s="80">
        <f t="shared" si="0"/>
        <v>2.125</v>
      </c>
      <c r="M20" s="1">
        <v>10000</v>
      </c>
      <c r="N20" s="1">
        <v>60000</v>
      </c>
      <c r="O20" s="15">
        <v>30000</v>
      </c>
    </row>
    <row r="21" spans="1:18" x14ac:dyDescent="0.25">
      <c r="A21" t="s">
        <v>20</v>
      </c>
      <c r="B21" s="45">
        <v>0.4</v>
      </c>
      <c r="C21" s="40">
        <v>0.15</v>
      </c>
      <c r="D21" s="72">
        <v>0.35</v>
      </c>
      <c r="E21" s="2">
        <f t="shared" ref="E21:E23" si="2">SUMPRODUCT($B$9:$D$9,B21:D21)</f>
        <v>19375</v>
      </c>
      <c r="F21" s="1" t="s">
        <v>3</v>
      </c>
      <c r="G21" s="59">
        <v>25000</v>
      </c>
      <c r="H21" t="str">
        <f t="shared" si="1"/>
        <v>Not Binding</v>
      </c>
      <c r="J21" s="2">
        <v>27000</v>
      </c>
      <c r="K21" s="80">
        <v>78575</v>
      </c>
      <c r="L21" s="80">
        <f t="shared" si="0"/>
        <v>0</v>
      </c>
      <c r="M21" s="1">
        <v>10000</v>
      </c>
      <c r="N21" s="1">
        <v>60000</v>
      </c>
      <c r="O21" s="15">
        <v>30000</v>
      </c>
    </row>
    <row r="22" spans="1:18" x14ac:dyDescent="0.25">
      <c r="A22" t="s">
        <v>21</v>
      </c>
      <c r="B22" s="45">
        <v>0.15</v>
      </c>
      <c r="C22" s="40">
        <v>0.2</v>
      </c>
      <c r="D22" s="72">
        <v>0.4</v>
      </c>
      <c r="E22" s="2">
        <f t="shared" si="2"/>
        <v>20000</v>
      </c>
      <c r="F22" s="1" t="s">
        <v>3</v>
      </c>
      <c r="G22" s="59"/>
      <c r="H22" t="str">
        <f t="shared" si="1"/>
        <v>Not Binding</v>
      </c>
      <c r="J22" s="2">
        <v>28000</v>
      </c>
      <c r="K22" s="80">
        <v>78575</v>
      </c>
      <c r="L22" s="80">
        <f t="shared" si="0"/>
        <v>0</v>
      </c>
      <c r="M22" s="1">
        <v>10000</v>
      </c>
      <c r="N22" s="1">
        <v>60000</v>
      </c>
      <c r="O22" s="15">
        <v>30000</v>
      </c>
    </row>
    <row r="23" spans="1:18" ht="15.75" thickBot="1" x14ac:dyDescent="0.3">
      <c r="A23" t="s">
        <v>22</v>
      </c>
      <c r="B23" s="47">
        <v>0.25</v>
      </c>
      <c r="C23" s="48">
        <v>0.3</v>
      </c>
      <c r="D23" s="73">
        <v>0.15</v>
      </c>
      <c r="E23" s="1">
        <f t="shared" si="2"/>
        <v>16750</v>
      </c>
      <c r="F23" s="16" t="s">
        <v>3</v>
      </c>
      <c r="G23" s="60">
        <v>45000</v>
      </c>
      <c r="H23" t="str">
        <f t="shared" si="1"/>
        <v>Not Binding</v>
      </c>
      <c r="J23" s="2">
        <v>29000</v>
      </c>
      <c r="K23" s="80">
        <v>78575</v>
      </c>
      <c r="L23" s="80">
        <f t="shared" si="0"/>
        <v>0</v>
      </c>
      <c r="M23" s="1">
        <v>10000</v>
      </c>
      <c r="N23" s="1">
        <v>60000</v>
      </c>
      <c r="O23" s="15">
        <v>30000</v>
      </c>
    </row>
    <row r="24" spans="1:18" ht="15.75" thickBot="1" x14ac:dyDescent="0.3">
      <c r="A24" s="9" t="s">
        <v>38</v>
      </c>
      <c r="D24" s="63"/>
      <c r="E24" s="68"/>
      <c r="F24" s="63"/>
      <c r="G24" s="63"/>
      <c r="J24" s="3">
        <v>30000</v>
      </c>
      <c r="K24" s="81">
        <v>78575</v>
      </c>
      <c r="L24" s="81">
        <f t="shared" si="0"/>
        <v>0</v>
      </c>
      <c r="M24" s="16">
        <v>10000</v>
      </c>
      <c r="N24" s="16">
        <v>60000</v>
      </c>
      <c r="O24" s="17">
        <v>30000</v>
      </c>
    </row>
    <row r="25" spans="1:18" x14ac:dyDescent="0.25">
      <c r="A25" t="s">
        <v>24</v>
      </c>
      <c r="B25" s="42">
        <v>1</v>
      </c>
      <c r="C25" s="43">
        <v>0</v>
      </c>
      <c r="D25" s="78">
        <v>0</v>
      </c>
      <c r="E25" s="42">
        <f>SUMPRODUCT(B9:D9,B25:D25)</f>
        <v>10000</v>
      </c>
      <c r="F25" s="43" t="s">
        <v>6</v>
      </c>
      <c r="G25" s="77">
        <v>10000</v>
      </c>
      <c r="H25" t="str">
        <f t="shared" si="1"/>
        <v>Binding</v>
      </c>
    </row>
    <row r="26" spans="1:18" x14ac:dyDescent="0.25">
      <c r="A26" t="s">
        <v>25</v>
      </c>
      <c r="B26" s="2">
        <v>0</v>
      </c>
      <c r="C26" s="1">
        <v>1</v>
      </c>
      <c r="D26" s="64">
        <v>0</v>
      </c>
      <c r="E26" s="2">
        <f>SUMPRODUCT(B9:D9,B26:D26)</f>
        <v>32500</v>
      </c>
      <c r="F26" s="1" t="s">
        <v>6</v>
      </c>
      <c r="G26" s="59">
        <v>25000</v>
      </c>
      <c r="H26" t="str">
        <f t="shared" si="1"/>
        <v>Not Binding</v>
      </c>
    </row>
    <row r="27" spans="1:18" ht="15.75" thickBot="1" x14ac:dyDescent="0.3">
      <c r="A27" t="s">
        <v>39</v>
      </c>
      <c r="B27" s="3">
        <v>0</v>
      </c>
      <c r="C27" s="16">
        <v>0</v>
      </c>
      <c r="D27" s="79">
        <v>1</v>
      </c>
      <c r="E27" s="3">
        <f>SUMPRODUCT(B9:D9,B27:D27)</f>
        <v>30000</v>
      </c>
      <c r="F27" s="16" t="s">
        <v>6</v>
      </c>
      <c r="G27" s="60">
        <v>30000</v>
      </c>
      <c r="H27" t="str">
        <f t="shared" si="1"/>
        <v>Binding</v>
      </c>
    </row>
    <row r="30" spans="1:18" ht="15" customHeight="1" x14ac:dyDescent="0.25">
      <c r="A30" s="83"/>
      <c r="B30" s="83"/>
      <c r="C30" s="83"/>
      <c r="D30" s="83"/>
      <c r="E30" s="83"/>
      <c r="F30" s="83"/>
      <c r="G30" s="83"/>
      <c r="H30" s="83"/>
      <c r="I30" s="83"/>
      <c r="J30" s="83"/>
      <c r="K30" s="83"/>
    </row>
    <row r="31" spans="1:18" x14ac:dyDescent="0.25">
      <c r="A31" s="83"/>
      <c r="B31" s="83"/>
      <c r="C31" s="83"/>
      <c r="D31" s="83"/>
      <c r="E31" s="83"/>
      <c r="F31" s="83"/>
      <c r="G31" s="83"/>
      <c r="H31" s="83"/>
      <c r="I31" s="83"/>
      <c r="J31" s="83"/>
      <c r="K31" s="83"/>
    </row>
    <row r="32" spans="1:18" x14ac:dyDescent="0.25">
      <c r="A32" s="83"/>
      <c r="B32" s="83"/>
      <c r="C32" s="83"/>
      <c r="D32" s="83"/>
      <c r="E32" s="83"/>
      <c r="F32" s="83"/>
      <c r="G32" s="83"/>
      <c r="H32" s="83"/>
      <c r="I32" s="83"/>
      <c r="J32" s="83"/>
      <c r="K32" s="83"/>
    </row>
    <row r="33" spans="1:11" x14ac:dyDescent="0.25">
      <c r="A33" s="83"/>
      <c r="B33" s="83"/>
      <c r="C33" s="83"/>
      <c r="D33" s="83"/>
      <c r="E33" s="83"/>
      <c r="F33" s="83"/>
      <c r="G33" s="83"/>
      <c r="H33" s="83"/>
      <c r="I33" s="83"/>
      <c r="J33" s="83"/>
      <c r="K33" s="83"/>
    </row>
    <row r="34" spans="1:11" x14ac:dyDescent="0.25">
      <c r="A34" s="83"/>
      <c r="B34" s="83"/>
      <c r="C34" s="83"/>
      <c r="D34" s="83"/>
      <c r="E34" s="83"/>
      <c r="F34" s="83"/>
      <c r="G34" s="83"/>
      <c r="H34" s="83"/>
      <c r="I34" s="83"/>
      <c r="J34" s="83"/>
      <c r="K34" s="83"/>
    </row>
    <row r="35" spans="1:11" x14ac:dyDescent="0.25">
      <c r="A35" s="83"/>
      <c r="B35" s="83"/>
      <c r="C35" s="83"/>
      <c r="D35" s="83"/>
      <c r="E35" s="83"/>
      <c r="F35" s="83"/>
      <c r="G35" s="83"/>
      <c r="H35" s="83"/>
      <c r="I35" s="83"/>
      <c r="J35" s="83"/>
      <c r="K35" s="83"/>
    </row>
    <row r="36" spans="1:11" x14ac:dyDescent="0.25">
      <c r="A36" s="83"/>
      <c r="B36" s="83"/>
      <c r="C36" s="83"/>
      <c r="D36" s="83"/>
      <c r="E36" s="83"/>
      <c r="F36" s="83"/>
      <c r="G36" s="83"/>
      <c r="H36" s="83"/>
      <c r="I36" s="83"/>
      <c r="J36" s="83"/>
      <c r="K36" s="83"/>
    </row>
    <row r="37" spans="1:11" x14ac:dyDescent="0.25">
      <c r="A37" s="83"/>
      <c r="B37" s="83"/>
      <c r="C37" s="83"/>
      <c r="D37" s="83"/>
      <c r="E37" s="83"/>
      <c r="F37" s="83"/>
      <c r="G37" s="83"/>
      <c r="H37" s="83"/>
      <c r="I37" s="83"/>
      <c r="J37" s="83"/>
      <c r="K37" s="83"/>
    </row>
    <row r="38" spans="1:11" x14ac:dyDescent="0.25">
      <c r="A38" s="83"/>
      <c r="B38" s="83"/>
      <c r="C38" s="83"/>
      <c r="D38" s="83"/>
      <c r="E38" s="83"/>
      <c r="F38" s="83"/>
      <c r="G38" s="83"/>
      <c r="H38" s="83"/>
      <c r="I38" s="83"/>
      <c r="J38" s="83"/>
      <c r="K38" s="83"/>
    </row>
    <row r="39" spans="1:11" x14ac:dyDescent="0.25">
      <c r="A39" s="83"/>
      <c r="B39" s="83"/>
      <c r="C39" s="83"/>
      <c r="D39" s="83"/>
      <c r="E39" s="83"/>
      <c r="F39" s="83"/>
      <c r="G39" s="83"/>
      <c r="H39" s="83"/>
      <c r="I39" s="83"/>
      <c r="J39" s="83"/>
      <c r="K39" s="83"/>
    </row>
    <row r="40" spans="1:11" x14ac:dyDescent="0.25">
      <c r="A40" s="83"/>
      <c r="B40" s="83"/>
      <c r="C40" s="83"/>
      <c r="D40" s="83"/>
      <c r="E40" s="83"/>
      <c r="F40" s="83"/>
      <c r="G40" s="83"/>
      <c r="H40" s="83"/>
      <c r="I40" s="83"/>
      <c r="J40" s="83"/>
      <c r="K40" s="83"/>
    </row>
    <row r="41" spans="1:11" x14ac:dyDescent="0.25">
      <c r="A41" s="83"/>
      <c r="B41" s="83"/>
      <c r="C41" s="83"/>
      <c r="D41" s="83"/>
      <c r="E41" s="83"/>
      <c r="F41" s="83"/>
      <c r="G41" s="83"/>
      <c r="H41" s="83"/>
      <c r="I41" s="83"/>
      <c r="J41" s="83"/>
      <c r="K41" s="83"/>
    </row>
    <row r="42" spans="1:11" x14ac:dyDescent="0.25">
      <c r="A42" s="83"/>
      <c r="B42" s="83"/>
      <c r="C42" s="83"/>
      <c r="D42" s="83"/>
      <c r="E42" s="83"/>
      <c r="F42" s="83"/>
      <c r="G42" s="83"/>
      <c r="H42" s="83"/>
      <c r="I42" s="83"/>
      <c r="J42" s="83"/>
      <c r="K42" s="83"/>
    </row>
    <row r="43" spans="1:11" x14ac:dyDescent="0.25">
      <c r="A43" s="83"/>
      <c r="B43" s="83"/>
      <c r="C43" s="83"/>
      <c r="D43" s="83"/>
      <c r="E43" s="83"/>
      <c r="F43" s="83"/>
      <c r="G43" s="83"/>
      <c r="H43" s="83"/>
      <c r="I43" s="83"/>
      <c r="J43" s="83"/>
      <c r="K43" s="83"/>
    </row>
    <row r="44" spans="1:11" x14ac:dyDescent="0.25">
      <c r="A44" s="83"/>
      <c r="B44" s="83"/>
      <c r="C44" s="83"/>
      <c r="D44" s="83"/>
      <c r="E44" s="83"/>
      <c r="F44" s="83"/>
      <c r="G44" s="83"/>
      <c r="H44" s="83"/>
      <c r="I44" s="83"/>
      <c r="J44" s="83"/>
      <c r="K44" s="83"/>
    </row>
    <row r="45" spans="1:11" x14ac:dyDescent="0.25">
      <c r="A45" s="83"/>
      <c r="B45" s="83"/>
      <c r="C45" s="83"/>
      <c r="D45" s="83"/>
      <c r="E45" s="83"/>
      <c r="F45" s="83"/>
      <c r="G45" s="83"/>
      <c r="H45" s="83"/>
      <c r="I45" s="83"/>
      <c r="J45" s="83"/>
      <c r="K45" s="83"/>
    </row>
    <row r="46" spans="1:11" x14ac:dyDescent="0.25">
      <c r="A46" s="83"/>
      <c r="B46" s="83"/>
      <c r="C46" s="83"/>
      <c r="D46" s="83"/>
      <c r="E46" s="83"/>
      <c r="F46" s="83"/>
      <c r="G46" s="83"/>
      <c r="H46" s="83"/>
      <c r="I46" s="83"/>
      <c r="J46" s="83"/>
      <c r="K46" s="83"/>
    </row>
  </sheetData>
  <mergeCells count="1">
    <mergeCell ref="I3:R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83784-68FA-4DEB-94BA-7439AD1B6900}">
  <dimension ref="A1:R46"/>
  <sheetViews>
    <sheetView workbookViewId="0">
      <selection activeCell="A11" sqref="A11"/>
    </sheetView>
  </sheetViews>
  <sheetFormatPr defaultRowHeight="15" x14ac:dyDescent="0.25"/>
  <cols>
    <col min="1" max="1" width="20.5703125" bestFit="1" customWidth="1"/>
    <col min="2" max="2" width="11.140625" bestFit="1" customWidth="1"/>
    <col min="6" max="7" width="9.5703125" bestFit="1" customWidth="1"/>
    <col min="8" max="8" width="11.42578125" bestFit="1" customWidth="1"/>
    <col min="11" max="11" width="16.140625" bestFit="1" customWidth="1"/>
    <col min="12" max="12" width="10.140625" bestFit="1" customWidth="1"/>
  </cols>
  <sheetData>
    <row r="1" spans="1:18" x14ac:dyDescent="0.25">
      <c r="A1" t="s">
        <v>23</v>
      </c>
      <c r="B1" s="42" t="s">
        <v>24</v>
      </c>
      <c r="C1" s="43" t="s">
        <v>25</v>
      </c>
      <c r="D1" s="43" t="s">
        <v>26</v>
      </c>
      <c r="E1" s="43" t="s">
        <v>31</v>
      </c>
      <c r="F1" s="44" t="s">
        <v>32</v>
      </c>
    </row>
    <row r="2" spans="1:18" ht="15" customHeight="1" thickBot="1" x14ac:dyDescent="0.3">
      <c r="A2" t="s">
        <v>19</v>
      </c>
      <c r="B2" s="45">
        <v>0.2</v>
      </c>
      <c r="C2" s="40">
        <v>0.35</v>
      </c>
      <c r="D2" s="40">
        <v>0.1</v>
      </c>
      <c r="E2" s="41">
        <v>0.6</v>
      </c>
      <c r="F2" s="46">
        <v>40000</v>
      </c>
      <c r="I2" s="83"/>
      <c r="J2" s="83"/>
      <c r="K2" s="83"/>
      <c r="L2" s="83"/>
      <c r="M2" s="83"/>
      <c r="N2" s="83"/>
      <c r="O2" s="83"/>
      <c r="P2" s="83"/>
      <c r="Q2" s="83"/>
      <c r="R2" s="83"/>
    </row>
    <row r="3" spans="1:18" x14ac:dyDescent="0.25">
      <c r="A3" t="s">
        <v>20</v>
      </c>
      <c r="B3" s="45">
        <v>0.4</v>
      </c>
      <c r="C3" s="40">
        <v>0.15</v>
      </c>
      <c r="D3" s="40">
        <v>0.35</v>
      </c>
      <c r="E3" s="41">
        <v>0.8</v>
      </c>
      <c r="F3" s="46">
        <v>25000</v>
      </c>
      <c r="I3" s="107" t="s">
        <v>54</v>
      </c>
      <c r="J3" s="108"/>
      <c r="K3" s="108"/>
      <c r="L3" s="108"/>
      <c r="M3" s="108"/>
      <c r="N3" s="108"/>
      <c r="O3" s="108"/>
      <c r="P3" s="108"/>
      <c r="Q3" s="108"/>
      <c r="R3" s="109"/>
    </row>
    <row r="4" spans="1:18" x14ac:dyDescent="0.25">
      <c r="A4" t="s">
        <v>21</v>
      </c>
      <c r="B4" s="45">
        <v>0.15</v>
      </c>
      <c r="C4" s="40">
        <v>0.2</v>
      </c>
      <c r="D4" s="40">
        <v>0.4</v>
      </c>
      <c r="E4" s="41">
        <v>0.55000000000000004</v>
      </c>
      <c r="F4" s="46">
        <v>20000</v>
      </c>
      <c r="I4" s="110"/>
      <c r="J4" s="111"/>
      <c r="K4" s="111"/>
      <c r="L4" s="111"/>
      <c r="M4" s="111"/>
      <c r="N4" s="111"/>
      <c r="O4" s="111"/>
      <c r="P4" s="111"/>
      <c r="Q4" s="111"/>
      <c r="R4" s="112"/>
    </row>
    <row r="5" spans="1:18" ht="15.75" thickBot="1" x14ac:dyDescent="0.3">
      <c r="A5" t="s">
        <v>22</v>
      </c>
      <c r="B5" s="47">
        <v>0.25</v>
      </c>
      <c r="C5" s="48">
        <v>0.3</v>
      </c>
      <c r="D5" s="48">
        <v>0.15</v>
      </c>
      <c r="E5" s="49">
        <v>0.7</v>
      </c>
      <c r="F5" s="50">
        <v>45000</v>
      </c>
      <c r="I5" s="110"/>
      <c r="J5" s="111"/>
      <c r="K5" s="111"/>
      <c r="L5" s="111"/>
      <c r="M5" s="111"/>
      <c r="N5" s="111"/>
      <c r="O5" s="111"/>
      <c r="P5" s="111"/>
      <c r="Q5" s="111"/>
      <c r="R5" s="112"/>
    </row>
    <row r="6" spans="1:18" ht="15.75" thickBot="1" x14ac:dyDescent="0.3">
      <c r="A6" t="s">
        <v>34</v>
      </c>
      <c r="B6" s="51">
        <v>1.25</v>
      </c>
      <c r="C6" s="52">
        <v>1.5</v>
      </c>
      <c r="D6" s="53">
        <v>1.4</v>
      </c>
      <c r="I6" s="110"/>
      <c r="J6" s="111"/>
      <c r="K6" s="111"/>
      <c r="L6" s="111"/>
      <c r="M6" s="111"/>
      <c r="N6" s="111"/>
      <c r="O6" s="111"/>
      <c r="P6" s="111"/>
      <c r="Q6" s="111"/>
      <c r="R6" s="112"/>
    </row>
    <row r="7" spans="1:18" x14ac:dyDescent="0.25">
      <c r="I7" s="110"/>
      <c r="J7" s="111"/>
      <c r="K7" s="111"/>
      <c r="L7" s="111"/>
      <c r="M7" s="111"/>
      <c r="N7" s="111"/>
      <c r="O7" s="111"/>
      <c r="P7" s="111"/>
      <c r="Q7" s="111"/>
      <c r="R7" s="112"/>
    </row>
    <row r="8" spans="1:18" ht="15.75" thickBot="1" x14ac:dyDescent="0.3">
      <c r="A8" t="s">
        <v>29</v>
      </c>
      <c r="I8" s="110"/>
      <c r="J8" s="111"/>
      <c r="K8" s="111"/>
      <c r="L8" s="111"/>
      <c r="M8" s="111"/>
      <c r="N8" s="111"/>
      <c r="O8" s="111"/>
      <c r="P8" s="111"/>
      <c r="Q8" s="111"/>
      <c r="R8" s="112"/>
    </row>
    <row r="9" spans="1:18" ht="15.75" thickBot="1" x14ac:dyDescent="0.3">
      <c r="A9" t="s">
        <v>30</v>
      </c>
      <c r="B9" s="6">
        <v>10000</v>
      </c>
      <c r="C9" s="7">
        <v>32500</v>
      </c>
      <c r="D9" s="8">
        <v>30000</v>
      </c>
      <c r="I9" s="113"/>
      <c r="J9" s="114"/>
      <c r="K9" s="114"/>
      <c r="L9" s="114"/>
      <c r="M9" s="114"/>
      <c r="N9" s="114"/>
      <c r="O9" s="114"/>
      <c r="P9" s="114"/>
      <c r="Q9" s="114"/>
      <c r="R9" s="115"/>
    </row>
    <row r="10" spans="1:18" ht="15.75" thickBot="1" x14ac:dyDescent="0.3">
      <c r="I10" s="83"/>
      <c r="J10" s="83"/>
      <c r="K10" s="83"/>
      <c r="L10" s="83"/>
      <c r="M10" s="83"/>
      <c r="N10" s="83"/>
      <c r="O10" s="83"/>
      <c r="P10" s="83"/>
      <c r="Q10" s="83"/>
      <c r="R10" s="83"/>
    </row>
    <row r="11" spans="1:18" ht="15.75" thickBot="1" x14ac:dyDescent="0.3">
      <c r="A11" t="s">
        <v>5</v>
      </c>
      <c r="I11" s="83"/>
      <c r="J11" s="83"/>
      <c r="K11" s="86" t="s">
        <v>52</v>
      </c>
      <c r="L11" s="87" t="s">
        <v>43</v>
      </c>
      <c r="M11" s="83"/>
      <c r="N11" s="83"/>
      <c r="O11" s="83"/>
      <c r="P11" s="83"/>
      <c r="Q11" s="83"/>
      <c r="R11" s="83"/>
    </row>
    <row r="12" spans="1:18" ht="15.75" thickBot="1" x14ac:dyDescent="0.3">
      <c r="A12" t="s">
        <v>35</v>
      </c>
      <c r="B12" s="54">
        <f>B2*$E$2+B3*$E$3+B4*$E$4+B5*$E$5</f>
        <v>0.69750000000000001</v>
      </c>
      <c r="C12" s="55">
        <f>C2*$E$2+C3*$E$3+C4*$E$4+C5*$E$5</f>
        <v>0.64999999999999991</v>
      </c>
      <c r="D12" s="56">
        <f>D2*$E$2+D3*$E$3+D4*$E$4+D5*$E$5</f>
        <v>0.66500000000000004</v>
      </c>
      <c r="I12" s="83"/>
      <c r="J12" s="83"/>
      <c r="K12" s="33" t="s">
        <v>53</v>
      </c>
      <c r="L12" s="5" t="s">
        <v>27</v>
      </c>
      <c r="M12" s="83"/>
      <c r="N12" s="83"/>
      <c r="O12" s="83"/>
      <c r="P12" s="83"/>
      <c r="Q12" s="83"/>
      <c r="R12" s="83"/>
    </row>
    <row r="13" spans="1:18" ht="15.75" thickBot="1" x14ac:dyDescent="0.3">
      <c r="A13" t="s">
        <v>36</v>
      </c>
      <c r="B13" s="57" cm="1">
        <f t="array" ref="B13">SUMPRODUCT(B9:D9*B12:D12)</f>
        <v>48050</v>
      </c>
      <c r="I13" s="83"/>
      <c r="J13" s="83"/>
      <c r="K13" s="4">
        <v>0</v>
      </c>
      <c r="L13" s="88">
        <v>56050</v>
      </c>
      <c r="M13" s="83"/>
      <c r="N13" s="83"/>
      <c r="O13" s="83"/>
      <c r="P13" s="83"/>
      <c r="Q13" s="83"/>
      <c r="R13" s="83"/>
    </row>
    <row r="14" spans="1:18" ht="15.75" thickBot="1" x14ac:dyDescent="0.3">
      <c r="A14" t="s">
        <v>33</v>
      </c>
      <c r="B14" s="57">
        <f>SUMPRODUCT(B6:D6,B9:D9)</f>
        <v>103250</v>
      </c>
      <c r="C14" s="38"/>
      <c r="D14" s="38"/>
      <c r="I14" s="83"/>
      <c r="J14" s="83"/>
      <c r="K14" s="2">
        <v>2000</v>
      </c>
      <c r="L14" s="84">
        <v>55880</v>
      </c>
      <c r="M14" s="83"/>
      <c r="N14" s="83"/>
      <c r="O14" s="83"/>
      <c r="P14" s="83"/>
      <c r="Q14" s="83"/>
      <c r="R14" s="83"/>
    </row>
    <row r="15" spans="1:18" ht="15.75" thickBot="1" x14ac:dyDescent="0.3">
      <c r="A15" t="s">
        <v>27</v>
      </c>
      <c r="B15" s="58">
        <f>B14-B13</f>
        <v>55200</v>
      </c>
      <c r="I15" s="83"/>
      <c r="J15" s="83"/>
      <c r="K15" s="2">
        <v>4000</v>
      </c>
      <c r="L15" s="84">
        <v>55710</v>
      </c>
      <c r="M15" s="83"/>
      <c r="N15" s="83"/>
      <c r="O15" s="83"/>
      <c r="P15" s="83"/>
      <c r="Q15" s="83"/>
      <c r="R15" s="83"/>
    </row>
    <row r="16" spans="1:18" ht="15.75" thickBot="1" x14ac:dyDescent="0.3">
      <c r="I16" s="83"/>
      <c r="J16" s="83"/>
      <c r="K16" s="2">
        <v>6000</v>
      </c>
      <c r="L16" s="84">
        <v>55540</v>
      </c>
      <c r="M16" s="83"/>
      <c r="N16" s="83"/>
      <c r="O16" s="83"/>
      <c r="P16" s="83"/>
      <c r="Q16" s="83"/>
      <c r="R16" s="83"/>
    </row>
    <row r="17" spans="1:18" ht="15.75" thickBot="1" x14ac:dyDescent="0.3">
      <c r="A17" s="9" t="s">
        <v>14</v>
      </c>
      <c r="E17" s="65" t="s">
        <v>15</v>
      </c>
      <c r="F17" s="66"/>
      <c r="G17" s="67" t="s">
        <v>16</v>
      </c>
      <c r="I17" s="83"/>
      <c r="J17" s="83"/>
      <c r="K17" s="2">
        <v>8000</v>
      </c>
      <c r="L17" s="84">
        <v>55370</v>
      </c>
      <c r="M17" s="83"/>
      <c r="N17" s="83"/>
      <c r="O17" s="83"/>
      <c r="P17" s="83"/>
      <c r="Q17" s="83"/>
      <c r="R17" s="83"/>
    </row>
    <row r="18" spans="1:18" ht="15.75" thickBot="1" x14ac:dyDescent="0.3">
      <c r="A18" s="9" t="s">
        <v>37</v>
      </c>
      <c r="B18" s="33">
        <v>1</v>
      </c>
      <c r="C18" s="34">
        <v>1</v>
      </c>
      <c r="D18" s="5">
        <v>1</v>
      </c>
      <c r="E18" s="70">
        <f>SUMPRODUCT(B9:D9,B18:D18)</f>
        <v>72500</v>
      </c>
      <c r="F18" s="34" t="s">
        <v>3</v>
      </c>
      <c r="G18" s="69">
        <v>100000</v>
      </c>
      <c r="H18" t="str">
        <f>IF(E18=G18,"Binding","Not Binding")</f>
        <v>Not Binding</v>
      </c>
      <c r="I18" s="83"/>
      <c r="J18" s="83"/>
      <c r="K18" s="2">
        <v>10000</v>
      </c>
      <c r="L18" s="84">
        <v>55200</v>
      </c>
      <c r="M18" s="83"/>
      <c r="N18" s="83"/>
      <c r="O18" s="83"/>
      <c r="P18" s="83"/>
      <c r="Q18" s="83"/>
      <c r="R18" s="83"/>
    </row>
    <row r="19" spans="1:18" ht="15.75" thickBot="1" x14ac:dyDescent="0.3">
      <c r="A19" s="9" t="s">
        <v>28</v>
      </c>
      <c r="D19" s="68"/>
      <c r="E19" s="74"/>
      <c r="F19" s="75"/>
      <c r="G19" s="76"/>
      <c r="I19" s="83"/>
      <c r="J19" s="83"/>
      <c r="K19" s="2">
        <v>12000</v>
      </c>
      <c r="L19" s="84">
        <v>55030</v>
      </c>
      <c r="M19" s="83"/>
      <c r="N19" s="83"/>
      <c r="O19" s="83"/>
      <c r="P19" s="83"/>
      <c r="Q19" s="83"/>
      <c r="R19" s="83"/>
    </row>
    <row r="20" spans="1:18" x14ac:dyDescent="0.25">
      <c r="A20" t="s">
        <v>19</v>
      </c>
      <c r="B20" s="61">
        <v>0.2</v>
      </c>
      <c r="C20" s="62">
        <v>0.35</v>
      </c>
      <c r="D20" s="71">
        <v>0.1</v>
      </c>
      <c r="E20" s="42">
        <f>SUMPRODUCT($B$9:$D$9,B20:D20)</f>
        <v>16375</v>
      </c>
      <c r="F20" s="43" t="s">
        <v>3</v>
      </c>
      <c r="G20" s="77">
        <v>40000</v>
      </c>
      <c r="H20" t="str">
        <f t="shared" ref="H20:H27" si="0">IF(E20=G20,"Binding","Not Binding")</f>
        <v>Not Binding</v>
      </c>
      <c r="K20" s="2">
        <v>14000</v>
      </c>
      <c r="L20" s="84">
        <v>54860</v>
      </c>
    </row>
    <row r="21" spans="1:18" x14ac:dyDescent="0.25">
      <c r="A21" t="s">
        <v>20</v>
      </c>
      <c r="B21" s="45">
        <v>0.4</v>
      </c>
      <c r="C21" s="40">
        <v>0.15</v>
      </c>
      <c r="D21" s="72">
        <v>0.35</v>
      </c>
      <c r="E21" s="2">
        <f t="shared" ref="E21:E23" si="1">SUMPRODUCT($B$9:$D$9,B21:D21)</f>
        <v>19375</v>
      </c>
      <c r="F21" s="1" t="s">
        <v>3</v>
      </c>
      <c r="G21" s="59">
        <v>25000</v>
      </c>
      <c r="H21" t="str">
        <f t="shared" si="0"/>
        <v>Not Binding</v>
      </c>
      <c r="K21" s="2">
        <v>16000</v>
      </c>
      <c r="L21" s="84">
        <v>54690</v>
      </c>
    </row>
    <row r="22" spans="1:18" x14ac:dyDescent="0.25">
      <c r="A22" t="s">
        <v>21</v>
      </c>
      <c r="B22" s="45">
        <v>0.15</v>
      </c>
      <c r="C22" s="40">
        <v>0.2</v>
      </c>
      <c r="D22" s="72">
        <v>0.4</v>
      </c>
      <c r="E22" s="2">
        <f t="shared" si="1"/>
        <v>20000</v>
      </c>
      <c r="F22" s="1" t="s">
        <v>3</v>
      </c>
      <c r="G22" s="59">
        <v>20000</v>
      </c>
      <c r="H22" t="str">
        <f t="shared" si="0"/>
        <v>Binding</v>
      </c>
      <c r="K22" s="2">
        <v>18000</v>
      </c>
      <c r="L22" s="84">
        <v>54520</v>
      </c>
    </row>
    <row r="23" spans="1:18" ht="15.75" thickBot="1" x14ac:dyDescent="0.3">
      <c r="A23" t="s">
        <v>22</v>
      </c>
      <c r="B23" s="47">
        <v>0.25</v>
      </c>
      <c r="C23" s="48">
        <v>0.3</v>
      </c>
      <c r="D23" s="73">
        <v>0.15</v>
      </c>
      <c r="E23" s="1">
        <f t="shared" si="1"/>
        <v>16750</v>
      </c>
      <c r="F23" s="16" t="s">
        <v>3</v>
      </c>
      <c r="G23" s="60">
        <v>45000</v>
      </c>
      <c r="H23" t="str">
        <f t="shared" si="0"/>
        <v>Not Binding</v>
      </c>
      <c r="K23" s="3">
        <v>20000</v>
      </c>
      <c r="L23" s="85">
        <v>54350</v>
      </c>
    </row>
    <row r="24" spans="1:18" ht="15.75" thickBot="1" x14ac:dyDescent="0.3">
      <c r="A24" s="9" t="s">
        <v>38</v>
      </c>
      <c r="D24" s="63"/>
      <c r="E24" s="68"/>
      <c r="F24" s="63"/>
      <c r="G24" s="63"/>
    </row>
    <row r="25" spans="1:18" x14ac:dyDescent="0.25">
      <c r="A25" t="s">
        <v>24</v>
      </c>
      <c r="B25" s="42">
        <v>1</v>
      </c>
      <c r="C25" s="43">
        <v>0</v>
      </c>
      <c r="D25" s="78">
        <v>0</v>
      </c>
      <c r="E25" s="42">
        <f>SUMPRODUCT(B9:D9,B25:D25)</f>
        <v>10000</v>
      </c>
      <c r="F25" s="43" t="s">
        <v>6</v>
      </c>
      <c r="G25" s="77"/>
      <c r="H25" t="str">
        <f t="shared" si="0"/>
        <v>Not Binding</v>
      </c>
    </row>
    <row r="26" spans="1:18" x14ac:dyDescent="0.25">
      <c r="A26" t="s">
        <v>25</v>
      </c>
      <c r="B26" s="2">
        <v>0</v>
      </c>
      <c r="C26" s="1">
        <v>1</v>
      </c>
      <c r="D26" s="64">
        <v>0</v>
      </c>
      <c r="E26" s="2">
        <f>SUMPRODUCT(B9:D9,B26:D26)</f>
        <v>32500</v>
      </c>
      <c r="F26" s="1" t="s">
        <v>6</v>
      </c>
      <c r="G26" s="59">
        <v>25000</v>
      </c>
      <c r="H26" t="str">
        <f t="shared" si="0"/>
        <v>Not Binding</v>
      </c>
    </row>
    <row r="27" spans="1:18" ht="15.75" thickBot="1" x14ac:dyDescent="0.3">
      <c r="A27" t="s">
        <v>39</v>
      </c>
      <c r="B27" s="3">
        <v>0</v>
      </c>
      <c r="C27" s="16">
        <v>0</v>
      </c>
      <c r="D27" s="79">
        <v>1</v>
      </c>
      <c r="E27" s="3">
        <f>SUMPRODUCT(B9:D9,B27:D27)</f>
        <v>30000</v>
      </c>
      <c r="F27" s="16" t="s">
        <v>6</v>
      </c>
      <c r="G27" s="60">
        <v>30000</v>
      </c>
      <c r="H27" t="str">
        <f t="shared" si="0"/>
        <v>Binding</v>
      </c>
    </row>
    <row r="30" spans="1:18" ht="15" customHeight="1" x14ac:dyDescent="0.25">
      <c r="A30" s="83"/>
      <c r="B30" s="83"/>
      <c r="C30" s="83"/>
      <c r="D30" s="83"/>
      <c r="E30" s="83"/>
      <c r="F30" s="83"/>
      <c r="G30" s="83"/>
      <c r="H30" s="83"/>
      <c r="I30" s="83"/>
      <c r="J30" s="83"/>
      <c r="K30" s="83"/>
    </row>
    <row r="31" spans="1:18" x14ac:dyDescent="0.25">
      <c r="A31" s="83"/>
      <c r="B31" s="83"/>
      <c r="C31" s="83"/>
      <c r="D31" s="83"/>
      <c r="E31" s="83"/>
      <c r="F31" s="83"/>
      <c r="G31" s="83"/>
      <c r="H31" s="83"/>
      <c r="I31" s="83"/>
      <c r="J31" s="83"/>
      <c r="K31" s="83"/>
    </row>
    <row r="32" spans="1:18" x14ac:dyDescent="0.25">
      <c r="A32" s="83"/>
      <c r="B32" s="83"/>
      <c r="C32" s="83"/>
      <c r="D32" s="83"/>
      <c r="E32" s="83"/>
      <c r="F32" s="83"/>
      <c r="G32" s="83"/>
      <c r="H32" s="83"/>
      <c r="I32" s="83"/>
      <c r="J32" s="83"/>
      <c r="K32" s="83"/>
    </row>
    <row r="33" spans="1:11" x14ac:dyDescent="0.25">
      <c r="A33" s="83"/>
      <c r="B33" s="83"/>
      <c r="C33" s="83"/>
      <c r="D33" s="83"/>
      <c r="E33" s="83"/>
      <c r="F33" s="83"/>
      <c r="G33" s="83"/>
      <c r="H33" s="83"/>
      <c r="I33" s="83"/>
      <c r="J33" s="83"/>
      <c r="K33" s="83"/>
    </row>
    <row r="34" spans="1:11" x14ac:dyDescent="0.25">
      <c r="A34" s="83"/>
      <c r="B34" s="83"/>
      <c r="C34" s="83"/>
      <c r="D34" s="83"/>
      <c r="E34" s="83"/>
      <c r="F34" s="83"/>
      <c r="G34" s="83"/>
      <c r="H34" s="83"/>
      <c r="I34" s="83"/>
      <c r="J34" s="83"/>
      <c r="K34" s="83"/>
    </row>
    <row r="35" spans="1:11" x14ac:dyDescent="0.25">
      <c r="A35" s="83"/>
      <c r="B35" s="83"/>
      <c r="C35" s="83"/>
      <c r="D35" s="83"/>
      <c r="E35" s="83"/>
      <c r="F35" s="83"/>
      <c r="G35" s="83"/>
      <c r="H35" s="83"/>
      <c r="I35" s="83"/>
      <c r="J35" s="83"/>
      <c r="K35" s="83"/>
    </row>
    <row r="36" spans="1:11" x14ac:dyDescent="0.25">
      <c r="A36" s="83"/>
      <c r="B36" s="83"/>
      <c r="C36" s="83"/>
      <c r="D36" s="83"/>
      <c r="E36" s="83"/>
      <c r="F36" s="83"/>
      <c r="G36" s="83"/>
      <c r="H36" s="83"/>
      <c r="I36" s="83"/>
      <c r="J36" s="83"/>
      <c r="K36" s="83"/>
    </row>
    <row r="37" spans="1:11" x14ac:dyDescent="0.25">
      <c r="A37" s="83"/>
      <c r="B37" s="83"/>
      <c r="C37" s="83"/>
      <c r="D37" s="83"/>
      <c r="E37" s="83"/>
      <c r="F37" s="83"/>
      <c r="G37" s="83"/>
      <c r="H37" s="83"/>
      <c r="I37" s="83"/>
      <c r="J37" s="83"/>
      <c r="K37" s="83"/>
    </row>
    <row r="38" spans="1:11" x14ac:dyDescent="0.25">
      <c r="A38" s="83"/>
      <c r="B38" s="83"/>
      <c r="C38" s="83"/>
      <c r="D38" s="83"/>
      <c r="E38" s="83"/>
      <c r="F38" s="83"/>
      <c r="G38" s="83"/>
      <c r="H38" s="83"/>
      <c r="I38" s="83"/>
      <c r="J38" s="83"/>
      <c r="K38" s="83"/>
    </row>
    <row r="39" spans="1:11" x14ac:dyDescent="0.25">
      <c r="A39" s="83"/>
      <c r="B39" s="83"/>
      <c r="C39" s="83"/>
      <c r="D39" s="83"/>
      <c r="E39" s="83"/>
      <c r="F39" s="83"/>
      <c r="G39" s="83"/>
      <c r="H39" s="83"/>
      <c r="I39" s="83"/>
      <c r="J39" s="83"/>
      <c r="K39" s="83"/>
    </row>
    <row r="40" spans="1:11" x14ac:dyDescent="0.25">
      <c r="A40" s="83"/>
      <c r="B40" s="83"/>
      <c r="C40" s="83"/>
      <c r="D40" s="83"/>
      <c r="E40" s="83"/>
      <c r="F40" s="83"/>
      <c r="G40" s="83"/>
      <c r="H40" s="83"/>
      <c r="I40" s="83"/>
      <c r="J40" s="83"/>
      <c r="K40" s="83"/>
    </row>
    <row r="41" spans="1:11" x14ac:dyDescent="0.25">
      <c r="A41" s="83"/>
      <c r="B41" s="83"/>
      <c r="C41" s="83"/>
      <c r="D41" s="83"/>
      <c r="E41" s="83"/>
      <c r="F41" s="83"/>
      <c r="G41" s="83"/>
      <c r="H41" s="83"/>
      <c r="I41" s="83"/>
      <c r="J41" s="83"/>
      <c r="K41" s="83"/>
    </row>
    <row r="42" spans="1:11" x14ac:dyDescent="0.25">
      <c r="A42" s="83"/>
      <c r="B42" s="83"/>
      <c r="C42" s="83"/>
      <c r="D42" s="83"/>
      <c r="E42" s="83"/>
      <c r="F42" s="83"/>
      <c r="G42" s="83"/>
      <c r="H42" s="83"/>
      <c r="I42" s="83"/>
      <c r="J42" s="83"/>
      <c r="K42" s="83"/>
    </row>
    <row r="43" spans="1:11" x14ac:dyDescent="0.25">
      <c r="A43" s="83"/>
      <c r="B43" s="83"/>
      <c r="C43" s="83"/>
      <c r="D43" s="83"/>
      <c r="E43" s="83"/>
      <c r="F43" s="83"/>
      <c r="G43" s="83"/>
      <c r="H43" s="83"/>
      <c r="I43" s="83"/>
      <c r="J43" s="83"/>
      <c r="K43" s="83"/>
    </row>
    <row r="44" spans="1:11" x14ac:dyDescent="0.25">
      <c r="A44" s="83"/>
      <c r="B44" s="83"/>
      <c r="C44" s="83"/>
      <c r="D44" s="83"/>
      <c r="E44" s="83"/>
      <c r="F44" s="83"/>
      <c r="G44" s="83"/>
      <c r="H44" s="83"/>
      <c r="I44" s="83"/>
      <c r="J44" s="83"/>
      <c r="K44" s="83"/>
    </row>
    <row r="45" spans="1:11" x14ac:dyDescent="0.25">
      <c r="A45" s="83"/>
      <c r="B45" s="83"/>
      <c r="C45" s="83"/>
      <c r="D45" s="83"/>
      <c r="E45" s="83"/>
      <c r="F45" s="83"/>
      <c r="G45" s="83"/>
      <c r="H45" s="83"/>
      <c r="I45" s="83"/>
      <c r="J45" s="83"/>
      <c r="K45" s="83"/>
    </row>
    <row r="46" spans="1:11" x14ac:dyDescent="0.25">
      <c r="A46" s="83"/>
      <c r="B46" s="83"/>
      <c r="C46" s="83"/>
      <c r="D46" s="83"/>
      <c r="E46" s="83"/>
      <c r="F46" s="83"/>
      <c r="G46" s="83"/>
      <c r="H46" s="83"/>
      <c r="I46" s="83"/>
      <c r="J46" s="83"/>
      <c r="K46" s="83"/>
    </row>
  </sheetData>
  <mergeCells count="1">
    <mergeCell ref="I3:R9"/>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86531-1A44-4B75-A17F-BDBB6213E45F}">
  <dimension ref="A1:R46"/>
  <sheetViews>
    <sheetView workbookViewId="0">
      <selection activeCell="H12" sqref="H12"/>
    </sheetView>
  </sheetViews>
  <sheetFormatPr defaultRowHeight="15" x14ac:dyDescent="0.25"/>
  <cols>
    <col min="1" max="1" width="20.5703125" bestFit="1" customWidth="1"/>
    <col min="2" max="2" width="11.140625" bestFit="1" customWidth="1"/>
    <col min="6" max="7" width="9.5703125" bestFit="1" customWidth="1"/>
    <col min="8" max="8" width="11.42578125" bestFit="1" customWidth="1"/>
    <col min="11" max="11" width="16.140625" bestFit="1" customWidth="1"/>
    <col min="12" max="12" width="10.140625" bestFit="1" customWidth="1"/>
  </cols>
  <sheetData>
    <row r="1" spans="1:18" x14ac:dyDescent="0.25">
      <c r="A1" t="s">
        <v>23</v>
      </c>
      <c r="B1" s="42" t="s">
        <v>24</v>
      </c>
      <c r="C1" s="43" t="s">
        <v>25</v>
      </c>
      <c r="D1" s="43" t="s">
        <v>26</v>
      </c>
      <c r="E1" s="43" t="s">
        <v>31</v>
      </c>
      <c r="F1" s="44" t="s">
        <v>32</v>
      </c>
    </row>
    <row r="2" spans="1:18" ht="15" customHeight="1" thickBot="1" x14ac:dyDescent="0.3">
      <c r="A2" t="s">
        <v>19</v>
      </c>
      <c r="B2" s="45">
        <v>0.2</v>
      </c>
      <c r="C2" s="40">
        <v>0.35</v>
      </c>
      <c r="D2" s="40">
        <v>0.1</v>
      </c>
      <c r="E2" s="41"/>
      <c r="F2" s="46">
        <v>40000</v>
      </c>
      <c r="I2" s="83"/>
      <c r="J2" s="83"/>
      <c r="K2" s="83"/>
      <c r="L2" s="83"/>
      <c r="M2" s="83"/>
      <c r="N2" s="83"/>
      <c r="O2" s="83"/>
      <c r="P2" s="83"/>
      <c r="Q2" s="83"/>
      <c r="R2" s="83"/>
    </row>
    <row r="3" spans="1:18" x14ac:dyDescent="0.25">
      <c r="A3" t="s">
        <v>20</v>
      </c>
      <c r="B3" s="45">
        <v>0.4</v>
      </c>
      <c r="C3" s="40">
        <v>0.15</v>
      </c>
      <c r="D3" s="40">
        <v>0.35</v>
      </c>
      <c r="E3" s="41">
        <v>0.8</v>
      </c>
      <c r="F3" s="46">
        <v>25000</v>
      </c>
      <c r="I3" s="107" t="s">
        <v>55</v>
      </c>
      <c r="J3" s="108"/>
      <c r="K3" s="108"/>
      <c r="L3" s="108"/>
      <c r="M3" s="108"/>
      <c r="N3" s="108"/>
      <c r="O3" s="108"/>
      <c r="P3" s="108"/>
      <c r="Q3" s="108"/>
      <c r="R3" s="109"/>
    </row>
    <row r="4" spans="1:18" x14ac:dyDescent="0.25">
      <c r="A4" t="s">
        <v>21</v>
      </c>
      <c r="B4" s="45">
        <v>0.15</v>
      </c>
      <c r="C4" s="40">
        <v>0.2</v>
      </c>
      <c r="D4" s="40">
        <v>0.4</v>
      </c>
      <c r="E4" s="41">
        <v>0.55000000000000004</v>
      </c>
      <c r="F4" s="46">
        <v>20000</v>
      </c>
      <c r="I4" s="110"/>
      <c r="J4" s="111"/>
      <c r="K4" s="111"/>
      <c r="L4" s="111"/>
      <c r="M4" s="111"/>
      <c r="N4" s="111"/>
      <c r="O4" s="111"/>
      <c r="P4" s="111"/>
      <c r="Q4" s="111"/>
      <c r="R4" s="112"/>
    </row>
    <row r="5" spans="1:18" ht="15.75" thickBot="1" x14ac:dyDescent="0.3">
      <c r="A5" t="s">
        <v>22</v>
      </c>
      <c r="B5" s="47">
        <v>0.25</v>
      </c>
      <c r="C5" s="48">
        <v>0.3</v>
      </c>
      <c r="D5" s="48">
        <v>0.15</v>
      </c>
      <c r="E5" s="49">
        <v>0.7</v>
      </c>
      <c r="F5" s="50">
        <v>45000</v>
      </c>
      <c r="I5" s="110"/>
      <c r="J5" s="111"/>
      <c r="K5" s="111"/>
      <c r="L5" s="111"/>
      <c r="M5" s="111"/>
      <c r="N5" s="111"/>
      <c r="O5" s="111"/>
      <c r="P5" s="111"/>
      <c r="Q5" s="111"/>
      <c r="R5" s="112"/>
    </row>
    <row r="6" spans="1:18" ht="15.75" thickBot="1" x14ac:dyDescent="0.3">
      <c r="A6" t="s">
        <v>34</v>
      </c>
      <c r="B6" s="51">
        <v>1.25</v>
      </c>
      <c r="C6" s="52">
        <v>1.5</v>
      </c>
      <c r="D6" s="53">
        <v>1.4</v>
      </c>
      <c r="I6" s="110"/>
      <c r="J6" s="111"/>
      <c r="K6" s="111"/>
      <c r="L6" s="111"/>
      <c r="M6" s="111"/>
      <c r="N6" s="111"/>
      <c r="O6" s="111"/>
      <c r="P6" s="111"/>
      <c r="Q6" s="111"/>
      <c r="R6" s="112"/>
    </row>
    <row r="7" spans="1:18" x14ac:dyDescent="0.25">
      <c r="I7" s="110"/>
      <c r="J7" s="111"/>
      <c r="K7" s="111"/>
      <c r="L7" s="111"/>
      <c r="M7" s="111"/>
      <c r="N7" s="111"/>
      <c r="O7" s="111"/>
      <c r="P7" s="111"/>
      <c r="Q7" s="111"/>
      <c r="R7" s="112"/>
    </row>
    <row r="8" spans="1:18" ht="15.75" thickBot="1" x14ac:dyDescent="0.3">
      <c r="A8" t="s">
        <v>29</v>
      </c>
      <c r="I8" s="110"/>
      <c r="J8" s="111"/>
      <c r="K8" s="111"/>
      <c r="L8" s="111"/>
      <c r="M8" s="111"/>
      <c r="N8" s="111"/>
      <c r="O8" s="111"/>
      <c r="P8" s="111"/>
      <c r="Q8" s="111"/>
      <c r="R8" s="112"/>
    </row>
    <row r="9" spans="1:18" ht="15.75" thickBot="1" x14ac:dyDescent="0.3">
      <c r="A9" t="s">
        <v>30</v>
      </c>
      <c r="B9" s="6">
        <v>10000</v>
      </c>
      <c r="C9" s="7">
        <v>32500</v>
      </c>
      <c r="D9" s="8">
        <v>30000</v>
      </c>
      <c r="I9" s="113"/>
      <c r="J9" s="114"/>
      <c r="K9" s="114"/>
      <c r="L9" s="114"/>
      <c r="M9" s="114"/>
      <c r="N9" s="114"/>
      <c r="O9" s="114"/>
      <c r="P9" s="114"/>
      <c r="Q9" s="114"/>
      <c r="R9" s="115"/>
    </row>
    <row r="10" spans="1:18" ht="15.75" thickBot="1" x14ac:dyDescent="0.3">
      <c r="I10" s="83"/>
      <c r="J10" s="83"/>
      <c r="K10" s="83"/>
      <c r="L10" s="83"/>
      <c r="M10" s="83"/>
      <c r="N10" s="83"/>
      <c r="O10" s="83"/>
      <c r="P10" s="83"/>
      <c r="Q10" s="83"/>
      <c r="R10" s="83"/>
    </row>
    <row r="11" spans="1:18" ht="15.75" thickBot="1" x14ac:dyDescent="0.3">
      <c r="A11" t="s">
        <v>5</v>
      </c>
      <c r="I11" s="83"/>
      <c r="J11" s="83"/>
      <c r="K11" s="86" t="s">
        <v>56</v>
      </c>
      <c r="L11" s="87" t="s">
        <v>43</v>
      </c>
      <c r="M11" s="83"/>
      <c r="N11" s="83"/>
      <c r="O11" s="83"/>
      <c r="P11" s="83"/>
      <c r="Q11" s="83"/>
      <c r="R11" s="83"/>
    </row>
    <row r="12" spans="1:18" ht="15.75" thickBot="1" x14ac:dyDescent="0.3">
      <c r="A12" t="s">
        <v>35</v>
      </c>
      <c r="B12" s="54">
        <f>B2*$E$2+B3*$E$3+B4*$E$4+B5*$E$5</f>
        <v>0.57750000000000012</v>
      </c>
      <c r="C12" s="55">
        <f>C2*$E$2+C3*$E$3+C4*$E$4+C5*$E$5</f>
        <v>0.44</v>
      </c>
      <c r="D12" s="56">
        <f>D2*$E$2+D3*$E$3+D4*$E$4+D5*$E$5</f>
        <v>0.60499999999999998</v>
      </c>
      <c r="I12" s="83"/>
      <c r="J12" s="83"/>
      <c r="K12" s="86" t="s">
        <v>57</v>
      </c>
      <c r="L12" s="87" t="s">
        <v>27</v>
      </c>
      <c r="M12" s="83"/>
      <c r="N12" s="83"/>
      <c r="O12" s="83"/>
      <c r="P12" s="83"/>
      <c r="Q12" s="83"/>
      <c r="R12" s="83"/>
    </row>
    <row r="13" spans="1:18" ht="15.75" thickBot="1" x14ac:dyDescent="0.3">
      <c r="A13" t="s">
        <v>36</v>
      </c>
      <c r="B13" s="57" cm="1">
        <f t="array" ref="B13">SUMPRODUCT(B9:D9*B12:D12)</f>
        <v>38225</v>
      </c>
      <c r="I13" s="83"/>
      <c r="J13" s="83"/>
      <c r="K13" s="93" t="s">
        <v>62</v>
      </c>
      <c r="L13" s="88">
        <v>65025</v>
      </c>
      <c r="M13" s="83"/>
      <c r="N13" s="83"/>
      <c r="O13" s="83"/>
      <c r="P13" s="83"/>
      <c r="Q13" s="83"/>
      <c r="R13" s="83"/>
    </row>
    <row r="14" spans="1:18" ht="15.75" thickBot="1" x14ac:dyDescent="0.3">
      <c r="A14" t="s">
        <v>33</v>
      </c>
      <c r="B14" s="57">
        <f>SUMPRODUCT(B6:D6,B9:D9)</f>
        <v>103250</v>
      </c>
      <c r="C14" s="38"/>
      <c r="D14" s="38"/>
      <c r="I14" s="83"/>
      <c r="J14" s="83"/>
      <c r="K14" s="91">
        <v>0.2</v>
      </c>
      <c r="L14" s="84">
        <v>61750</v>
      </c>
      <c r="M14" s="83"/>
      <c r="N14" s="83"/>
      <c r="O14" s="83"/>
      <c r="P14" s="83"/>
      <c r="Q14" s="83"/>
      <c r="R14" s="83"/>
    </row>
    <row r="15" spans="1:18" ht="15.75" thickBot="1" x14ac:dyDescent="0.3">
      <c r="A15" t="s">
        <v>27</v>
      </c>
      <c r="B15" s="58">
        <f>B14-B13</f>
        <v>65025</v>
      </c>
      <c r="I15" s="83"/>
      <c r="J15" s="83"/>
      <c r="K15" s="91">
        <v>0.4</v>
      </c>
      <c r="L15" s="84">
        <v>58475</v>
      </c>
      <c r="M15" s="83"/>
      <c r="N15" s="83"/>
      <c r="O15" s="83"/>
      <c r="P15" s="83"/>
      <c r="Q15" s="83"/>
      <c r="R15" s="83"/>
    </row>
    <row r="16" spans="1:18" ht="15.75" thickBot="1" x14ac:dyDescent="0.3">
      <c r="I16" s="83"/>
      <c r="J16" s="83"/>
      <c r="K16" s="91">
        <v>0.60000000000000009</v>
      </c>
      <c r="L16" s="84">
        <v>55200</v>
      </c>
      <c r="M16" s="83"/>
      <c r="N16" s="83"/>
      <c r="O16" s="83"/>
      <c r="P16" s="83"/>
      <c r="Q16" s="83"/>
      <c r="R16" s="83"/>
    </row>
    <row r="17" spans="1:18" ht="15.75" thickBot="1" x14ac:dyDescent="0.3">
      <c r="A17" s="9" t="s">
        <v>14</v>
      </c>
      <c r="E17" s="65" t="s">
        <v>15</v>
      </c>
      <c r="F17" s="66"/>
      <c r="G17" s="67" t="s">
        <v>16</v>
      </c>
      <c r="I17" s="83"/>
      <c r="J17" s="83"/>
      <c r="K17" s="91">
        <v>0.8</v>
      </c>
      <c r="L17" s="84">
        <v>51925</v>
      </c>
      <c r="M17" s="83"/>
      <c r="N17" s="83"/>
      <c r="O17" s="83"/>
      <c r="P17" s="83"/>
      <c r="Q17" s="83"/>
      <c r="R17" s="83"/>
    </row>
    <row r="18" spans="1:18" ht="15.75" thickBot="1" x14ac:dyDescent="0.3">
      <c r="A18" s="9" t="s">
        <v>37</v>
      </c>
      <c r="B18" s="33">
        <v>1</v>
      </c>
      <c r="C18" s="34">
        <v>1</v>
      </c>
      <c r="D18" s="5">
        <v>1</v>
      </c>
      <c r="E18" s="70">
        <f>SUMPRODUCT(B9:D9,B18:D18)</f>
        <v>72500</v>
      </c>
      <c r="F18" s="34" t="s">
        <v>3</v>
      </c>
      <c r="G18" s="69">
        <v>100000</v>
      </c>
      <c r="H18" t="str">
        <f>IF(E18=G18,"Binding","Not Binding")</f>
        <v>Not Binding</v>
      </c>
      <c r="I18" s="83"/>
      <c r="J18" s="83"/>
      <c r="K18" s="91">
        <v>1</v>
      </c>
      <c r="L18" s="84">
        <v>48650</v>
      </c>
      <c r="M18" s="83"/>
      <c r="N18" s="83"/>
      <c r="O18" s="83"/>
      <c r="P18" s="83"/>
      <c r="Q18" s="83"/>
      <c r="R18" s="83"/>
    </row>
    <row r="19" spans="1:18" ht="15.75" thickBot="1" x14ac:dyDescent="0.3">
      <c r="A19" s="9" t="s">
        <v>28</v>
      </c>
      <c r="D19" s="68"/>
      <c r="E19" s="74"/>
      <c r="F19" s="75"/>
      <c r="G19" s="76"/>
      <c r="I19" s="83"/>
      <c r="J19" s="83"/>
      <c r="K19" s="91">
        <v>1.2</v>
      </c>
      <c r="L19" s="84">
        <v>45375</v>
      </c>
      <c r="M19" s="83"/>
      <c r="N19" s="83"/>
      <c r="O19" s="83"/>
      <c r="P19" s="83"/>
      <c r="Q19" s="83"/>
      <c r="R19" s="83"/>
    </row>
    <row r="20" spans="1:18" x14ac:dyDescent="0.25">
      <c r="A20" t="s">
        <v>19</v>
      </c>
      <c r="B20" s="61">
        <v>0.2</v>
      </c>
      <c r="C20" s="62">
        <v>0.35</v>
      </c>
      <c r="D20" s="71">
        <v>0.1</v>
      </c>
      <c r="E20" s="42">
        <f>SUMPRODUCT($B$9:$D$9,B20:D20)</f>
        <v>16375</v>
      </c>
      <c r="F20" s="43" t="s">
        <v>3</v>
      </c>
      <c r="G20" s="77">
        <v>40000</v>
      </c>
      <c r="H20" t="str">
        <f t="shared" ref="H20:H23" si="0">IF(E20=G20,"Binding","Not Binding")</f>
        <v>Not Binding</v>
      </c>
      <c r="K20" s="91">
        <v>1.4</v>
      </c>
      <c r="L20" s="84">
        <v>42100.000000000015</v>
      </c>
    </row>
    <row r="21" spans="1:18" x14ac:dyDescent="0.25">
      <c r="A21" t="s">
        <v>20</v>
      </c>
      <c r="B21" s="45">
        <v>0.4</v>
      </c>
      <c r="C21" s="40">
        <v>0.15</v>
      </c>
      <c r="D21" s="72">
        <v>0.35</v>
      </c>
      <c r="E21" s="2">
        <f t="shared" ref="E21:E23" si="1">SUMPRODUCT($B$9:$D$9,B21:D21)</f>
        <v>19375</v>
      </c>
      <c r="F21" s="1" t="s">
        <v>3</v>
      </c>
      <c r="G21" s="59">
        <v>25000</v>
      </c>
      <c r="H21" t="str">
        <f t="shared" si="0"/>
        <v>Not Binding</v>
      </c>
      <c r="K21" s="91">
        <v>1.5999999999999999</v>
      </c>
      <c r="L21" s="84">
        <v>38825</v>
      </c>
    </row>
    <row r="22" spans="1:18" x14ac:dyDescent="0.25">
      <c r="A22" t="s">
        <v>21</v>
      </c>
      <c r="B22" s="45">
        <v>0.15</v>
      </c>
      <c r="C22" s="40">
        <v>0.2</v>
      </c>
      <c r="D22" s="72">
        <v>0.4</v>
      </c>
      <c r="E22" s="2">
        <f t="shared" si="1"/>
        <v>20000</v>
      </c>
      <c r="F22" s="1" t="s">
        <v>3</v>
      </c>
      <c r="G22" s="59">
        <v>20000</v>
      </c>
      <c r="H22" t="str">
        <f t="shared" si="0"/>
        <v>Binding</v>
      </c>
      <c r="K22" s="91">
        <v>1.7999999999999998</v>
      </c>
      <c r="L22" s="84">
        <v>35550</v>
      </c>
    </row>
    <row r="23" spans="1:18" ht="15.75" thickBot="1" x14ac:dyDescent="0.3">
      <c r="A23" t="s">
        <v>22</v>
      </c>
      <c r="B23" s="47">
        <v>0.25</v>
      </c>
      <c r="C23" s="48">
        <v>0.3</v>
      </c>
      <c r="D23" s="73">
        <v>0.15</v>
      </c>
      <c r="E23" s="1">
        <f t="shared" si="1"/>
        <v>16750</v>
      </c>
      <c r="F23" s="16" t="s">
        <v>3</v>
      </c>
      <c r="G23" s="60">
        <v>45000</v>
      </c>
      <c r="H23" t="str">
        <f t="shared" si="0"/>
        <v>Not Binding</v>
      </c>
      <c r="K23" s="92">
        <v>1.9999999999999998</v>
      </c>
      <c r="L23" s="85">
        <v>32300</v>
      </c>
    </row>
    <row r="24" spans="1:18" ht="15.75" thickBot="1" x14ac:dyDescent="0.3">
      <c r="A24" s="9" t="s">
        <v>38</v>
      </c>
      <c r="D24" s="63"/>
      <c r="E24" s="68"/>
      <c r="F24" s="63"/>
      <c r="G24" s="63"/>
    </row>
    <row r="25" spans="1:18" x14ac:dyDescent="0.25">
      <c r="A25" t="s">
        <v>24</v>
      </c>
      <c r="B25" s="42">
        <v>1</v>
      </c>
      <c r="C25" s="43">
        <v>0</v>
      </c>
      <c r="D25" s="78">
        <v>0</v>
      </c>
      <c r="E25" s="42">
        <f>SUMPRODUCT(B9:D9,B25:D25)</f>
        <v>10000</v>
      </c>
      <c r="F25" s="43" t="s">
        <v>6</v>
      </c>
      <c r="G25" s="77">
        <v>10000</v>
      </c>
      <c r="H25" t="str">
        <f t="shared" ref="H25:H27" si="2">IF(E25=G25,"Binding","Not Binding")</f>
        <v>Binding</v>
      </c>
    </row>
    <row r="26" spans="1:18" x14ac:dyDescent="0.25">
      <c r="A26" t="s">
        <v>25</v>
      </c>
      <c r="B26" s="2">
        <v>0</v>
      </c>
      <c r="C26" s="1">
        <v>1</v>
      </c>
      <c r="D26" s="64">
        <v>0</v>
      </c>
      <c r="E26" s="2">
        <f>SUMPRODUCT(B9:D9,B26:D26)</f>
        <v>32500</v>
      </c>
      <c r="F26" s="1" t="s">
        <v>6</v>
      </c>
      <c r="G26" s="59">
        <v>25000</v>
      </c>
      <c r="H26" t="str">
        <f t="shared" si="2"/>
        <v>Not Binding</v>
      </c>
    </row>
    <row r="27" spans="1:18" ht="15.75" thickBot="1" x14ac:dyDescent="0.3">
      <c r="A27" t="s">
        <v>39</v>
      </c>
      <c r="B27" s="3">
        <v>0</v>
      </c>
      <c r="C27" s="16">
        <v>0</v>
      </c>
      <c r="D27" s="79">
        <v>1</v>
      </c>
      <c r="E27" s="3">
        <f>SUMPRODUCT(B9:D9,B27:D27)</f>
        <v>30000</v>
      </c>
      <c r="F27" s="16" t="s">
        <v>6</v>
      </c>
      <c r="G27" s="60">
        <v>30000</v>
      </c>
      <c r="H27" t="str">
        <f t="shared" si="2"/>
        <v>Binding</v>
      </c>
    </row>
    <row r="30" spans="1:18" ht="15" customHeight="1" x14ac:dyDescent="0.25">
      <c r="A30" s="83"/>
      <c r="B30" s="83"/>
      <c r="C30" s="83"/>
      <c r="D30" s="83"/>
      <c r="E30" s="83"/>
      <c r="F30" s="83"/>
      <c r="G30" s="83"/>
      <c r="H30" s="83"/>
      <c r="I30" s="83"/>
      <c r="J30" s="83"/>
      <c r="K30" s="83"/>
    </row>
    <row r="31" spans="1:18" x14ac:dyDescent="0.25">
      <c r="A31" s="83"/>
      <c r="B31" s="83"/>
      <c r="C31" s="83"/>
      <c r="D31" s="83"/>
      <c r="E31" s="83"/>
      <c r="F31" s="83"/>
      <c r="G31" s="83"/>
      <c r="H31" s="83"/>
      <c r="I31" s="83"/>
      <c r="J31" s="83"/>
      <c r="K31" s="83"/>
    </row>
    <row r="32" spans="1:18" x14ac:dyDescent="0.25">
      <c r="A32" s="83"/>
      <c r="B32" s="83"/>
      <c r="C32" s="83"/>
      <c r="D32" s="83"/>
      <c r="E32" s="83"/>
      <c r="F32" s="83"/>
      <c r="G32" s="83"/>
      <c r="H32" s="83"/>
      <c r="I32" s="83"/>
      <c r="J32" s="83"/>
      <c r="K32" s="83"/>
    </row>
    <row r="33" spans="1:11" x14ac:dyDescent="0.25">
      <c r="A33" s="83"/>
      <c r="B33" s="83"/>
      <c r="C33" s="83"/>
      <c r="D33" s="83"/>
      <c r="E33" s="83"/>
      <c r="F33" s="83"/>
      <c r="G33" s="83"/>
      <c r="H33" s="83"/>
      <c r="I33" s="83"/>
      <c r="J33" s="83"/>
      <c r="K33" s="83"/>
    </row>
    <row r="34" spans="1:11" x14ac:dyDescent="0.25">
      <c r="A34" s="83"/>
      <c r="B34" s="83"/>
      <c r="C34" s="83"/>
      <c r="D34" s="83"/>
      <c r="E34" s="83"/>
      <c r="F34" s="83"/>
      <c r="G34" s="83"/>
      <c r="H34" s="83"/>
      <c r="I34" s="83"/>
      <c r="J34" s="83"/>
      <c r="K34" s="83"/>
    </row>
    <row r="35" spans="1:11" x14ac:dyDescent="0.25">
      <c r="A35" s="83"/>
      <c r="B35" s="83"/>
      <c r="C35" s="83"/>
      <c r="D35" s="83"/>
      <c r="E35" s="83"/>
      <c r="F35" s="83"/>
      <c r="G35" s="83"/>
      <c r="H35" s="83"/>
      <c r="I35" s="83"/>
      <c r="J35" s="83"/>
      <c r="K35" s="83"/>
    </row>
    <row r="36" spans="1:11" x14ac:dyDescent="0.25">
      <c r="A36" s="83"/>
      <c r="B36" s="83"/>
      <c r="C36" s="83"/>
      <c r="D36" s="83"/>
      <c r="E36" s="83"/>
      <c r="F36" s="83"/>
      <c r="G36" s="83"/>
      <c r="H36" s="83"/>
      <c r="I36" s="83"/>
      <c r="J36" s="83"/>
      <c r="K36" s="83"/>
    </row>
    <row r="37" spans="1:11" x14ac:dyDescent="0.25">
      <c r="A37" s="83"/>
      <c r="B37" s="83"/>
      <c r="C37" s="83"/>
      <c r="D37" s="83"/>
      <c r="E37" s="83"/>
      <c r="F37" s="83"/>
      <c r="G37" s="83"/>
      <c r="H37" s="83"/>
      <c r="I37" s="83"/>
      <c r="J37" s="83"/>
      <c r="K37" s="83"/>
    </row>
    <row r="38" spans="1:11" x14ac:dyDescent="0.25">
      <c r="A38" s="83"/>
      <c r="B38" s="83"/>
      <c r="C38" s="83"/>
      <c r="D38" s="83"/>
      <c r="E38" s="83"/>
      <c r="F38" s="83"/>
      <c r="G38" s="83"/>
      <c r="H38" s="83"/>
      <c r="I38" s="83"/>
      <c r="J38" s="83"/>
      <c r="K38" s="83"/>
    </row>
    <row r="39" spans="1:11" x14ac:dyDescent="0.25">
      <c r="A39" s="83"/>
      <c r="B39" s="83"/>
      <c r="C39" s="83"/>
      <c r="D39" s="83"/>
      <c r="E39" s="83"/>
      <c r="F39" s="83"/>
      <c r="G39" s="83"/>
      <c r="H39" s="83"/>
      <c r="I39" s="83"/>
      <c r="J39" s="83"/>
      <c r="K39" s="83"/>
    </row>
    <row r="40" spans="1:11" x14ac:dyDescent="0.25">
      <c r="A40" s="83"/>
      <c r="B40" s="83"/>
      <c r="C40" s="83"/>
      <c r="D40" s="83"/>
      <c r="E40" s="83"/>
      <c r="F40" s="83"/>
      <c r="G40" s="83"/>
      <c r="H40" s="83"/>
      <c r="I40" s="83"/>
      <c r="J40" s="83"/>
      <c r="K40" s="83"/>
    </row>
    <row r="41" spans="1:11" x14ac:dyDescent="0.25">
      <c r="A41" s="83"/>
      <c r="B41" s="83"/>
      <c r="C41" s="83"/>
      <c r="D41" s="83"/>
      <c r="E41" s="83"/>
      <c r="F41" s="83"/>
      <c r="G41" s="83"/>
      <c r="H41" s="83"/>
      <c r="I41" s="83"/>
      <c r="J41" s="83"/>
      <c r="K41" s="83"/>
    </row>
    <row r="42" spans="1:11" x14ac:dyDescent="0.25">
      <c r="A42" s="83"/>
      <c r="B42" s="83"/>
      <c r="C42" s="83"/>
      <c r="D42" s="83"/>
      <c r="E42" s="83"/>
      <c r="F42" s="83"/>
      <c r="G42" s="83"/>
      <c r="H42" s="83"/>
      <c r="I42" s="83"/>
      <c r="J42" s="83"/>
      <c r="K42" s="83"/>
    </row>
    <row r="43" spans="1:11" x14ac:dyDescent="0.25">
      <c r="A43" s="83"/>
      <c r="B43" s="83"/>
      <c r="C43" s="83"/>
      <c r="D43" s="83"/>
      <c r="E43" s="83"/>
      <c r="F43" s="83"/>
      <c r="G43" s="83"/>
      <c r="H43" s="83"/>
      <c r="I43" s="83"/>
      <c r="J43" s="83"/>
      <c r="K43" s="83"/>
    </row>
    <row r="44" spans="1:11" x14ac:dyDescent="0.25">
      <c r="A44" s="83"/>
      <c r="B44" s="83"/>
      <c r="C44" s="83"/>
      <c r="D44" s="83"/>
      <c r="E44" s="83"/>
      <c r="F44" s="83"/>
      <c r="G44" s="83"/>
      <c r="H44" s="83"/>
      <c r="I44" s="83"/>
      <c r="J44" s="83"/>
      <c r="K44" s="83"/>
    </row>
    <row r="45" spans="1:11" x14ac:dyDescent="0.25">
      <c r="A45" s="83"/>
      <c r="B45" s="83"/>
      <c r="C45" s="83"/>
      <c r="D45" s="83"/>
      <c r="E45" s="83"/>
      <c r="F45" s="83"/>
      <c r="G45" s="83"/>
      <c r="H45" s="83"/>
      <c r="I45" s="83"/>
      <c r="J45" s="83"/>
      <c r="K45" s="83"/>
    </row>
    <row r="46" spans="1:11" x14ac:dyDescent="0.25">
      <c r="A46" s="83"/>
      <c r="B46" s="83"/>
      <c r="C46" s="83"/>
      <c r="D46" s="83"/>
      <c r="E46" s="83"/>
      <c r="F46" s="83"/>
      <c r="G46" s="83"/>
      <c r="H46" s="83"/>
      <c r="I46" s="83"/>
      <c r="J46" s="83"/>
      <c r="K46" s="83"/>
    </row>
  </sheetData>
  <mergeCells count="1">
    <mergeCell ref="I3:R9"/>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4-a,c</vt:lpstr>
      <vt:lpstr>10-a,b</vt:lpstr>
      <vt:lpstr>10c</vt:lpstr>
      <vt:lpstr>10d</vt:lpstr>
      <vt:lpstr>10e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2022-10-03T19:02:35Z</dcterms:created>
  <dcterms:modified xsi:type="dcterms:W3CDTF">2022-10-12T17:00:53Z</dcterms:modified>
</cp:coreProperties>
</file>