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0730" windowHeight="11160" activeTab="2"/>
  </bookViews>
  <sheets>
    <sheet name="Nig GDP" sheetId="1" r:id="rId1"/>
    <sheet name="Naive Approach" sheetId="2" r:id="rId2"/>
    <sheet name="Moving Average" sheetId="3" r:id="rId3"/>
    <sheet name="Exponential Smoothing" sheetId="4" r:id="rId4"/>
    <sheet name="Simple Linear Regression" sheetId="5" r:id="rId5"/>
    <sheet name="Sheet7" sheetId="8" r:id="rId6"/>
    <sheet name="Forecast Sheet" sheetId="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" l="1"/>
  <c r="J5" i="3"/>
  <c r="J4" i="3"/>
  <c r="J3" i="3"/>
  <c r="G4" i="3"/>
  <c r="F4" i="3"/>
  <c r="E4" i="3"/>
  <c r="D4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H11" i="8" l="1"/>
  <c r="I68" i="5"/>
  <c r="I66" i="5"/>
  <c r="I65" i="5"/>
  <c r="I6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2" i="5"/>
  <c r="N10" i="5"/>
  <c r="N9" i="5"/>
  <c r="J7" i="4"/>
  <c r="J5" i="4"/>
  <c r="J4" i="4"/>
  <c r="J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3" i="4"/>
  <c r="C64" i="8"/>
  <c r="C68" i="8"/>
  <c r="C72" i="8"/>
  <c r="C76" i="8"/>
  <c r="H3" i="8"/>
  <c r="H7" i="8"/>
  <c r="C65" i="8"/>
  <c r="C69" i="8"/>
  <c r="C73" i="8"/>
  <c r="C77" i="8"/>
  <c r="H4" i="8"/>
  <c r="H8" i="8"/>
  <c r="C63" i="8"/>
  <c r="C71" i="8"/>
  <c r="H6" i="8"/>
  <c r="C66" i="8"/>
  <c r="C70" i="8"/>
  <c r="C74" i="8"/>
  <c r="C78" i="8"/>
  <c r="H5" i="8"/>
  <c r="C67" i="8"/>
  <c r="C75" i="8"/>
  <c r="H2" i="8"/>
  <c r="D75" i="8" l="1"/>
  <c r="D78" i="8"/>
  <c r="D70" i="8"/>
  <c r="D71" i="8"/>
  <c r="D77" i="8"/>
  <c r="D69" i="8"/>
  <c r="D76" i="8"/>
  <c r="D68" i="8"/>
  <c r="E74" i="8"/>
  <c r="E73" i="8"/>
  <c r="E72" i="8"/>
  <c r="E75" i="8"/>
  <c r="E78" i="8"/>
  <c r="E70" i="8"/>
  <c r="E71" i="8"/>
  <c r="E77" i="8"/>
  <c r="E69" i="8"/>
  <c r="E76" i="8"/>
  <c r="E68" i="8"/>
  <c r="E66" i="8"/>
  <c r="E64" i="8"/>
  <c r="E67" i="8"/>
  <c r="D74" i="8"/>
  <c r="D66" i="8"/>
  <c r="D63" i="8"/>
  <c r="D73" i="8"/>
  <c r="D65" i="8"/>
  <c r="D72" i="8"/>
  <c r="D64" i="8"/>
  <c r="D67" i="8"/>
  <c r="E63" i="8"/>
  <c r="E65" i="8"/>
  <c r="E18" i="3" l="1"/>
  <c r="G18" i="3" s="1"/>
  <c r="E34" i="3"/>
  <c r="G34" i="3" s="1"/>
  <c r="E50" i="3"/>
  <c r="G50" i="3" s="1"/>
  <c r="D5" i="3"/>
  <c r="E5" i="3" s="1"/>
  <c r="D6" i="3"/>
  <c r="E6" i="3" s="1"/>
  <c r="G6" i="3" s="1"/>
  <c r="D7" i="3"/>
  <c r="E7" i="3" s="1"/>
  <c r="D8" i="3"/>
  <c r="E8" i="3" s="1"/>
  <c r="D9" i="3"/>
  <c r="E9" i="3" s="1"/>
  <c r="D10" i="3"/>
  <c r="E10" i="3" s="1"/>
  <c r="G10" i="3" s="1"/>
  <c r="D11" i="3"/>
  <c r="E11" i="3" s="1"/>
  <c r="D12" i="3"/>
  <c r="E12" i="3" s="1"/>
  <c r="D13" i="3"/>
  <c r="E13" i="3" s="1"/>
  <c r="D14" i="3"/>
  <c r="E14" i="3" s="1"/>
  <c r="G14" i="3" s="1"/>
  <c r="D15" i="3"/>
  <c r="E15" i="3" s="1"/>
  <c r="D16" i="3"/>
  <c r="E16" i="3" s="1"/>
  <c r="D17" i="3"/>
  <c r="E17" i="3" s="1"/>
  <c r="D18" i="3"/>
  <c r="D19" i="3"/>
  <c r="E19" i="3" s="1"/>
  <c r="D20" i="3"/>
  <c r="E20" i="3" s="1"/>
  <c r="D21" i="3"/>
  <c r="E21" i="3" s="1"/>
  <c r="D22" i="3"/>
  <c r="E22" i="3" s="1"/>
  <c r="G22" i="3" s="1"/>
  <c r="D23" i="3"/>
  <c r="E23" i="3" s="1"/>
  <c r="D24" i="3"/>
  <c r="E24" i="3" s="1"/>
  <c r="D25" i="3"/>
  <c r="E25" i="3" s="1"/>
  <c r="D26" i="3"/>
  <c r="E26" i="3" s="1"/>
  <c r="G26" i="3" s="1"/>
  <c r="D27" i="3"/>
  <c r="E27" i="3" s="1"/>
  <c r="D28" i="3"/>
  <c r="E28" i="3" s="1"/>
  <c r="D29" i="3"/>
  <c r="E29" i="3" s="1"/>
  <c r="D30" i="3"/>
  <c r="E30" i="3" s="1"/>
  <c r="G30" i="3" s="1"/>
  <c r="D31" i="3"/>
  <c r="E31" i="3" s="1"/>
  <c r="D32" i="3"/>
  <c r="E32" i="3" s="1"/>
  <c r="D33" i="3"/>
  <c r="E33" i="3" s="1"/>
  <c r="D34" i="3"/>
  <c r="D35" i="3"/>
  <c r="E35" i="3" s="1"/>
  <c r="D36" i="3"/>
  <c r="E36" i="3" s="1"/>
  <c r="D37" i="3"/>
  <c r="E37" i="3" s="1"/>
  <c r="D38" i="3"/>
  <c r="E38" i="3" s="1"/>
  <c r="G38" i="3" s="1"/>
  <c r="D39" i="3"/>
  <c r="E39" i="3" s="1"/>
  <c r="D40" i="3"/>
  <c r="E40" i="3" s="1"/>
  <c r="D41" i="3"/>
  <c r="E41" i="3" s="1"/>
  <c r="D42" i="3"/>
  <c r="E42" i="3" s="1"/>
  <c r="G42" i="3" s="1"/>
  <c r="D43" i="3"/>
  <c r="E43" i="3" s="1"/>
  <c r="D44" i="3"/>
  <c r="E44" i="3" s="1"/>
  <c r="D45" i="3"/>
  <c r="E45" i="3" s="1"/>
  <c r="D46" i="3"/>
  <c r="E46" i="3" s="1"/>
  <c r="G46" i="3" s="1"/>
  <c r="D47" i="3"/>
  <c r="E47" i="3" s="1"/>
  <c r="D48" i="3"/>
  <c r="E48" i="3" s="1"/>
  <c r="D49" i="3"/>
  <c r="E49" i="3" s="1"/>
  <c r="D50" i="3"/>
  <c r="D51" i="3"/>
  <c r="E51" i="3" s="1"/>
  <c r="D52" i="3"/>
  <c r="E52" i="3" s="1"/>
  <c r="D53" i="3"/>
  <c r="E53" i="3" s="1"/>
  <c r="D54" i="3"/>
  <c r="E54" i="3" s="1"/>
  <c r="G54" i="3" s="1"/>
  <c r="D55" i="3"/>
  <c r="E55" i="3" s="1"/>
  <c r="D56" i="3"/>
  <c r="E56" i="3" s="1"/>
  <c r="D57" i="3"/>
  <c r="E57" i="3" s="1"/>
  <c r="D58" i="3"/>
  <c r="E58" i="3" s="1"/>
  <c r="G58" i="3" s="1"/>
  <c r="D59" i="3"/>
  <c r="E59" i="3" s="1"/>
  <c r="D60" i="3"/>
  <c r="E60" i="3" s="1"/>
  <c r="D61" i="3"/>
  <c r="E61" i="3" s="1"/>
  <c r="D62" i="3"/>
  <c r="E62" i="3" s="1"/>
  <c r="G62" i="3" s="1"/>
  <c r="J8" i="2"/>
  <c r="J6" i="2"/>
  <c r="J5" i="2"/>
  <c r="J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F60" i="3" l="1"/>
  <c r="G60" i="3"/>
  <c r="F48" i="3"/>
  <c r="G48" i="3"/>
  <c r="F36" i="3"/>
  <c r="G36" i="3"/>
  <c r="F28" i="3"/>
  <c r="G28" i="3"/>
  <c r="F16" i="3"/>
  <c r="G16" i="3"/>
  <c r="F8" i="3"/>
  <c r="G8" i="3"/>
  <c r="G55" i="3"/>
  <c r="F55" i="3"/>
  <c r="F51" i="3"/>
  <c r="G51" i="3"/>
  <c r="G47" i="3"/>
  <c r="F47" i="3"/>
  <c r="F43" i="3"/>
  <c r="G43" i="3"/>
  <c r="F39" i="3"/>
  <c r="G39" i="3"/>
  <c r="G35" i="3"/>
  <c r="F35" i="3"/>
  <c r="F31" i="3"/>
  <c r="G31" i="3"/>
  <c r="G27" i="3"/>
  <c r="F27" i="3"/>
  <c r="F23" i="3"/>
  <c r="G23" i="3"/>
  <c r="F19" i="3"/>
  <c r="G19" i="3"/>
  <c r="G15" i="3"/>
  <c r="F15" i="3"/>
  <c r="F11" i="3"/>
  <c r="G11" i="3"/>
  <c r="G7" i="3"/>
  <c r="F7" i="3"/>
  <c r="F52" i="3"/>
  <c r="G52" i="3"/>
  <c r="F40" i="3"/>
  <c r="G40" i="3"/>
  <c r="F24" i="3"/>
  <c r="G24" i="3"/>
  <c r="F59" i="3"/>
  <c r="G59" i="3"/>
  <c r="F56" i="3"/>
  <c r="G56" i="3"/>
  <c r="F44" i="3"/>
  <c r="G44" i="3"/>
  <c r="F32" i="3"/>
  <c r="G32" i="3"/>
  <c r="F20" i="3"/>
  <c r="G20" i="3"/>
  <c r="F12" i="3"/>
  <c r="G12" i="3"/>
  <c r="G61" i="3"/>
  <c r="F61" i="3"/>
  <c r="G57" i="3"/>
  <c r="F57" i="3"/>
  <c r="G53" i="3"/>
  <c r="F53" i="3"/>
  <c r="G49" i="3"/>
  <c r="F49" i="3"/>
  <c r="G45" i="3"/>
  <c r="F45" i="3"/>
  <c r="G41" i="3"/>
  <c r="F41" i="3"/>
  <c r="G37" i="3"/>
  <c r="F37" i="3"/>
  <c r="G33" i="3"/>
  <c r="F33" i="3"/>
  <c r="G29" i="3"/>
  <c r="F29" i="3"/>
  <c r="G25" i="3"/>
  <c r="F25" i="3"/>
  <c r="G21" i="3"/>
  <c r="F21" i="3"/>
  <c r="G17" i="3"/>
  <c r="F17" i="3"/>
  <c r="G13" i="3"/>
  <c r="F13" i="3"/>
  <c r="G9" i="3"/>
  <c r="F9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G5" i="3"/>
  <c r="F5" i="3"/>
</calcChain>
</file>

<file path=xl/sharedStrings.xml><?xml version="1.0" encoding="utf-8"?>
<sst xmlns="http://schemas.openxmlformats.org/spreadsheetml/2006/main" count="75" uniqueCount="33">
  <si>
    <t>Nigeria</t>
  </si>
  <si>
    <t>GDP (current US$)</t>
  </si>
  <si>
    <t>Error</t>
  </si>
  <si>
    <t>Forecasted GDP (US$)</t>
  </si>
  <si>
    <t>Absolute Error</t>
  </si>
  <si>
    <t>Squared Error</t>
  </si>
  <si>
    <t>MAD</t>
  </si>
  <si>
    <t>MSE</t>
  </si>
  <si>
    <t>MAPE</t>
  </si>
  <si>
    <t>Absolute %tage Error</t>
  </si>
  <si>
    <t>Accuracy</t>
  </si>
  <si>
    <t>y=a+bX</t>
  </si>
  <si>
    <t>a= Intercept</t>
  </si>
  <si>
    <t>b=slope</t>
  </si>
  <si>
    <t>Intercept</t>
  </si>
  <si>
    <t>Slope</t>
  </si>
  <si>
    <t>y=forecasted GDP</t>
  </si>
  <si>
    <t>Overall Year Average</t>
  </si>
  <si>
    <t>Seasonality</t>
  </si>
  <si>
    <t>Forecasted GDP (LT)</t>
  </si>
  <si>
    <t>LT*Seasonality</t>
  </si>
  <si>
    <t>Forecast(GDP (current US$))</t>
  </si>
  <si>
    <t>Lower Confidence Bound(GDP (current US$))</t>
  </si>
  <si>
    <t>Upper Confidence Bound(GDP (current US$))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</si>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</sst>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Font="1"/>
    <xf numFmtId="0" fontId="0" fillId="0" borderId="1" xfId="0" applyBorder="1"/>
    <xf numFmtId="164" fontId="0" fillId="0" borderId="1" xfId="1" applyFont="1" applyBorder="1"/>
    <xf numFmtId="164" fontId="0" fillId="0" borderId="1" xfId="0" applyNumberFormat="1" applyBorder="1"/>
    <xf numFmtId="43" fontId="0" fillId="0" borderId="1" xfId="0" applyNumberFormat="1" applyBorder="1"/>
    <xf numFmtId="9" fontId="0" fillId="0" borderId="1" xfId="2" applyFont="1" applyBorder="1"/>
    <xf numFmtId="0" fontId="2" fillId="0" borderId="1" xfId="0" applyFont="1" applyBorder="1"/>
    <xf numFmtId="0" fontId="0" fillId="0" borderId="3" xfId="0" applyBorder="1"/>
    <xf numFmtId="164" fontId="0" fillId="0" borderId="3" xfId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11" xfId="2" applyFont="1" applyBorder="1"/>
    <xf numFmtId="0" fontId="0" fillId="0" borderId="12" xfId="0" applyBorder="1"/>
    <xf numFmtId="164" fontId="0" fillId="0" borderId="2" xfId="1" applyFont="1" applyBorder="1"/>
    <xf numFmtId="164" fontId="0" fillId="0" borderId="2" xfId="0" applyNumberFormat="1" applyBorder="1"/>
    <xf numFmtId="43" fontId="0" fillId="0" borderId="2" xfId="0" applyNumberFormat="1" applyBorder="1"/>
    <xf numFmtId="9" fontId="0" fillId="0" borderId="13" xfId="2" applyFont="1" applyBorder="1"/>
    <xf numFmtId="9" fontId="0" fillId="0" borderId="4" xfId="0" applyNumberFormat="1" applyBorder="1"/>
    <xf numFmtId="0" fontId="0" fillId="0" borderId="4" xfId="0" applyBorder="1"/>
    <xf numFmtId="9" fontId="0" fillId="0" borderId="1" xfId="0" applyNumberFormat="1" applyBorder="1"/>
    <xf numFmtId="2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2" fontId="0" fillId="0" borderId="2" xfId="0" applyNumberFormat="1" applyBorder="1"/>
    <xf numFmtId="0" fontId="0" fillId="0" borderId="0" xfId="0" applyFont="1"/>
    <xf numFmtId="0" fontId="0" fillId="0" borderId="0" xfId="0"/>
    <xf numFmtId="164" fontId="0" fillId="0" borderId="0" xfId="0" applyNumberFormat="1"/>
    <xf numFmtId="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numFmt numFmtId="4" formatCode="#,##0.00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Approach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Approach'!$B$1</c:f>
              <c:strCache>
                <c:ptCount val="1"/>
                <c:pt idx="0">
                  <c:v>GDP (current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'Naive Approach'!$A$2:$A$62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'Naive Approach'!$B$2:$B$62</c:f>
              <c:numCache>
                <c:formatCode>_-* #,##0.00_-;\-* #,##0.00_-;_-* "-"??_-;_-@_-</c:formatCode>
                <c:ptCount val="61"/>
                <c:pt idx="0">
                  <c:v>4196092258.15484</c:v>
                </c:pt>
                <c:pt idx="1">
                  <c:v>4467200335.9932804</c:v>
                </c:pt>
                <c:pt idx="2">
                  <c:v>4909302953.9409199</c:v>
                </c:pt>
                <c:pt idx="3">
                  <c:v>5165489010.2198</c:v>
                </c:pt>
                <c:pt idx="4">
                  <c:v>5552822483.5503302</c:v>
                </c:pt>
                <c:pt idx="5">
                  <c:v>5874422511.5497704</c:v>
                </c:pt>
                <c:pt idx="6">
                  <c:v>6366792664.1467199</c:v>
                </c:pt>
                <c:pt idx="7">
                  <c:v>5203135937.28125</c:v>
                </c:pt>
                <c:pt idx="8">
                  <c:v>5200895982.0803604</c:v>
                </c:pt>
                <c:pt idx="9">
                  <c:v>6634187316.2536697</c:v>
                </c:pt>
                <c:pt idx="10">
                  <c:v>12545849083.018299</c:v>
                </c:pt>
                <c:pt idx="11">
                  <c:v>9181769911.5044308</c:v>
                </c:pt>
                <c:pt idx="12">
                  <c:v>12274416017.7976</c:v>
                </c:pt>
                <c:pt idx="13">
                  <c:v>15162871287.1287</c:v>
                </c:pt>
                <c:pt idx="14">
                  <c:v>24846641318.124199</c:v>
                </c:pt>
                <c:pt idx="15">
                  <c:v>27778934624.6973</c:v>
                </c:pt>
                <c:pt idx="16">
                  <c:v>36308883248.731003</c:v>
                </c:pt>
                <c:pt idx="17">
                  <c:v>36035407725.321899</c:v>
                </c:pt>
                <c:pt idx="18">
                  <c:v>36527862208.713303</c:v>
                </c:pt>
                <c:pt idx="19">
                  <c:v>47259911894.273102</c:v>
                </c:pt>
                <c:pt idx="20">
                  <c:v>64201788122.6054</c:v>
                </c:pt>
                <c:pt idx="21">
                  <c:v>164475209515.19</c:v>
                </c:pt>
                <c:pt idx="22">
                  <c:v>142769363313.375</c:v>
                </c:pt>
                <c:pt idx="23">
                  <c:v>97094911790.694794</c:v>
                </c:pt>
                <c:pt idx="24">
                  <c:v>73484359521.099701</c:v>
                </c:pt>
                <c:pt idx="25">
                  <c:v>73745821156.299606</c:v>
                </c:pt>
                <c:pt idx="26">
                  <c:v>54805852581.151604</c:v>
                </c:pt>
                <c:pt idx="27">
                  <c:v>52676041930.579102</c:v>
                </c:pt>
                <c:pt idx="28">
                  <c:v>49648470439.796303</c:v>
                </c:pt>
                <c:pt idx="29">
                  <c:v>44003061108.335701</c:v>
                </c:pt>
                <c:pt idx="30">
                  <c:v>54035795388.091499</c:v>
                </c:pt>
                <c:pt idx="31">
                  <c:v>49118433047.531799</c:v>
                </c:pt>
                <c:pt idx="32">
                  <c:v>47794925814.755798</c:v>
                </c:pt>
                <c:pt idx="33">
                  <c:v>27752204320.088299</c:v>
                </c:pt>
                <c:pt idx="34">
                  <c:v>33833042987.758202</c:v>
                </c:pt>
                <c:pt idx="35">
                  <c:v>44062465800.170601</c:v>
                </c:pt>
                <c:pt idx="36">
                  <c:v>51075815092.5</c:v>
                </c:pt>
                <c:pt idx="37">
                  <c:v>54457835193.492699</c:v>
                </c:pt>
                <c:pt idx="38">
                  <c:v>54604050168.181801</c:v>
                </c:pt>
                <c:pt idx="39">
                  <c:v>59372613485.6576</c:v>
                </c:pt>
                <c:pt idx="40">
                  <c:v>69448756932.583298</c:v>
                </c:pt>
                <c:pt idx="41">
                  <c:v>74030364472.050598</c:v>
                </c:pt>
                <c:pt idx="42">
                  <c:v>95385819320.5737</c:v>
                </c:pt>
                <c:pt idx="43">
                  <c:v>104911947834.12199</c:v>
                </c:pt>
                <c:pt idx="44">
                  <c:v>136385979322.437</c:v>
                </c:pt>
                <c:pt idx="45">
                  <c:v>176134087150.341</c:v>
                </c:pt>
                <c:pt idx="46">
                  <c:v>236103982431.63501</c:v>
                </c:pt>
                <c:pt idx="47">
                  <c:v>275625684968.61499</c:v>
                </c:pt>
                <c:pt idx="48">
                  <c:v>339476215683.59198</c:v>
                </c:pt>
                <c:pt idx="49">
                  <c:v>295008767295.03802</c:v>
                </c:pt>
                <c:pt idx="50">
                  <c:v>361456622215.72101</c:v>
                </c:pt>
                <c:pt idx="51">
                  <c:v>404993594133.58197</c:v>
                </c:pt>
                <c:pt idx="52">
                  <c:v>455501524575.49799</c:v>
                </c:pt>
                <c:pt idx="53">
                  <c:v>508692961937.492</c:v>
                </c:pt>
                <c:pt idx="54">
                  <c:v>546676374567.72101</c:v>
                </c:pt>
                <c:pt idx="55">
                  <c:v>486803295097.89001</c:v>
                </c:pt>
                <c:pt idx="56">
                  <c:v>404650006428.61298</c:v>
                </c:pt>
                <c:pt idx="57">
                  <c:v>375746469538.66602</c:v>
                </c:pt>
                <c:pt idx="58">
                  <c:v>397190484464.30798</c:v>
                </c:pt>
                <c:pt idx="59">
                  <c:v>448120428858.76898</c:v>
                </c:pt>
                <c:pt idx="60">
                  <c:v>432293776262.39801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A-403E-BA1F-49E1E916B20C}"/>
            </c:ext>
          </c:extLst>
        </c:ser>
        <c:ser>
          <c:idx val="1"/>
          <c:order val="1"/>
          <c:tx>
            <c:strRef>
              <c:f>'Naive Approach'!$C$1</c:f>
              <c:strCache>
                <c:ptCount val="1"/>
                <c:pt idx="0">
                  <c:v>Forecasted GDP (US$)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'Naive Approach'!$A$2:$A$62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'Naive Approach'!$C$2:$C$62</c:f>
              <c:numCache>
                <c:formatCode>_-* #,##0.00_-;\-* #,##0.00_-;_-* "-"??_-;_-@_-</c:formatCode>
                <c:ptCount val="61"/>
                <c:pt idx="1">
                  <c:v>4196092258.15484</c:v>
                </c:pt>
                <c:pt idx="2">
                  <c:v>4467200335.9932804</c:v>
                </c:pt>
                <c:pt idx="3">
                  <c:v>4909302953.9409199</c:v>
                </c:pt>
                <c:pt idx="4">
                  <c:v>5165489010.2198</c:v>
                </c:pt>
                <c:pt idx="5">
                  <c:v>5552822483.5503302</c:v>
                </c:pt>
                <c:pt idx="6">
                  <c:v>5874422511.5497704</c:v>
                </c:pt>
                <c:pt idx="7">
                  <c:v>6366792664.1467199</c:v>
                </c:pt>
                <c:pt idx="8">
                  <c:v>5203135937.28125</c:v>
                </c:pt>
                <c:pt idx="9">
                  <c:v>5200895982.0803604</c:v>
                </c:pt>
                <c:pt idx="10">
                  <c:v>6634187316.2536697</c:v>
                </c:pt>
                <c:pt idx="11">
                  <c:v>12545849083.018299</c:v>
                </c:pt>
                <c:pt idx="12">
                  <c:v>9181769911.5044308</c:v>
                </c:pt>
                <c:pt idx="13">
                  <c:v>12274416017.7976</c:v>
                </c:pt>
                <c:pt idx="14">
                  <c:v>15162871287.1287</c:v>
                </c:pt>
                <c:pt idx="15">
                  <c:v>24846641318.124199</c:v>
                </c:pt>
                <c:pt idx="16">
                  <c:v>27778934624.6973</c:v>
                </c:pt>
                <c:pt idx="17">
                  <c:v>36308883248.731003</c:v>
                </c:pt>
                <c:pt idx="18">
                  <c:v>36035407725.321899</c:v>
                </c:pt>
                <c:pt idx="19">
                  <c:v>36527862208.713303</c:v>
                </c:pt>
                <c:pt idx="20">
                  <c:v>47259911894.273102</c:v>
                </c:pt>
                <c:pt idx="21">
                  <c:v>64201788122.6054</c:v>
                </c:pt>
                <c:pt idx="22">
                  <c:v>164475209515.19</c:v>
                </c:pt>
                <c:pt idx="23">
                  <c:v>142769363313.375</c:v>
                </c:pt>
                <c:pt idx="24">
                  <c:v>97094911790.694794</c:v>
                </c:pt>
                <c:pt idx="25">
                  <c:v>73484359521.099701</c:v>
                </c:pt>
                <c:pt idx="26">
                  <c:v>73745821156.299606</c:v>
                </c:pt>
                <c:pt idx="27">
                  <c:v>54805852581.151604</c:v>
                </c:pt>
                <c:pt idx="28">
                  <c:v>52676041930.579102</c:v>
                </c:pt>
                <c:pt idx="29">
                  <c:v>49648470439.796303</c:v>
                </c:pt>
                <c:pt idx="30">
                  <c:v>44003061108.335701</c:v>
                </c:pt>
                <c:pt idx="31">
                  <c:v>54035795388.091499</c:v>
                </c:pt>
                <c:pt idx="32">
                  <c:v>49118433047.531799</c:v>
                </c:pt>
                <c:pt idx="33">
                  <c:v>47794925814.755798</c:v>
                </c:pt>
                <c:pt idx="34">
                  <c:v>27752204320.088299</c:v>
                </c:pt>
                <c:pt idx="35">
                  <c:v>33833042987.758202</c:v>
                </c:pt>
                <c:pt idx="36">
                  <c:v>44062465800.170601</c:v>
                </c:pt>
                <c:pt idx="37">
                  <c:v>51075815092.5</c:v>
                </c:pt>
                <c:pt idx="38">
                  <c:v>54457835193.492699</c:v>
                </c:pt>
                <c:pt idx="39">
                  <c:v>54604050168.181801</c:v>
                </c:pt>
                <c:pt idx="40">
                  <c:v>59372613485.6576</c:v>
                </c:pt>
                <c:pt idx="41">
                  <c:v>69448756932.583298</c:v>
                </c:pt>
                <c:pt idx="42">
                  <c:v>74030364472.050598</c:v>
                </c:pt>
                <c:pt idx="43">
                  <c:v>95385819320.5737</c:v>
                </c:pt>
                <c:pt idx="44">
                  <c:v>104911947834.12199</c:v>
                </c:pt>
                <c:pt idx="45">
                  <c:v>136385979322.437</c:v>
                </c:pt>
                <c:pt idx="46">
                  <c:v>176134087150.341</c:v>
                </c:pt>
                <c:pt idx="47">
                  <c:v>236103982431.63501</c:v>
                </c:pt>
                <c:pt idx="48">
                  <c:v>275625684968.61499</c:v>
                </c:pt>
                <c:pt idx="49">
                  <c:v>339476215683.59198</c:v>
                </c:pt>
                <c:pt idx="50">
                  <c:v>295008767295.03802</c:v>
                </c:pt>
                <c:pt idx="51">
                  <c:v>361456622215.72101</c:v>
                </c:pt>
                <c:pt idx="52">
                  <c:v>404993594133.58197</c:v>
                </c:pt>
                <c:pt idx="53">
                  <c:v>455501524575.49799</c:v>
                </c:pt>
                <c:pt idx="54">
                  <c:v>508692961937.492</c:v>
                </c:pt>
                <c:pt idx="55">
                  <c:v>546676374567.72101</c:v>
                </c:pt>
                <c:pt idx="56">
                  <c:v>486803295097.89001</c:v>
                </c:pt>
                <c:pt idx="57">
                  <c:v>404650006428.61298</c:v>
                </c:pt>
                <c:pt idx="58">
                  <c:v>375746469538.66602</c:v>
                </c:pt>
                <c:pt idx="59">
                  <c:v>397190484464.30798</c:v>
                </c:pt>
                <c:pt idx="60">
                  <c:v>448120428858.76898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9A-403E-BA1F-49E1E916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63024"/>
        <c:axId val="391427688"/>
      </c:lineChart>
      <c:catAx>
        <c:axId val="38986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7688"/>
        <c:crosses val="autoZero"/>
        <c:auto val="1"/>
        <c:lblAlgn val="ctr"/>
        <c:lblOffset val="100"/>
        <c:noMultiLvlLbl val="0"/>
      </c:catAx>
      <c:valAx>
        <c:axId val="3914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6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M0ving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GDP (current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'Moving Average'!$B$2:$B$62</c:f>
              <c:numCache>
                <c:formatCode>_-* #,##0.00_-;\-* #,##0.00_-;_-* "-"??_-;_-@_-</c:formatCode>
                <c:ptCount val="61"/>
                <c:pt idx="0">
                  <c:v>4196092258.15484</c:v>
                </c:pt>
                <c:pt idx="1">
                  <c:v>4467200335.9932804</c:v>
                </c:pt>
                <c:pt idx="2">
                  <c:v>4909302953.9409199</c:v>
                </c:pt>
                <c:pt idx="3">
                  <c:v>5165489010.2198</c:v>
                </c:pt>
                <c:pt idx="4">
                  <c:v>5552822483.5503302</c:v>
                </c:pt>
                <c:pt idx="5">
                  <c:v>5874422511.5497704</c:v>
                </c:pt>
                <c:pt idx="6">
                  <c:v>6366792664.1467199</c:v>
                </c:pt>
                <c:pt idx="7">
                  <c:v>5203135937.28125</c:v>
                </c:pt>
                <c:pt idx="8">
                  <c:v>5200895982.0803604</c:v>
                </c:pt>
                <c:pt idx="9">
                  <c:v>6634187316.2536697</c:v>
                </c:pt>
                <c:pt idx="10">
                  <c:v>12545849083.018299</c:v>
                </c:pt>
                <c:pt idx="11">
                  <c:v>9181769911.5044308</c:v>
                </c:pt>
                <c:pt idx="12">
                  <c:v>12274416017.7976</c:v>
                </c:pt>
                <c:pt idx="13">
                  <c:v>15162871287.1287</c:v>
                </c:pt>
                <c:pt idx="14">
                  <c:v>24846641318.124199</c:v>
                </c:pt>
                <c:pt idx="15">
                  <c:v>27778934624.6973</c:v>
                </c:pt>
                <c:pt idx="16">
                  <c:v>36308883248.731003</c:v>
                </c:pt>
                <c:pt idx="17">
                  <c:v>36035407725.321899</c:v>
                </c:pt>
                <c:pt idx="18">
                  <c:v>36527862208.713303</c:v>
                </c:pt>
                <c:pt idx="19">
                  <c:v>47259911894.273102</c:v>
                </c:pt>
                <c:pt idx="20">
                  <c:v>64201788122.6054</c:v>
                </c:pt>
                <c:pt idx="21">
                  <c:v>164475209515.19</c:v>
                </c:pt>
                <c:pt idx="22">
                  <c:v>142769363313.375</c:v>
                </c:pt>
                <c:pt idx="23">
                  <c:v>97094911790.694794</c:v>
                </c:pt>
                <c:pt idx="24">
                  <c:v>73484359521.099701</c:v>
                </c:pt>
                <c:pt idx="25">
                  <c:v>73745821156.299606</c:v>
                </c:pt>
                <c:pt idx="26">
                  <c:v>54805852581.151604</c:v>
                </c:pt>
                <c:pt idx="27">
                  <c:v>52676041930.579102</c:v>
                </c:pt>
                <c:pt idx="28">
                  <c:v>49648470439.796303</c:v>
                </c:pt>
                <c:pt idx="29">
                  <c:v>44003061108.335701</c:v>
                </c:pt>
                <c:pt idx="30">
                  <c:v>54035795388.091499</c:v>
                </c:pt>
                <c:pt idx="31">
                  <c:v>49118433047.531799</c:v>
                </c:pt>
                <c:pt idx="32">
                  <c:v>47794925814.755798</c:v>
                </c:pt>
                <c:pt idx="33">
                  <c:v>27752204320.088299</c:v>
                </c:pt>
                <c:pt idx="34">
                  <c:v>33833042987.758202</c:v>
                </c:pt>
                <c:pt idx="35">
                  <c:v>44062465800.170601</c:v>
                </c:pt>
                <c:pt idx="36">
                  <c:v>51075815092.5</c:v>
                </c:pt>
                <c:pt idx="37">
                  <c:v>54457835193.492699</c:v>
                </c:pt>
                <c:pt idx="38">
                  <c:v>54604050168.181801</c:v>
                </c:pt>
                <c:pt idx="39">
                  <c:v>59372613485.6576</c:v>
                </c:pt>
                <c:pt idx="40">
                  <c:v>69448756932.583298</c:v>
                </c:pt>
                <c:pt idx="41">
                  <c:v>74030364472.050598</c:v>
                </c:pt>
                <c:pt idx="42">
                  <c:v>95385819320.5737</c:v>
                </c:pt>
                <c:pt idx="43">
                  <c:v>104911947834.12199</c:v>
                </c:pt>
                <c:pt idx="44">
                  <c:v>136385979322.437</c:v>
                </c:pt>
                <c:pt idx="45">
                  <c:v>176134087150.341</c:v>
                </c:pt>
                <c:pt idx="46">
                  <c:v>236103982431.63501</c:v>
                </c:pt>
                <c:pt idx="47">
                  <c:v>275625684968.61499</c:v>
                </c:pt>
                <c:pt idx="48">
                  <c:v>339476215683.59198</c:v>
                </c:pt>
                <c:pt idx="49">
                  <c:v>295008767295.03802</c:v>
                </c:pt>
                <c:pt idx="50">
                  <c:v>361456622215.72101</c:v>
                </c:pt>
                <c:pt idx="51">
                  <c:v>404993594133.58197</c:v>
                </c:pt>
                <c:pt idx="52">
                  <c:v>455501524575.49799</c:v>
                </c:pt>
                <c:pt idx="53">
                  <c:v>508692961937.492</c:v>
                </c:pt>
                <c:pt idx="54">
                  <c:v>546676374567.72101</c:v>
                </c:pt>
                <c:pt idx="55">
                  <c:v>486803295097.89001</c:v>
                </c:pt>
                <c:pt idx="56">
                  <c:v>404650006428.61298</c:v>
                </c:pt>
                <c:pt idx="57">
                  <c:v>375746469538.66602</c:v>
                </c:pt>
                <c:pt idx="58">
                  <c:v>397190484464.30798</c:v>
                </c:pt>
                <c:pt idx="59">
                  <c:v>448120428858.76898</c:v>
                </c:pt>
                <c:pt idx="60">
                  <c:v>432293776262.39801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C0-4F28-8AF9-EB9D9704033D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Forecasted GDP (US$)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'Moving Average'!$C$2:$C$62</c:f>
              <c:numCache>
                <c:formatCode>General</c:formatCode>
                <c:ptCount val="61"/>
                <c:pt idx="2" formatCode="_-* #,##0.00_-;\-* #,##0.00_-;_-* &quot;-&quot;??_-;_-@_-">
                  <c:v>4524198516.0296803</c:v>
                </c:pt>
                <c:pt idx="3" formatCode="_-* #,##0.00_-;\-* #,##0.00_-;_-* &quot;-&quot;??_-;_-@_-">
                  <c:v>4847330766.7179995</c:v>
                </c:pt>
                <c:pt idx="4" formatCode="_-* #,##0.00_-;\-* #,##0.00_-;_-* &quot;-&quot;??_-;_-@_-">
                  <c:v>5209204815.9036837</c:v>
                </c:pt>
                <c:pt idx="5" formatCode="_-* #,##0.00_-;\-* #,##0.00_-;_-* &quot;-&quot;??_-;_-@_-">
                  <c:v>5530911335.1066332</c:v>
                </c:pt>
                <c:pt idx="6" formatCode="_-* #,##0.00_-;\-* #,##0.00_-;_-* &quot;-&quot;??_-;_-@_-">
                  <c:v>5931345886.4156075</c:v>
                </c:pt>
                <c:pt idx="7" formatCode="_-* #,##0.00_-;\-* #,##0.00_-;_-* &quot;-&quot;??_-;_-@_-">
                  <c:v>5814783704.3259134</c:v>
                </c:pt>
                <c:pt idx="8" formatCode="_-* #,##0.00_-;\-* #,##0.00_-;_-* &quot;-&quot;??_-;_-@_-">
                  <c:v>5590274861.1694441</c:v>
                </c:pt>
                <c:pt idx="9" formatCode="_-* #,##0.00_-;\-* #,##0.00_-;_-* &quot;-&quot;??_-;_-@_-">
                  <c:v>5679406411.8717604</c:v>
                </c:pt>
                <c:pt idx="10" formatCode="_-* #,##0.00_-;\-* #,##0.00_-;_-* &quot;-&quot;??_-;_-@_-">
                  <c:v>8126977460.4507761</c:v>
                </c:pt>
                <c:pt idx="11" formatCode="_-* #,##0.00_-;\-* #,##0.00_-;_-* &quot;-&quot;??_-;_-@_-">
                  <c:v>9453935436.9254665</c:v>
                </c:pt>
                <c:pt idx="12" formatCode="_-* #,##0.00_-;\-* #,##0.00_-;_-* &quot;-&quot;??_-;_-@_-">
                  <c:v>11334011670.773443</c:v>
                </c:pt>
                <c:pt idx="13" formatCode="_-* #,##0.00_-;\-* #,##0.00_-;_-* &quot;-&quot;??_-;_-@_-">
                  <c:v>12206352405.476912</c:v>
                </c:pt>
                <c:pt idx="14" formatCode="_-* #,##0.00_-;\-* #,##0.00_-;_-* &quot;-&quot;??_-;_-@_-">
                  <c:v>17427976207.683498</c:v>
                </c:pt>
                <c:pt idx="15" formatCode="_-* #,##0.00_-;\-* #,##0.00_-;_-* &quot;-&quot;??_-;_-@_-">
                  <c:v>22596149076.650066</c:v>
                </c:pt>
                <c:pt idx="16" formatCode="_-* #,##0.00_-;\-* #,##0.00_-;_-* &quot;-&quot;??_-;_-@_-">
                  <c:v>29644819730.517502</c:v>
                </c:pt>
                <c:pt idx="17" formatCode="_-* #,##0.00_-;\-* #,##0.00_-;_-* &quot;-&quot;??_-;_-@_-">
                  <c:v>33374408532.916733</c:v>
                </c:pt>
                <c:pt idx="18" formatCode="_-* #,##0.00_-;\-* #,##0.00_-;_-* &quot;-&quot;??_-;_-@_-">
                  <c:v>36290717727.588737</c:v>
                </c:pt>
                <c:pt idx="19" formatCode="_-* #,##0.00_-;\-* #,##0.00_-;_-* &quot;-&quot;??_-;_-@_-">
                  <c:v>39941060609.436104</c:v>
                </c:pt>
                <c:pt idx="20" formatCode="_-* #,##0.00_-;\-* #,##0.00_-;_-* &quot;-&quot;??_-;_-@_-">
                  <c:v>49329854075.197266</c:v>
                </c:pt>
                <c:pt idx="21" formatCode="_-* #,##0.00_-;\-* #,##0.00_-;_-* &quot;-&quot;??_-;_-@_-">
                  <c:v>91978969844.022827</c:v>
                </c:pt>
                <c:pt idx="22" formatCode="_-* #,##0.00_-;\-* #,##0.00_-;_-* &quot;-&quot;??_-;_-@_-">
                  <c:v>123815453650.39014</c:v>
                </c:pt>
                <c:pt idx="23" formatCode="_-* #,##0.00_-;\-* #,##0.00_-;_-* &quot;-&quot;??_-;_-@_-">
                  <c:v>134779828206.41992</c:v>
                </c:pt>
                <c:pt idx="24" formatCode="_-* #,##0.00_-;\-* #,##0.00_-;_-* &quot;-&quot;??_-;_-@_-">
                  <c:v>104449544875.0565</c:v>
                </c:pt>
                <c:pt idx="25" formatCode="_-* #,##0.00_-;\-* #,##0.00_-;_-* &quot;-&quot;??_-;_-@_-">
                  <c:v>81441697489.3647</c:v>
                </c:pt>
                <c:pt idx="26" formatCode="_-* #,##0.00_-;\-* #,##0.00_-;_-* &quot;-&quot;??_-;_-@_-">
                  <c:v>67345344419.516968</c:v>
                </c:pt>
                <c:pt idx="27" formatCode="_-* #,##0.00_-;\-* #,##0.00_-;_-* &quot;-&quot;??_-;_-@_-">
                  <c:v>60409238556.010101</c:v>
                </c:pt>
                <c:pt idx="28" formatCode="_-* #,##0.00_-;\-* #,##0.00_-;_-* &quot;-&quot;??_-;_-@_-">
                  <c:v>52376788317.175667</c:v>
                </c:pt>
                <c:pt idx="29" formatCode="_-* #,##0.00_-;\-* #,##0.00_-;_-* &quot;-&quot;??_-;_-@_-">
                  <c:v>48775857826.23703</c:v>
                </c:pt>
                <c:pt idx="30" formatCode="_-* #,##0.00_-;\-* #,##0.00_-;_-* &quot;-&quot;??_-;_-@_-">
                  <c:v>49229108978.741173</c:v>
                </c:pt>
                <c:pt idx="31" formatCode="_-* #,##0.00_-;\-* #,##0.00_-;_-* &quot;-&quot;??_-;_-@_-">
                  <c:v>49052429847.986328</c:v>
                </c:pt>
                <c:pt idx="32" formatCode="_-* #,##0.00_-;\-* #,##0.00_-;_-* &quot;-&quot;??_-;_-@_-">
                  <c:v>50316384750.126366</c:v>
                </c:pt>
                <c:pt idx="33" formatCode="_-* #,##0.00_-;\-* #,##0.00_-;_-* &quot;-&quot;??_-;_-@_-">
                  <c:v>41555187727.458633</c:v>
                </c:pt>
                <c:pt idx="34" formatCode="_-* #,##0.00_-;\-* #,##0.00_-;_-* &quot;-&quot;??_-;_-@_-">
                  <c:v>36460057707.534096</c:v>
                </c:pt>
                <c:pt idx="35" formatCode="_-* #,##0.00_-;\-* #,##0.00_-;_-* &quot;-&quot;??_-;_-@_-">
                  <c:v>35215904369.339027</c:v>
                </c:pt>
                <c:pt idx="36" formatCode="_-* #,##0.00_-;\-* #,##0.00_-;_-* &quot;-&quot;??_-;_-@_-">
                  <c:v>42990441293.476265</c:v>
                </c:pt>
                <c:pt idx="37" formatCode="_-* #,##0.00_-;\-* #,##0.00_-;_-* &quot;-&quot;??_-;_-@_-">
                  <c:v>49865372028.7211</c:v>
                </c:pt>
                <c:pt idx="38" formatCode="_-* #,##0.00_-;\-* #,##0.00_-;_-* &quot;-&quot;??_-;_-@_-">
                  <c:v>53379233484.724831</c:v>
                </c:pt>
                <c:pt idx="39" formatCode="_-* #,##0.00_-;\-* #,##0.00_-;_-* &quot;-&quot;??_-;_-@_-">
                  <c:v>56144832949.110695</c:v>
                </c:pt>
                <c:pt idx="40" formatCode="_-* #,##0.00_-;\-* #,##0.00_-;_-* &quot;-&quot;??_-;_-@_-">
                  <c:v>61141806862.1409</c:v>
                </c:pt>
                <c:pt idx="41" formatCode="_-* #,##0.00_-;\-* #,##0.00_-;_-* &quot;-&quot;??_-;_-@_-">
                  <c:v>67617244963.430504</c:v>
                </c:pt>
                <c:pt idx="42" formatCode="_-* #,##0.00_-;\-* #,##0.00_-;_-* &quot;-&quot;??_-;_-@_-">
                  <c:v>79621646908.402542</c:v>
                </c:pt>
                <c:pt idx="43" formatCode="_-* #,##0.00_-;\-* #,##0.00_-;_-* &quot;-&quot;??_-;_-@_-">
                  <c:v>91442710542.248764</c:v>
                </c:pt>
                <c:pt idx="44" formatCode="_-* #,##0.00_-;\-* #,##0.00_-;_-* &quot;-&quot;??_-;_-@_-">
                  <c:v>112227915492.37756</c:v>
                </c:pt>
                <c:pt idx="45" formatCode="_-* #,##0.00_-;\-* #,##0.00_-;_-* &quot;-&quot;??_-;_-@_-">
                  <c:v>139144004768.96667</c:v>
                </c:pt>
                <c:pt idx="46" formatCode="_-* #,##0.00_-;\-* #,##0.00_-;_-* &quot;-&quot;??_-;_-@_-">
                  <c:v>182874682968.13766</c:v>
                </c:pt>
                <c:pt idx="47" formatCode="_-* #,##0.00_-;\-* #,##0.00_-;_-* &quot;-&quot;??_-;_-@_-">
                  <c:v>229287918183.53036</c:v>
                </c:pt>
                <c:pt idx="48" formatCode="_-* #,##0.00_-;\-* #,##0.00_-;_-* &quot;-&quot;??_-;_-@_-">
                  <c:v>283735294361.2807</c:v>
                </c:pt>
                <c:pt idx="49" formatCode="_-* #,##0.00_-;\-* #,##0.00_-;_-* &quot;-&quot;??_-;_-@_-">
                  <c:v>303370222649.08173</c:v>
                </c:pt>
                <c:pt idx="50" formatCode="_-* #,##0.00_-;\-* #,##0.00_-;_-* &quot;-&quot;??_-;_-@_-">
                  <c:v>331980535064.78369</c:v>
                </c:pt>
                <c:pt idx="51" formatCode="_-* #,##0.00_-;\-* #,##0.00_-;_-* &quot;-&quot;??_-;_-@_-">
                  <c:v>353819661214.78033</c:v>
                </c:pt>
                <c:pt idx="52" formatCode="_-* #,##0.00_-;\-* #,##0.00_-;_-* &quot;-&quot;??_-;_-@_-">
                  <c:v>407317246974.93365</c:v>
                </c:pt>
                <c:pt idx="53" formatCode="_-* #,##0.00_-;\-* #,##0.00_-;_-* &quot;-&quot;??_-;_-@_-">
                  <c:v>456396026882.19067</c:v>
                </c:pt>
                <c:pt idx="54" formatCode="_-* #,##0.00_-;\-* #,##0.00_-;_-* &quot;-&quot;??_-;_-@_-">
                  <c:v>503623620360.237</c:v>
                </c:pt>
                <c:pt idx="55" formatCode="_-* #,##0.00_-;\-* #,##0.00_-;_-* &quot;-&quot;??_-;_-@_-">
                  <c:v>514057543867.70099</c:v>
                </c:pt>
                <c:pt idx="56" formatCode="_-* #,##0.00_-;\-* #,##0.00_-;_-* &quot;-&quot;??_-;_-@_-">
                  <c:v>479376558698.07471</c:v>
                </c:pt>
                <c:pt idx="57" formatCode="_-* #,##0.00_-;\-* #,##0.00_-;_-* &quot;-&quot;??_-;_-@_-">
                  <c:v>422399923688.38965</c:v>
                </c:pt>
                <c:pt idx="58" formatCode="_-* #,##0.00_-;\-* #,##0.00_-;_-* &quot;-&quot;??_-;_-@_-">
                  <c:v>392528986810.52899</c:v>
                </c:pt>
                <c:pt idx="59" formatCode="_-* #,##0.00_-;\-* #,##0.00_-;_-* &quot;-&quot;??_-;_-@_-">
                  <c:v>407019127620.58099</c:v>
                </c:pt>
                <c:pt idx="60" formatCode="_-* #,##0.00_-;\-* #,##0.00_-;_-* &quot;-&quot;??_-;_-@_-">
                  <c:v>425868229861.82495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C0-4F28-8AF9-EB9D9704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32000"/>
        <c:axId val="391432392"/>
      </c:lineChart>
      <c:catAx>
        <c:axId val="3914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32392"/>
        <c:crosses val="autoZero"/>
        <c:auto val="1"/>
        <c:lblAlgn val="ctr"/>
        <c:lblOffset val="100"/>
        <c:noMultiLvlLbl val="0"/>
      </c:catAx>
      <c:valAx>
        <c:axId val="3914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Smoothing'!$B$1</c:f>
              <c:strCache>
                <c:ptCount val="1"/>
                <c:pt idx="0">
                  <c:v>GDP (current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'Exponential Smoothing'!$B$2:$B$62</c:f>
              <c:numCache>
                <c:formatCode>_-* #,##0.00_-;\-* #,##0.00_-;_-* "-"??_-;_-@_-</c:formatCode>
                <c:ptCount val="61"/>
                <c:pt idx="0">
                  <c:v>4196092258.15484</c:v>
                </c:pt>
                <c:pt idx="1">
                  <c:v>4467200335.9932804</c:v>
                </c:pt>
                <c:pt idx="2">
                  <c:v>4909302953.9409199</c:v>
                </c:pt>
                <c:pt idx="3">
                  <c:v>5165489010.2198</c:v>
                </c:pt>
                <c:pt idx="4">
                  <c:v>5552822483.5503302</c:v>
                </c:pt>
                <c:pt idx="5">
                  <c:v>5874422511.5497704</c:v>
                </c:pt>
                <c:pt idx="6">
                  <c:v>6366792664.1467199</c:v>
                </c:pt>
                <c:pt idx="7">
                  <c:v>5203135937.28125</c:v>
                </c:pt>
                <c:pt idx="8">
                  <c:v>5200895982.0803604</c:v>
                </c:pt>
                <c:pt idx="9">
                  <c:v>6634187316.2536697</c:v>
                </c:pt>
                <c:pt idx="10">
                  <c:v>12545849083.018299</c:v>
                </c:pt>
                <c:pt idx="11">
                  <c:v>9181769911.5044308</c:v>
                </c:pt>
                <c:pt idx="12">
                  <c:v>12274416017.7976</c:v>
                </c:pt>
                <c:pt idx="13">
                  <c:v>15162871287.1287</c:v>
                </c:pt>
                <c:pt idx="14">
                  <c:v>24846641318.124199</c:v>
                </c:pt>
                <c:pt idx="15">
                  <c:v>27778934624.6973</c:v>
                </c:pt>
                <c:pt idx="16">
                  <c:v>36308883248.731003</c:v>
                </c:pt>
                <c:pt idx="17">
                  <c:v>36035407725.321899</c:v>
                </c:pt>
                <c:pt idx="18">
                  <c:v>36527862208.713303</c:v>
                </c:pt>
                <c:pt idx="19">
                  <c:v>47259911894.273102</c:v>
                </c:pt>
                <c:pt idx="20">
                  <c:v>64201788122.6054</c:v>
                </c:pt>
                <c:pt idx="21">
                  <c:v>164475209515.19</c:v>
                </c:pt>
                <c:pt idx="22">
                  <c:v>142769363313.375</c:v>
                </c:pt>
                <c:pt idx="23">
                  <c:v>97094911790.694794</c:v>
                </c:pt>
                <c:pt idx="24">
                  <c:v>73484359521.099701</c:v>
                </c:pt>
                <c:pt idx="25">
                  <c:v>73745821156.299606</c:v>
                </c:pt>
                <c:pt idx="26">
                  <c:v>54805852581.151604</c:v>
                </c:pt>
                <c:pt idx="27">
                  <c:v>52676041930.579102</c:v>
                </c:pt>
                <c:pt idx="28">
                  <c:v>49648470439.796303</c:v>
                </c:pt>
                <c:pt idx="29">
                  <c:v>44003061108.335701</c:v>
                </c:pt>
                <c:pt idx="30">
                  <c:v>54035795388.091499</c:v>
                </c:pt>
                <c:pt idx="31">
                  <c:v>49118433047.531799</c:v>
                </c:pt>
                <c:pt idx="32">
                  <c:v>47794925814.755798</c:v>
                </c:pt>
                <c:pt idx="33">
                  <c:v>27752204320.088299</c:v>
                </c:pt>
                <c:pt idx="34">
                  <c:v>33833042987.758202</c:v>
                </c:pt>
                <c:pt idx="35">
                  <c:v>44062465800.170601</c:v>
                </c:pt>
                <c:pt idx="36">
                  <c:v>51075815092.5</c:v>
                </c:pt>
                <c:pt idx="37">
                  <c:v>54457835193.492699</c:v>
                </c:pt>
                <c:pt idx="38">
                  <c:v>54604050168.181801</c:v>
                </c:pt>
                <c:pt idx="39">
                  <c:v>59372613485.6576</c:v>
                </c:pt>
                <c:pt idx="40">
                  <c:v>69448756932.583298</c:v>
                </c:pt>
                <c:pt idx="41">
                  <c:v>74030364472.050598</c:v>
                </c:pt>
                <c:pt idx="42">
                  <c:v>95385819320.5737</c:v>
                </c:pt>
                <c:pt idx="43">
                  <c:v>104911947834.12199</c:v>
                </c:pt>
                <c:pt idx="44">
                  <c:v>136385979322.437</c:v>
                </c:pt>
                <c:pt idx="45">
                  <c:v>176134087150.341</c:v>
                </c:pt>
                <c:pt idx="46">
                  <c:v>236103982431.63501</c:v>
                </c:pt>
                <c:pt idx="47">
                  <c:v>275625684968.61499</c:v>
                </c:pt>
                <c:pt idx="48">
                  <c:v>339476215683.59198</c:v>
                </c:pt>
                <c:pt idx="49">
                  <c:v>295008767295.03802</c:v>
                </c:pt>
                <c:pt idx="50">
                  <c:v>361456622215.72101</c:v>
                </c:pt>
                <c:pt idx="51">
                  <c:v>404993594133.58197</c:v>
                </c:pt>
                <c:pt idx="52">
                  <c:v>455501524575.49799</c:v>
                </c:pt>
                <c:pt idx="53">
                  <c:v>508692961937.492</c:v>
                </c:pt>
                <c:pt idx="54">
                  <c:v>546676374567.72101</c:v>
                </c:pt>
                <c:pt idx="55">
                  <c:v>486803295097.89001</c:v>
                </c:pt>
                <c:pt idx="56">
                  <c:v>404650006428.61298</c:v>
                </c:pt>
                <c:pt idx="57">
                  <c:v>375746469538.66602</c:v>
                </c:pt>
                <c:pt idx="58">
                  <c:v>397190484464.30798</c:v>
                </c:pt>
                <c:pt idx="59">
                  <c:v>448120428858.76898</c:v>
                </c:pt>
                <c:pt idx="60">
                  <c:v>432293776262.39801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1-4D39-9493-E7FC136A10F5}"/>
            </c:ext>
          </c:extLst>
        </c:ser>
        <c:ser>
          <c:idx val="1"/>
          <c:order val="1"/>
          <c:tx>
            <c:strRef>
              <c:f>'Exponential Smoothing'!$C$1</c:f>
              <c:strCache>
                <c:ptCount val="1"/>
                <c:pt idx="0">
                  <c:v>Forecasted GDP (US$)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Smoothing'!$A$2:$A$62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'Exponential Smoothing'!$C$2:$C$62</c:f>
              <c:numCache>
                <c:formatCode>_-* #,##0.00_-;\-* #,##0.00_-;_-* "-"??_-;_-@_-</c:formatCode>
                <c:ptCount val="61"/>
                <c:pt idx="0">
                  <c:v>#N/A</c:v>
                </c:pt>
                <c:pt idx="1">
                  <c:v>4196092258.15484</c:v>
                </c:pt>
                <c:pt idx="2">
                  <c:v>4440089528.2094364</c:v>
                </c:pt>
                <c:pt idx="3">
                  <c:v>4862381611.3677721</c:v>
                </c:pt>
                <c:pt idx="4">
                  <c:v>5135178270.3345966</c:v>
                </c:pt>
                <c:pt idx="5">
                  <c:v>5511058062.2287569</c:v>
                </c:pt>
                <c:pt idx="6">
                  <c:v>5838086066.6176691</c:v>
                </c:pt>
                <c:pt idx="7">
                  <c:v>6313922004.393815</c:v>
                </c:pt>
                <c:pt idx="8">
                  <c:v>5314214543.992507</c:v>
                </c:pt>
                <c:pt idx="9">
                  <c:v>5212227838.2715759</c:v>
                </c:pt>
                <c:pt idx="10">
                  <c:v>6491991368.4554605</c:v>
                </c:pt>
                <c:pt idx="11">
                  <c:v>11940463311.562016</c:v>
                </c:pt>
                <c:pt idx="12">
                  <c:v>9457639251.5101891</c:v>
                </c:pt>
                <c:pt idx="13">
                  <c:v>11992738341.168858</c:v>
                </c:pt>
                <c:pt idx="14">
                  <c:v>14845857992.532717</c:v>
                </c:pt>
                <c:pt idx="15">
                  <c:v>23846562985.565052</c:v>
                </c:pt>
                <c:pt idx="16">
                  <c:v>27385697460.784073</c:v>
                </c:pt>
                <c:pt idx="17">
                  <c:v>35416564669.93631</c:v>
                </c:pt>
                <c:pt idx="18">
                  <c:v>35973523419.78334</c:v>
                </c:pt>
                <c:pt idx="19">
                  <c:v>36472428329.820305</c:v>
                </c:pt>
                <c:pt idx="20">
                  <c:v>46181163537.827827</c:v>
                </c:pt>
                <c:pt idx="21">
                  <c:v>62399725664.127647</c:v>
                </c:pt>
                <c:pt idx="22">
                  <c:v>154267661130.0838</c:v>
                </c:pt>
                <c:pt idx="23">
                  <c:v>143919193095.0459</c:v>
                </c:pt>
                <c:pt idx="24">
                  <c:v>101777339921.12991</c:v>
                </c:pt>
                <c:pt idx="25">
                  <c:v>76313657561.102722</c:v>
                </c:pt>
                <c:pt idx="26">
                  <c:v>74002604796.779922</c:v>
                </c:pt>
                <c:pt idx="27">
                  <c:v>56725527802.714439</c:v>
                </c:pt>
                <c:pt idx="28">
                  <c:v>53080990517.792641</c:v>
                </c:pt>
                <c:pt idx="29">
                  <c:v>49991722447.59594</c:v>
                </c:pt>
                <c:pt idx="30">
                  <c:v>44601927242.261719</c:v>
                </c:pt>
                <c:pt idx="31">
                  <c:v>53092408573.508522</c:v>
                </c:pt>
                <c:pt idx="32">
                  <c:v>49515830600.129471</c:v>
                </c:pt>
                <c:pt idx="33">
                  <c:v>47967016293.293167</c:v>
                </c:pt>
                <c:pt idx="34">
                  <c:v>29773685517.408783</c:v>
                </c:pt>
                <c:pt idx="35">
                  <c:v>33427107240.723263</c:v>
                </c:pt>
                <c:pt idx="36">
                  <c:v>42998929944.225868</c:v>
                </c:pt>
                <c:pt idx="37">
                  <c:v>50268126577.672585</c:v>
                </c:pt>
                <c:pt idx="38">
                  <c:v>54038864331.91069</c:v>
                </c:pt>
                <c:pt idx="39">
                  <c:v>54547531584.554695</c:v>
                </c:pt>
                <c:pt idx="40">
                  <c:v>58890105295.54731</c:v>
                </c:pt>
                <c:pt idx="41">
                  <c:v>68392891768.8797</c:v>
                </c:pt>
                <c:pt idx="42">
                  <c:v>73466617201.733521</c:v>
                </c:pt>
                <c:pt idx="43">
                  <c:v>93193899108.689682</c:v>
                </c:pt>
                <c:pt idx="44">
                  <c:v>103740142961.57877</c:v>
                </c:pt>
                <c:pt idx="45">
                  <c:v>133121395686.35118</c:v>
                </c:pt>
                <c:pt idx="46">
                  <c:v>171832818003.94205</c:v>
                </c:pt>
                <c:pt idx="47">
                  <c:v>229676865988.86572</c:v>
                </c:pt>
                <c:pt idx="48">
                  <c:v>271030803070.64008</c:v>
                </c:pt>
                <c:pt idx="49">
                  <c:v>332631674422.29681</c:v>
                </c:pt>
                <c:pt idx="50">
                  <c:v>298771058007.76392</c:v>
                </c:pt>
                <c:pt idx="51">
                  <c:v>355188065794.92529</c:v>
                </c:pt>
                <c:pt idx="52">
                  <c:v>400013041299.71631</c:v>
                </c:pt>
                <c:pt idx="53">
                  <c:v>449952676247.9198</c:v>
                </c:pt>
                <c:pt idx="54">
                  <c:v>502818933368.53479</c:v>
                </c:pt>
                <c:pt idx="55">
                  <c:v>542290630447.80237</c:v>
                </c:pt>
                <c:pt idx="56">
                  <c:v>492352028632.88123</c:v>
                </c:pt>
                <c:pt idx="57">
                  <c:v>413420208649.03986</c:v>
                </c:pt>
                <c:pt idx="58">
                  <c:v>379513843449.70343</c:v>
                </c:pt>
                <c:pt idx="59">
                  <c:v>395422820362.84753</c:v>
                </c:pt>
                <c:pt idx="60">
                  <c:v>442850668009.17682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A1-4D39-9493-E7FC136A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28864"/>
        <c:axId val="391429256"/>
      </c:lineChart>
      <c:catAx>
        <c:axId val="3914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9256"/>
        <c:crosses val="autoZero"/>
        <c:auto val="1"/>
        <c:lblAlgn val="ctr"/>
        <c:lblOffset val="100"/>
        <c:noMultiLvlLbl val="0"/>
      </c:catAx>
      <c:valAx>
        <c:axId val="39142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Linear Regression'!$C$1</c:f>
              <c:strCache>
                <c:ptCount val="1"/>
                <c:pt idx="0">
                  <c:v>GDP (current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Linear Regression'!$B$2:$B$62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'Simple Linear Regression'!$C$2:$C$62</c:f>
              <c:numCache>
                <c:formatCode>_-* #,##0.00_-;\-* #,##0.00_-;_-* "-"??_-;_-@_-</c:formatCode>
                <c:ptCount val="61"/>
                <c:pt idx="0">
                  <c:v>4196092258.15484</c:v>
                </c:pt>
                <c:pt idx="1">
                  <c:v>4467200335.9932804</c:v>
                </c:pt>
                <c:pt idx="2">
                  <c:v>4909302953.9409199</c:v>
                </c:pt>
                <c:pt idx="3">
                  <c:v>5165489010.2198</c:v>
                </c:pt>
                <c:pt idx="4">
                  <c:v>5552822483.5503302</c:v>
                </c:pt>
                <c:pt idx="5">
                  <c:v>5874422511.5497704</c:v>
                </c:pt>
                <c:pt idx="6">
                  <c:v>6366792664.1467199</c:v>
                </c:pt>
                <c:pt idx="7">
                  <c:v>5203135937.28125</c:v>
                </c:pt>
                <c:pt idx="8">
                  <c:v>5200895982.0803604</c:v>
                </c:pt>
                <c:pt idx="9">
                  <c:v>6634187316.2536697</c:v>
                </c:pt>
                <c:pt idx="10">
                  <c:v>12545849083.018299</c:v>
                </c:pt>
                <c:pt idx="11">
                  <c:v>9181769911.5044308</c:v>
                </c:pt>
                <c:pt idx="12">
                  <c:v>12274416017.7976</c:v>
                </c:pt>
                <c:pt idx="13">
                  <c:v>15162871287.1287</c:v>
                </c:pt>
                <c:pt idx="14">
                  <c:v>24846641318.124199</c:v>
                </c:pt>
                <c:pt idx="15">
                  <c:v>27778934624.6973</c:v>
                </c:pt>
                <c:pt idx="16">
                  <c:v>36308883248.731003</c:v>
                </c:pt>
                <c:pt idx="17">
                  <c:v>36035407725.321899</c:v>
                </c:pt>
                <c:pt idx="18">
                  <c:v>36527862208.713303</c:v>
                </c:pt>
                <c:pt idx="19">
                  <c:v>47259911894.273102</c:v>
                </c:pt>
                <c:pt idx="20">
                  <c:v>64201788122.6054</c:v>
                </c:pt>
                <c:pt idx="21">
                  <c:v>164475209515.19</c:v>
                </c:pt>
                <c:pt idx="22">
                  <c:v>142769363313.375</c:v>
                </c:pt>
                <c:pt idx="23">
                  <c:v>97094911790.694794</c:v>
                </c:pt>
                <c:pt idx="24">
                  <c:v>73484359521.099701</c:v>
                </c:pt>
                <c:pt idx="25">
                  <c:v>73745821156.299606</c:v>
                </c:pt>
                <c:pt idx="26">
                  <c:v>54805852581.151604</c:v>
                </c:pt>
                <c:pt idx="27">
                  <c:v>52676041930.579102</c:v>
                </c:pt>
                <c:pt idx="28">
                  <c:v>49648470439.796303</c:v>
                </c:pt>
                <c:pt idx="29">
                  <c:v>44003061108.335701</c:v>
                </c:pt>
                <c:pt idx="30">
                  <c:v>54035795388.091499</c:v>
                </c:pt>
                <c:pt idx="31">
                  <c:v>49118433047.531799</c:v>
                </c:pt>
                <c:pt idx="32">
                  <c:v>47794925814.755798</c:v>
                </c:pt>
                <c:pt idx="33">
                  <c:v>27752204320.088299</c:v>
                </c:pt>
                <c:pt idx="34">
                  <c:v>33833042987.758202</c:v>
                </c:pt>
                <c:pt idx="35">
                  <c:v>44062465800.170601</c:v>
                </c:pt>
                <c:pt idx="36">
                  <c:v>51075815092.5</c:v>
                </c:pt>
                <c:pt idx="37">
                  <c:v>54457835193.492699</c:v>
                </c:pt>
                <c:pt idx="38">
                  <c:v>54604050168.181801</c:v>
                </c:pt>
                <c:pt idx="39">
                  <c:v>59372613485.6576</c:v>
                </c:pt>
                <c:pt idx="40">
                  <c:v>69448756932.583298</c:v>
                </c:pt>
                <c:pt idx="41">
                  <c:v>74030364472.050598</c:v>
                </c:pt>
                <c:pt idx="42">
                  <c:v>95385819320.5737</c:v>
                </c:pt>
                <c:pt idx="43">
                  <c:v>104911947834.12199</c:v>
                </c:pt>
                <c:pt idx="44">
                  <c:v>136385979322.437</c:v>
                </c:pt>
                <c:pt idx="45">
                  <c:v>176134087150.341</c:v>
                </c:pt>
                <c:pt idx="46">
                  <c:v>236103982431.63501</c:v>
                </c:pt>
                <c:pt idx="47">
                  <c:v>275625684968.61499</c:v>
                </c:pt>
                <c:pt idx="48">
                  <c:v>339476215683.59198</c:v>
                </c:pt>
                <c:pt idx="49">
                  <c:v>295008767295.03802</c:v>
                </c:pt>
                <c:pt idx="50">
                  <c:v>361456622215.72101</c:v>
                </c:pt>
                <c:pt idx="51">
                  <c:v>404993594133.58197</c:v>
                </c:pt>
                <c:pt idx="52">
                  <c:v>455501524575.49799</c:v>
                </c:pt>
                <c:pt idx="53">
                  <c:v>508692961937.492</c:v>
                </c:pt>
                <c:pt idx="54">
                  <c:v>546676374567.72101</c:v>
                </c:pt>
                <c:pt idx="55">
                  <c:v>486803295097.89001</c:v>
                </c:pt>
                <c:pt idx="56">
                  <c:v>404650006428.61298</c:v>
                </c:pt>
                <c:pt idx="57">
                  <c:v>375746469538.66602</c:v>
                </c:pt>
                <c:pt idx="58">
                  <c:v>397190484464.30798</c:v>
                </c:pt>
                <c:pt idx="59">
                  <c:v>448120428858.76898</c:v>
                </c:pt>
                <c:pt idx="60">
                  <c:v>432293776262.39801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7-4530-8B07-B40F1F2A47BC}"/>
            </c:ext>
          </c:extLst>
        </c:ser>
        <c:ser>
          <c:idx val="1"/>
          <c:order val="1"/>
          <c:tx>
            <c:strRef>
              <c:f>'Simple Linear Regression'!$D$1</c:f>
              <c:strCache>
                <c:ptCount val="1"/>
                <c:pt idx="0">
                  <c:v>Forecasted GDP (LT)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Linear Regression'!$B$2:$B$62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'Simple Linear Regression'!$D$2:$D$62</c:f>
              <c:numCache>
                <c:formatCode>_-* #,##0.00_-;\-* #,##0.00_-;_-* "-"??_-;_-@_-</c:formatCode>
                <c:ptCount val="61"/>
                <c:pt idx="0">
                  <c:v>-89120039124.595856</c:v>
                </c:pt>
                <c:pt idx="1">
                  <c:v>-81652572195.829819</c:v>
                </c:pt>
                <c:pt idx="2">
                  <c:v>-74185105267.063797</c:v>
                </c:pt>
                <c:pt idx="3">
                  <c:v>-66717638338.297775</c:v>
                </c:pt>
                <c:pt idx="4">
                  <c:v>-59250171409.531746</c:v>
                </c:pt>
                <c:pt idx="5">
                  <c:v>-51782704480.765717</c:v>
                </c:pt>
                <c:pt idx="6">
                  <c:v>-44315237551.999695</c:v>
                </c:pt>
                <c:pt idx="7">
                  <c:v>-36847770623.233665</c:v>
                </c:pt>
                <c:pt idx="8">
                  <c:v>-29380303694.467636</c:v>
                </c:pt>
                <c:pt idx="9">
                  <c:v>-21912836765.701614</c:v>
                </c:pt>
                <c:pt idx="10">
                  <c:v>-14445369836.935593</c:v>
                </c:pt>
                <c:pt idx="11">
                  <c:v>-6977902908.1695557</c:v>
                </c:pt>
                <c:pt idx="12">
                  <c:v>489564020.59646606</c:v>
                </c:pt>
                <c:pt idx="13">
                  <c:v>7957030949.3624878</c:v>
                </c:pt>
                <c:pt idx="14">
                  <c:v>15424497878.128525</c:v>
                </c:pt>
                <c:pt idx="15">
                  <c:v>22891964806.894547</c:v>
                </c:pt>
                <c:pt idx="16">
                  <c:v>30359431735.660568</c:v>
                </c:pt>
                <c:pt idx="17">
                  <c:v>37826898664.426605</c:v>
                </c:pt>
                <c:pt idx="18">
                  <c:v>45294365593.192627</c:v>
                </c:pt>
                <c:pt idx="19">
                  <c:v>52761832521.958649</c:v>
                </c:pt>
                <c:pt idx="20">
                  <c:v>60229299450.72467</c:v>
                </c:pt>
                <c:pt idx="21">
                  <c:v>67696766379.490692</c:v>
                </c:pt>
                <c:pt idx="22">
                  <c:v>75164233308.256744</c:v>
                </c:pt>
                <c:pt idx="23">
                  <c:v>82631700237.022766</c:v>
                </c:pt>
                <c:pt idx="24">
                  <c:v>90099167165.788788</c:v>
                </c:pt>
                <c:pt idx="25">
                  <c:v>97566634094.55481</c:v>
                </c:pt>
                <c:pt idx="26">
                  <c:v>105034101023.32083</c:v>
                </c:pt>
                <c:pt idx="27">
                  <c:v>112501567952.08685</c:v>
                </c:pt>
                <c:pt idx="28">
                  <c:v>119969034880.85291</c:v>
                </c:pt>
                <c:pt idx="29">
                  <c:v>127436501809.61893</c:v>
                </c:pt>
                <c:pt idx="30">
                  <c:v>134903968738.38495</c:v>
                </c:pt>
                <c:pt idx="31">
                  <c:v>142371435667.15097</c:v>
                </c:pt>
                <c:pt idx="32">
                  <c:v>149838902595.91699</c:v>
                </c:pt>
                <c:pt idx="33">
                  <c:v>157306369524.68301</c:v>
                </c:pt>
                <c:pt idx="34">
                  <c:v>164773836453.44904</c:v>
                </c:pt>
                <c:pt idx="35">
                  <c:v>172241303382.21509</c:v>
                </c:pt>
                <c:pt idx="36">
                  <c:v>179708770310.98108</c:v>
                </c:pt>
                <c:pt idx="37">
                  <c:v>187176237239.74713</c:v>
                </c:pt>
                <c:pt idx="38">
                  <c:v>194643704168.51318</c:v>
                </c:pt>
                <c:pt idx="39">
                  <c:v>202111171097.27917</c:v>
                </c:pt>
                <c:pt idx="40">
                  <c:v>209578638026.04523</c:v>
                </c:pt>
                <c:pt idx="41">
                  <c:v>217046104954.81122</c:v>
                </c:pt>
                <c:pt idx="42">
                  <c:v>224513571883.57727</c:v>
                </c:pt>
                <c:pt idx="43">
                  <c:v>231981038812.34326</c:v>
                </c:pt>
                <c:pt idx="44">
                  <c:v>239448505741.10931</c:v>
                </c:pt>
                <c:pt idx="45">
                  <c:v>246915972669.87537</c:v>
                </c:pt>
                <c:pt idx="46">
                  <c:v>254383439598.64136</c:v>
                </c:pt>
                <c:pt idx="47">
                  <c:v>261850906527.40741</c:v>
                </c:pt>
                <c:pt idx="48">
                  <c:v>269318373456.1734</c:v>
                </c:pt>
                <c:pt idx="49">
                  <c:v>276785840384.93945</c:v>
                </c:pt>
                <c:pt idx="50">
                  <c:v>284253307313.70544</c:v>
                </c:pt>
                <c:pt idx="51">
                  <c:v>291720774242.4715</c:v>
                </c:pt>
                <c:pt idx="52">
                  <c:v>299188241171.23755</c:v>
                </c:pt>
                <c:pt idx="53">
                  <c:v>306655708100.00354</c:v>
                </c:pt>
                <c:pt idx="54">
                  <c:v>314123175028.76959</c:v>
                </c:pt>
                <c:pt idx="55">
                  <c:v>321590641957.53558</c:v>
                </c:pt>
                <c:pt idx="56">
                  <c:v>329058108886.30164</c:v>
                </c:pt>
                <c:pt idx="57">
                  <c:v>336525575815.06769</c:v>
                </c:pt>
                <c:pt idx="58">
                  <c:v>343993042743.83368</c:v>
                </c:pt>
                <c:pt idx="59">
                  <c:v>351460509672.59973</c:v>
                </c:pt>
                <c:pt idx="60">
                  <c:v>358927976601.36572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7-4530-8B07-B40F1F2A47BC}"/>
            </c:ext>
          </c:extLst>
        </c:ser>
        <c:ser>
          <c:idx val="2"/>
          <c:order val="2"/>
          <c:tx>
            <c:strRef>
              <c:f>'Simple Linear Regression'!$F$1</c:f>
              <c:strCache>
                <c:ptCount val="1"/>
                <c:pt idx="0">
                  <c:v>LT*Seasonality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'Simple Linear Regression'!$B$2:$B$62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cat>
          <c:val>
            <c:numRef>
              <c:f>'Simple Linear Regression'!$F$2:$F$62</c:f>
              <c:numCache>
                <c:formatCode>_-* #,##0.00_-;\-* #,##0.00_-;_-* "-"??_-;_-@_-</c:formatCode>
                <c:ptCount val="61"/>
                <c:pt idx="0">
                  <c:v>-2772015602.76091</c:v>
                </c:pt>
                <c:pt idx="1">
                  <c:v>-2703837413.8220582</c:v>
                </c:pt>
                <c:pt idx="2">
                  <c:v>-2699677109.8135042</c:v>
                </c:pt>
                <c:pt idx="3">
                  <c:v>-2554626308.2343044</c:v>
                </c:pt>
                <c:pt idx="4">
                  <c:v>-2438813972.8868113</c:v>
                </c:pt>
                <c:pt idx="5">
                  <c:v>-2254889072.2455482</c:v>
                </c:pt>
                <c:pt idx="6">
                  <c:v>-2091457590.1258152</c:v>
                </c:pt>
                <c:pt idx="7">
                  <c:v>-1421188430.0472114</c:v>
                </c:pt>
                <c:pt idx="8">
                  <c:v>-1132686494.4439502</c:v>
                </c:pt>
                <c:pt idx="9">
                  <c:v>-1077609985.0410905</c:v>
                </c:pt>
                <c:pt idx="10">
                  <c:v>-1343395836.4414852</c:v>
                </c:pt>
                <c:pt idx="11">
                  <c:v>-474926716.88464898</c:v>
                </c:pt>
                <c:pt idx="12">
                  <c:v>44543629.904617123</c:v>
                </c:pt>
                <c:pt idx="13">
                  <c:v>894350531.27946484</c:v>
                </c:pt>
                <c:pt idx="14">
                  <c:v>2840887261.3173161</c:v>
                </c:pt>
                <c:pt idx="15">
                  <c:v>4713830139.6810932</c:v>
                </c:pt>
                <c:pt idx="16">
                  <c:v>8171124042.5076551</c:v>
                </c:pt>
                <c:pt idx="17">
                  <c:v>10104281802.12014</c:v>
                </c:pt>
                <c:pt idx="18">
                  <c:v>12264326696.183102</c:v>
                </c:pt>
                <c:pt idx="19">
                  <c:v>18483663451.026882</c:v>
                </c:pt>
                <c:pt idx="20">
                  <c:v>28663565336.666996</c:v>
                </c:pt>
                <c:pt idx="21">
                  <c:v>82536043512.257767</c:v>
                </c:pt>
                <c:pt idx="22">
                  <c:v>79546582904.231476</c:v>
                </c:pt>
                <c:pt idx="23">
                  <c:v>59472806624.302063</c:v>
                </c:pt>
                <c:pt idx="24">
                  <c:v>49078464143.646873</c:v>
                </c:pt>
                <c:pt idx="25">
                  <c:v>53335210342.939995</c:v>
                </c:pt>
                <c:pt idx="26">
                  <c:v>42670971881.051735</c:v>
                </c:pt>
                <c:pt idx="27">
                  <c:v>43928561673.321815</c:v>
                </c:pt>
                <c:pt idx="28">
                  <c:v>44151992989.351875</c:v>
                </c:pt>
                <c:pt idx="29">
                  <c:v>41567318063.383522</c:v>
                </c:pt>
                <c:pt idx="30">
                  <c:v>54035795388.091499</c:v>
                </c:pt>
                <c:pt idx="31">
                  <c:v>51837332111.847366</c:v>
                </c:pt>
                <c:pt idx="32">
                  <c:v>53086201249.011604</c:v>
                </c:pt>
                <c:pt idx="33">
                  <c:v>32360786333.620644</c:v>
                </c:pt>
                <c:pt idx="34">
                  <c:v>41324212653.80574</c:v>
                </c:pt>
                <c:pt idx="35">
                  <c:v>56257622445.292938</c:v>
                </c:pt>
                <c:pt idx="36">
                  <c:v>68039302392.239693</c:v>
                </c:pt>
                <c:pt idx="37">
                  <c:v>75559027470.182281</c:v>
                </c:pt>
                <c:pt idx="38">
                  <c:v>78784447090.281143</c:v>
                </c:pt>
                <c:pt idx="39">
                  <c:v>88951189167.483566</c:v>
                </c:pt>
                <c:pt idx="40">
                  <c:v>107891383972.24387</c:v>
                </c:pt>
                <c:pt idx="41">
                  <c:v>119106964808.45419</c:v>
                </c:pt>
                <c:pt idx="42">
                  <c:v>158745596612.01498</c:v>
                </c:pt>
                <c:pt idx="43">
                  <c:v>180406720943.71884</c:v>
                </c:pt>
                <c:pt idx="44">
                  <c:v>242079008187.86795</c:v>
                </c:pt>
                <c:pt idx="45">
                  <c:v>322379836974.15503</c:v>
                </c:pt>
                <c:pt idx="46">
                  <c:v>445212573918.93945</c:v>
                </c:pt>
                <c:pt idx="47">
                  <c:v>534994160262.48993</c:v>
                </c:pt>
                <c:pt idx="48">
                  <c:v>677720478426.13123</c:v>
                </c:pt>
                <c:pt idx="49">
                  <c:v>605276852418.12024</c:v>
                </c:pt>
                <c:pt idx="50">
                  <c:v>761617625308.78467</c:v>
                </c:pt>
                <c:pt idx="51">
                  <c:v>875771453937.02087</c:v>
                </c:pt>
                <c:pt idx="52">
                  <c:v>1010205268703.7354</c:v>
                </c:pt>
                <c:pt idx="53">
                  <c:v>1156330698846.5496</c:v>
                </c:pt>
                <c:pt idx="54">
                  <c:v>1272933035983.8997</c:v>
                </c:pt>
                <c:pt idx="55">
                  <c:v>1160465371342.5532</c:v>
                </c:pt>
                <c:pt idx="56">
                  <c:v>987023340539.73865</c:v>
                </c:pt>
                <c:pt idx="57">
                  <c:v>937320808309.17285</c:v>
                </c:pt>
                <c:pt idx="58">
                  <c:v>1012800176136.6893</c:v>
                </c:pt>
                <c:pt idx="59">
                  <c:v>1167472208522.1616</c:v>
                </c:pt>
                <c:pt idx="60">
                  <c:v>1150168759765.1592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27-4530-8B07-B40F1F2A4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29648"/>
        <c:axId val="391430040"/>
      </c:lineChart>
      <c:catAx>
        <c:axId val="39142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30040"/>
        <c:crosses val="autoZero"/>
        <c:auto val="1"/>
        <c:lblAlgn val="ctr"/>
        <c:lblOffset val="100"/>
        <c:noMultiLvlLbl val="0"/>
      </c:catAx>
      <c:valAx>
        <c:axId val="3914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GDP (current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Sheet7!$B$2:$B$78</c:f>
              <c:numCache>
                <c:formatCode>_-* #,##0.00_-;\-* #,##0.00_-;_-* "-"??_-;_-@_-</c:formatCode>
                <c:ptCount val="77"/>
                <c:pt idx="0">
                  <c:v>4196092258.15484</c:v>
                </c:pt>
                <c:pt idx="1">
                  <c:v>4467200335.9932804</c:v>
                </c:pt>
                <c:pt idx="2">
                  <c:v>4909302953.9409199</c:v>
                </c:pt>
                <c:pt idx="3">
                  <c:v>5165489010.2198</c:v>
                </c:pt>
                <c:pt idx="4">
                  <c:v>5552822483.5503302</c:v>
                </c:pt>
                <c:pt idx="5">
                  <c:v>5874422511.5497704</c:v>
                </c:pt>
                <c:pt idx="6">
                  <c:v>6366792664.1467199</c:v>
                </c:pt>
                <c:pt idx="7">
                  <c:v>5203135937.28125</c:v>
                </c:pt>
                <c:pt idx="8">
                  <c:v>5200895982.0803604</c:v>
                </c:pt>
                <c:pt idx="9">
                  <c:v>6634187316.2536697</c:v>
                </c:pt>
                <c:pt idx="10">
                  <c:v>12545849083.018299</c:v>
                </c:pt>
                <c:pt idx="11">
                  <c:v>9181769911.5044308</c:v>
                </c:pt>
                <c:pt idx="12">
                  <c:v>12274416017.7976</c:v>
                </c:pt>
                <c:pt idx="13">
                  <c:v>15162871287.1287</c:v>
                </c:pt>
                <c:pt idx="14">
                  <c:v>24846641318.124199</c:v>
                </c:pt>
                <c:pt idx="15">
                  <c:v>27778934624.6973</c:v>
                </c:pt>
                <c:pt idx="16">
                  <c:v>36308883248.731003</c:v>
                </c:pt>
                <c:pt idx="17">
                  <c:v>36035407725.321899</c:v>
                </c:pt>
                <c:pt idx="18">
                  <c:v>36527862208.713303</c:v>
                </c:pt>
                <c:pt idx="19">
                  <c:v>47259911894.273102</c:v>
                </c:pt>
                <c:pt idx="20">
                  <c:v>64201788122.6054</c:v>
                </c:pt>
                <c:pt idx="21">
                  <c:v>164475209515.19</c:v>
                </c:pt>
                <c:pt idx="22">
                  <c:v>142769363313.375</c:v>
                </c:pt>
                <c:pt idx="23">
                  <c:v>97094911790.694794</c:v>
                </c:pt>
                <c:pt idx="24">
                  <c:v>73484359521.099701</c:v>
                </c:pt>
                <c:pt idx="25">
                  <c:v>73745821156.299606</c:v>
                </c:pt>
                <c:pt idx="26">
                  <c:v>54805852581.151604</c:v>
                </c:pt>
                <c:pt idx="27">
                  <c:v>52676041930.579102</c:v>
                </c:pt>
                <c:pt idx="28">
                  <c:v>49648470439.796303</c:v>
                </c:pt>
                <c:pt idx="29">
                  <c:v>44003061108.335701</c:v>
                </c:pt>
                <c:pt idx="30">
                  <c:v>54035795388.091499</c:v>
                </c:pt>
                <c:pt idx="31">
                  <c:v>49118433047.531799</c:v>
                </c:pt>
                <c:pt idx="32">
                  <c:v>47794925814.755798</c:v>
                </c:pt>
                <c:pt idx="33">
                  <c:v>27752204320.088299</c:v>
                </c:pt>
                <c:pt idx="34">
                  <c:v>33833042987.758202</c:v>
                </c:pt>
                <c:pt idx="35">
                  <c:v>44062465800.170601</c:v>
                </c:pt>
                <c:pt idx="36">
                  <c:v>51075815092.5</c:v>
                </c:pt>
                <c:pt idx="37">
                  <c:v>54457835193.492699</c:v>
                </c:pt>
                <c:pt idx="38">
                  <c:v>54604050168.181801</c:v>
                </c:pt>
                <c:pt idx="39">
                  <c:v>59372613485.6576</c:v>
                </c:pt>
                <c:pt idx="40">
                  <c:v>69448756932.583298</c:v>
                </c:pt>
                <c:pt idx="41">
                  <c:v>74030364472.050598</c:v>
                </c:pt>
                <c:pt idx="42">
                  <c:v>95385819320.5737</c:v>
                </c:pt>
                <c:pt idx="43">
                  <c:v>104911947834.12199</c:v>
                </c:pt>
                <c:pt idx="44">
                  <c:v>136385979322.437</c:v>
                </c:pt>
                <c:pt idx="45">
                  <c:v>176134087150.341</c:v>
                </c:pt>
                <c:pt idx="46">
                  <c:v>236103982431.63501</c:v>
                </c:pt>
                <c:pt idx="47">
                  <c:v>275625684968.61499</c:v>
                </c:pt>
                <c:pt idx="48">
                  <c:v>339476215683.59198</c:v>
                </c:pt>
                <c:pt idx="49">
                  <c:v>295008767295.03802</c:v>
                </c:pt>
                <c:pt idx="50">
                  <c:v>361456622215.72101</c:v>
                </c:pt>
                <c:pt idx="51">
                  <c:v>404993594133.58197</c:v>
                </c:pt>
                <c:pt idx="52">
                  <c:v>455501524575.49799</c:v>
                </c:pt>
                <c:pt idx="53">
                  <c:v>508692961937.492</c:v>
                </c:pt>
                <c:pt idx="54">
                  <c:v>546676374567.72101</c:v>
                </c:pt>
                <c:pt idx="55">
                  <c:v>486803295097.89001</c:v>
                </c:pt>
                <c:pt idx="56">
                  <c:v>404650006428.61298</c:v>
                </c:pt>
                <c:pt idx="57">
                  <c:v>375746469538.66602</c:v>
                </c:pt>
                <c:pt idx="58">
                  <c:v>397190484464.30798</c:v>
                </c:pt>
                <c:pt idx="59">
                  <c:v>448120428858.76898</c:v>
                </c:pt>
                <c:pt idx="60">
                  <c:v>432293776262.39801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15-4CA4-A619-4BC061D72070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Forecast(GDP (current US$))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Sheet7!$A$2:$A$78</c:f>
              <c:numCache>
                <c:formatCode>General</c:formatCode>
                <c:ptCount val="7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</c:numCache>
            </c:numRef>
          </c:cat>
          <c:val>
            <c:numRef>
              <c:f>Sheet7!$C$2:$C$78</c:f>
              <c:numCache>
                <c:formatCode>General</c:formatCode>
                <c:ptCount val="77"/>
                <c:pt idx="60" formatCode="_-* #,##0.00_-;\-* #,##0.00_-;_-* &quot;-&quot;??_-;_-@_-">
                  <c:v>432293776262.39801</c:v>
                </c:pt>
                <c:pt idx="61" formatCode="_-* #,##0.00_-;\-* #,##0.00_-;_-* &quot;-&quot;??_-;_-@_-">
                  <c:v>441799660478.1416</c:v>
                </c:pt>
                <c:pt idx="62" formatCode="_-* #,##0.00_-;\-* #,##0.00_-;_-* &quot;-&quot;??_-;_-@_-">
                  <c:v>451249627663.11688</c:v>
                </c:pt>
                <c:pt idx="63" formatCode="_-* #,##0.00_-;\-* #,##0.00_-;_-* &quot;-&quot;??_-;_-@_-">
                  <c:v>460699594848.09216</c:v>
                </c:pt>
                <c:pt idx="64" formatCode="_-* #,##0.00_-;\-* #,##0.00_-;_-* &quot;-&quot;??_-;_-@_-">
                  <c:v>470149562033.06738</c:v>
                </c:pt>
                <c:pt idx="65" formatCode="_-* #,##0.00_-;\-* #,##0.00_-;_-* &quot;-&quot;??_-;_-@_-">
                  <c:v>479599529218.04266</c:v>
                </c:pt>
                <c:pt idx="66" formatCode="_-* #,##0.00_-;\-* #,##0.00_-;_-* &quot;-&quot;??_-;_-@_-">
                  <c:v>489049496403.01794</c:v>
                </c:pt>
                <c:pt idx="67" formatCode="_-* #,##0.00_-;\-* #,##0.00_-;_-* &quot;-&quot;??_-;_-@_-">
                  <c:v>498499463587.99323</c:v>
                </c:pt>
                <c:pt idx="68" formatCode="_-* #,##0.00_-;\-* #,##0.00_-;_-* &quot;-&quot;??_-;_-@_-">
                  <c:v>507949430772.96851</c:v>
                </c:pt>
                <c:pt idx="69" formatCode="_-* #,##0.00_-;\-* #,##0.00_-;_-* &quot;-&quot;??_-;_-@_-">
                  <c:v>517399397957.94373</c:v>
                </c:pt>
                <c:pt idx="70" formatCode="_-* #,##0.00_-;\-* #,##0.00_-;_-* &quot;-&quot;??_-;_-@_-">
                  <c:v>526849365142.91907</c:v>
                </c:pt>
                <c:pt idx="71" formatCode="_-* #,##0.00_-;\-* #,##0.00_-;_-* &quot;-&quot;??_-;_-@_-">
                  <c:v>536299332327.89429</c:v>
                </c:pt>
                <c:pt idx="72" formatCode="_-* #,##0.00_-;\-* #,##0.00_-;_-* &quot;-&quot;??_-;_-@_-">
                  <c:v>545749299512.86957</c:v>
                </c:pt>
                <c:pt idx="73" formatCode="_-* #,##0.00_-;\-* #,##0.00_-;_-* &quot;-&quot;??_-;_-@_-">
                  <c:v>555199266697.84485</c:v>
                </c:pt>
                <c:pt idx="74" formatCode="_-* #,##0.00_-;\-* #,##0.00_-;_-* &quot;-&quot;??_-;_-@_-">
                  <c:v>564649233882.82007</c:v>
                </c:pt>
                <c:pt idx="75" formatCode="_-* #,##0.00_-;\-* #,##0.00_-;_-* &quot;-&quot;??_-;_-@_-">
                  <c:v>574099201067.79541</c:v>
                </c:pt>
                <c:pt idx="76" formatCode="_-* #,##0.00_-;\-* #,##0.00_-;_-* &quot;-&quot;??_-;_-@_-">
                  <c:v>583549168252.77063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15-4CA4-A619-4BC061D72070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Lower Confidence Bound(GDP (current US$))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Sheet7!$A$2:$A$78</c:f>
              <c:numCache>
                <c:formatCode>General</c:formatCode>
                <c:ptCount val="7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</c:numCache>
            </c:numRef>
          </c:cat>
          <c:val>
            <c:numRef>
              <c:f>Sheet7!$D$2:$D$78</c:f>
              <c:numCache>
                <c:formatCode>General</c:formatCode>
                <c:ptCount val="77"/>
                <c:pt idx="60" formatCode="_-* #,##0.00_-;\-* #,##0.00_-;_-* &quot;-&quot;??_-;_-@_-">
                  <c:v>432293776262.39801</c:v>
                </c:pt>
                <c:pt idx="61" formatCode="_-* #,##0.00_-;\-* #,##0.00_-;_-* &quot;-&quot;??_-;_-@_-">
                  <c:v>382466768135.28345</c:v>
                </c:pt>
                <c:pt idx="62" formatCode="_-* #,##0.00_-;\-* #,##0.00_-;_-* &quot;-&quot;??_-;_-@_-">
                  <c:v>363176568973.14026</c:v>
                </c:pt>
                <c:pt idx="63" formatCode="_-* #,##0.00_-;\-* #,##0.00_-;_-* &quot;-&quot;??_-;_-@_-">
                  <c:v>347595709535.44104</c:v>
                </c:pt>
                <c:pt idx="64" formatCode="_-* #,##0.00_-;\-* #,##0.00_-;_-* &quot;-&quot;??_-;_-@_-">
                  <c:v>333415241332.6261</c:v>
                </c:pt>
                <c:pt idx="65" formatCode="_-* #,##0.00_-;\-* #,##0.00_-;_-* &quot;-&quot;??_-;_-@_-">
                  <c:v>319795814783.72949</c:v>
                </c:pt>
                <c:pt idx="66" formatCode="_-* #,##0.00_-;\-* #,##0.00_-;_-* &quot;-&quot;??_-;_-@_-">
                  <c:v>306335639052.76489</c:v>
                </c:pt>
                <c:pt idx="67" formatCode="_-* #,##0.00_-;\-* #,##0.00_-;_-* &quot;-&quot;??_-;_-@_-">
                  <c:v>292813633385.61743</c:v>
                </c:pt>
                <c:pt idx="68" formatCode="_-* #,##0.00_-;\-* #,##0.00_-;_-* &quot;-&quot;??_-;_-@_-">
                  <c:v>279097611667.43158</c:v>
                </c:pt>
                <c:pt idx="69" formatCode="_-* #,##0.00_-;\-* #,##0.00_-;_-* &quot;-&quot;??_-;_-@_-">
                  <c:v>265104246439.64508</c:v>
                </c:pt>
                <c:pt idx="70" formatCode="_-* #,##0.00_-;\-* #,##0.00_-;_-* &quot;-&quot;??_-;_-@_-">
                  <c:v>250779206329.18872</c:v>
                </c:pt>
                <c:pt idx="71" formatCode="_-* #,##0.00_-;\-* #,##0.00_-;_-* &quot;-&quot;??_-;_-@_-">
                  <c:v>236086359327.86133</c:v>
                </c:pt>
                <c:pt idx="72" formatCode="_-* #,##0.00_-;\-* #,##0.00_-;_-* &quot;-&quot;??_-;_-@_-">
                  <c:v>221001489795.70447</c:v>
                </c:pt>
                <c:pt idx="73" formatCode="_-* #,##0.00_-;\-* #,##0.00_-;_-* &quot;-&quot;??_-;_-@_-">
                  <c:v>205508443842.3042</c:v>
                </c:pt>
                <c:pt idx="74" formatCode="_-* #,##0.00_-;\-* #,##0.00_-;_-* &quot;-&quot;??_-;_-@_-">
                  <c:v>189596663029.61328</c:v>
                </c:pt>
                <c:pt idx="75" formatCode="_-* #,##0.00_-;\-* #,##0.00_-;_-* &quot;-&quot;??_-;_-@_-">
                  <c:v>173259551600.63763</c:v>
                </c:pt>
                <c:pt idx="76" formatCode="_-* #,##0.00_-;\-* #,##0.00_-;_-* &quot;-&quot;??_-;_-@_-">
                  <c:v>156493364686.46637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15-4CA4-A619-4BC061D72070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Upper Confidence Bound(GDP (current US$))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Sheet7!$A$2:$A$78</c:f>
              <c:numCache>
                <c:formatCode>General</c:formatCode>
                <c:ptCount val="7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  <c:pt idx="66">
                  <c:v>2026</c:v>
                </c:pt>
                <c:pt idx="67">
                  <c:v>2027</c:v>
                </c:pt>
                <c:pt idx="68">
                  <c:v>2028</c:v>
                </c:pt>
                <c:pt idx="69">
                  <c:v>2029</c:v>
                </c:pt>
                <c:pt idx="70">
                  <c:v>2030</c:v>
                </c:pt>
                <c:pt idx="71">
                  <c:v>2031</c:v>
                </c:pt>
                <c:pt idx="72">
                  <c:v>2032</c:v>
                </c:pt>
                <c:pt idx="73">
                  <c:v>2033</c:v>
                </c:pt>
                <c:pt idx="74">
                  <c:v>2034</c:v>
                </c:pt>
                <c:pt idx="75">
                  <c:v>2035</c:v>
                </c:pt>
                <c:pt idx="76">
                  <c:v>2036</c:v>
                </c:pt>
              </c:numCache>
            </c:numRef>
          </c:cat>
          <c:val>
            <c:numRef>
              <c:f>Sheet7!$E$2:$E$78</c:f>
              <c:numCache>
                <c:formatCode>General</c:formatCode>
                <c:ptCount val="77"/>
                <c:pt idx="60" formatCode="_-* #,##0.00_-;\-* #,##0.00_-;_-* &quot;-&quot;??_-;_-@_-">
                  <c:v>432293776262.39801</c:v>
                </c:pt>
                <c:pt idx="61" formatCode="_-* #,##0.00_-;\-* #,##0.00_-;_-* &quot;-&quot;??_-;_-@_-">
                  <c:v>501132552820.99976</c:v>
                </c:pt>
                <c:pt idx="62" formatCode="_-* #,##0.00_-;\-* #,##0.00_-;_-* &quot;-&quot;??_-;_-@_-">
                  <c:v>539322686353.09351</c:v>
                </c:pt>
                <c:pt idx="63" formatCode="_-* #,##0.00_-;\-* #,##0.00_-;_-* &quot;-&quot;??_-;_-@_-">
                  <c:v>573803480160.74329</c:v>
                </c:pt>
                <c:pt idx="64" formatCode="_-* #,##0.00_-;\-* #,##0.00_-;_-* &quot;-&quot;??_-;_-@_-">
                  <c:v>606883882733.50867</c:v>
                </c:pt>
                <c:pt idx="65" formatCode="_-* #,##0.00_-;\-* #,##0.00_-;_-* &quot;-&quot;??_-;_-@_-">
                  <c:v>639403243652.35583</c:v>
                </c:pt>
                <c:pt idx="66" formatCode="_-* #,##0.00_-;\-* #,##0.00_-;_-* &quot;-&quot;??_-;_-@_-">
                  <c:v>671763353753.271</c:v>
                </c:pt>
                <c:pt idx="67" formatCode="_-* #,##0.00_-;\-* #,##0.00_-;_-* &quot;-&quot;??_-;_-@_-">
                  <c:v>704185293790.36902</c:v>
                </c:pt>
                <c:pt idx="68" formatCode="_-* #,##0.00_-;\-* #,##0.00_-;_-* &quot;-&quot;??_-;_-@_-">
                  <c:v>736801249878.50537</c:v>
                </c:pt>
                <c:pt idx="69" formatCode="_-* #,##0.00_-;\-* #,##0.00_-;_-* &quot;-&quot;??_-;_-@_-">
                  <c:v>769694549476.24243</c:v>
                </c:pt>
                <c:pt idx="70" formatCode="_-* #,##0.00_-;\-* #,##0.00_-;_-* &quot;-&quot;??_-;_-@_-">
                  <c:v>802919523956.64941</c:v>
                </c:pt>
                <c:pt idx="71" formatCode="_-* #,##0.00_-;\-* #,##0.00_-;_-* &quot;-&quot;??_-;_-@_-">
                  <c:v>836512305327.92725</c:v>
                </c:pt>
                <c:pt idx="72" formatCode="_-* #,##0.00_-;\-* #,##0.00_-;_-* &quot;-&quot;??_-;_-@_-">
                  <c:v>870497109230.03467</c:v>
                </c:pt>
                <c:pt idx="73" formatCode="_-* #,##0.00_-;\-* #,##0.00_-;_-* &quot;-&quot;??_-;_-@_-">
                  <c:v>904890089553.3855</c:v>
                </c:pt>
                <c:pt idx="74" formatCode="_-* #,##0.00_-;\-* #,##0.00_-;_-* &quot;-&quot;??_-;_-@_-">
                  <c:v>939701804736.02686</c:v>
                </c:pt>
                <c:pt idx="75" formatCode="_-* #,##0.00_-;\-* #,##0.00_-;_-* &quot;-&quot;??_-;_-@_-">
                  <c:v>974938850534.95312</c:v>
                </c:pt>
                <c:pt idx="76" formatCode="_-* #,##0.00_-;\-* #,##0.00_-;_-* &quot;-&quot;??_-;_-@_-">
                  <c:v>1010604971819.075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15-4CA4-A619-4BC061D7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31608"/>
        <c:axId val="388132520"/>
      </c:lineChart>
      <c:catAx>
        <c:axId val="391431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32520"/>
        <c:crosses val="autoZero"/>
        <c:auto val="1"/>
        <c:lblAlgn val="ctr"/>
        <c:lblOffset val="100"/>
        <c:noMultiLvlLbl val="0"/>
      </c:catAx>
      <c:valAx>
        <c:axId val="3881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542927</xdr:colOff>
      <xdr:row>63</xdr:row>
      <xdr:rowOff>185735</xdr:rowOff>
    </xdr:from>
    <xdr:to>
      <xdr:col>5</xdr:col>
      <xdr:colOff>1419225</xdr:colOff>
      <xdr:row>92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97B6D13-66BB-D1F2-A5A5-E6BCC98A7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64</xdr:row>
      <xdr:rowOff>176211</xdr:rowOff>
    </xdr:from>
    <xdr:to>
      <xdr:col>6</xdr:col>
      <xdr:colOff>590549</xdr:colOff>
      <xdr:row>89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0AA5898-37ED-380A-8AD3-CF0CA385B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64</xdr:row>
      <xdr:rowOff>166686</xdr:rowOff>
    </xdr:from>
    <xdr:to>
      <xdr:col>6</xdr:col>
      <xdr:colOff>247650</xdr:colOff>
      <xdr:row>88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F849320-0157-332A-706B-0914683E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63</xdr:row>
      <xdr:rowOff>42862</xdr:rowOff>
    </xdr:from>
    <xdr:to>
      <xdr:col>6</xdr:col>
      <xdr:colOff>714374</xdr:colOff>
      <xdr:row>85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3EC238C-3DD2-37D4-93B5-3E365A60E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82</xdr:row>
      <xdr:rowOff>33336</xdr:rowOff>
    </xdr:from>
    <xdr:to>
      <xdr:col>4</xdr:col>
      <xdr:colOff>1666874</xdr:colOff>
      <xdr:row>101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8A0939B-4C63-D570-3A42-56CC53782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78" totalsRowShown="0">
  <autoFilter ref="A1:E78"/>
  <tableColumns count="5">
    <tableColumn id="1" name="Nigeria"/>
    <tableColumn id="2" name="GDP (current US$)"/>
    <tableColumn id="3" name="Forecast(GDP (current US$))" dataDxfId="3">
      <calculatedColumnFormula>_xlfn.FORECAST.ETS(A2,$B$2:$B$62,$A$2:$A$62,1,1)</calculatedColumnFormula>
    </tableColumn>
    <tableColumn id="4" name="Lower Confidence Bound(GDP (current US$))" dataDxfId="2">
      <calculatedColumnFormula>C2-_xlfn.FORECAST.ETS.CONFINT(A2,$B$2:$B$62,$A$2:$A$62,0.95,1,1)</calculatedColumnFormula>
    </tableColumn>
    <tableColumn id="5" name="Upper Confidence Bound(GDP (current US$))" dataDxfId="1">
      <calculatedColumnFormula>C2+_xlfn.FORECAST.ETS.CONFINT(A2,$B$2:$B$62,$A$2:$A$62,0.95,1,1)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:H8" totalsRowShown="0">
  <autoFilter ref="G1:H8"/>
  <tableColumns count="2">
    <tableColumn id="1" name="Statistic"/>
    <tableColumn id="2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L56" sqref="L56"/>
    </sheetView>
  </sheetViews>
  <sheetFormatPr defaultRowHeight="15" x14ac:dyDescent="0.25"/>
  <cols>
    <col min="2" max="2" width="1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1960</v>
      </c>
      <c r="B2" s="1">
        <v>4196092258.15484</v>
      </c>
    </row>
    <row r="3" spans="1:2" x14ac:dyDescent="0.25">
      <c r="A3">
        <v>1961</v>
      </c>
      <c r="B3" s="1">
        <v>4467200335.9932804</v>
      </c>
    </row>
    <row r="4" spans="1:2" x14ac:dyDescent="0.25">
      <c r="A4">
        <v>1962</v>
      </c>
      <c r="B4" s="1">
        <v>4909302953.9409199</v>
      </c>
    </row>
    <row r="5" spans="1:2" x14ac:dyDescent="0.25">
      <c r="A5">
        <v>1963</v>
      </c>
      <c r="B5" s="1">
        <v>5165489010.2198</v>
      </c>
    </row>
    <row r="6" spans="1:2" x14ac:dyDescent="0.25">
      <c r="A6">
        <v>1964</v>
      </c>
      <c r="B6" s="1">
        <v>5552822483.5503302</v>
      </c>
    </row>
    <row r="7" spans="1:2" x14ac:dyDescent="0.25">
      <c r="A7">
        <v>1965</v>
      </c>
      <c r="B7" s="1">
        <v>5874422511.5497704</v>
      </c>
    </row>
    <row r="8" spans="1:2" x14ac:dyDescent="0.25">
      <c r="A8">
        <v>1966</v>
      </c>
      <c r="B8" s="1">
        <v>6366792664.1467199</v>
      </c>
    </row>
    <row r="9" spans="1:2" x14ac:dyDescent="0.25">
      <c r="A9">
        <v>1967</v>
      </c>
      <c r="B9" s="1">
        <v>5203135937.28125</v>
      </c>
    </row>
    <row r="10" spans="1:2" x14ac:dyDescent="0.25">
      <c r="A10">
        <v>1968</v>
      </c>
      <c r="B10" s="1">
        <v>5200895982.0803604</v>
      </c>
    </row>
    <row r="11" spans="1:2" x14ac:dyDescent="0.25">
      <c r="A11">
        <v>1969</v>
      </c>
      <c r="B11" s="1">
        <v>6634187316.2536697</v>
      </c>
    </row>
    <row r="12" spans="1:2" x14ac:dyDescent="0.25">
      <c r="A12">
        <v>1970</v>
      </c>
      <c r="B12" s="1">
        <v>12545849083.018299</v>
      </c>
    </row>
    <row r="13" spans="1:2" x14ac:dyDescent="0.25">
      <c r="A13">
        <v>1971</v>
      </c>
      <c r="B13" s="1">
        <v>9181769911.5044308</v>
      </c>
    </row>
    <row r="14" spans="1:2" x14ac:dyDescent="0.25">
      <c r="A14">
        <v>1972</v>
      </c>
      <c r="B14" s="1">
        <v>12274416017.7976</v>
      </c>
    </row>
    <row r="15" spans="1:2" x14ac:dyDescent="0.25">
      <c r="A15">
        <v>1973</v>
      </c>
      <c r="B15" s="1">
        <v>15162871287.1287</v>
      </c>
    </row>
    <row r="16" spans="1:2" x14ac:dyDescent="0.25">
      <c r="A16">
        <v>1974</v>
      </c>
      <c r="B16" s="1">
        <v>24846641318.124199</v>
      </c>
    </row>
    <row r="17" spans="1:2" x14ac:dyDescent="0.25">
      <c r="A17">
        <v>1975</v>
      </c>
      <c r="B17" s="1">
        <v>27778934624.6973</v>
      </c>
    </row>
    <row r="18" spans="1:2" x14ac:dyDescent="0.25">
      <c r="A18">
        <v>1976</v>
      </c>
      <c r="B18" s="1">
        <v>36308883248.731003</v>
      </c>
    </row>
    <row r="19" spans="1:2" x14ac:dyDescent="0.25">
      <c r="A19">
        <v>1977</v>
      </c>
      <c r="B19" s="1">
        <v>36035407725.321899</v>
      </c>
    </row>
    <row r="20" spans="1:2" x14ac:dyDescent="0.25">
      <c r="A20">
        <v>1978</v>
      </c>
      <c r="B20" s="1">
        <v>36527862208.713303</v>
      </c>
    </row>
    <row r="21" spans="1:2" x14ac:dyDescent="0.25">
      <c r="A21">
        <v>1979</v>
      </c>
      <c r="B21" s="1">
        <v>47259911894.273102</v>
      </c>
    </row>
    <row r="22" spans="1:2" x14ac:dyDescent="0.25">
      <c r="A22">
        <v>1980</v>
      </c>
      <c r="B22" s="1">
        <v>64201788122.6054</v>
      </c>
    </row>
    <row r="23" spans="1:2" x14ac:dyDescent="0.25">
      <c r="A23">
        <v>1981</v>
      </c>
      <c r="B23" s="1">
        <v>164475209515.19</v>
      </c>
    </row>
    <row r="24" spans="1:2" x14ac:dyDescent="0.25">
      <c r="A24">
        <v>1982</v>
      </c>
      <c r="B24" s="1">
        <v>142769363313.375</v>
      </c>
    </row>
    <row r="25" spans="1:2" x14ac:dyDescent="0.25">
      <c r="A25">
        <v>1983</v>
      </c>
      <c r="B25" s="1">
        <v>97094911790.694794</v>
      </c>
    </row>
    <row r="26" spans="1:2" x14ac:dyDescent="0.25">
      <c r="A26">
        <v>1984</v>
      </c>
      <c r="B26" s="1">
        <v>73484359521.099701</v>
      </c>
    </row>
    <row r="27" spans="1:2" x14ac:dyDescent="0.25">
      <c r="A27">
        <v>1985</v>
      </c>
      <c r="B27" s="1">
        <v>73745821156.299606</v>
      </c>
    </row>
    <row r="28" spans="1:2" x14ac:dyDescent="0.25">
      <c r="A28">
        <v>1986</v>
      </c>
      <c r="B28" s="1">
        <v>54805852581.151604</v>
      </c>
    </row>
    <row r="29" spans="1:2" x14ac:dyDescent="0.25">
      <c r="A29">
        <v>1987</v>
      </c>
      <c r="B29" s="1">
        <v>52676041930.579102</v>
      </c>
    </row>
    <row r="30" spans="1:2" x14ac:dyDescent="0.25">
      <c r="A30">
        <v>1988</v>
      </c>
      <c r="B30" s="1">
        <v>49648470439.796303</v>
      </c>
    </row>
    <row r="31" spans="1:2" x14ac:dyDescent="0.25">
      <c r="A31">
        <v>1989</v>
      </c>
      <c r="B31" s="1">
        <v>44003061108.335701</v>
      </c>
    </row>
    <row r="32" spans="1:2" x14ac:dyDescent="0.25">
      <c r="A32">
        <v>1990</v>
      </c>
      <c r="B32" s="1">
        <v>54035795388.091499</v>
      </c>
    </row>
    <row r="33" spans="1:2" x14ac:dyDescent="0.25">
      <c r="A33">
        <v>1991</v>
      </c>
      <c r="B33" s="1">
        <v>49118433047.531799</v>
      </c>
    </row>
    <row r="34" spans="1:2" x14ac:dyDescent="0.25">
      <c r="A34">
        <v>1992</v>
      </c>
      <c r="B34" s="1">
        <v>47794925814.755798</v>
      </c>
    </row>
    <row r="35" spans="1:2" x14ac:dyDescent="0.25">
      <c r="A35">
        <v>1993</v>
      </c>
      <c r="B35" s="1">
        <v>27752204320.088299</v>
      </c>
    </row>
    <row r="36" spans="1:2" x14ac:dyDescent="0.25">
      <c r="A36">
        <v>1994</v>
      </c>
      <c r="B36" s="1">
        <v>33833042987.758202</v>
      </c>
    </row>
    <row r="37" spans="1:2" x14ac:dyDescent="0.25">
      <c r="A37">
        <v>1995</v>
      </c>
      <c r="B37" s="1">
        <v>44062465800.170601</v>
      </c>
    </row>
    <row r="38" spans="1:2" x14ac:dyDescent="0.25">
      <c r="A38">
        <v>1996</v>
      </c>
      <c r="B38" s="1">
        <v>51075815092.5</v>
      </c>
    </row>
    <row r="39" spans="1:2" x14ac:dyDescent="0.25">
      <c r="A39">
        <v>1997</v>
      </c>
      <c r="B39" s="1">
        <v>54457835193.492699</v>
      </c>
    </row>
    <row r="40" spans="1:2" x14ac:dyDescent="0.25">
      <c r="A40">
        <v>1998</v>
      </c>
      <c r="B40" s="1">
        <v>54604050168.181801</v>
      </c>
    </row>
    <row r="41" spans="1:2" x14ac:dyDescent="0.25">
      <c r="A41">
        <v>1999</v>
      </c>
      <c r="B41" s="1">
        <v>59372613485.6576</v>
      </c>
    </row>
    <row r="42" spans="1:2" x14ac:dyDescent="0.25">
      <c r="A42">
        <v>2000</v>
      </c>
      <c r="B42" s="1">
        <v>69448756932.583298</v>
      </c>
    </row>
    <row r="43" spans="1:2" x14ac:dyDescent="0.25">
      <c r="A43">
        <v>2001</v>
      </c>
      <c r="B43" s="1">
        <v>74030364472.050598</v>
      </c>
    </row>
    <row r="44" spans="1:2" x14ac:dyDescent="0.25">
      <c r="A44">
        <v>2002</v>
      </c>
      <c r="B44" s="1">
        <v>95385819320.5737</v>
      </c>
    </row>
    <row r="45" spans="1:2" x14ac:dyDescent="0.25">
      <c r="A45">
        <v>2003</v>
      </c>
      <c r="B45" s="1">
        <v>104911947834.12199</v>
      </c>
    </row>
    <row r="46" spans="1:2" x14ac:dyDescent="0.25">
      <c r="A46">
        <v>2004</v>
      </c>
      <c r="B46" s="1">
        <v>136385979322.437</v>
      </c>
    </row>
    <row r="47" spans="1:2" x14ac:dyDescent="0.25">
      <c r="A47">
        <v>2005</v>
      </c>
      <c r="B47" s="1">
        <v>176134087150.341</v>
      </c>
    </row>
    <row r="48" spans="1:2" x14ac:dyDescent="0.25">
      <c r="A48">
        <v>2006</v>
      </c>
      <c r="B48" s="1">
        <v>236103982431.63501</v>
      </c>
    </row>
    <row r="49" spans="1:2" x14ac:dyDescent="0.25">
      <c r="A49">
        <v>2007</v>
      </c>
      <c r="B49" s="1">
        <v>275625684968.61499</v>
      </c>
    </row>
    <row r="50" spans="1:2" x14ac:dyDescent="0.25">
      <c r="A50">
        <v>2008</v>
      </c>
      <c r="B50" s="1">
        <v>339476215683.59198</v>
      </c>
    </row>
    <row r="51" spans="1:2" x14ac:dyDescent="0.25">
      <c r="A51">
        <v>2009</v>
      </c>
      <c r="B51" s="1">
        <v>295008767295.03802</v>
      </c>
    </row>
    <row r="52" spans="1:2" x14ac:dyDescent="0.25">
      <c r="A52">
        <v>2010</v>
      </c>
      <c r="B52" s="1">
        <v>361456622215.72101</v>
      </c>
    </row>
    <row r="53" spans="1:2" x14ac:dyDescent="0.25">
      <c r="A53">
        <v>2011</v>
      </c>
      <c r="B53" s="1">
        <v>404993594133.58197</v>
      </c>
    </row>
    <row r="54" spans="1:2" x14ac:dyDescent="0.25">
      <c r="A54">
        <v>2012</v>
      </c>
      <c r="B54" s="1">
        <v>455501524575.49799</v>
      </c>
    </row>
    <row r="55" spans="1:2" x14ac:dyDescent="0.25">
      <c r="A55">
        <v>2013</v>
      </c>
      <c r="B55" s="1">
        <v>508692961937.492</v>
      </c>
    </row>
    <row r="56" spans="1:2" x14ac:dyDescent="0.25">
      <c r="A56">
        <v>2014</v>
      </c>
      <c r="B56" s="1">
        <v>546676374567.72101</v>
      </c>
    </row>
    <row r="57" spans="1:2" x14ac:dyDescent="0.25">
      <c r="A57">
        <v>2015</v>
      </c>
      <c r="B57" s="1">
        <v>486803295097.89001</v>
      </c>
    </row>
    <row r="58" spans="1:2" x14ac:dyDescent="0.25">
      <c r="A58">
        <v>2016</v>
      </c>
      <c r="B58" s="1">
        <v>404650006428.61298</v>
      </c>
    </row>
    <row r="59" spans="1:2" x14ac:dyDescent="0.25">
      <c r="A59">
        <v>2017</v>
      </c>
      <c r="B59" s="1">
        <v>375746469538.66602</v>
      </c>
    </row>
    <row r="60" spans="1:2" x14ac:dyDescent="0.25">
      <c r="A60">
        <v>2018</v>
      </c>
      <c r="B60" s="1">
        <v>397190484464.30798</v>
      </c>
    </row>
    <row r="61" spans="1:2" x14ac:dyDescent="0.25">
      <c r="A61">
        <v>2019</v>
      </c>
      <c r="B61" s="1">
        <v>448120428858.76898</v>
      </c>
    </row>
    <row r="62" spans="1:2" x14ac:dyDescent="0.25">
      <c r="A62">
        <v>2020</v>
      </c>
      <c r="B62" s="1">
        <v>432293776262.39801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8" sqref="J8"/>
    </sheetView>
  </sheetViews>
  <sheetFormatPr defaultRowHeight="15" x14ac:dyDescent="0.25"/>
  <cols>
    <col min="2" max="2" width="19" bestFit="1" customWidth="1"/>
    <col min="3" max="3" width="20.28515625" bestFit="1" customWidth="1"/>
    <col min="4" max="5" width="19" bestFit="1" customWidth="1"/>
    <col min="6" max="6" width="32.7109375" bestFit="1" customWidth="1"/>
    <col min="7" max="7" width="19.85546875" bestFit="1" customWidth="1"/>
    <col min="10" max="11" width="30.140625" bestFit="1" customWidth="1"/>
  </cols>
  <sheetData>
    <row r="1" spans="1:10" ht="15.75" thickBot="1" x14ac:dyDescent="0.3">
      <c r="A1" s="10" t="s">
        <v>0</v>
      </c>
      <c r="B1" s="11" t="s">
        <v>1</v>
      </c>
      <c r="C1" s="11" t="s">
        <v>3</v>
      </c>
      <c r="D1" s="11" t="s">
        <v>2</v>
      </c>
      <c r="E1" s="11" t="s">
        <v>4</v>
      </c>
      <c r="F1" s="11" t="s">
        <v>5</v>
      </c>
      <c r="G1" s="12" t="s">
        <v>9</v>
      </c>
    </row>
    <row r="2" spans="1:10" x14ac:dyDescent="0.25">
      <c r="A2" s="13">
        <v>1960</v>
      </c>
      <c r="B2" s="9">
        <v>4196092258.15484</v>
      </c>
      <c r="C2" s="8"/>
      <c r="D2" s="8"/>
      <c r="E2" s="8"/>
      <c r="F2" s="8"/>
      <c r="G2" s="14"/>
    </row>
    <row r="3" spans="1:10" x14ac:dyDescent="0.25">
      <c r="A3" s="15">
        <v>1961</v>
      </c>
      <c r="B3" s="3">
        <v>4467200335.9932804</v>
      </c>
      <c r="C3" s="4">
        <f>B2</f>
        <v>4196092258.15484</v>
      </c>
      <c r="D3" s="5">
        <f>B3-C3</f>
        <v>271108077.83844042</v>
      </c>
      <c r="E3" s="3">
        <f>ABS(D3)</f>
        <v>271108077.83844042</v>
      </c>
      <c r="F3" s="5">
        <f>E3^2</f>
        <v>7.3499589869253872E+16</v>
      </c>
      <c r="G3" s="16">
        <f>E3/B3</f>
        <v>6.0688587358408597E-2</v>
      </c>
    </row>
    <row r="4" spans="1:10" x14ac:dyDescent="0.25">
      <c r="A4" s="15">
        <v>1962</v>
      </c>
      <c r="B4" s="3">
        <v>4909302953.9409199</v>
      </c>
      <c r="C4" s="4">
        <f t="shared" ref="C4:C62" si="0">B3</f>
        <v>4467200335.9932804</v>
      </c>
      <c r="D4" s="5">
        <f t="shared" ref="D4:D62" si="1">B4-C4</f>
        <v>442102617.94763947</v>
      </c>
      <c r="E4" s="3">
        <f t="shared" ref="E4:E62" si="2">ABS(D4)</f>
        <v>442102617.94763947</v>
      </c>
      <c r="F4" s="5">
        <f t="shared" ref="F4:F62" si="3">E4^2</f>
        <v>1.9545472479615648E+17</v>
      </c>
      <c r="G4" s="16">
        <f t="shared" ref="G4:G62" si="4">E4/B4</f>
        <v>9.0054050869430177E-2</v>
      </c>
      <c r="I4" s="7" t="s">
        <v>6</v>
      </c>
      <c r="J4" s="4">
        <f>AVERAGE(E3:E62)</f>
        <v>19903116683.438274</v>
      </c>
    </row>
    <row r="5" spans="1:10" x14ac:dyDescent="0.25">
      <c r="A5" s="15">
        <v>1963</v>
      </c>
      <c r="B5" s="3">
        <v>5165489010.2198</v>
      </c>
      <c r="C5" s="4">
        <f t="shared" si="0"/>
        <v>4909302953.9409199</v>
      </c>
      <c r="D5" s="5">
        <f t="shared" si="1"/>
        <v>256186056.27888012</v>
      </c>
      <c r="E5" s="3">
        <f t="shared" si="2"/>
        <v>256186056.27888012</v>
      </c>
      <c r="F5" s="5">
        <f t="shared" si="3"/>
        <v>6.5631295431725528E+16</v>
      </c>
      <c r="G5" s="16">
        <f t="shared" si="4"/>
        <v>4.9595702511809038E-2</v>
      </c>
      <c r="I5" s="7" t="s">
        <v>7</v>
      </c>
      <c r="J5" s="5">
        <f>AVERAGE(F3:F62)</f>
        <v>9.5055251910100949E+20</v>
      </c>
    </row>
    <row r="6" spans="1:10" x14ac:dyDescent="0.25">
      <c r="A6" s="15">
        <v>1964</v>
      </c>
      <c r="B6" s="3">
        <v>5552822483.5503302</v>
      </c>
      <c r="C6" s="4">
        <f t="shared" si="0"/>
        <v>5165489010.2198</v>
      </c>
      <c r="D6" s="5">
        <f t="shared" si="1"/>
        <v>387333473.33053017</v>
      </c>
      <c r="E6" s="3">
        <f t="shared" si="2"/>
        <v>387333473.33053017</v>
      </c>
      <c r="F6" s="5">
        <f t="shared" si="3"/>
        <v>1.5002721956229251E+17</v>
      </c>
      <c r="G6" s="16">
        <f t="shared" si="4"/>
        <v>6.975434105411546E-2</v>
      </c>
      <c r="I6" s="7" t="s">
        <v>8</v>
      </c>
      <c r="J6" s="24">
        <f>AVERAGE(G3:G62)</f>
        <v>0.16874303603220753</v>
      </c>
    </row>
    <row r="7" spans="1:10" x14ac:dyDescent="0.25">
      <c r="A7" s="15">
        <v>1965</v>
      </c>
      <c r="B7" s="3">
        <v>5874422511.5497704</v>
      </c>
      <c r="C7" s="4">
        <f t="shared" si="0"/>
        <v>5552822483.5503302</v>
      </c>
      <c r="D7" s="5">
        <f t="shared" si="1"/>
        <v>321600027.99944019</v>
      </c>
      <c r="E7" s="3">
        <f t="shared" si="2"/>
        <v>321600027.99944019</v>
      </c>
      <c r="F7" s="5">
        <f t="shared" si="3"/>
        <v>1.0342657800924072E+17</v>
      </c>
      <c r="G7" s="16">
        <f t="shared" si="4"/>
        <v>5.4745811586949807E-2</v>
      </c>
      <c r="I7" s="2"/>
      <c r="J7" s="2"/>
    </row>
    <row r="8" spans="1:10" x14ac:dyDescent="0.25">
      <c r="A8" s="15">
        <v>1966</v>
      </c>
      <c r="B8" s="3">
        <v>6366792664.1467199</v>
      </c>
      <c r="C8" s="4">
        <f t="shared" si="0"/>
        <v>5874422511.5497704</v>
      </c>
      <c r="D8" s="5">
        <f t="shared" si="1"/>
        <v>492370152.59694958</v>
      </c>
      <c r="E8" s="3">
        <f t="shared" si="2"/>
        <v>492370152.59694958</v>
      </c>
      <c r="F8" s="5">
        <f t="shared" si="3"/>
        <v>2.4242836716834342E+17</v>
      </c>
      <c r="G8" s="16">
        <f t="shared" si="4"/>
        <v>7.7334095606667166E-2</v>
      </c>
      <c r="I8" s="7" t="s">
        <v>10</v>
      </c>
      <c r="J8" s="24">
        <f>100%-17%</f>
        <v>0.83</v>
      </c>
    </row>
    <row r="9" spans="1:10" x14ac:dyDescent="0.25">
      <c r="A9" s="15">
        <v>1967</v>
      </c>
      <c r="B9" s="3">
        <v>5203135937.28125</v>
      </c>
      <c r="C9" s="4">
        <f t="shared" si="0"/>
        <v>6366792664.1467199</v>
      </c>
      <c r="D9" s="5">
        <f t="shared" si="1"/>
        <v>-1163656726.8654699</v>
      </c>
      <c r="E9" s="3">
        <f t="shared" si="2"/>
        <v>1163656726.8654699</v>
      </c>
      <c r="F9" s="5">
        <f t="shared" si="3"/>
        <v>1.3540969779792589E+18</v>
      </c>
      <c r="G9" s="16">
        <f t="shared" si="4"/>
        <v>0.22364526717968194</v>
      </c>
    </row>
    <row r="10" spans="1:10" x14ac:dyDescent="0.25">
      <c r="A10" s="15">
        <v>1968</v>
      </c>
      <c r="B10" s="3">
        <v>5200895982.0803604</v>
      </c>
      <c r="C10" s="4">
        <f t="shared" si="0"/>
        <v>5203135937.28125</v>
      </c>
      <c r="D10" s="5">
        <f t="shared" si="1"/>
        <v>-2239955.2008895874</v>
      </c>
      <c r="E10" s="3">
        <f t="shared" si="2"/>
        <v>2239955.2008895874</v>
      </c>
      <c r="F10" s="5">
        <f t="shared" si="3"/>
        <v>5017399301992.3115</v>
      </c>
      <c r="G10" s="16">
        <f t="shared" si="4"/>
        <v>4.3068640645906639E-4</v>
      </c>
    </row>
    <row r="11" spans="1:10" x14ac:dyDescent="0.25">
      <c r="A11" s="15">
        <v>1969</v>
      </c>
      <c r="B11" s="3">
        <v>6634187316.2536697</v>
      </c>
      <c r="C11" s="4">
        <f t="shared" si="0"/>
        <v>5200895982.0803604</v>
      </c>
      <c r="D11" s="5">
        <f t="shared" si="1"/>
        <v>1433291334.1733093</v>
      </c>
      <c r="E11" s="3">
        <f t="shared" si="2"/>
        <v>1433291334.1733093</v>
      </c>
      <c r="F11" s="5">
        <f t="shared" si="3"/>
        <v>2.0543240486163052E+18</v>
      </c>
      <c r="G11" s="16">
        <f t="shared" si="4"/>
        <v>0.21604625643622766</v>
      </c>
    </row>
    <row r="12" spans="1:10" x14ac:dyDescent="0.25">
      <c r="A12" s="15">
        <v>1970</v>
      </c>
      <c r="B12" s="3">
        <v>12545849083.018299</v>
      </c>
      <c r="C12" s="4">
        <f t="shared" si="0"/>
        <v>6634187316.2536697</v>
      </c>
      <c r="D12" s="5">
        <f t="shared" si="1"/>
        <v>5911661766.7646294</v>
      </c>
      <c r="E12" s="3">
        <f t="shared" si="2"/>
        <v>5911661766.7646294</v>
      </c>
      <c r="F12" s="5">
        <f t="shared" si="3"/>
        <v>3.4947744844626698E+19</v>
      </c>
      <c r="G12" s="16">
        <f t="shared" si="4"/>
        <v>0.47120459744462295</v>
      </c>
    </row>
    <row r="13" spans="1:10" x14ac:dyDescent="0.25">
      <c r="A13" s="15">
        <v>1971</v>
      </c>
      <c r="B13" s="3">
        <v>9181769911.5044308</v>
      </c>
      <c r="C13" s="4">
        <f t="shared" si="0"/>
        <v>12545849083.018299</v>
      </c>
      <c r="D13" s="5">
        <f t="shared" si="1"/>
        <v>-3364079171.5138683</v>
      </c>
      <c r="E13" s="3">
        <f t="shared" si="2"/>
        <v>3364079171.5138683</v>
      </c>
      <c r="F13" s="5">
        <f t="shared" si="3"/>
        <v>1.1317028672213434E+19</v>
      </c>
      <c r="G13" s="16">
        <f t="shared" si="4"/>
        <v>0.36638678641890132</v>
      </c>
    </row>
    <row r="14" spans="1:10" x14ac:dyDescent="0.25">
      <c r="A14" s="15">
        <v>1972</v>
      </c>
      <c r="B14" s="3">
        <v>12274416017.7976</v>
      </c>
      <c r="C14" s="4">
        <f t="shared" si="0"/>
        <v>9181769911.5044308</v>
      </c>
      <c r="D14" s="5">
        <f t="shared" si="1"/>
        <v>3092646106.293169</v>
      </c>
      <c r="E14" s="3">
        <f t="shared" si="2"/>
        <v>3092646106.293169</v>
      </c>
      <c r="F14" s="5">
        <f t="shared" si="3"/>
        <v>9.5644599387702989E+18</v>
      </c>
      <c r="G14" s="16">
        <f t="shared" si="4"/>
        <v>0.25195871655392066</v>
      </c>
    </row>
    <row r="15" spans="1:10" x14ac:dyDescent="0.25">
      <c r="A15" s="15">
        <v>1973</v>
      </c>
      <c r="B15" s="3">
        <v>15162871287.1287</v>
      </c>
      <c r="C15" s="4">
        <f t="shared" si="0"/>
        <v>12274416017.7976</v>
      </c>
      <c r="D15" s="5">
        <f t="shared" si="1"/>
        <v>2888455269.3311005</v>
      </c>
      <c r="E15" s="3">
        <f t="shared" si="2"/>
        <v>2888455269.3311005</v>
      </c>
      <c r="F15" s="5">
        <f t="shared" si="3"/>
        <v>8.3431738429266002E+18</v>
      </c>
      <c r="G15" s="16">
        <f t="shared" si="4"/>
        <v>0.1904952706274716</v>
      </c>
    </row>
    <row r="16" spans="1:10" x14ac:dyDescent="0.25">
      <c r="A16" s="15">
        <v>1974</v>
      </c>
      <c r="B16" s="3">
        <v>24846641318.124199</v>
      </c>
      <c r="C16" s="4">
        <f t="shared" si="0"/>
        <v>15162871287.1287</v>
      </c>
      <c r="D16" s="5">
        <f t="shared" si="1"/>
        <v>9683770030.9954987</v>
      </c>
      <c r="E16" s="3">
        <f t="shared" si="2"/>
        <v>9683770030.9954987</v>
      </c>
      <c r="F16" s="5">
        <f t="shared" si="3"/>
        <v>9.3775402013206561E+19</v>
      </c>
      <c r="G16" s="16">
        <f t="shared" si="4"/>
        <v>0.38974161163310811</v>
      </c>
    </row>
    <row r="17" spans="1:7" x14ac:dyDescent="0.25">
      <c r="A17" s="15">
        <v>1975</v>
      </c>
      <c r="B17" s="3">
        <v>27778934624.6973</v>
      </c>
      <c r="C17" s="4">
        <f t="shared" si="0"/>
        <v>24846641318.124199</v>
      </c>
      <c r="D17" s="5">
        <f t="shared" si="1"/>
        <v>2932293306.573101</v>
      </c>
      <c r="E17" s="3">
        <f t="shared" si="2"/>
        <v>2932293306.573101</v>
      </c>
      <c r="F17" s="5">
        <f t="shared" si="3"/>
        <v>8.5983440357734103E+18</v>
      </c>
      <c r="G17" s="16">
        <f t="shared" si="4"/>
        <v>0.1055581629097503</v>
      </c>
    </row>
    <row r="18" spans="1:7" x14ac:dyDescent="0.25">
      <c r="A18" s="15">
        <v>1976</v>
      </c>
      <c r="B18" s="3">
        <v>36308883248.731003</v>
      </c>
      <c r="C18" s="4">
        <f t="shared" si="0"/>
        <v>27778934624.6973</v>
      </c>
      <c r="D18" s="5">
        <f t="shared" si="1"/>
        <v>8529948624.0337029</v>
      </c>
      <c r="E18" s="3">
        <f t="shared" si="2"/>
        <v>8529948624.0337029</v>
      </c>
      <c r="F18" s="5">
        <f t="shared" si="3"/>
        <v>7.2760023528654463E+19</v>
      </c>
      <c r="G18" s="16">
        <f t="shared" si="4"/>
        <v>0.23492731973054623</v>
      </c>
    </row>
    <row r="19" spans="1:7" x14ac:dyDescent="0.25">
      <c r="A19" s="15">
        <v>1977</v>
      </c>
      <c r="B19" s="3">
        <v>36035407725.321899</v>
      </c>
      <c r="C19" s="4">
        <f t="shared" si="0"/>
        <v>36308883248.731003</v>
      </c>
      <c r="D19" s="5">
        <f t="shared" si="1"/>
        <v>-273475523.40910339</v>
      </c>
      <c r="E19" s="3">
        <f t="shared" si="2"/>
        <v>273475523.40910339</v>
      </c>
      <c r="F19" s="5">
        <f t="shared" si="3"/>
        <v>7.4788861903883056E+16</v>
      </c>
      <c r="G19" s="16">
        <f t="shared" si="4"/>
        <v>7.5890780949020185E-3</v>
      </c>
    </row>
    <row r="20" spans="1:7" x14ac:dyDescent="0.25">
      <c r="A20" s="15">
        <v>1978</v>
      </c>
      <c r="B20" s="3">
        <v>36527862208.713303</v>
      </c>
      <c r="C20" s="4">
        <f t="shared" si="0"/>
        <v>36035407725.321899</v>
      </c>
      <c r="D20" s="5">
        <f t="shared" si="1"/>
        <v>492454483.3914032</v>
      </c>
      <c r="E20" s="3">
        <f t="shared" si="2"/>
        <v>492454483.3914032</v>
      </c>
      <c r="F20" s="5">
        <f t="shared" si="3"/>
        <v>2.4251141821229382E+17</v>
      </c>
      <c r="G20" s="16">
        <f t="shared" si="4"/>
        <v>1.3481612490148242E-2</v>
      </c>
    </row>
    <row r="21" spans="1:7" x14ac:dyDescent="0.25">
      <c r="A21" s="15">
        <v>1979</v>
      </c>
      <c r="B21" s="3">
        <v>47259911894.273102</v>
      </c>
      <c r="C21" s="4">
        <f t="shared" si="0"/>
        <v>36527862208.713303</v>
      </c>
      <c r="D21" s="5">
        <f t="shared" si="1"/>
        <v>10732049685.559799</v>
      </c>
      <c r="E21" s="3">
        <f t="shared" si="2"/>
        <v>10732049685.559799</v>
      </c>
      <c r="F21" s="5">
        <f t="shared" si="3"/>
        <v>1.1517689045332419E+20</v>
      </c>
      <c r="G21" s="16">
        <f t="shared" si="4"/>
        <v>0.22708568965530163</v>
      </c>
    </row>
    <row r="22" spans="1:7" x14ac:dyDescent="0.25">
      <c r="A22" s="15">
        <v>1980</v>
      </c>
      <c r="B22" s="3">
        <v>64201788122.6054</v>
      </c>
      <c r="C22" s="4">
        <f t="shared" si="0"/>
        <v>47259911894.273102</v>
      </c>
      <c r="D22" s="5">
        <f t="shared" si="1"/>
        <v>16941876228.332298</v>
      </c>
      <c r="E22" s="3">
        <f t="shared" si="2"/>
        <v>16941876228.332298</v>
      </c>
      <c r="F22" s="5">
        <f t="shared" si="3"/>
        <v>2.8702717013613101E+20</v>
      </c>
      <c r="G22" s="16">
        <f t="shared" si="4"/>
        <v>0.26388480327025465</v>
      </c>
    </row>
    <row r="23" spans="1:7" x14ac:dyDescent="0.25">
      <c r="A23" s="15">
        <v>1981</v>
      </c>
      <c r="B23" s="3">
        <v>164475209515.19</v>
      </c>
      <c r="C23" s="4">
        <f t="shared" si="0"/>
        <v>64201788122.6054</v>
      </c>
      <c r="D23" s="5">
        <f t="shared" si="1"/>
        <v>100273421392.58459</v>
      </c>
      <c r="E23" s="3">
        <f t="shared" si="2"/>
        <v>100273421392.58459</v>
      </c>
      <c r="F23" s="5">
        <f t="shared" si="3"/>
        <v>1.0054759037774842E+22</v>
      </c>
      <c r="G23" s="16">
        <f t="shared" si="4"/>
        <v>0.60965674820024418</v>
      </c>
    </row>
    <row r="24" spans="1:7" x14ac:dyDescent="0.25">
      <c r="A24" s="15">
        <v>1982</v>
      </c>
      <c r="B24" s="3">
        <v>142769363313.375</v>
      </c>
      <c r="C24" s="4">
        <f t="shared" si="0"/>
        <v>164475209515.19</v>
      </c>
      <c r="D24" s="5">
        <f t="shared" si="1"/>
        <v>-21705846201.815002</v>
      </c>
      <c r="E24" s="3">
        <f t="shared" si="2"/>
        <v>21705846201.815002</v>
      </c>
      <c r="F24" s="5">
        <f t="shared" si="3"/>
        <v>4.7114375933684679E+20</v>
      </c>
      <c r="G24" s="16">
        <f t="shared" si="4"/>
        <v>0.15203434194891827</v>
      </c>
    </row>
    <row r="25" spans="1:7" x14ac:dyDescent="0.25">
      <c r="A25" s="15">
        <v>1983</v>
      </c>
      <c r="B25" s="3">
        <v>97094911790.694794</v>
      </c>
      <c r="C25" s="4">
        <f t="shared" si="0"/>
        <v>142769363313.375</v>
      </c>
      <c r="D25" s="5">
        <f t="shared" si="1"/>
        <v>-45674451522.680206</v>
      </c>
      <c r="E25" s="3">
        <f t="shared" si="2"/>
        <v>45674451522.680206</v>
      </c>
      <c r="F25" s="5">
        <f t="shared" si="3"/>
        <v>2.0861555218976641E+21</v>
      </c>
      <c r="G25" s="16">
        <f t="shared" si="4"/>
        <v>0.47041035086513638</v>
      </c>
    </row>
    <row r="26" spans="1:7" x14ac:dyDescent="0.25">
      <c r="A26" s="15">
        <v>1984</v>
      </c>
      <c r="B26" s="3">
        <v>73484359521.099701</v>
      </c>
      <c r="C26" s="4">
        <f t="shared" si="0"/>
        <v>97094911790.694794</v>
      </c>
      <c r="D26" s="5">
        <f t="shared" si="1"/>
        <v>-23610552269.595093</v>
      </c>
      <c r="E26" s="3">
        <f t="shared" si="2"/>
        <v>23610552269.595093</v>
      </c>
      <c r="F26" s="5">
        <f t="shared" si="3"/>
        <v>5.5745817847528201E+20</v>
      </c>
      <c r="G26" s="16">
        <f t="shared" si="4"/>
        <v>0.32130037498409103</v>
      </c>
    </row>
    <row r="27" spans="1:7" x14ac:dyDescent="0.25">
      <c r="A27" s="15">
        <v>1985</v>
      </c>
      <c r="B27" s="3">
        <v>73745821156.299606</v>
      </c>
      <c r="C27" s="4">
        <f t="shared" si="0"/>
        <v>73484359521.099701</v>
      </c>
      <c r="D27" s="5">
        <f t="shared" si="1"/>
        <v>261461635.1999054</v>
      </c>
      <c r="E27" s="3">
        <f t="shared" si="2"/>
        <v>261461635.1999054</v>
      </c>
      <c r="F27" s="5">
        <f t="shared" si="3"/>
        <v>6.8362186681408408E+16</v>
      </c>
      <c r="G27" s="16">
        <f t="shared" si="4"/>
        <v>3.5454434041185057E-3</v>
      </c>
    </row>
    <row r="28" spans="1:7" x14ac:dyDescent="0.25">
      <c r="A28" s="15">
        <v>1986</v>
      </c>
      <c r="B28" s="3">
        <v>54805852581.151604</v>
      </c>
      <c r="C28" s="4">
        <f t="shared" si="0"/>
        <v>73745821156.299606</v>
      </c>
      <c r="D28" s="5">
        <f t="shared" si="1"/>
        <v>-18939968575.148003</v>
      </c>
      <c r="E28" s="3">
        <f t="shared" si="2"/>
        <v>18939968575.148003</v>
      </c>
      <c r="F28" s="5">
        <f t="shared" si="3"/>
        <v>3.5872240962759387E+20</v>
      </c>
      <c r="G28" s="16">
        <f t="shared" si="4"/>
        <v>0.34558295662134608</v>
      </c>
    </row>
    <row r="29" spans="1:7" x14ac:dyDescent="0.25">
      <c r="A29" s="15">
        <v>1987</v>
      </c>
      <c r="B29" s="3">
        <v>52676041930.579102</v>
      </c>
      <c r="C29" s="4">
        <f t="shared" si="0"/>
        <v>54805852581.151604</v>
      </c>
      <c r="D29" s="5">
        <f t="shared" si="1"/>
        <v>-2129810650.5725021</v>
      </c>
      <c r="E29" s="3">
        <f t="shared" si="2"/>
        <v>2129810650.5725021</v>
      </c>
      <c r="F29" s="5">
        <f t="shared" si="3"/>
        <v>4.5360934072920648E+18</v>
      </c>
      <c r="G29" s="16">
        <f t="shared" si="4"/>
        <v>4.0432245334213704E-2</v>
      </c>
    </row>
    <row r="30" spans="1:7" x14ac:dyDescent="0.25">
      <c r="A30" s="15">
        <v>1988</v>
      </c>
      <c r="B30" s="3">
        <v>49648470439.796303</v>
      </c>
      <c r="C30" s="4">
        <f t="shared" si="0"/>
        <v>52676041930.579102</v>
      </c>
      <c r="D30" s="5">
        <f t="shared" si="1"/>
        <v>-3027571490.7827988</v>
      </c>
      <c r="E30" s="3">
        <f t="shared" si="2"/>
        <v>3027571490.7827988</v>
      </c>
      <c r="F30" s="5">
        <f t="shared" si="3"/>
        <v>9.1661891318007788E+18</v>
      </c>
      <c r="G30" s="16">
        <f t="shared" si="4"/>
        <v>6.0980156366630262E-2</v>
      </c>
    </row>
    <row r="31" spans="1:7" x14ac:dyDescent="0.25">
      <c r="A31" s="15">
        <v>1989</v>
      </c>
      <c r="B31" s="3">
        <v>44003061108.335701</v>
      </c>
      <c r="C31" s="4">
        <f t="shared" si="0"/>
        <v>49648470439.796303</v>
      </c>
      <c r="D31" s="5">
        <f t="shared" si="1"/>
        <v>-5645409331.4606018</v>
      </c>
      <c r="E31" s="3">
        <f t="shared" si="2"/>
        <v>5645409331.4606018</v>
      </c>
      <c r="F31" s="5">
        <f t="shared" si="3"/>
        <v>3.1870646519742439E+19</v>
      </c>
      <c r="G31" s="16">
        <f t="shared" si="4"/>
        <v>0.12829583190954791</v>
      </c>
    </row>
    <row r="32" spans="1:7" x14ac:dyDescent="0.25">
      <c r="A32" s="15">
        <v>1990</v>
      </c>
      <c r="B32" s="3">
        <v>54035795388.091499</v>
      </c>
      <c r="C32" s="4">
        <f t="shared" si="0"/>
        <v>44003061108.335701</v>
      </c>
      <c r="D32" s="5">
        <f t="shared" si="1"/>
        <v>10032734279.755798</v>
      </c>
      <c r="E32" s="3">
        <f t="shared" si="2"/>
        <v>10032734279.755798</v>
      </c>
      <c r="F32" s="5">
        <f t="shared" si="3"/>
        <v>1.006557571281871E+20</v>
      </c>
      <c r="G32" s="16">
        <f t="shared" si="4"/>
        <v>0.18566830020173683</v>
      </c>
    </row>
    <row r="33" spans="1:7" x14ac:dyDescent="0.25">
      <c r="A33" s="15">
        <v>1991</v>
      </c>
      <c r="B33" s="3">
        <v>49118433047.531799</v>
      </c>
      <c r="C33" s="4">
        <f t="shared" si="0"/>
        <v>54035795388.091499</v>
      </c>
      <c r="D33" s="5">
        <f t="shared" si="1"/>
        <v>-4917362340.5597</v>
      </c>
      <c r="E33" s="3">
        <f t="shared" si="2"/>
        <v>4917362340.5597</v>
      </c>
      <c r="F33" s="5">
        <f t="shared" si="3"/>
        <v>2.4180452388354773E+19</v>
      </c>
      <c r="G33" s="16">
        <f t="shared" si="4"/>
        <v>0.10011236180521434</v>
      </c>
    </row>
    <row r="34" spans="1:7" x14ac:dyDescent="0.25">
      <c r="A34" s="15">
        <v>1992</v>
      </c>
      <c r="B34" s="3">
        <v>47794925814.755798</v>
      </c>
      <c r="C34" s="4">
        <f t="shared" si="0"/>
        <v>49118433047.531799</v>
      </c>
      <c r="D34" s="5">
        <f t="shared" si="1"/>
        <v>-1323507232.776001</v>
      </c>
      <c r="E34" s="3">
        <f t="shared" si="2"/>
        <v>1323507232.776001</v>
      </c>
      <c r="F34" s="5">
        <f t="shared" si="3"/>
        <v>1.7516713952103877E+18</v>
      </c>
      <c r="G34" s="16">
        <f t="shared" si="4"/>
        <v>2.7691375396326958E-2</v>
      </c>
    </row>
    <row r="35" spans="1:7" x14ac:dyDescent="0.25">
      <c r="A35" s="15">
        <v>1993</v>
      </c>
      <c r="B35" s="3">
        <v>27752204320.088299</v>
      </c>
      <c r="C35" s="4">
        <f t="shared" si="0"/>
        <v>47794925814.755798</v>
      </c>
      <c r="D35" s="5">
        <f t="shared" si="1"/>
        <v>-20042721494.6675</v>
      </c>
      <c r="E35" s="3">
        <f t="shared" si="2"/>
        <v>20042721494.6675</v>
      </c>
      <c r="F35" s="5">
        <f t="shared" si="3"/>
        <v>4.0171068491280659E+20</v>
      </c>
      <c r="G35" s="16">
        <f t="shared" si="4"/>
        <v>0.72220286588765392</v>
      </c>
    </row>
    <row r="36" spans="1:7" x14ac:dyDescent="0.25">
      <c r="A36" s="15">
        <v>1994</v>
      </c>
      <c r="B36" s="3">
        <v>33833042987.758202</v>
      </c>
      <c r="C36" s="4">
        <f t="shared" si="0"/>
        <v>27752204320.088299</v>
      </c>
      <c r="D36" s="5">
        <f t="shared" si="1"/>
        <v>6080838667.6699028</v>
      </c>
      <c r="E36" s="3">
        <f t="shared" si="2"/>
        <v>6080838667.6699028</v>
      </c>
      <c r="F36" s="5">
        <f t="shared" si="3"/>
        <v>3.6976598902229475E+19</v>
      </c>
      <c r="G36" s="16">
        <f t="shared" si="4"/>
        <v>0.17973076408971345</v>
      </c>
    </row>
    <row r="37" spans="1:7" x14ac:dyDescent="0.25">
      <c r="A37" s="15">
        <v>1995</v>
      </c>
      <c r="B37" s="3">
        <v>44062465800.170601</v>
      </c>
      <c r="C37" s="4">
        <f t="shared" si="0"/>
        <v>33833042987.758202</v>
      </c>
      <c r="D37" s="5">
        <f t="shared" si="1"/>
        <v>10229422812.412399</v>
      </c>
      <c r="E37" s="3">
        <f t="shared" si="2"/>
        <v>10229422812.412399</v>
      </c>
      <c r="F37" s="5">
        <f t="shared" si="3"/>
        <v>1.046410910751032E+20</v>
      </c>
      <c r="G37" s="16">
        <f t="shared" si="4"/>
        <v>0.23215729366586635</v>
      </c>
    </row>
    <row r="38" spans="1:7" x14ac:dyDescent="0.25">
      <c r="A38" s="15">
        <v>1996</v>
      </c>
      <c r="B38" s="3">
        <v>51075815092.5</v>
      </c>
      <c r="C38" s="4">
        <f t="shared" si="0"/>
        <v>44062465800.170601</v>
      </c>
      <c r="D38" s="5">
        <f t="shared" si="1"/>
        <v>7013349292.3293991</v>
      </c>
      <c r="E38" s="3">
        <f t="shared" si="2"/>
        <v>7013349292.3293991</v>
      </c>
      <c r="F38" s="5">
        <f t="shared" si="3"/>
        <v>4.9187068296217281E+19</v>
      </c>
      <c r="G38" s="16">
        <f t="shared" si="4"/>
        <v>0.13731252804537705</v>
      </c>
    </row>
    <row r="39" spans="1:7" x14ac:dyDescent="0.25">
      <c r="A39" s="15">
        <v>1997</v>
      </c>
      <c r="B39" s="3">
        <v>54457835193.492699</v>
      </c>
      <c r="C39" s="4">
        <f t="shared" si="0"/>
        <v>51075815092.5</v>
      </c>
      <c r="D39" s="5">
        <f t="shared" si="1"/>
        <v>3382020100.9926987</v>
      </c>
      <c r="E39" s="3">
        <f t="shared" si="2"/>
        <v>3382020100.9926987</v>
      </c>
      <c r="F39" s="5">
        <f t="shared" si="3"/>
        <v>1.1438059963518665E+19</v>
      </c>
      <c r="G39" s="16">
        <f t="shared" si="4"/>
        <v>6.2103462045013949E-2</v>
      </c>
    </row>
    <row r="40" spans="1:7" x14ac:dyDescent="0.25">
      <c r="A40" s="15">
        <v>1998</v>
      </c>
      <c r="B40" s="3">
        <v>54604050168.181801</v>
      </c>
      <c r="C40" s="4">
        <f t="shared" si="0"/>
        <v>54457835193.492699</v>
      </c>
      <c r="D40" s="5">
        <f t="shared" si="1"/>
        <v>146214974.68910217</v>
      </c>
      <c r="E40" s="3">
        <f t="shared" si="2"/>
        <v>146214974.68910217</v>
      </c>
      <c r="F40" s="5">
        <f t="shared" si="3"/>
        <v>2.1378818823334788E+16</v>
      </c>
      <c r="G40" s="16">
        <f t="shared" si="4"/>
        <v>2.6777313081860505E-3</v>
      </c>
    </row>
    <row r="41" spans="1:7" x14ac:dyDescent="0.25">
      <c r="A41" s="15">
        <v>1999</v>
      </c>
      <c r="B41" s="3">
        <v>59372613485.6576</v>
      </c>
      <c r="C41" s="4">
        <f t="shared" si="0"/>
        <v>54604050168.181801</v>
      </c>
      <c r="D41" s="5">
        <f t="shared" si="1"/>
        <v>4768563317.4757996</v>
      </c>
      <c r="E41" s="3">
        <f t="shared" si="2"/>
        <v>4768563317.4757996</v>
      </c>
      <c r="F41" s="5">
        <f t="shared" si="3"/>
        <v>2.2739196112775803E+19</v>
      </c>
      <c r="G41" s="16">
        <f t="shared" si="4"/>
        <v>8.0315873557220488E-2</v>
      </c>
    </row>
    <row r="42" spans="1:7" x14ac:dyDescent="0.25">
      <c r="A42" s="15">
        <v>2000</v>
      </c>
      <c r="B42" s="3">
        <v>69448756932.583298</v>
      </c>
      <c r="C42" s="4">
        <f t="shared" si="0"/>
        <v>59372613485.6576</v>
      </c>
      <c r="D42" s="5">
        <f t="shared" si="1"/>
        <v>10076143446.925697</v>
      </c>
      <c r="E42" s="3">
        <f t="shared" si="2"/>
        <v>10076143446.925697</v>
      </c>
      <c r="F42" s="5">
        <f t="shared" si="3"/>
        <v>1.0152866676302368E+20</v>
      </c>
      <c r="G42" s="16">
        <f t="shared" si="4"/>
        <v>0.14508745572951026</v>
      </c>
    </row>
    <row r="43" spans="1:7" x14ac:dyDescent="0.25">
      <c r="A43" s="15">
        <v>2001</v>
      </c>
      <c r="B43" s="3">
        <v>74030364472.050598</v>
      </c>
      <c r="C43" s="4">
        <f t="shared" si="0"/>
        <v>69448756932.583298</v>
      </c>
      <c r="D43" s="5">
        <f t="shared" si="1"/>
        <v>4581607539.4673004</v>
      </c>
      <c r="E43" s="3">
        <f t="shared" si="2"/>
        <v>4581607539.4673004</v>
      </c>
      <c r="F43" s="5">
        <f t="shared" si="3"/>
        <v>2.099112764570361E+19</v>
      </c>
      <c r="G43" s="16">
        <f t="shared" si="4"/>
        <v>6.1888220761050543E-2</v>
      </c>
    </row>
    <row r="44" spans="1:7" x14ac:dyDescent="0.25">
      <c r="A44" s="15">
        <v>2002</v>
      </c>
      <c r="B44" s="3">
        <v>95385819320.5737</v>
      </c>
      <c r="C44" s="4">
        <f t="shared" si="0"/>
        <v>74030364472.050598</v>
      </c>
      <c r="D44" s="5">
        <f t="shared" si="1"/>
        <v>21355454848.523102</v>
      </c>
      <c r="E44" s="3">
        <f t="shared" si="2"/>
        <v>21355454848.523102</v>
      </c>
      <c r="F44" s="5">
        <f t="shared" si="3"/>
        <v>4.5605545178730883E+20</v>
      </c>
      <c r="G44" s="16">
        <f t="shared" si="4"/>
        <v>0.22388500723311353</v>
      </c>
    </row>
    <row r="45" spans="1:7" x14ac:dyDescent="0.25">
      <c r="A45" s="15">
        <v>2003</v>
      </c>
      <c r="B45" s="3">
        <v>104911947834.12199</v>
      </c>
      <c r="C45" s="4">
        <f t="shared" si="0"/>
        <v>95385819320.5737</v>
      </c>
      <c r="D45" s="5">
        <f t="shared" si="1"/>
        <v>9526128513.5482941</v>
      </c>
      <c r="E45" s="3">
        <f t="shared" si="2"/>
        <v>9526128513.5482941</v>
      </c>
      <c r="F45" s="5">
        <f t="shared" si="3"/>
        <v>9.0747124456637825E+19</v>
      </c>
      <c r="G45" s="16">
        <f t="shared" si="4"/>
        <v>9.0801178609420274E-2</v>
      </c>
    </row>
    <row r="46" spans="1:7" x14ac:dyDescent="0.25">
      <c r="A46" s="15">
        <v>2004</v>
      </c>
      <c r="B46" s="3">
        <v>136385979322.437</v>
      </c>
      <c r="C46" s="4">
        <f t="shared" si="0"/>
        <v>104911947834.12199</v>
      </c>
      <c r="D46" s="5">
        <f t="shared" si="1"/>
        <v>31474031488.315002</v>
      </c>
      <c r="E46" s="3">
        <f t="shared" si="2"/>
        <v>31474031488.315002</v>
      </c>
      <c r="F46" s="5">
        <f t="shared" si="3"/>
        <v>9.9061465812744431E+20</v>
      </c>
      <c r="G46" s="16">
        <f t="shared" si="4"/>
        <v>0.23077175267338626</v>
      </c>
    </row>
    <row r="47" spans="1:7" x14ac:dyDescent="0.25">
      <c r="A47" s="15">
        <v>2005</v>
      </c>
      <c r="B47" s="3">
        <v>176134087150.341</v>
      </c>
      <c r="C47" s="4">
        <f t="shared" si="0"/>
        <v>136385979322.437</v>
      </c>
      <c r="D47" s="5">
        <f t="shared" si="1"/>
        <v>39748107827.904007</v>
      </c>
      <c r="E47" s="3">
        <f t="shared" si="2"/>
        <v>39748107827.904007</v>
      </c>
      <c r="F47" s="5">
        <f t="shared" si="3"/>
        <v>1.5799120758986839E+21</v>
      </c>
      <c r="G47" s="16">
        <f t="shared" si="4"/>
        <v>0.22566959338186829</v>
      </c>
    </row>
    <row r="48" spans="1:7" x14ac:dyDescent="0.25">
      <c r="A48" s="15">
        <v>2006</v>
      </c>
      <c r="B48" s="3">
        <v>236103982431.63501</v>
      </c>
      <c r="C48" s="4">
        <f t="shared" si="0"/>
        <v>176134087150.341</v>
      </c>
      <c r="D48" s="5">
        <f t="shared" si="1"/>
        <v>59969895281.294006</v>
      </c>
      <c r="E48" s="3">
        <f t="shared" si="2"/>
        <v>59969895281.294006</v>
      </c>
      <c r="F48" s="5">
        <f t="shared" si="3"/>
        <v>3.5963883400493694E+21</v>
      </c>
      <c r="G48" s="16">
        <f t="shared" si="4"/>
        <v>0.25399781343653771</v>
      </c>
    </row>
    <row r="49" spans="1:7" x14ac:dyDescent="0.25">
      <c r="A49" s="15">
        <v>2007</v>
      </c>
      <c r="B49" s="3">
        <v>275625684968.61499</v>
      </c>
      <c r="C49" s="4">
        <f t="shared" si="0"/>
        <v>236103982431.63501</v>
      </c>
      <c r="D49" s="5">
        <f t="shared" si="1"/>
        <v>39521702536.97998</v>
      </c>
      <c r="E49" s="3">
        <f t="shared" si="2"/>
        <v>39521702536.97998</v>
      </c>
      <c r="F49" s="5">
        <f t="shared" si="3"/>
        <v>1.5619649714215298E+21</v>
      </c>
      <c r="G49" s="16">
        <f t="shared" si="4"/>
        <v>0.14338904061673441</v>
      </c>
    </row>
    <row r="50" spans="1:7" x14ac:dyDescent="0.25">
      <c r="A50" s="15">
        <v>2008</v>
      </c>
      <c r="B50" s="3">
        <v>339476215683.59198</v>
      </c>
      <c r="C50" s="4">
        <f t="shared" si="0"/>
        <v>275625684968.61499</v>
      </c>
      <c r="D50" s="5">
        <f t="shared" si="1"/>
        <v>63850530714.97699</v>
      </c>
      <c r="E50" s="3">
        <f t="shared" si="2"/>
        <v>63850530714.97699</v>
      </c>
      <c r="F50" s="5">
        <f t="shared" si="3"/>
        <v>4.0768902725842198E+21</v>
      </c>
      <c r="G50" s="16">
        <f t="shared" si="4"/>
        <v>0.18808543210134265</v>
      </c>
    </row>
    <row r="51" spans="1:7" x14ac:dyDescent="0.25">
      <c r="A51" s="15">
        <v>2009</v>
      </c>
      <c r="B51" s="3">
        <v>295008767295.03802</v>
      </c>
      <c r="C51" s="4">
        <f t="shared" si="0"/>
        <v>339476215683.59198</v>
      </c>
      <c r="D51" s="5">
        <f t="shared" si="1"/>
        <v>-44467448388.553955</v>
      </c>
      <c r="E51" s="3">
        <f t="shared" si="2"/>
        <v>44467448388.553955</v>
      </c>
      <c r="F51" s="5">
        <f t="shared" si="3"/>
        <v>1.9773539661887098E+21</v>
      </c>
      <c r="G51" s="16">
        <f t="shared" si="4"/>
        <v>0.15073263346130353</v>
      </c>
    </row>
    <row r="52" spans="1:7" x14ac:dyDescent="0.25">
      <c r="A52" s="15">
        <v>2010</v>
      </c>
      <c r="B52" s="3">
        <v>361456622215.72101</v>
      </c>
      <c r="C52" s="4">
        <f t="shared" si="0"/>
        <v>295008767295.03802</v>
      </c>
      <c r="D52" s="5">
        <f t="shared" si="1"/>
        <v>66447854920.682983</v>
      </c>
      <c r="E52" s="3">
        <f t="shared" si="2"/>
        <v>66447854920.682983</v>
      </c>
      <c r="F52" s="5">
        <f t="shared" si="3"/>
        <v>4.4153174235601337E+21</v>
      </c>
      <c r="G52" s="16">
        <f t="shared" si="4"/>
        <v>0.18383355245605715</v>
      </c>
    </row>
    <row r="53" spans="1:7" x14ac:dyDescent="0.25">
      <c r="A53" s="15">
        <v>2011</v>
      </c>
      <c r="B53" s="3">
        <v>404993594133.58197</v>
      </c>
      <c r="C53" s="4">
        <f t="shared" si="0"/>
        <v>361456622215.72101</v>
      </c>
      <c r="D53" s="5">
        <f t="shared" si="1"/>
        <v>43536971917.860962</v>
      </c>
      <c r="E53" s="3">
        <f t="shared" si="2"/>
        <v>43536971917.860962</v>
      </c>
      <c r="F53" s="5">
        <f t="shared" si="3"/>
        <v>1.8954679237766139E+21</v>
      </c>
      <c r="G53" s="16">
        <f t="shared" si="4"/>
        <v>0.1075003964223218</v>
      </c>
    </row>
    <row r="54" spans="1:7" x14ac:dyDescent="0.25">
      <c r="A54" s="15">
        <v>2012</v>
      </c>
      <c r="B54" s="3">
        <v>455501524575.49799</v>
      </c>
      <c r="C54" s="4">
        <f t="shared" si="0"/>
        <v>404993594133.58197</v>
      </c>
      <c r="D54" s="5">
        <f t="shared" si="1"/>
        <v>50507930441.916016</v>
      </c>
      <c r="E54" s="3">
        <f t="shared" si="2"/>
        <v>50507930441.916016</v>
      </c>
      <c r="F54" s="5">
        <f t="shared" si="3"/>
        <v>2.5510510375254266E+21</v>
      </c>
      <c r="G54" s="16">
        <f t="shared" si="4"/>
        <v>0.11088421820099634</v>
      </c>
    </row>
    <row r="55" spans="1:7" x14ac:dyDescent="0.25">
      <c r="A55" s="15">
        <v>2013</v>
      </c>
      <c r="B55" s="3">
        <v>508692961937.492</v>
      </c>
      <c r="C55" s="4">
        <f t="shared" si="0"/>
        <v>455501524575.49799</v>
      </c>
      <c r="D55" s="5">
        <f t="shared" si="1"/>
        <v>53191437361.994019</v>
      </c>
      <c r="E55" s="3">
        <f t="shared" si="2"/>
        <v>53191437361.994019</v>
      </c>
      <c r="F55" s="5">
        <f t="shared" si="3"/>
        <v>2.8293290086349333E+21</v>
      </c>
      <c r="G55" s="16">
        <f t="shared" si="4"/>
        <v>0.10456491703639918</v>
      </c>
    </row>
    <row r="56" spans="1:7" x14ac:dyDescent="0.25">
      <c r="A56" s="15">
        <v>2014</v>
      </c>
      <c r="B56" s="3">
        <v>546676374567.72101</v>
      </c>
      <c r="C56" s="4">
        <f t="shared" si="0"/>
        <v>508692961937.492</v>
      </c>
      <c r="D56" s="5">
        <f t="shared" si="1"/>
        <v>37983412630.229004</v>
      </c>
      <c r="E56" s="3">
        <f t="shared" si="2"/>
        <v>37983412630.229004</v>
      </c>
      <c r="F56" s="5">
        <f t="shared" si="3"/>
        <v>1.4427396350382401E+21</v>
      </c>
      <c r="G56" s="16">
        <f t="shared" si="4"/>
        <v>6.9480618510840197E-2</v>
      </c>
    </row>
    <row r="57" spans="1:7" x14ac:dyDescent="0.25">
      <c r="A57" s="15">
        <v>2015</v>
      </c>
      <c r="B57" s="3">
        <v>486803295097.89001</v>
      </c>
      <c r="C57" s="4">
        <f t="shared" si="0"/>
        <v>546676374567.72101</v>
      </c>
      <c r="D57" s="5">
        <f t="shared" si="1"/>
        <v>-59873079469.830994</v>
      </c>
      <c r="E57" s="3">
        <f t="shared" si="2"/>
        <v>59873079469.830994</v>
      </c>
      <c r="F57" s="5">
        <f t="shared" si="3"/>
        <v>3.5847856452006975E+21</v>
      </c>
      <c r="G57" s="16">
        <f t="shared" si="4"/>
        <v>0.12299234633937979</v>
      </c>
    </row>
    <row r="58" spans="1:7" x14ac:dyDescent="0.25">
      <c r="A58" s="15">
        <v>2016</v>
      </c>
      <c r="B58" s="3">
        <v>404650006428.61298</v>
      </c>
      <c r="C58" s="4">
        <f t="shared" si="0"/>
        <v>486803295097.89001</v>
      </c>
      <c r="D58" s="5">
        <f t="shared" si="1"/>
        <v>-82153288669.277039</v>
      </c>
      <c r="E58" s="3">
        <f t="shared" si="2"/>
        <v>82153288669.277039</v>
      </c>
      <c r="F58" s="5">
        <f t="shared" si="3"/>
        <v>6.7491628391775632E+21</v>
      </c>
      <c r="G58" s="16">
        <f t="shared" si="4"/>
        <v>0.20302307516154766</v>
      </c>
    </row>
    <row r="59" spans="1:7" x14ac:dyDescent="0.25">
      <c r="A59" s="15">
        <v>2017</v>
      </c>
      <c r="B59" s="3">
        <v>375746469538.66602</v>
      </c>
      <c r="C59" s="4">
        <f t="shared" si="0"/>
        <v>404650006428.61298</v>
      </c>
      <c r="D59" s="5">
        <f t="shared" si="1"/>
        <v>-28903536889.94696</v>
      </c>
      <c r="E59" s="3">
        <f t="shared" si="2"/>
        <v>28903536889.94696</v>
      </c>
      <c r="F59" s="5">
        <f t="shared" si="3"/>
        <v>8.3541444474852475E+20</v>
      </c>
      <c r="G59" s="16">
        <f t="shared" si="4"/>
        <v>7.6922976616211836E-2</v>
      </c>
    </row>
    <row r="60" spans="1:7" x14ac:dyDescent="0.25">
      <c r="A60" s="15">
        <v>2018</v>
      </c>
      <c r="B60" s="3">
        <v>397190484464.30798</v>
      </c>
      <c r="C60" s="4">
        <f t="shared" si="0"/>
        <v>375746469538.66602</v>
      </c>
      <c r="D60" s="5">
        <f t="shared" si="1"/>
        <v>21444014925.641968</v>
      </c>
      <c r="E60" s="3">
        <f t="shared" si="2"/>
        <v>21444014925.641968</v>
      </c>
      <c r="F60" s="5">
        <f t="shared" si="3"/>
        <v>4.5984577613115549E+20</v>
      </c>
      <c r="G60" s="16">
        <f t="shared" si="4"/>
        <v>5.3989246380269092E-2</v>
      </c>
    </row>
    <row r="61" spans="1:7" x14ac:dyDescent="0.25">
      <c r="A61" s="15">
        <v>2019</v>
      </c>
      <c r="B61" s="3">
        <v>448120428858.76898</v>
      </c>
      <c r="C61" s="4">
        <f t="shared" si="0"/>
        <v>397190484464.30798</v>
      </c>
      <c r="D61" s="5">
        <f t="shared" si="1"/>
        <v>50929944394.460999</v>
      </c>
      <c r="E61" s="3">
        <f t="shared" si="2"/>
        <v>50929944394.460999</v>
      </c>
      <c r="F61" s="5">
        <f t="shared" si="3"/>
        <v>2.5938592360228895E+21</v>
      </c>
      <c r="G61" s="16">
        <f t="shared" si="4"/>
        <v>0.11365236020184261</v>
      </c>
    </row>
    <row r="62" spans="1:7" ht="15.75" thickBot="1" x14ac:dyDescent="0.3">
      <c r="A62" s="17">
        <v>2020</v>
      </c>
      <c r="B62" s="18">
        <v>432293776262.39801</v>
      </c>
      <c r="C62" s="19">
        <f t="shared" si="0"/>
        <v>448120428858.76898</v>
      </c>
      <c r="D62" s="20">
        <f t="shared" si="1"/>
        <v>-15826652596.370972</v>
      </c>
      <c r="E62" s="18">
        <f t="shared" si="2"/>
        <v>15826652596.370972</v>
      </c>
      <c r="F62" s="20">
        <f t="shared" si="3"/>
        <v>2.5048293240621603E+20</v>
      </c>
      <c r="G62" s="21">
        <f t="shared" si="4"/>
        <v>3.661087312708465E-2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J8" sqref="J8"/>
    </sheetView>
  </sheetViews>
  <sheetFormatPr defaultRowHeight="15" x14ac:dyDescent="0.25"/>
  <cols>
    <col min="2" max="2" width="19" bestFit="1" customWidth="1"/>
    <col min="3" max="3" width="20.5703125" bestFit="1" customWidth="1"/>
    <col min="4" max="4" width="19.7109375" bestFit="1" customWidth="1"/>
    <col min="5" max="5" width="15.7109375" bestFit="1" customWidth="1"/>
    <col min="6" max="6" width="27.140625" bestFit="1" customWidth="1"/>
    <col min="7" max="7" width="19.85546875" bestFit="1" customWidth="1"/>
    <col min="10" max="10" width="26.140625" bestFit="1" customWidth="1"/>
  </cols>
  <sheetData>
    <row r="1" spans="1:10" ht="15.75" thickBot="1" x14ac:dyDescent="0.3">
      <c r="A1" s="26" t="s">
        <v>0</v>
      </c>
      <c r="B1" s="27" t="s">
        <v>1</v>
      </c>
      <c r="C1" s="11" t="s">
        <v>3</v>
      </c>
      <c r="D1" s="11" t="s">
        <v>2</v>
      </c>
      <c r="E1" s="11" t="s">
        <v>4</v>
      </c>
      <c r="F1" s="11" t="s">
        <v>5</v>
      </c>
      <c r="G1" s="12" t="s">
        <v>9</v>
      </c>
    </row>
    <row r="2" spans="1:10" x14ac:dyDescent="0.25">
      <c r="A2" s="13">
        <v>1960</v>
      </c>
      <c r="B2" s="9">
        <v>4196092258.15484</v>
      </c>
      <c r="C2" s="8"/>
      <c r="D2" s="8"/>
      <c r="E2" s="8"/>
      <c r="F2" s="8"/>
      <c r="G2" s="14"/>
    </row>
    <row r="3" spans="1:10" x14ac:dyDescent="0.25">
      <c r="A3" s="15">
        <v>1961</v>
      </c>
      <c r="B3" s="3">
        <v>4467200335.9932804</v>
      </c>
      <c r="C3" s="2"/>
      <c r="D3" s="2"/>
      <c r="E3" s="2"/>
      <c r="F3" s="2"/>
      <c r="G3" s="28"/>
      <c r="I3" s="7" t="s">
        <v>6</v>
      </c>
      <c r="J3" s="25">
        <f>AVERAGE(E4:E62)</f>
        <v>16879199627.610376</v>
      </c>
    </row>
    <row r="4" spans="1:10" x14ac:dyDescent="0.25">
      <c r="A4" s="15">
        <v>1962</v>
      </c>
      <c r="B4" s="3">
        <v>4909302953.9409199</v>
      </c>
      <c r="C4" s="4">
        <f>AVERAGE(B2:B4)</f>
        <v>4524198516.0296803</v>
      </c>
      <c r="D4" s="5">
        <f t="shared" ref="D4:D62" si="0">B4-C4</f>
        <v>385104437.91123962</v>
      </c>
      <c r="E4" s="25">
        <f t="shared" ref="E4:E62" si="1">ABS(D4)</f>
        <v>385104437.91123962</v>
      </c>
      <c r="F4" s="25">
        <f t="shared" ref="F4:F62" si="2">E4^2</f>
        <v>1.4830542809893181E+17</v>
      </c>
      <c r="G4" s="16">
        <f t="shared" ref="G4:G62" si="3">E4/B4</f>
        <v>7.8443811988033629E-2</v>
      </c>
      <c r="I4" s="7" t="s">
        <v>7</v>
      </c>
      <c r="J4" s="25">
        <f>AVERAGE(F4:F62)</f>
        <v>6.8553436335011122E+20</v>
      </c>
    </row>
    <row r="5" spans="1:10" x14ac:dyDescent="0.25">
      <c r="A5" s="15">
        <v>1963</v>
      </c>
      <c r="B5" s="3">
        <v>5165489010.2198</v>
      </c>
      <c r="C5" s="4">
        <f t="shared" ref="C5:C62" si="4">AVERAGE(B3:B5)</f>
        <v>4847330766.7179995</v>
      </c>
      <c r="D5" s="5">
        <f t="shared" si="0"/>
        <v>318158243.50180054</v>
      </c>
      <c r="E5" s="25">
        <f t="shared" si="1"/>
        <v>318158243.50180054</v>
      </c>
      <c r="F5" s="25">
        <f t="shared" si="2"/>
        <v>1.0122466790815101E+17</v>
      </c>
      <c r="G5" s="16">
        <f t="shared" si="3"/>
        <v>6.1593053992048348E-2</v>
      </c>
      <c r="I5" s="7" t="s">
        <v>8</v>
      </c>
      <c r="J5" s="24">
        <f>AVERAGE(G4:G62)</f>
        <v>0.13848022823909131</v>
      </c>
    </row>
    <row r="6" spans="1:10" x14ac:dyDescent="0.25">
      <c r="A6" s="15">
        <v>1964</v>
      </c>
      <c r="B6" s="3">
        <v>5552822483.5503302</v>
      </c>
      <c r="C6" s="4">
        <f t="shared" si="4"/>
        <v>5209204815.9036837</v>
      </c>
      <c r="D6" s="5">
        <f t="shared" si="0"/>
        <v>343617667.6466465</v>
      </c>
      <c r="E6" s="25">
        <f t="shared" si="1"/>
        <v>343617667.6466465</v>
      </c>
      <c r="F6" s="25">
        <f t="shared" si="2"/>
        <v>1.1807310151892122E+17</v>
      </c>
      <c r="G6" s="16">
        <f t="shared" si="3"/>
        <v>6.1881623024070867E-2</v>
      </c>
      <c r="I6" s="2"/>
      <c r="J6" s="2"/>
    </row>
    <row r="7" spans="1:10" x14ac:dyDescent="0.25">
      <c r="A7" s="15">
        <v>1965</v>
      </c>
      <c r="B7" s="3">
        <v>5874422511.5497704</v>
      </c>
      <c r="C7" s="4">
        <f t="shared" si="4"/>
        <v>5530911335.1066332</v>
      </c>
      <c r="D7" s="5">
        <f t="shared" si="0"/>
        <v>343511176.44313717</v>
      </c>
      <c r="E7" s="25">
        <f t="shared" si="1"/>
        <v>343511176.44313717</v>
      </c>
      <c r="F7" s="25">
        <f t="shared" si="2"/>
        <v>1.1799992834134811E+17</v>
      </c>
      <c r="G7" s="16">
        <f t="shared" si="3"/>
        <v>5.8475735405098261E-2</v>
      </c>
      <c r="I7" s="7" t="s">
        <v>10</v>
      </c>
      <c r="J7" s="24">
        <f>100%-14%</f>
        <v>0.86</v>
      </c>
    </row>
    <row r="8" spans="1:10" x14ac:dyDescent="0.25">
      <c r="A8" s="15">
        <v>1966</v>
      </c>
      <c r="B8" s="3">
        <v>6366792664.1467199</v>
      </c>
      <c r="C8" s="4">
        <f t="shared" si="4"/>
        <v>5931345886.4156075</v>
      </c>
      <c r="D8" s="5">
        <f t="shared" si="0"/>
        <v>435446777.73111248</v>
      </c>
      <c r="E8" s="25">
        <f t="shared" si="1"/>
        <v>435446777.73111248</v>
      </c>
      <c r="F8" s="25">
        <f t="shared" si="2"/>
        <v>1.8961389623640886E+17</v>
      </c>
      <c r="G8" s="16">
        <f t="shared" si="3"/>
        <v>6.8393428324318023E-2</v>
      </c>
    </row>
    <row r="9" spans="1:10" x14ac:dyDescent="0.25">
      <c r="A9" s="15">
        <v>1967</v>
      </c>
      <c r="B9" s="3">
        <v>5203135937.28125</v>
      </c>
      <c r="C9" s="4">
        <f t="shared" si="4"/>
        <v>5814783704.3259134</v>
      </c>
      <c r="D9" s="5">
        <f t="shared" si="0"/>
        <v>-611647767.04466343</v>
      </c>
      <c r="E9" s="25">
        <f t="shared" si="1"/>
        <v>611647767.04466343</v>
      </c>
      <c r="F9" s="25">
        <f t="shared" si="2"/>
        <v>3.7411299093072288E+17</v>
      </c>
      <c r="G9" s="16">
        <f t="shared" si="3"/>
        <v>0.11755367809288152</v>
      </c>
    </row>
    <row r="10" spans="1:10" x14ac:dyDescent="0.25">
      <c r="A10" s="15">
        <v>1968</v>
      </c>
      <c r="B10" s="3">
        <v>5200895982.0803604</v>
      </c>
      <c r="C10" s="4">
        <f t="shared" si="4"/>
        <v>5590274861.1694441</v>
      </c>
      <c r="D10" s="5">
        <f t="shared" si="0"/>
        <v>-389378879.08908367</v>
      </c>
      <c r="E10" s="25">
        <f t="shared" si="1"/>
        <v>389378879.08908367</v>
      </c>
      <c r="F10" s="25">
        <f t="shared" si="2"/>
        <v>1.5161591148067123E+17</v>
      </c>
      <c r="G10" s="16">
        <f t="shared" si="3"/>
        <v>7.4867653656347871E-2</v>
      </c>
    </row>
    <row r="11" spans="1:10" x14ac:dyDescent="0.25">
      <c r="A11" s="15">
        <v>1969</v>
      </c>
      <c r="B11" s="3">
        <v>6634187316.2536697</v>
      </c>
      <c r="C11" s="4">
        <f t="shared" si="4"/>
        <v>5679406411.8717604</v>
      </c>
      <c r="D11" s="5">
        <f t="shared" si="0"/>
        <v>954780904.38190937</v>
      </c>
      <c r="E11" s="25">
        <f t="shared" si="1"/>
        <v>954780904.38190937</v>
      </c>
      <c r="F11" s="25">
        <f t="shared" si="2"/>
        <v>9.1160657537233677E+17</v>
      </c>
      <c r="G11" s="16">
        <f t="shared" si="3"/>
        <v>0.14391829155060318</v>
      </c>
    </row>
    <row r="12" spans="1:10" x14ac:dyDescent="0.25">
      <c r="A12" s="15">
        <v>1970</v>
      </c>
      <c r="B12" s="3">
        <v>12545849083.018299</v>
      </c>
      <c r="C12" s="4">
        <f t="shared" si="4"/>
        <v>8126977460.4507761</v>
      </c>
      <c r="D12" s="5">
        <f t="shared" si="0"/>
        <v>4418871622.567523</v>
      </c>
      <c r="E12" s="25">
        <f t="shared" si="1"/>
        <v>4418871622.567523</v>
      </c>
      <c r="F12" s="25">
        <f t="shared" si="2"/>
        <v>1.9526426416732533E+19</v>
      </c>
      <c r="G12" s="16">
        <f t="shared" si="3"/>
        <v>0.35221782067734103</v>
      </c>
    </row>
    <row r="13" spans="1:10" x14ac:dyDescent="0.25">
      <c r="A13" s="15">
        <v>1971</v>
      </c>
      <c r="B13" s="3">
        <v>9181769911.5044308</v>
      </c>
      <c r="C13" s="4">
        <f t="shared" si="4"/>
        <v>9453935436.9254665</v>
      </c>
      <c r="D13" s="5">
        <f t="shared" si="0"/>
        <v>-272165525.42103577</v>
      </c>
      <c r="E13" s="25">
        <f t="shared" si="1"/>
        <v>272165525.42103577</v>
      </c>
      <c r="F13" s="25">
        <f t="shared" si="2"/>
        <v>7.4074073227708464E+16</v>
      </c>
      <c r="G13" s="16">
        <f t="shared" si="3"/>
        <v>2.9641945729877422E-2</v>
      </c>
    </row>
    <row r="14" spans="1:10" x14ac:dyDescent="0.25">
      <c r="A14" s="15">
        <v>1972</v>
      </c>
      <c r="B14" s="3">
        <v>12274416017.7976</v>
      </c>
      <c r="C14" s="4">
        <f t="shared" si="4"/>
        <v>11334011670.773443</v>
      </c>
      <c r="D14" s="5">
        <f t="shared" si="0"/>
        <v>940404347.02415657</v>
      </c>
      <c r="E14" s="25">
        <f t="shared" si="1"/>
        <v>940404347.02415657</v>
      </c>
      <c r="F14" s="25">
        <f t="shared" si="2"/>
        <v>8.8436033590193024E+17</v>
      </c>
      <c r="G14" s="16">
        <f t="shared" si="3"/>
        <v>7.6614997052453948E-2</v>
      </c>
    </row>
    <row r="15" spans="1:10" x14ac:dyDescent="0.25">
      <c r="A15" s="15">
        <v>1973</v>
      </c>
      <c r="B15" s="3">
        <v>15162871287.1287</v>
      </c>
      <c r="C15" s="4">
        <f t="shared" si="4"/>
        <v>12206352405.476912</v>
      </c>
      <c r="D15" s="5">
        <f t="shared" si="0"/>
        <v>2956518881.6517887</v>
      </c>
      <c r="E15" s="25">
        <f t="shared" si="1"/>
        <v>2956518881.6517887</v>
      </c>
      <c r="F15" s="25">
        <f t="shared" si="2"/>
        <v>8.7410038975635436E+18</v>
      </c>
      <c r="G15" s="16">
        <f t="shared" si="3"/>
        <v>0.19498410463732468</v>
      </c>
    </row>
    <row r="16" spans="1:10" x14ac:dyDescent="0.25">
      <c r="A16" s="15">
        <v>1974</v>
      </c>
      <c r="B16" s="3">
        <v>24846641318.124199</v>
      </c>
      <c r="C16" s="4">
        <f t="shared" si="4"/>
        <v>17427976207.683498</v>
      </c>
      <c r="D16" s="5">
        <f t="shared" si="0"/>
        <v>7418665110.4407005</v>
      </c>
      <c r="E16" s="25">
        <f t="shared" si="1"/>
        <v>7418665110.4407005</v>
      </c>
      <c r="F16" s="25">
        <f t="shared" si="2"/>
        <v>5.5036592020870128E+19</v>
      </c>
      <c r="G16" s="16">
        <f t="shared" si="3"/>
        <v>0.29857818670361735</v>
      </c>
    </row>
    <row r="17" spans="1:7" x14ac:dyDescent="0.25">
      <c r="A17" s="15">
        <v>1975</v>
      </c>
      <c r="B17" s="3">
        <v>27778934624.6973</v>
      </c>
      <c r="C17" s="4">
        <f t="shared" si="4"/>
        <v>22596149076.650066</v>
      </c>
      <c r="D17" s="5">
        <f t="shared" si="0"/>
        <v>5182785548.0472336</v>
      </c>
      <c r="E17" s="25">
        <f t="shared" si="1"/>
        <v>5182785548.0472336</v>
      </c>
      <c r="F17" s="25">
        <f t="shared" si="2"/>
        <v>2.6861266037047263E+19</v>
      </c>
      <c r="G17" s="16">
        <f t="shared" si="3"/>
        <v>0.18657250963971081</v>
      </c>
    </row>
    <row r="18" spans="1:7" x14ac:dyDescent="0.25">
      <c r="A18" s="15">
        <v>1976</v>
      </c>
      <c r="B18" s="3">
        <v>36308883248.731003</v>
      </c>
      <c r="C18" s="4">
        <f t="shared" si="4"/>
        <v>29644819730.517502</v>
      </c>
      <c r="D18" s="5">
        <f t="shared" si="0"/>
        <v>6664063518.213501</v>
      </c>
      <c r="E18" s="25">
        <f t="shared" si="1"/>
        <v>6664063518.213501</v>
      </c>
      <c r="F18" s="25">
        <f t="shared" si="2"/>
        <v>4.4409742574784102E+19</v>
      </c>
      <c r="G18" s="16">
        <f t="shared" si="3"/>
        <v>0.18353810202759155</v>
      </c>
    </row>
    <row r="19" spans="1:7" x14ac:dyDescent="0.25">
      <c r="A19" s="15">
        <v>1977</v>
      </c>
      <c r="B19" s="3">
        <v>36035407725.321899</v>
      </c>
      <c r="C19" s="4">
        <f t="shared" si="4"/>
        <v>33374408532.916733</v>
      </c>
      <c r="D19" s="5">
        <f t="shared" si="0"/>
        <v>2660999192.4051666</v>
      </c>
      <c r="E19" s="25">
        <f t="shared" si="1"/>
        <v>2660999192.4051666</v>
      </c>
      <c r="F19" s="25">
        <f t="shared" si="2"/>
        <v>7.0809167019809495E+18</v>
      </c>
      <c r="G19" s="16">
        <f t="shared" si="3"/>
        <v>7.3844015105601152E-2</v>
      </c>
    </row>
    <row r="20" spans="1:7" x14ac:dyDescent="0.25">
      <c r="A20" s="15">
        <v>1978</v>
      </c>
      <c r="B20" s="3">
        <v>36527862208.713303</v>
      </c>
      <c r="C20" s="4">
        <f t="shared" si="4"/>
        <v>36290717727.588737</v>
      </c>
      <c r="D20" s="5">
        <f t="shared" si="0"/>
        <v>237144481.12456512</v>
      </c>
      <c r="E20" s="25">
        <f t="shared" si="1"/>
        <v>237144481.12456512</v>
      </c>
      <c r="F20" s="25">
        <f t="shared" si="2"/>
        <v>5.6237504927839224E+16</v>
      </c>
      <c r="G20" s="16">
        <f t="shared" si="3"/>
        <v>6.4921532984757325E-3</v>
      </c>
    </row>
    <row r="21" spans="1:7" x14ac:dyDescent="0.25">
      <c r="A21" s="15">
        <v>1979</v>
      </c>
      <c r="B21" s="3">
        <v>47259911894.273102</v>
      </c>
      <c r="C21" s="4">
        <f t="shared" si="4"/>
        <v>39941060609.436104</v>
      </c>
      <c r="D21" s="5">
        <f t="shared" si="0"/>
        <v>7318851284.836998</v>
      </c>
      <c r="E21" s="25">
        <f t="shared" si="1"/>
        <v>7318851284.836998</v>
      </c>
      <c r="F21" s="25">
        <f t="shared" si="2"/>
        <v>5.3565584129560175E+19</v>
      </c>
      <c r="G21" s="16">
        <f t="shared" si="3"/>
        <v>0.15486383684358682</v>
      </c>
    </row>
    <row r="22" spans="1:7" x14ac:dyDescent="0.25">
      <c r="A22" s="15">
        <v>1980</v>
      </c>
      <c r="B22" s="3">
        <v>64201788122.6054</v>
      </c>
      <c r="C22" s="4">
        <f t="shared" si="4"/>
        <v>49329854075.197266</v>
      </c>
      <c r="D22" s="5">
        <f t="shared" si="0"/>
        <v>14871934047.408134</v>
      </c>
      <c r="E22" s="25">
        <f t="shared" si="1"/>
        <v>14871934047.408134</v>
      </c>
      <c r="F22" s="25">
        <f t="shared" si="2"/>
        <v>2.2117442231045731E+20</v>
      </c>
      <c r="G22" s="16">
        <f t="shared" si="3"/>
        <v>0.2316436112185439</v>
      </c>
    </row>
    <row r="23" spans="1:7" x14ac:dyDescent="0.25">
      <c r="A23" s="15">
        <v>1981</v>
      </c>
      <c r="B23" s="3">
        <v>164475209515.19</v>
      </c>
      <c r="C23" s="4">
        <f t="shared" si="4"/>
        <v>91978969844.022827</v>
      </c>
      <c r="D23" s="5">
        <f t="shared" si="0"/>
        <v>72496239671.167175</v>
      </c>
      <c r="E23" s="25">
        <f t="shared" si="1"/>
        <v>72496239671.167175</v>
      </c>
      <c r="F23" s="25">
        <f t="shared" si="2"/>
        <v>5.2557047664593129E+21</v>
      </c>
      <c r="G23" s="16">
        <f t="shared" si="3"/>
        <v>0.44077304953651286</v>
      </c>
    </row>
    <row r="24" spans="1:7" x14ac:dyDescent="0.25">
      <c r="A24" s="15">
        <v>1982</v>
      </c>
      <c r="B24" s="3">
        <v>142769363313.375</v>
      </c>
      <c r="C24" s="4">
        <f t="shared" si="4"/>
        <v>123815453650.39014</v>
      </c>
      <c r="D24" s="5">
        <f t="shared" si="0"/>
        <v>18953909662.984863</v>
      </c>
      <c r="E24" s="25">
        <f t="shared" si="1"/>
        <v>18953909662.984863</v>
      </c>
      <c r="F24" s="25">
        <f t="shared" si="2"/>
        <v>3.5925069151259099E+20</v>
      </c>
      <c r="G24" s="16">
        <f t="shared" si="3"/>
        <v>0.13275894227658303</v>
      </c>
    </row>
    <row r="25" spans="1:7" x14ac:dyDescent="0.25">
      <c r="A25" s="15">
        <v>1983</v>
      </c>
      <c r="B25" s="3">
        <v>97094911790.694794</v>
      </c>
      <c r="C25" s="4">
        <f t="shared" si="4"/>
        <v>134779828206.41992</v>
      </c>
      <c r="D25" s="5">
        <f t="shared" si="0"/>
        <v>-37684916415.725128</v>
      </c>
      <c r="E25" s="25">
        <f t="shared" si="1"/>
        <v>37684916415.725128</v>
      </c>
      <c r="F25" s="25">
        <f t="shared" si="2"/>
        <v>1.4201529252601893E+21</v>
      </c>
      <c r="G25" s="16">
        <f t="shared" si="3"/>
        <v>0.38812452393964386</v>
      </c>
    </row>
    <row r="26" spans="1:7" x14ac:dyDescent="0.25">
      <c r="A26" s="15">
        <v>1984</v>
      </c>
      <c r="B26" s="3">
        <v>73484359521.099701</v>
      </c>
      <c r="C26" s="4">
        <f t="shared" si="4"/>
        <v>104449544875.0565</v>
      </c>
      <c r="D26" s="5">
        <f t="shared" si="0"/>
        <v>-30965185353.956802</v>
      </c>
      <c r="E26" s="25">
        <f t="shared" si="1"/>
        <v>30965185353.956802</v>
      </c>
      <c r="F26" s="25">
        <f t="shared" si="2"/>
        <v>9.5884270400490085E+20</v>
      </c>
      <c r="G26" s="16">
        <f t="shared" si="3"/>
        <v>0.42138470765422825</v>
      </c>
    </row>
    <row r="27" spans="1:7" x14ac:dyDescent="0.25">
      <c r="A27" s="15">
        <v>1985</v>
      </c>
      <c r="B27" s="3">
        <v>73745821156.299606</v>
      </c>
      <c r="C27" s="4">
        <f t="shared" si="4"/>
        <v>81441697489.3647</v>
      </c>
      <c r="D27" s="5">
        <f t="shared" si="0"/>
        <v>-7695876333.065094</v>
      </c>
      <c r="E27" s="25">
        <f t="shared" si="1"/>
        <v>7695876333.065094</v>
      </c>
      <c r="F27" s="25">
        <f t="shared" si="2"/>
        <v>5.9226512533831434E+19</v>
      </c>
      <c r="G27" s="16">
        <f t="shared" si="3"/>
        <v>0.10435677862687529</v>
      </c>
    </row>
    <row r="28" spans="1:7" x14ac:dyDescent="0.25">
      <c r="A28" s="15">
        <v>1986</v>
      </c>
      <c r="B28" s="3">
        <v>54805852581.151604</v>
      </c>
      <c r="C28" s="4">
        <f t="shared" si="4"/>
        <v>67345344419.516968</v>
      </c>
      <c r="D28" s="5">
        <f t="shared" si="0"/>
        <v>-12539491838.365364</v>
      </c>
      <c r="E28" s="25">
        <f t="shared" si="1"/>
        <v>12539491838.365364</v>
      </c>
      <c r="F28" s="25">
        <f t="shared" si="2"/>
        <v>1.5723885556443159E+20</v>
      </c>
      <c r="G28" s="16">
        <f t="shared" si="3"/>
        <v>0.22879840834148152</v>
      </c>
    </row>
    <row r="29" spans="1:7" x14ac:dyDescent="0.25">
      <c r="A29" s="15">
        <v>1987</v>
      </c>
      <c r="B29" s="3">
        <v>52676041930.579102</v>
      </c>
      <c r="C29" s="4">
        <f t="shared" si="4"/>
        <v>60409238556.010101</v>
      </c>
      <c r="D29" s="5">
        <f t="shared" si="0"/>
        <v>-7733196625.4309998</v>
      </c>
      <c r="E29" s="25">
        <f t="shared" si="1"/>
        <v>7733196625.4309998</v>
      </c>
      <c r="F29" s="25">
        <f t="shared" si="2"/>
        <v>5.9802330047577399E+19</v>
      </c>
      <c r="G29" s="16">
        <f t="shared" si="3"/>
        <v>0.14680671405840351</v>
      </c>
    </row>
    <row r="30" spans="1:7" x14ac:dyDescent="0.25">
      <c r="A30" s="15">
        <v>1988</v>
      </c>
      <c r="B30" s="3">
        <v>49648470439.796303</v>
      </c>
      <c r="C30" s="4">
        <f t="shared" si="4"/>
        <v>52376788317.175667</v>
      </c>
      <c r="D30" s="5">
        <f t="shared" si="0"/>
        <v>-2728317877.379364</v>
      </c>
      <c r="E30" s="25">
        <f t="shared" si="1"/>
        <v>2728317877.379364</v>
      </c>
      <c r="F30" s="25">
        <f t="shared" si="2"/>
        <v>7.4437184400278385E+18</v>
      </c>
      <c r="G30" s="16">
        <f t="shared" si="3"/>
        <v>5.495270757006946E-2</v>
      </c>
    </row>
    <row r="31" spans="1:7" x14ac:dyDescent="0.25">
      <c r="A31" s="15">
        <v>1989</v>
      </c>
      <c r="B31" s="3">
        <v>44003061108.335701</v>
      </c>
      <c r="C31" s="4">
        <f t="shared" si="4"/>
        <v>48775857826.23703</v>
      </c>
      <c r="D31" s="5">
        <f t="shared" si="0"/>
        <v>-4772796717.901329</v>
      </c>
      <c r="E31" s="25">
        <f t="shared" si="1"/>
        <v>4772796717.901329</v>
      </c>
      <c r="F31" s="25">
        <f t="shared" si="2"/>
        <v>2.2779588510409699E+19</v>
      </c>
      <c r="G31" s="16">
        <f t="shared" si="3"/>
        <v>0.10846510669225229</v>
      </c>
    </row>
    <row r="32" spans="1:7" x14ac:dyDescent="0.25">
      <c r="A32" s="15">
        <v>1990</v>
      </c>
      <c r="B32" s="3">
        <v>54035795388.091499</v>
      </c>
      <c r="C32" s="4">
        <f t="shared" si="4"/>
        <v>49229108978.741173</v>
      </c>
      <c r="D32" s="5">
        <f t="shared" si="0"/>
        <v>4806686409.3503265</v>
      </c>
      <c r="E32" s="25">
        <f t="shared" si="1"/>
        <v>4806686409.3503265</v>
      </c>
      <c r="F32" s="25">
        <f t="shared" si="2"/>
        <v>2.3104234237833134E+19</v>
      </c>
      <c r="G32" s="16">
        <f t="shared" si="3"/>
        <v>8.8953745842512991E-2</v>
      </c>
    </row>
    <row r="33" spans="1:7" x14ac:dyDescent="0.25">
      <c r="A33" s="15">
        <v>1991</v>
      </c>
      <c r="B33" s="3">
        <v>49118433047.531799</v>
      </c>
      <c r="C33" s="4">
        <f t="shared" si="4"/>
        <v>49052429847.986328</v>
      </c>
      <c r="D33" s="5">
        <f t="shared" si="0"/>
        <v>66003199.545471191</v>
      </c>
      <c r="E33" s="25">
        <f t="shared" si="1"/>
        <v>66003199.545471191</v>
      </c>
      <c r="F33" s="25">
        <f t="shared" si="2"/>
        <v>4356422350239288.5</v>
      </c>
      <c r="G33" s="16">
        <f t="shared" si="3"/>
        <v>1.3437562122879622E-3</v>
      </c>
    </row>
    <row r="34" spans="1:7" x14ac:dyDescent="0.25">
      <c r="A34" s="15">
        <v>1992</v>
      </c>
      <c r="B34" s="3">
        <v>47794925814.755798</v>
      </c>
      <c r="C34" s="4">
        <f t="shared" si="4"/>
        <v>50316384750.126366</v>
      </c>
      <c r="D34" s="5">
        <f t="shared" si="0"/>
        <v>-2521458935.3705673</v>
      </c>
      <c r="E34" s="25">
        <f t="shared" si="1"/>
        <v>2521458935.3705673</v>
      </c>
      <c r="F34" s="25">
        <f t="shared" si="2"/>
        <v>6.3577551627600753E+18</v>
      </c>
      <c r="G34" s="16">
        <f t="shared" si="3"/>
        <v>5.2755787196809782E-2</v>
      </c>
    </row>
    <row r="35" spans="1:7" x14ac:dyDescent="0.25">
      <c r="A35" s="15">
        <v>1993</v>
      </c>
      <c r="B35" s="3">
        <v>27752204320.088299</v>
      </c>
      <c r="C35" s="4">
        <f t="shared" si="4"/>
        <v>41555187727.458633</v>
      </c>
      <c r="D35" s="5">
        <f t="shared" si="0"/>
        <v>-13802983407.370335</v>
      </c>
      <c r="E35" s="25">
        <f t="shared" si="1"/>
        <v>13802983407.370335</v>
      </c>
      <c r="F35" s="25">
        <f t="shared" si="2"/>
        <v>1.9052235094414079E+20</v>
      </c>
      <c r="G35" s="16">
        <f t="shared" si="3"/>
        <v>0.4973652992810777</v>
      </c>
    </row>
    <row r="36" spans="1:7" x14ac:dyDescent="0.25">
      <c r="A36" s="15">
        <v>1994</v>
      </c>
      <c r="B36" s="3">
        <v>33833042987.758202</v>
      </c>
      <c r="C36" s="4">
        <f t="shared" si="4"/>
        <v>36460057707.534096</v>
      </c>
      <c r="D36" s="5">
        <f t="shared" si="0"/>
        <v>-2627014719.7758942</v>
      </c>
      <c r="E36" s="25">
        <f t="shared" si="1"/>
        <v>2627014719.7758942</v>
      </c>
      <c r="F36" s="25">
        <f t="shared" si="2"/>
        <v>6.9012063379192197E+18</v>
      </c>
      <c r="G36" s="16">
        <f t="shared" si="3"/>
        <v>7.7646421598152604E-2</v>
      </c>
    </row>
    <row r="37" spans="1:7" x14ac:dyDescent="0.25">
      <c r="A37" s="15">
        <v>1995</v>
      </c>
      <c r="B37" s="3">
        <v>44062465800.170601</v>
      </c>
      <c r="C37" s="4">
        <f t="shared" si="4"/>
        <v>35215904369.339027</v>
      </c>
      <c r="D37" s="5">
        <f t="shared" si="0"/>
        <v>8846561430.8315735</v>
      </c>
      <c r="E37" s="25">
        <f t="shared" si="1"/>
        <v>8846561430.8315735</v>
      </c>
      <c r="F37" s="25">
        <f t="shared" si="2"/>
        <v>7.8261649149476782E+19</v>
      </c>
      <c r="G37" s="16">
        <f t="shared" si="3"/>
        <v>0.20077318121396015</v>
      </c>
    </row>
    <row r="38" spans="1:7" x14ac:dyDescent="0.25">
      <c r="A38" s="15">
        <v>1996</v>
      </c>
      <c r="B38" s="3">
        <v>51075815092.5</v>
      </c>
      <c r="C38" s="4">
        <f t="shared" si="4"/>
        <v>42990441293.476265</v>
      </c>
      <c r="D38" s="5">
        <f t="shared" si="0"/>
        <v>8085373799.023735</v>
      </c>
      <c r="E38" s="25">
        <f t="shared" si="1"/>
        <v>8085373799.023735</v>
      </c>
      <c r="F38" s="25">
        <f t="shared" si="2"/>
        <v>6.5373269469939507E+19</v>
      </c>
      <c r="G38" s="16">
        <f t="shared" si="3"/>
        <v>0.15830141495306249</v>
      </c>
    </row>
    <row r="39" spans="1:7" x14ac:dyDescent="0.25">
      <c r="A39" s="15">
        <v>1997</v>
      </c>
      <c r="B39" s="3">
        <v>54457835193.492699</v>
      </c>
      <c r="C39" s="4">
        <f t="shared" si="4"/>
        <v>49865372028.7211</v>
      </c>
      <c r="D39" s="5">
        <f t="shared" si="0"/>
        <v>4592463164.7715988</v>
      </c>
      <c r="E39" s="25">
        <f t="shared" si="1"/>
        <v>4592463164.7715988</v>
      </c>
      <c r="F39" s="25">
        <f t="shared" si="2"/>
        <v>2.1090717919783969E+19</v>
      </c>
      <c r="G39" s="16">
        <f t="shared" si="3"/>
        <v>8.4330622920544662E-2</v>
      </c>
    </row>
    <row r="40" spans="1:7" x14ac:dyDescent="0.25">
      <c r="A40" s="15">
        <v>1998</v>
      </c>
      <c r="B40" s="3">
        <v>54604050168.181801</v>
      </c>
      <c r="C40" s="4">
        <f t="shared" si="4"/>
        <v>53379233484.724831</v>
      </c>
      <c r="D40" s="5">
        <f t="shared" si="0"/>
        <v>1224816683.4569702</v>
      </c>
      <c r="E40" s="25">
        <f t="shared" si="1"/>
        <v>1224816683.4569702</v>
      </c>
      <c r="F40" s="25">
        <f t="shared" si="2"/>
        <v>1.5001759080745321E+18</v>
      </c>
      <c r="G40" s="16">
        <f t="shared" si="3"/>
        <v>2.2430876092240502E-2</v>
      </c>
    </row>
    <row r="41" spans="1:7" x14ac:dyDescent="0.25">
      <c r="A41" s="15">
        <v>1999</v>
      </c>
      <c r="B41" s="3">
        <v>59372613485.6576</v>
      </c>
      <c r="C41" s="4">
        <f t="shared" si="4"/>
        <v>56144832949.110695</v>
      </c>
      <c r="D41" s="5">
        <f t="shared" si="0"/>
        <v>3227780536.5469055</v>
      </c>
      <c r="E41" s="25">
        <f t="shared" si="1"/>
        <v>3227780536.5469055</v>
      </c>
      <c r="F41" s="25">
        <f t="shared" si="2"/>
        <v>1.041856719211103E+19</v>
      </c>
      <c r="G41" s="16">
        <f t="shared" si="3"/>
        <v>5.4364804697819596E-2</v>
      </c>
    </row>
    <row r="42" spans="1:7" x14ac:dyDescent="0.25">
      <c r="A42" s="15">
        <v>2000</v>
      </c>
      <c r="B42" s="3">
        <v>69448756932.583298</v>
      </c>
      <c r="C42" s="4">
        <f t="shared" si="4"/>
        <v>61141806862.1409</v>
      </c>
      <c r="D42" s="5">
        <f t="shared" si="0"/>
        <v>8306950070.4423981</v>
      </c>
      <c r="E42" s="25">
        <f t="shared" si="1"/>
        <v>8306950070.4423981</v>
      </c>
      <c r="F42" s="25">
        <f t="shared" si="2"/>
        <v>6.900541947282296E+19</v>
      </c>
      <c r="G42" s="16">
        <f t="shared" si="3"/>
        <v>0.11961265308904361</v>
      </c>
    </row>
    <row r="43" spans="1:7" x14ac:dyDescent="0.25">
      <c r="A43" s="15">
        <v>2001</v>
      </c>
      <c r="B43" s="3">
        <v>74030364472.050598</v>
      </c>
      <c r="C43" s="4">
        <f t="shared" si="4"/>
        <v>67617244963.430504</v>
      </c>
      <c r="D43" s="5">
        <f t="shared" si="0"/>
        <v>6413119508.6200943</v>
      </c>
      <c r="E43" s="25">
        <f t="shared" si="1"/>
        <v>6413119508.6200943</v>
      </c>
      <c r="F43" s="25">
        <f t="shared" si="2"/>
        <v>4.1128101831843643E+19</v>
      </c>
      <c r="G43" s="16">
        <f t="shared" si="3"/>
        <v>8.6628230920588023E-2</v>
      </c>
    </row>
    <row r="44" spans="1:7" x14ac:dyDescent="0.25">
      <c r="A44" s="15">
        <v>2002</v>
      </c>
      <c r="B44" s="3">
        <v>95385819320.5737</v>
      </c>
      <c r="C44" s="4">
        <f t="shared" si="4"/>
        <v>79621646908.402542</v>
      </c>
      <c r="D44" s="5">
        <f t="shared" si="0"/>
        <v>15764172412.171158</v>
      </c>
      <c r="E44" s="25">
        <f t="shared" si="1"/>
        <v>15764172412.171158</v>
      </c>
      <c r="F44" s="25">
        <f t="shared" si="2"/>
        <v>2.4850913184065821E+20</v>
      </c>
      <c r="G44" s="16">
        <f t="shared" si="3"/>
        <v>0.16526746349151497</v>
      </c>
    </row>
    <row r="45" spans="1:7" x14ac:dyDescent="0.25">
      <c r="A45" s="15">
        <v>2003</v>
      </c>
      <c r="B45" s="3">
        <v>104911947834.12199</v>
      </c>
      <c r="C45" s="4">
        <f t="shared" si="4"/>
        <v>91442710542.248764</v>
      </c>
      <c r="D45" s="5">
        <f t="shared" si="0"/>
        <v>13469237291.87323</v>
      </c>
      <c r="E45" s="25">
        <f t="shared" si="1"/>
        <v>13469237291.87323</v>
      </c>
      <c r="F45" s="25">
        <f t="shared" si="2"/>
        <v>1.8142035322478851E+20</v>
      </c>
      <c r="G45" s="16">
        <f t="shared" si="3"/>
        <v>0.1283861139740696</v>
      </c>
    </row>
    <row r="46" spans="1:7" x14ac:dyDescent="0.25">
      <c r="A46" s="15">
        <v>2004</v>
      </c>
      <c r="B46" s="3">
        <v>136385979322.437</v>
      </c>
      <c r="C46" s="4">
        <f t="shared" si="4"/>
        <v>112227915492.37756</v>
      </c>
      <c r="D46" s="5">
        <f t="shared" si="0"/>
        <v>24158063830.059433</v>
      </c>
      <c r="E46" s="25">
        <f t="shared" si="1"/>
        <v>24158063830.059433</v>
      </c>
      <c r="F46" s="25">
        <f t="shared" si="2"/>
        <v>5.8361204801722581E+20</v>
      </c>
      <c r="G46" s="16">
        <f t="shared" si="3"/>
        <v>0.17713011227456257</v>
      </c>
    </row>
    <row r="47" spans="1:7" x14ac:dyDescent="0.25">
      <c r="A47" s="15">
        <v>2005</v>
      </c>
      <c r="B47" s="3">
        <v>176134087150.341</v>
      </c>
      <c r="C47" s="4">
        <f t="shared" si="4"/>
        <v>139144004768.96667</v>
      </c>
      <c r="D47" s="5">
        <f t="shared" si="0"/>
        <v>36990082381.374329</v>
      </c>
      <c r="E47" s="25">
        <f t="shared" si="1"/>
        <v>36990082381.374329</v>
      </c>
      <c r="F47" s="25">
        <f t="shared" si="2"/>
        <v>1.3682661945808595E+21</v>
      </c>
      <c r="G47" s="16">
        <f t="shared" si="3"/>
        <v>0.21001092394909951</v>
      </c>
    </row>
    <row r="48" spans="1:7" x14ac:dyDescent="0.25">
      <c r="A48" s="15">
        <v>2006</v>
      </c>
      <c r="B48" s="3">
        <v>236103982431.63501</v>
      </c>
      <c r="C48" s="4">
        <f t="shared" si="4"/>
        <v>182874682968.13766</v>
      </c>
      <c r="D48" s="5">
        <f t="shared" si="0"/>
        <v>53229299463.497345</v>
      </c>
      <c r="E48" s="25">
        <f t="shared" si="1"/>
        <v>53229299463.497345</v>
      </c>
      <c r="F48" s="25">
        <f t="shared" si="2"/>
        <v>2.8333583213746785E+21</v>
      </c>
      <c r="G48" s="16">
        <f t="shared" si="3"/>
        <v>0.22544854565894556</v>
      </c>
    </row>
    <row r="49" spans="1:7" x14ac:dyDescent="0.25">
      <c r="A49" s="15">
        <v>2007</v>
      </c>
      <c r="B49" s="3">
        <v>275625684968.61499</v>
      </c>
      <c r="C49" s="4">
        <f t="shared" si="4"/>
        <v>229287918183.53036</v>
      </c>
      <c r="D49" s="5">
        <f t="shared" si="0"/>
        <v>46337766785.084625</v>
      </c>
      <c r="E49" s="25">
        <f t="shared" si="1"/>
        <v>46337766785.084625</v>
      </c>
      <c r="F49" s="25">
        <f t="shared" si="2"/>
        <v>2.1471886306288919E+21</v>
      </c>
      <c r="G49" s="16">
        <f t="shared" si="3"/>
        <v>0.16811846396086427</v>
      </c>
    </row>
    <row r="50" spans="1:7" x14ac:dyDescent="0.25">
      <c r="A50" s="15">
        <v>2008</v>
      </c>
      <c r="B50" s="3">
        <v>339476215683.59198</v>
      </c>
      <c r="C50" s="4">
        <f t="shared" si="4"/>
        <v>283735294361.2807</v>
      </c>
      <c r="D50" s="5">
        <f t="shared" si="0"/>
        <v>55740921322.311279</v>
      </c>
      <c r="E50" s="25">
        <f t="shared" si="1"/>
        <v>55740921322.311279</v>
      </c>
      <c r="F50" s="25">
        <f t="shared" si="2"/>
        <v>3.1070503098600962E+21</v>
      </c>
      <c r="G50" s="16">
        <f t="shared" si="3"/>
        <v>0.16419683838547464</v>
      </c>
    </row>
    <row r="51" spans="1:7" x14ac:dyDescent="0.25">
      <c r="A51" s="15">
        <v>2009</v>
      </c>
      <c r="B51" s="3">
        <v>295008767295.03802</v>
      </c>
      <c r="C51" s="4">
        <f t="shared" si="4"/>
        <v>303370222649.08173</v>
      </c>
      <c r="D51" s="5">
        <f t="shared" si="0"/>
        <v>-8361455354.0437012</v>
      </c>
      <c r="E51" s="25">
        <f t="shared" si="1"/>
        <v>8361455354.0437012</v>
      </c>
      <c r="F51" s="25">
        <f t="shared" si="2"/>
        <v>6.9913935637666079E+19</v>
      </c>
      <c r="G51" s="16">
        <f t="shared" si="3"/>
        <v>2.8343074108307487E-2</v>
      </c>
    </row>
    <row r="52" spans="1:7" x14ac:dyDescent="0.25">
      <c r="A52" s="15">
        <v>2010</v>
      </c>
      <c r="B52" s="3">
        <v>361456622215.72101</v>
      </c>
      <c r="C52" s="4">
        <f t="shared" si="4"/>
        <v>331980535064.78369</v>
      </c>
      <c r="D52" s="5">
        <f t="shared" si="0"/>
        <v>29476087150.937317</v>
      </c>
      <c r="E52" s="25">
        <f t="shared" si="1"/>
        <v>29476087150.937317</v>
      </c>
      <c r="F52" s="25">
        <f t="shared" si="2"/>
        <v>8.6883971372965193E+20</v>
      </c>
      <c r="G52" s="16">
        <f t="shared" si="3"/>
        <v>8.1548062310352928E-2</v>
      </c>
    </row>
    <row r="53" spans="1:7" x14ac:dyDescent="0.25">
      <c r="A53" s="15">
        <v>2011</v>
      </c>
      <c r="B53" s="3">
        <v>404993594133.58197</v>
      </c>
      <c r="C53" s="4">
        <f t="shared" si="4"/>
        <v>353819661214.78033</v>
      </c>
      <c r="D53" s="5">
        <f t="shared" si="0"/>
        <v>51173932918.801636</v>
      </c>
      <c r="E53" s="25">
        <f t="shared" si="1"/>
        <v>51173932918.801636</v>
      </c>
      <c r="F53" s="25">
        <f t="shared" si="2"/>
        <v>2.6187714103780096E+21</v>
      </c>
      <c r="G53" s="16">
        <f t="shared" si="3"/>
        <v>0.12635738851198364</v>
      </c>
    </row>
    <row r="54" spans="1:7" x14ac:dyDescent="0.25">
      <c r="A54" s="15">
        <v>2012</v>
      </c>
      <c r="B54" s="3">
        <v>455501524575.49799</v>
      </c>
      <c r="C54" s="4">
        <f t="shared" si="4"/>
        <v>407317246974.93365</v>
      </c>
      <c r="D54" s="5">
        <f t="shared" si="0"/>
        <v>48184277600.564331</v>
      </c>
      <c r="E54" s="25">
        <f t="shared" si="1"/>
        <v>48184277600.564331</v>
      </c>
      <c r="F54" s="25">
        <f t="shared" si="2"/>
        <v>2.3217246078882457E+21</v>
      </c>
      <c r="G54" s="16">
        <f t="shared" si="3"/>
        <v>0.10578291180357605</v>
      </c>
    </row>
    <row r="55" spans="1:7" x14ac:dyDescent="0.25">
      <c r="A55" s="15">
        <v>2013</v>
      </c>
      <c r="B55" s="3">
        <v>508692961937.492</v>
      </c>
      <c r="C55" s="4">
        <f t="shared" si="4"/>
        <v>456396026882.19067</v>
      </c>
      <c r="D55" s="5">
        <f t="shared" si="0"/>
        <v>52296935055.301331</v>
      </c>
      <c r="E55" s="25">
        <f t="shared" si="1"/>
        <v>52296935055.301331</v>
      </c>
      <c r="F55" s="25">
        <f t="shared" si="2"/>
        <v>2.734969416178405E+21</v>
      </c>
      <c r="G55" s="16">
        <f t="shared" si="3"/>
        <v>0.10280648439898714</v>
      </c>
    </row>
    <row r="56" spans="1:7" x14ac:dyDescent="0.25">
      <c r="A56" s="15">
        <v>2014</v>
      </c>
      <c r="B56" s="3">
        <v>546676374567.72101</v>
      </c>
      <c r="C56" s="4">
        <f t="shared" si="4"/>
        <v>503623620360.237</v>
      </c>
      <c r="D56" s="5">
        <f t="shared" si="0"/>
        <v>43052754207.484009</v>
      </c>
      <c r="E56" s="25">
        <f t="shared" si="1"/>
        <v>43052754207.484009</v>
      </c>
      <c r="F56" s="25">
        <f t="shared" si="2"/>
        <v>1.8535396448500321E+21</v>
      </c>
      <c r="G56" s="16">
        <f t="shared" si="3"/>
        <v>7.8753639649285292E-2</v>
      </c>
    </row>
    <row r="57" spans="1:7" x14ac:dyDescent="0.25">
      <c r="A57" s="15">
        <v>2015</v>
      </c>
      <c r="B57" s="3">
        <v>486803295097.89001</v>
      </c>
      <c r="C57" s="4">
        <f t="shared" si="4"/>
        <v>514057543867.70099</v>
      </c>
      <c r="D57" s="5">
        <f t="shared" si="0"/>
        <v>-27254248769.810974</v>
      </c>
      <c r="E57" s="25">
        <f t="shared" si="1"/>
        <v>27254248769.810974</v>
      </c>
      <c r="F57" s="25">
        <f t="shared" si="2"/>
        <v>7.4279407600674302E+20</v>
      </c>
      <c r="G57" s="16">
        <f t="shared" si="3"/>
        <v>5.5986163290719898E-2</v>
      </c>
    </row>
    <row r="58" spans="1:7" x14ac:dyDescent="0.25">
      <c r="A58" s="15">
        <v>2016</v>
      </c>
      <c r="B58" s="3">
        <v>404650006428.61298</v>
      </c>
      <c r="C58" s="4">
        <f t="shared" si="4"/>
        <v>479376558698.07471</v>
      </c>
      <c r="D58" s="5">
        <f t="shared" si="0"/>
        <v>-74726552269.461731</v>
      </c>
      <c r="E58" s="25">
        <f t="shared" si="1"/>
        <v>74726552269.461731</v>
      </c>
      <c r="F58" s="25">
        <f t="shared" si="2"/>
        <v>5.5840576140805962E+21</v>
      </c>
      <c r="G58" s="16">
        <f t="shared" si="3"/>
        <v>0.18466959367921015</v>
      </c>
    </row>
    <row r="59" spans="1:7" x14ac:dyDescent="0.25">
      <c r="A59" s="15">
        <v>2017</v>
      </c>
      <c r="B59" s="3">
        <v>375746469538.66602</v>
      </c>
      <c r="C59" s="4">
        <f t="shared" si="4"/>
        <v>422399923688.38965</v>
      </c>
      <c r="D59" s="5">
        <f t="shared" si="0"/>
        <v>-46653454149.723633</v>
      </c>
      <c r="E59" s="25">
        <f t="shared" si="1"/>
        <v>46653454149.723633</v>
      </c>
      <c r="F59" s="25">
        <f t="shared" si="2"/>
        <v>2.1765447841003652E+21</v>
      </c>
      <c r="G59" s="16">
        <f t="shared" si="3"/>
        <v>0.12416205588572478</v>
      </c>
    </row>
    <row r="60" spans="1:7" x14ac:dyDescent="0.25">
      <c r="A60" s="15">
        <v>2018</v>
      </c>
      <c r="B60" s="3">
        <v>397190484464.30798</v>
      </c>
      <c r="C60" s="4">
        <f t="shared" si="4"/>
        <v>392528986810.52899</v>
      </c>
      <c r="D60" s="5">
        <f t="shared" si="0"/>
        <v>4661497653.7789917</v>
      </c>
      <c r="E60" s="25">
        <f t="shared" si="1"/>
        <v>4661497653.7789917</v>
      </c>
      <c r="F60" s="25">
        <f t="shared" si="2"/>
        <v>2.1729560376187044E+19</v>
      </c>
      <c r="G60" s="16">
        <f t="shared" si="3"/>
        <v>1.1736176560387562E-2</v>
      </c>
    </row>
    <row r="61" spans="1:7" x14ac:dyDescent="0.25">
      <c r="A61" s="15">
        <v>2019</v>
      </c>
      <c r="B61" s="3">
        <v>448120428858.76898</v>
      </c>
      <c r="C61" s="4">
        <f t="shared" si="4"/>
        <v>407019127620.58099</v>
      </c>
      <c r="D61" s="5">
        <f t="shared" si="0"/>
        <v>41101301238.187988</v>
      </c>
      <c r="E61" s="25">
        <f t="shared" si="1"/>
        <v>41101301238.187988</v>
      </c>
      <c r="F61" s="25">
        <f t="shared" si="2"/>
        <v>1.6893169634722736E+21</v>
      </c>
      <c r="G61" s="16">
        <f t="shared" si="3"/>
        <v>9.1719320502439319E-2</v>
      </c>
    </row>
    <row r="62" spans="1:7" ht="15.75" thickBot="1" x14ac:dyDescent="0.3">
      <c r="A62" s="17">
        <v>2020</v>
      </c>
      <c r="B62" s="18">
        <v>432293776262.39801</v>
      </c>
      <c r="C62" s="4">
        <f t="shared" si="4"/>
        <v>425868229861.82495</v>
      </c>
      <c r="D62" s="20">
        <f t="shared" si="0"/>
        <v>6425546400.5730591</v>
      </c>
      <c r="E62" s="29">
        <f t="shared" si="1"/>
        <v>6425546400.5730591</v>
      </c>
      <c r="F62" s="29">
        <f t="shared" si="2"/>
        <v>4.1287646545917395E+19</v>
      </c>
      <c r="G62" s="21">
        <f t="shared" si="3"/>
        <v>1.4863842029205659E-2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E1" workbookViewId="0">
      <selection activeCell="J12" sqref="J12"/>
    </sheetView>
  </sheetViews>
  <sheetFormatPr defaultRowHeight="15" x14ac:dyDescent="0.25"/>
  <cols>
    <col min="2" max="2" width="19" bestFit="1" customWidth="1"/>
    <col min="3" max="3" width="20.28515625" bestFit="1" customWidth="1"/>
    <col min="4" max="5" width="19" bestFit="1" customWidth="1"/>
    <col min="6" max="6" width="32.7109375" bestFit="1" customWidth="1"/>
    <col min="7" max="7" width="19.85546875" bestFit="1" customWidth="1"/>
    <col min="10" max="10" width="31.7109375" bestFit="1" customWidth="1"/>
  </cols>
  <sheetData>
    <row r="1" spans="1:10" ht="15.75" thickBot="1" x14ac:dyDescent="0.3">
      <c r="A1" s="26" t="s">
        <v>0</v>
      </c>
      <c r="B1" s="27" t="s">
        <v>1</v>
      </c>
      <c r="C1" s="27" t="s">
        <v>3</v>
      </c>
      <c r="D1" s="11" t="s">
        <v>2</v>
      </c>
      <c r="E1" s="11" t="s">
        <v>4</v>
      </c>
      <c r="F1" s="11" t="s">
        <v>5</v>
      </c>
      <c r="G1" s="12" t="s">
        <v>9</v>
      </c>
    </row>
    <row r="2" spans="1:10" x14ac:dyDescent="0.25">
      <c r="A2" s="13">
        <v>1960</v>
      </c>
      <c r="B2" s="9">
        <v>4196092258.15484</v>
      </c>
      <c r="C2" s="9" t="e">
        <v>#N/A</v>
      </c>
      <c r="D2" s="8"/>
      <c r="E2" s="8"/>
      <c r="F2" s="8"/>
      <c r="G2" s="14"/>
    </row>
    <row r="3" spans="1:10" x14ac:dyDescent="0.25">
      <c r="A3" s="15">
        <v>1961</v>
      </c>
      <c r="B3" s="3">
        <v>4467200335.9932804</v>
      </c>
      <c r="C3" s="3">
        <f>B2</f>
        <v>4196092258.15484</v>
      </c>
      <c r="D3" s="5">
        <f>B3-C3</f>
        <v>271108077.83844042</v>
      </c>
      <c r="E3" s="3">
        <f>ABS(D3)</f>
        <v>271108077.83844042</v>
      </c>
      <c r="F3" s="5">
        <f>E3^2</f>
        <v>7.3499589869253872E+16</v>
      </c>
      <c r="G3" s="16">
        <f>E3/B3</f>
        <v>6.0688587358408597E-2</v>
      </c>
      <c r="I3" s="7" t="s">
        <v>6</v>
      </c>
      <c r="J3" s="4">
        <f>AVERAGE(E3:E62)</f>
        <v>20640158064.603306</v>
      </c>
    </row>
    <row r="4" spans="1:10" x14ac:dyDescent="0.25">
      <c r="A4" s="15">
        <v>1962</v>
      </c>
      <c r="B4" s="3">
        <v>4909302953.9409199</v>
      </c>
      <c r="C4" s="3">
        <f t="shared" ref="C4:C35" si="0">0.9*B3+0.1*C3</f>
        <v>4440089528.2094364</v>
      </c>
      <c r="D4" s="5">
        <f t="shared" ref="D4:D62" si="1">B4-C4</f>
        <v>469213425.73148346</v>
      </c>
      <c r="E4" s="3">
        <f t="shared" ref="E4:E62" si="2">ABS(D4)</f>
        <v>469213425.73148346</v>
      </c>
      <c r="F4" s="5">
        <f t="shared" ref="F4:F62" si="3">E4^2</f>
        <v>2.2016123888667434E+17</v>
      </c>
      <c r="G4" s="16">
        <f t="shared" ref="G4:G62" si="4">E4/B4</f>
        <v>9.5576384291954239E-2</v>
      </c>
      <c r="I4" s="7" t="s">
        <v>7</v>
      </c>
      <c r="J4" s="5">
        <f>AVERAGE(F3:F62)</f>
        <v>1.0285404860724423E+21</v>
      </c>
    </row>
    <row r="5" spans="1:10" x14ac:dyDescent="0.25">
      <c r="A5" s="15">
        <v>1963</v>
      </c>
      <c r="B5" s="3">
        <v>5165489010.2198</v>
      </c>
      <c r="C5" s="3">
        <f t="shared" si="0"/>
        <v>4862381611.3677721</v>
      </c>
      <c r="D5" s="5">
        <f t="shared" si="1"/>
        <v>303107398.85202789</v>
      </c>
      <c r="E5" s="3">
        <f t="shared" si="2"/>
        <v>303107398.85202789</v>
      </c>
      <c r="F5" s="5">
        <f t="shared" si="3"/>
        <v>9.187409523884232E+16</v>
      </c>
      <c r="G5" s="16">
        <f t="shared" si="4"/>
        <v>5.8679323148754542E-2</v>
      </c>
      <c r="I5" s="7" t="s">
        <v>8</v>
      </c>
      <c r="J5" s="24">
        <f>AVERAGE(G3:G62)</f>
        <v>0.17389382408169979</v>
      </c>
    </row>
    <row r="6" spans="1:10" x14ac:dyDescent="0.25">
      <c r="A6" s="15">
        <v>1964</v>
      </c>
      <c r="B6" s="3">
        <v>5552822483.5503302</v>
      </c>
      <c r="C6" s="3">
        <f t="shared" si="0"/>
        <v>5135178270.3345966</v>
      </c>
      <c r="D6" s="5">
        <f t="shared" si="1"/>
        <v>417644213.21573353</v>
      </c>
      <c r="E6" s="3">
        <f t="shared" si="2"/>
        <v>417644213.21573353</v>
      </c>
      <c r="F6" s="5">
        <f t="shared" si="3"/>
        <v>1.7442668883258909E+17</v>
      </c>
      <c r="G6" s="16">
        <f t="shared" si="4"/>
        <v>7.5212959617016725E-2</v>
      </c>
      <c r="I6" s="2"/>
      <c r="J6" s="2"/>
    </row>
    <row r="7" spans="1:10" x14ac:dyDescent="0.25">
      <c r="A7" s="15">
        <v>1965</v>
      </c>
      <c r="B7" s="3">
        <v>5874422511.5497704</v>
      </c>
      <c r="C7" s="3">
        <f t="shared" si="0"/>
        <v>5511058062.2287569</v>
      </c>
      <c r="D7" s="5">
        <f t="shared" si="1"/>
        <v>363364449.32101345</v>
      </c>
      <c r="E7" s="3">
        <f t="shared" si="2"/>
        <v>363364449.32101345</v>
      </c>
      <c r="F7" s="5">
        <f t="shared" si="3"/>
        <v>1.3203372303036336E+17</v>
      </c>
      <c r="G7" s="16">
        <f t="shared" si="4"/>
        <v>6.1855348097042455E-2</v>
      </c>
      <c r="I7" s="7" t="s">
        <v>10</v>
      </c>
      <c r="J7" s="24">
        <f>100%-17%</f>
        <v>0.83</v>
      </c>
    </row>
    <row r="8" spans="1:10" x14ac:dyDescent="0.25">
      <c r="A8" s="15">
        <v>1966</v>
      </c>
      <c r="B8" s="3">
        <v>6366792664.1467199</v>
      </c>
      <c r="C8" s="3">
        <f t="shared" si="0"/>
        <v>5838086066.6176691</v>
      </c>
      <c r="D8" s="5">
        <f t="shared" si="1"/>
        <v>528706597.52905083</v>
      </c>
      <c r="E8" s="3">
        <f t="shared" si="2"/>
        <v>528706597.52905083</v>
      </c>
      <c r="F8" s="5">
        <f t="shared" si="3"/>
        <v>2.7953066627074573E+17</v>
      </c>
      <c r="G8" s="16">
        <f t="shared" si="4"/>
        <v>8.3041277676019362E-2</v>
      </c>
    </row>
    <row r="9" spans="1:10" x14ac:dyDescent="0.25">
      <c r="A9" s="15">
        <v>1967</v>
      </c>
      <c r="B9" s="3">
        <v>5203135937.28125</v>
      </c>
      <c r="C9" s="3">
        <f t="shared" si="0"/>
        <v>6313922004.393815</v>
      </c>
      <c r="D9" s="5">
        <f t="shared" si="1"/>
        <v>-1110786067.112565</v>
      </c>
      <c r="E9" s="3">
        <f t="shared" si="2"/>
        <v>1110786067.112565</v>
      </c>
      <c r="F9" s="5">
        <f t="shared" si="3"/>
        <v>1.2338456868913999E+18</v>
      </c>
      <c r="G9" s="16">
        <f t="shared" si="4"/>
        <v>0.21348396053880048</v>
      </c>
    </row>
    <row r="10" spans="1:10" x14ac:dyDescent="0.25">
      <c r="A10" s="15">
        <v>1968</v>
      </c>
      <c r="B10" s="3">
        <v>5200895982.0803604</v>
      </c>
      <c r="C10" s="3">
        <f t="shared" si="0"/>
        <v>5314214543.992507</v>
      </c>
      <c r="D10" s="5">
        <f t="shared" si="1"/>
        <v>-113318561.91214657</v>
      </c>
      <c r="E10" s="3">
        <f t="shared" si="2"/>
        <v>113318561.91214657</v>
      </c>
      <c r="F10" s="5">
        <f t="shared" si="3"/>
        <v>1.2841096473836994E+16</v>
      </c>
      <c r="G10" s="16">
        <f t="shared" si="4"/>
        <v>2.1788276924319318E-2</v>
      </c>
    </row>
    <row r="11" spans="1:10" x14ac:dyDescent="0.25">
      <c r="A11" s="15">
        <v>1969</v>
      </c>
      <c r="B11" s="3">
        <v>6634187316.2536697</v>
      </c>
      <c r="C11" s="3">
        <f t="shared" si="0"/>
        <v>5212227838.2715759</v>
      </c>
      <c r="D11" s="5">
        <f t="shared" si="1"/>
        <v>1421959477.9820938</v>
      </c>
      <c r="E11" s="3">
        <f t="shared" si="2"/>
        <v>1421959477.9820938</v>
      </c>
      <c r="F11" s="5">
        <f t="shared" si="3"/>
        <v>2.0219687570231086E+18</v>
      </c>
      <c r="G11" s="16">
        <f t="shared" si="4"/>
        <v>0.21433815631016512</v>
      </c>
    </row>
    <row r="12" spans="1:10" x14ac:dyDescent="0.25">
      <c r="A12" s="15">
        <v>1970</v>
      </c>
      <c r="B12" s="3">
        <v>12545849083.018299</v>
      </c>
      <c r="C12" s="3">
        <f t="shared" si="0"/>
        <v>6491991368.4554605</v>
      </c>
      <c r="D12" s="5">
        <f t="shared" si="1"/>
        <v>6053857714.5628386</v>
      </c>
      <c r="E12" s="3">
        <f t="shared" si="2"/>
        <v>6053857714.5628386</v>
      </c>
      <c r="F12" s="5">
        <f t="shared" si="3"/>
        <v>3.6649193228171993E+19</v>
      </c>
      <c r="G12" s="16">
        <f t="shared" si="4"/>
        <v>0.48253870060952403</v>
      </c>
    </row>
    <row r="13" spans="1:10" x14ac:dyDescent="0.25">
      <c r="A13" s="15">
        <v>1971</v>
      </c>
      <c r="B13" s="3">
        <v>9181769911.5044308</v>
      </c>
      <c r="C13" s="3">
        <f t="shared" si="0"/>
        <v>11940463311.562016</v>
      </c>
      <c r="D13" s="5">
        <f t="shared" si="1"/>
        <v>-2758693400.0575848</v>
      </c>
      <c r="E13" s="3">
        <f t="shared" si="2"/>
        <v>2758693400.0575848</v>
      </c>
      <c r="F13" s="5">
        <f t="shared" si="3"/>
        <v>7.6103892755212769E+18</v>
      </c>
      <c r="G13" s="16">
        <f t="shared" si="4"/>
        <v>0.30045333597404134</v>
      </c>
    </row>
    <row r="14" spans="1:10" x14ac:dyDescent="0.25">
      <c r="A14" s="15">
        <v>1972</v>
      </c>
      <c r="B14" s="3">
        <v>12274416017.7976</v>
      </c>
      <c r="C14" s="3">
        <f t="shared" si="0"/>
        <v>9457639251.5101891</v>
      </c>
      <c r="D14" s="5">
        <f t="shared" si="1"/>
        <v>2816776766.2874107</v>
      </c>
      <c r="E14" s="3">
        <f t="shared" si="2"/>
        <v>2816776766.2874107</v>
      </c>
      <c r="F14" s="5">
        <f t="shared" si="3"/>
        <v>7.9342313510965627E+18</v>
      </c>
      <c r="G14" s="16">
        <f t="shared" si="4"/>
        <v>0.22948356664815286</v>
      </c>
    </row>
    <row r="15" spans="1:10" x14ac:dyDescent="0.25">
      <c r="A15" s="15">
        <v>1973</v>
      </c>
      <c r="B15" s="3">
        <v>15162871287.1287</v>
      </c>
      <c r="C15" s="3">
        <f t="shared" si="0"/>
        <v>11992738341.168858</v>
      </c>
      <c r="D15" s="5">
        <f t="shared" si="1"/>
        <v>3170132945.9598427</v>
      </c>
      <c r="E15" s="3">
        <f t="shared" si="2"/>
        <v>3170132945.9598427</v>
      </c>
      <c r="F15" s="5">
        <f t="shared" si="3"/>
        <v>1.0049742895060031E+19</v>
      </c>
      <c r="G15" s="16">
        <f t="shared" si="4"/>
        <v>0.20907207387896723</v>
      </c>
    </row>
    <row r="16" spans="1:10" x14ac:dyDescent="0.25">
      <c r="A16" s="15">
        <v>1974</v>
      </c>
      <c r="B16" s="3">
        <v>24846641318.124199</v>
      </c>
      <c r="C16" s="3">
        <f t="shared" si="0"/>
        <v>14845857992.532717</v>
      </c>
      <c r="D16" s="5">
        <f t="shared" si="1"/>
        <v>10000783325.591482</v>
      </c>
      <c r="E16" s="3">
        <f t="shared" si="2"/>
        <v>10000783325.591482</v>
      </c>
      <c r="F16" s="5">
        <f t="shared" si="3"/>
        <v>1.0001566712542863E+20</v>
      </c>
      <c r="G16" s="16">
        <f t="shared" si="4"/>
        <v>0.40250041031889833</v>
      </c>
    </row>
    <row r="17" spans="1:7" x14ac:dyDescent="0.25">
      <c r="A17" s="15">
        <v>1975</v>
      </c>
      <c r="B17" s="3">
        <v>27778934624.6973</v>
      </c>
      <c r="C17" s="3">
        <f t="shared" si="0"/>
        <v>23846562985.565052</v>
      </c>
      <c r="D17" s="5">
        <f t="shared" si="1"/>
        <v>3932371639.1322479</v>
      </c>
      <c r="E17" s="3">
        <f t="shared" si="2"/>
        <v>3932371639.1322479</v>
      </c>
      <c r="F17" s="5">
        <f t="shared" si="3"/>
        <v>1.5463546708251642E+19</v>
      </c>
      <c r="G17" s="16">
        <f t="shared" si="4"/>
        <v>0.14155948355327172</v>
      </c>
    </row>
    <row r="18" spans="1:7" x14ac:dyDescent="0.25">
      <c r="A18" s="15">
        <v>1976</v>
      </c>
      <c r="B18" s="3">
        <v>36308883248.731003</v>
      </c>
      <c r="C18" s="3">
        <f t="shared" si="0"/>
        <v>27385697460.784073</v>
      </c>
      <c r="D18" s="5">
        <f t="shared" si="1"/>
        <v>8923185787.9469299</v>
      </c>
      <c r="E18" s="3">
        <f t="shared" si="2"/>
        <v>8923185787.9469299</v>
      </c>
      <c r="F18" s="5">
        <f t="shared" si="3"/>
        <v>7.9623244606218076E+19</v>
      </c>
      <c r="G18" s="16">
        <f t="shared" si="4"/>
        <v>0.24575764908051242</v>
      </c>
    </row>
    <row r="19" spans="1:7" x14ac:dyDescent="0.25">
      <c r="A19" s="15">
        <v>1977</v>
      </c>
      <c r="B19" s="3">
        <v>36035407725.321899</v>
      </c>
      <c r="C19" s="3">
        <f t="shared" si="0"/>
        <v>35416564669.93631</v>
      </c>
      <c r="D19" s="5">
        <f t="shared" si="1"/>
        <v>618843055.3855896</v>
      </c>
      <c r="E19" s="3">
        <f t="shared" si="2"/>
        <v>618843055.3855896</v>
      </c>
      <c r="F19" s="5">
        <f t="shared" si="3"/>
        <v>3.829667271989719E+17</v>
      </c>
      <c r="G19" s="16">
        <f t="shared" si="4"/>
        <v>1.7173194212278378E-2</v>
      </c>
    </row>
    <row r="20" spans="1:7" x14ac:dyDescent="0.25">
      <c r="A20" s="15">
        <v>1978</v>
      </c>
      <c r="B20" s="3">
        <v>36527862208.713303</v>
      </c>
      <c r="C20" s="3">
        <f t="shared" si="0"/>
        <v>35973523419.78334</v>
      </c>
      <c r="D20" s="5">
        <f t="shared" si="1"/>
        <v>554338788.92996216</v>
      </c>
      <c r="E20" s="3">
        <f t="shared" si="2"/>
        <v>554338788.92996216</v>
      </c>
      <c r="F20" s="5">
        <f t="shared" si="3"/>
        <v>3.0729149291233715E+17</v>
      </c>
      <c r="G20" s="16">
        <f t="shared" si="4"/>
        <v>1.517577967641728E-2</v>
      </c>
    </row>
    <row r="21" spans="1:7" x14ac:dyDescent="0.25">
      <c r="A21" s="15">
        <v>1979</v>
      </c>
      <c r="B21" s="3">
        <v>47259911894.273102</v>
      </c>
      <c r="C21" s="3">
        <f t="shared" si="0"/>
        <v>36472428329.820305</v>
      </c>
      <c r="D21" s="5">
        <f t="shared" si="1"/>
        <v>10787483564.452797</v>
      </c>
      <c r="E21" s="3">
        <f t="shared" si="2"/>
        <v>10787483564.452797</v>
      </c>
      <c r="F21" s="5">
        <f t="shared" si="3"/>
        <v>1.1636980165333923E+20</v>
      </c>
      <c r="G21" s="16">
        <f t="shared" si="4"/>
        <v>0.22825864738355575</v>
      </c>
    </row>
    <row r="22" spans="1:7" x14ac:dyDescent="0.25">
      <c r="A22" s="15">
        <v>1980</v>
      </c>
      <c r="B22" s="3">
        <v>64201788122.6054</v>
      </c>
      <c r="C22" s="3">
        <f t="shared" si="0"/>
        <v>46181163537.827827</v>
      </c>
      <c r="D22" s="5">
        <f t="shared" si="1"/>
        <v>18020624584.777573</v>
      </c>
      <c r="E22" s="3">
        <f t="shared" si="2"/>
        <v>18020624584.777573</v>
      </c>
      <c r="F22" s="5">
        <f t="shared" si="3"/>
        <v>3.2474291042548987E+20</v>
      </c>
      <c r="G22" s="16">
        <f t="shared" si="4"/>
        <v>0.28068726918265574</v>
      </c>
    </row>
    <row r="23" spans="1:7" x14ac:dyDescent="0.25">
      <c r="A23" s="15">
        <v>1981</v>
      </c>
      <c r="B23" s="3">
        <v>164475209515.19</v>
      </c>
      <c r="C23" s="3">
        <f t="shared" si="0"/>
        <v>62399725664.127647</v>
      </c>
      <c r="D23" s="5">
        <f t="shared" si="1"/>
        <v>102075483851.06235</v>
      </c>
      <c r="E23" s="3">
        <f t="shared" si="2"/>
        <v>102075483851.06235</v>
      </c>
      <c r="F23" s="5">
        <f t="shared" si="3"/>
        <v>1.041940440342849E+22</v>
      </c>
      <c r="G23" s="16">
        <f t="shared" si="4"/>
        <v>0.62061318633939921</v>
      </c>
    </row>
    <row r="24" spans="1:7" x14ac:dyDescent="0.25">
      <c r="A24" s="15">
        <v>1982</v>
      </c>
      <c r="B24" s="3">
        <v>142769363313.375</v>
      </c>
      <c r="C24" s="3">
        <f t="shared" si="0"/>
        <v>154267661130.0838</v>
      </c>
      <c r="D24" s="5">
        <f t="shared" si="1"/>
        <v>-11498297816.708801</v>
      </c>
      <c r="E24" s="3">
        <f t="shared" si="2"/>
        <v>11498297816.708801</v>
      </c>
      <c r="F24" s="5">
        <f t="shared" si="3"/>
        <v>1.3221085268173039E+20</v>
      </c>
      <c r="G24" s="16">
        <f t="shared" si="4"/>
        <v>8.0537571575985387E-2</v>
      </c>
    </row>
    <row r="25" spans="1:7" x14ac:dyDescent="0.25">
      <c r="A25" s="15">
        <v>1983</v>
      </c>
      <c r="B25" s="3">
        <v>97094911790.694794</v>
      </c>
      <c r="C25" s="3">
        <f t="shared" si="0"/>
        <v>143919193095.0459</v>
      </c>
      <c r="D25" s="5">
        <f t="shared" si="1"/>
        <v>-46824281304.351105</v>
      </c>
      <c r="E25" s="3">
        <f t="shared" si="2"/>
        <v>46824281304.351105</v>
      </c>
      <c r="F25" s="5">
        <f t="shared" si="3"/>
        <v>2.1925133196690045E+21</v>
      </c>
      <c r="G25" s="16">
        <f t="shared" si="4"/>
        <v>0.48225267875302363</v>
      </c>
    </row>
    <row r="26" spans="1:7" x14ac:dyDescent="0.25">
      <c r="A26" s="15">
        <v>1984</v>
      </c>
      <c r="B26" s="3">
        <v>73484359521.099701</v>
      </c>
      <c r="C26" s="3">
        <f t="shared" si="0"/>
        <v>101777339921.12991</v>
      </c>
      <c r="D26" s="5">
        <f t="shared" si="1"/>
        <v>-28292980400.030212</v>
      </c>
      <c r="E26" s="3">
        <f t="shared" si="2"/>
        <v>28292980400.030212</v>
      </c>
      <c r="F26" s="5">
        <f t="shared" si="3"/>
        <v>8.0049273991649375E+20</v>
      </c>
      <c r="G26" s="16">
        <f t="shared" si="4"/>
        <v>0.38502043951143639</v>
      </c>
    </row>
    <row r="27" spans="1:7" x14ac:dyDescent="0.25">
      <c r="A27" s="15">
        <v>1985</v>
      </c>
      <c r="B27" s="3">
        <v>73745821156.299606</v>
      </c>
      <c r="C27" s="3">
        <f t="shared" si="0"/>
        <v>76313657561.102722</v>
      </c>
      <c r="D27" s="5">
        <f t="shared" si="1"/>
        <v>-2567836404.8031158</v>
      </c>
      <c r="E27" s="3">
        <f t="shared" si="2"/>
        <v>2567836404.8031158</v>
      </c>
      <c r="F27" s="5">
        <f t="shared" si="3"/>
        <v>6.593783801832191E+18</v>
      </c>
      <c r="G27" s="16">
        <f t="shared" si="4"/>
        <v>3.4820093729253473E-2</v>
      </c>
    </row>
    <row r="28" spans="1:7" x14ac:dyDescent="0.25">
      <c r="A28" s="15">
        <v>1986</v>
      </c>
      <c r="B28" s="3">
        <v>54805852581.151604</v>
      </c>
      <c r="C28" s="3">
        <f t="shared" si="0"/>
        <v>74002604796.779922</v>
      </c>
      <c r="D28" s="5">
        <f t="shared" si="1"/>
        <v>-19196752215.628319</v>
      </c>
      <c r="E28" s="3">
        <f t="shared" si="2"/>
        <v>19196752215.628319</v>
      </c>
      <c r="F28" s="5">
        <f t="shared" si="3"/>
        <v>3.6851529562823079E+20</v>
      </c>
      <c r="G28" s="16">
        <f t="shared" si="4"/>
        <v>0.35026828908835028</v>
      </c>
    </row>
    <row r="29" spans="1:7" x14ac:dyDescent="0.25">
      <c r="A29" s="15">
        <v>1987</v>
      </c>
      <c r="B29" s="3">
        <v>52676041930.579102</v>
      </c>
      <c r="C29" s="3">
        <f t="shared" si="0"/>
        <v>56725527802.714439</v>
      </c>
      <c r="D29" s="5">
        <f t="shared" si="1"/>
        <v>-4049485872.1353378</v>
      </c>
      <c r="E29" s="3">
        <f t="shared" si="2"/>
        <v>4049485872.1353378</v>
      </c>
      <c r="F29" s="5">
        <f t="shared" si="3"/>
        <v>1.6398335828623698E+19</v>
      </c>
      <c r="G29" s="16">
        <f t="shared" si="4"/>
        <v>7.6875287582770346E-2</v>
      </c>
    </row>
    <row r="30" spans="1:7" x14ac:dyDescent="0.25">
      <c r="A30" s="15">
        <v>1988</v>
      </c>
      <c r="B30" s="3">
        <v>49648470439.796303</v>
      </c>
      <c r="C30" s="3">
        <f t="shared" si="0"/>
        <v>53080990517.792641</v>
      </c>
      <c r="D30" s="5">
        <f t="shared" si="1"/>
        <v>-3432520077.9963379</v>
      </c>
      <c r="E30" s="3">
        <f t="shared" si="2"/>
        <v>3432520077.9963379</v>
      </c>
      <c r="F30" s="5">
        <f t="shared" si="3"/>
        <v>1.1782194085847986E+19</v>
      </c>
      <c r="G30" s="16">
        <f t="shared" si="4"/>
        <v>6.9136471830660101E-2</v>
      </c>
    </row>
    <row r="31" spans="1:7" x14ac:dyDescent="0.25">
      <c r="A31" s="15">
        <v>1989</v>
      </c>
      <c r="B31" s="3">
        <v>44003061108.335701</v>
      </c>
      <c r="C31" s="3">
        <f t="shared" si="0"/>
        <v>49991722447.59594</v>
      </c>
      <c r="D31" s="5">
        <f t="shared" si="1"/>
        <v>-5988661339.2602386</v>
      </c>
      <c r="E31" s="3">
        <f t="shared" si="2"/>
        <v>5988661339.2602386</v>
      </c>
      <c r="F31" s="5">
        <f t="shared" si="3"/>
        <v>3.5864064636350235E+19</v>
      </c>
      <c r="G31" s="16">
        <f t="shared" si="4"/>
        <v>0.13609647120949453</v>
      </c>
    </row>
    <row r="32" spans="1:7" x14ac:dyDescent="0.25">
      <c r="A32" s="15">
        <v>1990</v>
      </c>
      <c r="B32" s="3">
        <v>54035795388.091499</v>
      </c>
      <c r="C32" s="3">
        <f t="shared" si="0"/>
        <v>44601927242.261719</v>
      </c>
      <c r="D32" s="5">
        <f t="shared" si="1"/>
        <v>9433868145.8297806</v>
      </c>
      <c r="E32" s="3">
        <f t="shared" si="2"/>
        <v>9433868145.8297806</v>
      </c>
      <c r="F32" s="5">
        <f t="shared" si="3"/>
        <v>8.8997868192901825E+19</v>
      </c>
      <c r="G32" s="16">
        <f t="shared" si="4"/>
        <v>0.17458553312807962</v>
      </c>
    </row>
    <row r="33" spans="1:7" x14ac:dyDescent="0.25">
      <c r="A33" s="15">
        <v>1991</v>
      </c>
      <c r="B33" s="3">
        <v>49118433047.531799</v>
      </c>
      <c r="C33" s="3">
        <f t="shared" si="0"/>
        <v>53092408573.508522</v>
      </c>
      <c r="D33" s="5">
        <f t="shared" si="1"/>
        <v>-3973975525.9767227</v>
      </c>
      <c r="E33" s="3">
        <f t="shared" si="2"/>
        <v>3973975525.9767227</v>
      </c>
      <c r="F33" s="5">
        <f t="shared" si="3"/>
        <v>1.579248148106197E+19</v>
      </c>
      <c r="G33" s="16">
        <f t="shared" si="4"/>
        <v>8.0905991486558929E-2</v>
      </c>
    </row>
    <row r="34" spans="1:7" x14ac:dyDescent="0.25">
      <c r="A34" s="15">
        <v>1992</v>
      </c>
      <c r="B34" s="3">
        <v>47794925814.755798</v>
      </c>
      <c r="C34" s="3">
        <f t="shared" si="0"/>
        <v>49515830600.129471</v>
      </c>
      <c r="D34" s="5">
        <f t="shared" si="1"/>
        <v>-1720904785.3736725</v>
      </c>
      <c r="E34" s="3">
        <f t="shared" si="2"/>
        <v>1720904785.3736725</v>
      </c>
      <c r="F34" s="5">
        <f t="shared" si="3"/>
        <v>2.961513280322006E+18</v>
      </c>
      <c r="G34" s="16">
        <f t="shared" si="4"/>
        <v>3.6006014363189467E-2</v>
      </c>
    </row>
    <row r="35" spans="1:7" x14ac:dyDescent="0.25">
      <c r="A35" s="15">
        <v>1993</v>
      </c>
      <c r="B35" s="3">
        <v>27752204320.088299</v>
      </c>
      <c r="C35" s="3">
        <f t="shared" si="0"/>
        <v>47967016293.293167</v>
      </c>
      <c r="D35" s="5">
        <f t="shared" si="1"/>
        <v>-20214811973.204868</v>
      </c>
      <c r="E35" s="3">
        <f t="shared" si="2"/>
        <v>20214811973.204868</v>
      </c>
      <c r="F35" s="5">
        <f t="shared" si="3"/>
        <v>4.0863862311202691E+20</v>
      </c>
      <c r="G35" s="16">
        <f t="shared" si="4"/>
        <v>0.72840383200020165</v>
      </c>
    </row>
    <row r="36" spans="1:7" x14ac:dyDescent="0.25">
      <c r="A36" s="15">
        <v>1994</v>
      </c>
      <c r="B36" s="3">
        <v>33833042987.758202</v>
      </c>
      <c r="C36" s="3">
        <f t="shared" ref="C36:C62" si="5">0.9*B35+0.1*C35</f>
        <v>29773685517.408783</v>
      </c>
      <c r="D36" s="5">
        <f t="shared" si="1"/>
        <v>4059357470.3494186</v>
      </c>
      <c r="E36" s="3">
        <f t="shared" si="2"/>
        <v>4059357470.3494186</v>
      </c>
      <c r="F36" s="5">
        <f t="shared" si="3"/>
        <v>1.6478383072081631E+19</v>
      </c>
      <c r="G36" s="16">
        <f t="shared" si="4"/>
        <v>0.11998203861882049</v>
      </c>
    </row>
    <row r="37" spans="1:7" x14ac:dyDescent="0.25">
      <c r="A37" s="15">
        <v>1995</v>
      </c>
      <c r="B37" s="3">
        <v>44062465800.170601</v>
      </c>
      <c r="C37" s="3">
        <f t="shared" si="5"/>
        <v>33427107240.723263</v>
      </c>
      <c r="D37" s="5">
        <f t="shared" si="1"/>
        <v>10635358559.447338</v>
      </c>
      <c r="E37" s="3">
        <f t="shared" si="2"/>
        <v>10635358559.447338</v>
      </c>
      <c r="F37" s="5">
        <f t="shared" si="3"/>
        <v>1.1311085168800976E+20</v>
      </c>
      <c r="G37" s="16">
        <f t="shared" si="4"/>
        <v>0.24137002699032245</v>
      </c>
    </row>
    <row r="38" spans="1:7" x14ac:dyDescent="0.25">
      <c r="A38" s="15">
        <v>1996</v>
      </c>
      <c r="B38" s="3">
        <v>51075815092.5</v>
      </c>
      <c r="C38" s="3">
        <f t="shared" si="5"/>
        <v>42998929944.225868</v>
      </c>
      <c r="D38" s="5">
        <f t="shared" si="1"/>
        <v>8076885148.2741318</v>
      </c>
      <c r="E38" s="3">
        <f t="shared" si="2"/>
        <v>8076885148.2741318</v>
      </c>
      <c r="F38" s="5">
        <f t="shared" si="3"/>
        <v>6.5236073698411241E+19</v>
      </c>
      <c r="G38" s="16">
        <f t="shared" si="4"/>
        <v>0.15813521788436707</v>
      </c>
    </row>
    <row r="39" spans="1:7" x14ac:dyDescent="0.25">
      <c r="A39" s="15">
        <v>1997</v>
      </c>
      <c r="B39" s="3">
        <v>54457835193.492699</v>
      </c>
      <c r="C39" s="3">
        <f t="shared" si="5"/>
        <v>50268126577.672585</v>
      </c>
      <c r="D39" s="5">
        <f t="shared" si="1"/>
        <v>4189708615.8201141</v>
      </c>
      <c r="E39" s="3">
        <f t="shared" si="2"/>
        <v>4189708615.8201141</v>
      </c>
      <c r="F39" s="5">
        <f t="shared" si="3"/>
        <v>1.7553658285477296E+19</v>
      </c>
      <c r="G39" s="16">
        <f t="shared" si="4"/>
        <v>7.6934909383264513E-2</v>
      </c>
    </row>
    <row r="40" spans="1:7" x14ac:dyDescent="0.25">
      <c r="A40" s="15">
        <v>1998</v>
      </c>
      <c r="B40" s="3">
        <v>54604050168.181801</v>
      </c>
      <c r="C40" s="3">
        <f t="shared" si="5"/>
        <v>54038864331.91069</v>
      </c>
      <c r="D40" s="5">
        <f t="shared" si="1"/>
        <v>565185836.27111053</v>
      </c>
      <c r="E40" s="3">
        <f t="shared" si="2"/>
        <v>565185836.27111053</v>
      </c>
      <c r="F40" s="5">
        <f t="shared" si="3"/>
        <v>3.1943502952147456E+17</v>
      </c>
      <c r="G40" s="16">
        <f t="shared" si="4"/>
        <v>1.0350621144957644E-2</v>
      </c>
    </row>
    <row r="41" spans="1:7" x14ac:dyDescent="0.25">
      <c r="A41" s="15">
        <v>1999</v>
      </c>
      <c r="B41" s="3">
        <v>59372613485.6576</v>
      </c>
      <c r="C41" s="3">
        <f t="shared" si="5"/>
        <v>54547531584.554695</v>
      </c>
      <c r="D41" s="5">
        <f t="shared" si="1"/>
        <v>4825081901.1029053</v>
      </c>
      <c r="E41" s="3">
        <f t="shared" si="2"/>
        <v>4825081901.1029053</v>
      </c>
      <c r="F41" s="5">
        <f t="shared" si="3"/>
        <v>2.3281415352350826E+19</v>
      </c>
      <c r="G41" s="16">
        <f t="shared" si="4"/>
        <v>8.1267803753804449E-2</v>
      </c>
    </row>
    <row r="42" spans="1:7" x14ac:dyDescent="0.25">
      <c r="A42" s="15">
        <v>2000</v>
      </c>
      <c r="B42" s="3">
        <v>69448756932.583298</v>
      </c>
      <c r="C42" s="3">
        <f t="shared" si="5"/>
        <v>58890105295.54731</v>
      </c>
      <c r="D42" s="5">
        <f t="shared" si="1"/>
        <v>10558651637.035988</v>
      </c>
      <c r="E42" s="3">
        <f t="shared" si="2"/>
        <v>10558651637.035988</v>
      </c>
      <c r="F42" s="5">
        <f t="shared" si="3"/>
        <v>1.1148512439228275E+20</v>
      </c>
      <c r="G42" s="16">
        <f t="shared" si="4"/>
        <v>0.15203514221695424</v>
      </c>
    </row>
    <row r="43" spans="1:7" x14ac:dyDescent="0.25">
      <c r="A43" s="15">
        <v>2001</v>
      </c>
      <c r="B43" s="3">
        <v>74030364472.050598</v>
      </c>
      <c r="C43" s="3">
        <f t="shared" si="5"/>
        <v>68392891768.8797</v>
      </c>
      <c r="D43" s="5">
        <f t="shared" si="1"/>
        <v>5637472703.1708984</v>
      </c>
      <c r="E43" s="3">
        <f t="shared" si="2"/>
        <v>5637472703.1708984</v>
      </c>
      <c r="F43" s="5">
        <f t="shared" si="3"/>
        <v>3.1781098478996996E+19</v>
      </c>
      <c r="G43" s="16">
        <f t="shared" si="4"/>
        <v>7.6150816538249899E-2</v>
      </c>
    </row>
    <row r="44" spans="1:7" x14ac:dyDescent="0.25">
      <c r="A44" s="15">
        <v>2002</v>
      </c>
      <c r="B44" s="3">
        <v>95385819320.5737</v>
      </c>
      <c r="C44" s="3">
        <f t="shared" si="5"/>
        <v>73466617201.733521</v>
      </c>
      <c r="D44" s="5">
        <f t="shared" si="1"/>
        <v>21919202118.840179</v>
      </c>
      <c r="E44" s="3">
        <f t="shared" si="2"/>
        <v>21919202118.840179</v>
      </c>
      <c r="F44" s="5">
        <f t="shared" si="3"/>
        <v>4.8045142152656781E+20</v>
      </c>
      <c r="G44" s="16">
        <f t="shared" si="4"/>
        <v>0.22979518627579101</v>
      </c>
    </row>
    <row r="45" spans="1:7" x14ac:dyDescent="0.25">
      <c r="A45" s="15">
        <v>2003</v>
      </c>
      <c r="B45" s="3">
        <v>104911947834.12199</v>
      </c>
      <c r="C45" s="3">
        <f t="shared" si="5"/>
        <v>93193899108.689682</v>
      </c>
      <c r="D45" s="5">
        <f t="shared" si="1"/>
        <v>11718048725.432312</v>
      </c>
      <c r="E45" s="3">
        <f t="shared" si="2"/>
        <v>11718048725.432312</v>
      </c>
      <c r="F45" s="5">
        <f t="shared" si="3"/>
        <v>1.3731266593160584E+20</v>
      </c>
      <c r="G45" s="16">
        <f t="shared" si="4"/>
        <v>0.11169412986173807</v>
      </c>
    </row>
    <row r="46" spans="1:7" x14ac:dyDescent="0.25">
      <c r="A46" s="15">
        <v>2004</v>
      </c>
      <c r="B46" s="3">
        <v>136385979322.437</v>
      </c>
      <c r="C46" s="3">
        <f t="shared" si="5"/>
        <v>103740142961.57877</v>
      </c>
      <c r="D46" s="5">
        <f t="shared" si="1"/>
        <v>32645836360.858231</v>
      </c>
      <c r="E46" s="3">
        <f t="shared" si="2"/>
        <v>32645836360.858231</v>
      </c>
      <c r="F46" s="5">
        <f t="shared" si="3"/>
        <v>1.0657506316999333E+21</v>
      </c>
      <c r="G46" s="16">
        <f t="shared" si="4"/>
        <v>0.23936358064840782</v>
      </c>
    </row>
    <row r="47" spans="1:7" x14ac:dyDescent="0.25">
      <c r="A47" s="15">
        <v>2005</v>
      </c>
      <c r="B47" s="3">
        <v>176134087150.341</v>
      </c>
      <c r="C47" s="3">
        <f t="shared" si="5"/>
        <v>133121395686.35118</v>
      </c>
      <c r="D47" s="5">
        <f t="shared" si="1"/>
        <v>43012691463.989822</v>
      </c>
      <c r="E47" s="3">
        <f t="shared" si="2"/>
        <v>43012691463.989822</v>
      </c>
      <c r="F47" s="5">
        <f t="shared" si="3"/>
        <v>1.8500916269763828E+21</v>
      </c>
      <c r="G47" s="16">
        <f t="shared" si="4"/>
        <v>0.24420424325517362</v>
      </c>
    </row>
    <row r="48" spans="1:7" x14ac:dyDescent="0.25">
      <c r="A48" s="15">
        <v>2006</v>
      </c>
      <c r="B48" s="3">
        <v>236103982431.63501</v>
      </c>
      <c r="C48" s="3">
        <f t="shared" si="5"/>
        <v>171832818003.94205</v>
      </c>
      <c r="D48" s="5">
        <f t="shared" si="1"/>
        <v>64271164427.692963</v>
      </c>
      <c r="E48" s="3">
        <f t="shared" si="2"/>
        <v>64271164427.692963</v>
      </c>
      <c r="F48" s="5">
        <f t="shared" si="3"/>
        <v>4.1307825768915455E+21</v>
      </c>
      <c r="G48" s="16">
        <f t="shared" si="4"/>
        <v>0.27221550338018113</v>
      </c>
    </row>
    <row r="49" spans="1:7" x14ac:dyDescent="0.25">
      <c r="A49" s="15">
        <v>2007</v>
      </c>
      <c r="B49" s="3">
        <v>275625684968.61499</v>
      </c>
      <c r="C49" s="3">
        <f t="shared" si="5"/>
        <v>229676865988.86572</v>
      </c>
      <c r="D49" s="5">
        <f t="shared" si="1"/>
        <v>45948818979.749268</v>
      </c>
      <c r="E49" s="3">
        <f t="shared" si="2"/>
        <v>45948818979.749268</v>
      </c>
      <c r="F49" s="5">
        <f t="shared" si="3"/>
        <v>2.1112939656337666E+21</v>
      </c>
      <c r="G49" s="16">
        <f t="shared" si="4"/>
        <v>0.16670731896768393</v>
      </c>
    </row>
    <row r="50" spans="1:7" x14ac:dyDescent="0.25">
      <c r="A50" s="15">
        <v>2008</v>
      </c>
      <c r="B50" s="3">
        <v>339476215683.59198</v>
      </c>
      <c r="C50" s="3">
        <f t="shared" si="5"/>
        <v>271030803070.64008</v>
      </c>
      <c r="D50" s="5">
        <f t="shared" si="1"/>
        <v>68445412612.951904</v>
      </c>
      <c r="E50" s="3">
        <f t="shared" si="2"/>
        <v>68445412612.951904</v>
      </c>
      <c r="F50" s="5">
        <f t="shared" si="3"/>
        <v>4.6847745077572356E+21</v>
      </c>
      <c r="G50" s="16">
        <f t="shared" si="4"/>
        <v>0.20162064218586168</v>
      </c>
    </row>
    <row r="51" spans="1:7" x14ac:dyDescent="0.25">
      <c r="A51" s="15">
        <v>2009</v>
      </c>
      <c r="B51" s="3">
        <v>295008767295.03802</v>
      </c>
      <c r="C51" s="3">
        <f t="shared" si="5"/>
        <v>332631674422.29681</v>
      </c>
      <c r="D51" s="5">
        <f t="shared" si="1"/>
        <v>-37622907127.258789</v>
      </c>
      <c r="E51" s="3">
        <f t="shared" si="2"/>
        <v>37622907127.258789</v>
      </c>
      <c r="F51" s="5">
        <f t="shared" si="3"/>
        <v>1.4154831407063402E+21</v>
      </c>
      <c r="G51" s="16">
        <f t="shared" si="4"/>
        <v>0.12753148820703403</v>
      </c>
    </row>
    <row r="52" spans="1:7" x14ac:dyDescent="0.25">
      <c r="A52" s="15">
        <v>2010</v>
      </c>
      <c r="B52" s="3">
        <v>361456622215.72101</v>
      </c>
      <c r="C52" s="3">
        <f t="shared" si="5"/>
        <v>298771058007.76392</v>
      </c>
      <c r="D52" s="5">
        <f t="shared" si="1"/>
        <v>62685564207.957092</v>
      </c>
      <c r="E52" s="3">
        <f t="shared" si="2"/>
        <v>62685564207.957092</v>
      </c>
      <c r="F52" s="5">
        <f t="shared" si="3"/>
        <v>3.9294799600699111E+21</v>
      </c>
      <c r="G52" s="16">
        <f t="shared" si="4"/>
        <v>0.17342486028806439</v>
      </c>
    </row>
    <row r="53" spans="1:7" x14ac:dyDescent="0.25">
      <c r="A53" s="15">
        <v>2011</v>
      </c>
      <c r="B53" s="3">
        <v>404993594133.58197</v>
      </c>
      <c r="C53" s="3">
        <f t="shared" si="5"/>
        <v>355188065794.92529</v>
      </c>
      <c r="D53" s="5">
        <f t="shared" si="1"/>
        <v>49805528338.656677</v>
      </c>
      <c r="E53" s="3">
        <f t="shared" si="2"/>
        <v>49805528338.656677</v>
      </c>
      <c r="F53" s="5">
        <f t="shared" si="3"/>
        <v>2.4805906530927331E+21</v>
      </c>
      <c r="G53" s="16">
        <f t="shared" si="4"/>
        <v>0.12297855832808298</v>
      </c>
    </row>
    <row r="54" spans="1:7" x14ac:dyDescent="0.25">
      <c r="A54" s="15">
        <v>2012</v>
      </c>
      <c r="B54" s="3">
        <v>455501524575.49799</v>
      </c>
      <c r="C54" s="3">
        <f t="shared" si="5"/>
        <v>400013041299.71631</v>
      </c>
      <c r="D54" s="5">
        <f t="shared" si="1"/>
        <v>55488483275.781677</v>
      </c>
      <c r="E54" s="3">
        <f t="shared" si="2"/>
        <v>55488483275.781677</v>
      </c>
      <c r="F54" s="5">
        <f t="shared" si="3"/>
        <v>3.0789717762467027E+21</v>
      </c>
      <c r="G54" s="16">
        <f t="shared" si="4"/>
        <v>0.12181843590423512</v>
      </c>
    </row>
    <row r="55" spans="1:7" x14ac:dyDescent="0.25">
      <c r="A55" s="15">
        <v>2013</v>
      </c>
      <c r="B55" s="3">
        <v>508692961937.492</v>
      </c>
      <c r="C55" s="3">
        <f t="shared" si="5"/>
        <v>449952676247.9198</v>
      </c>
      <c r="D55" s="5">
        <f t="shared" si="1"/>
        <v>58740285689.572205</v>
      </c>
      <c r="E55" s="3">
        <f t="shared" si="2"/>
        <v>58740285689.572205</v>
      </c>
      <c r="F55" s="5">
        <f t="shared" si="3"/>
        <v>3.4504211628925612E+21</v>
      </c>
      <c r="G55" s="16">
        <f t="shared" si="4"/>
        <v>0.11547296716243971</v>
      </c>
    </row>
    <row r="56" spans="1:7" x14ac:dyDescent="0.25">
      <c r="A56" s="15">
        <v>2014</v>
      </c>
      <c r="B56" s="3">
        <v>546676374567.72101</v>
      </c>
      <c r="C56" s="3">
        <f t="shared" si="5"/>
        <v>502818933368.53479</v>
      </c>
      <c r="D56" s="5">
        <f t="shared" si="1"/>
        <v>43857441199.186218</v>
      </c>
      <c r="E56" s="3">
        <f t="shared" si="2"/>
        <v>43857441199.186218</v>
      </c>
      <c r="F56" s="5">
        <f t="shared" si="3"/>
        <v>1.9234751485400766E+21</v>
      </c>
      <c r="G56" s="16">
        <f t="shared" si="4"/>
        <v>8.0225601909111335E-2</v>
      </c>
    </row>
    <row r="57" spans="1:7" x14ac:dyDescent="0.25">
      <c r="A57" s="15">
        <v>2015</v>
      </c>
      <c r="B57" s="3">
        <v>486803295097.89001</v>
      </c>
      <c r="C57" s="3">
        <f t="shared" si="5"/>
        <v>542290630447.80237</v>
      </c>
      <c r="D57" s="5">
        <f t="shared" si="1"/>
        <v>-55487335349.912354</v>
      </c>
      <c r="E57" s="3">
        <f t="shared" si="2"/>
        <v>55487335349.912354</v>
      </c>
      <c r="F57" s="5">
        <f t="shared" si="3"/>
        <v>3.0788443842336328E+21</v>
      </c>
      <c r="G57" s="16">
        <f t="shared" si="4"/>
        <v>0.11398307264693956</v>
      </c>
    </row>
    <row r="58" spans="1:7" x14ac:dyDescent="0.25">
      <c r="A58" s="15">
        <v>2016</v>
      </c>
      <c r="B58" s="3">
        <v>404650006428.61298</v>
      </c>
      <c r="C58" s="3">
        <f t="shared" si="5"/>
        <v>492352028632.88123</v>
      </c>
      <c r="D58" s="5">
        <f t="shared" si="1"/>
        <v>-87702022204.26825</v>
      </c>
      <c r="E58" s="3">
        <f t="shared" si="2"/>
        <v>87702022204.26825</v>
      </c>
      <c r="F58" s="5">
        <f t="shared" si="3"/>
        <v>7.6916446987179608E+21</v>
      </c>
      <c r="G58" s="16">
        <f t="shared" si="4"/>
        <v>0.21673550181875595</v>
      </c>
    </row>
    <row r="59" spans="1:7" x14ac:dyDescent="0.25">
      <c r="A59" s="15">
        <v>2017</v>
      </c>
      <c r="B59" s="3">
        <v>375746469538.66602</v>
      </c>
      <c r="C59" s="3">
        <f t="shared" si="5"/>
        <v>413420208649.03986</v>
      </c>
      <c r="D59" s="5">
        <f t="shared" si="1"/>
        <v>-37673739110.37384</v>
      </c>
      <c r="E59" s="3">
        <f t="shared" si="2"/>
        <v>37673739110.37384</v>
      </c>
      <c r="F59" s="5">
        <f t="shared" si="3"/>
        <v>1.4193106185565116E+21</v>
      </c>
      <c r="G59" s="16">
        <f t="shared" si="4"/>
        <v>0.1002637207919183</v>
      </c>
    </row>
    <row r="60" spans="1:7" x14ac:dyDescent="0.25">
      <c r="A60" s="15">
        <v>2018</v>
      </c>
      <c r="B60" s="3">
        <v>397190484464.30798</v>
      </c>
      <c r="C60" s="3">
        <f t="shared" si="5"/>
        <v>379513843449.70343</v>
      </c>
      <c r="D60" s="5">
        <f t="shared" si="1"/>
        <v>17676641014.604553</v>
      </c>
      <c r="E60" s="3">
        <f t="shared" si="2"/>
        <v>17676641014.604553</v>
      </c>
      <c r="F60" s="5">
        <f t="shared" si="3"/>
        <v>3.1246363755919986E+20</v>
      </c>
      <c r="G60" s="16">
        <f t="shared" si="4"/>
        <v>4.4504190573560927E-2</v>
      </c>
    </row>
    <row r="61" spans="1:7" x14ac:dyDescent="0.25">
      <c r="A61" s="15">
        <v>2019</v>
      </c>
      <c r="B61" s="3">
        <v>448120428858.76898</v>
      </c>
      <c r="C61" s="3">
        <f t="shared" si="5"/>
        <v>395422820362.84753</v>
      </c>
      <c r="D61" s="5">
        <f t="shared" si="1"/>
        <v>52697608495.921448</v>
      </c>
      <c r="E61" s="3">
        <f t="shared" si="2"/>
        <v>52697608495.921448</v>
      </c>
      <c r="F61" s="5">
        <f t="shared" si="3"/>
        <v>2.7770379411894121E+21</v>
      </c>
      <c r="G61" s="16">
        <f t="shared" si="4"/>
        <v>0.11759697862944291</v>
      </c>
    </row>
    <row r="62" spans="1:7" ht="15.75" thickBot="1" x14ac:dyDescent="0.3">
      <c r="A62" s="17">
        <v>2020</v>
      </c>
      <c r="B62" s="18">
        <v>432293776262.39801</v>
      </c>
      <c r="C62" s="18">
        <f t="shared" si="5"/>
        <v>442850668009.17682</v>
      </c>
      <c r="D62" s="5">
        <f t="shared" si="1"/>
        <v>-10556891746.778809</v>
      </c>
      <c r="E62" s="3">
        <f t="shared" si="2"/>
        <v>10556891746.778809</v>
      </c>
      <c r="F62" s="5">
        <f t="shared" si="3"/>
        <v>1.1144796335320652E+20</v>
      </c>
      <c r="G62" s="16">
        <f t="shared" si="4"/>
        <v>2.4420642457667216E-2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62" zoomScaleNormal="100" workbookViewId="0">
      <selection activeCell="H82" sqref="H82"/>
    </sheetView>
  </sheetViews>
  <sheetFormatPr defaultRowHeight="15" x14ac:dyDescent="0.25"/>
  <cols>
    <col min="1" max="1" width="3" bestFit="1" customWidth="1"/>
    <col min="3" max="4" width="19" bestFit="1" customWidth="1"/>
    <col min="5" max="5" width="32.7109375" style="1" bestFit="1" customWidth="1"/>
    <col min="6" max="6" width="20.5703125" style="1" bestFit="1" customWidth="1"/>
    <col min="7" max="7" width="19.7109375" bestFit="1" customWidth="1"/>
    <col min="8" max="8" width="19" bestFit="1" customWidth="1"/>
    <col min="9" max="9" width="33.85546875" bestFit="1" customWidth="1"/>
    <col min="10" max="10" width="19.85546875" bestFit="1" customWidth="1"/>
    <col min="14" max="14" width="12.7109375" bestFit="1" customWidth="1"/>
    <col min="18" max="18" width="19" bestFit="1" customWidth="1"/>
    <col min="19" max="19" width="19.7109375" bestFit="1" customWidth="1"/>
    <col min="20" max="20" width="12" style="1" bestFit="1" customWidth="1"/>
  </cols>
  <sheetData>
    <row r="1" spans="1:20" x14ac:dyDescent="0.25">
      <c r="A1" s="2"/>
      <c r="B1" s="2" t="s">
        <v>0</v>
      </c>
      <c r="C1" s="2" t="s">
        <v>1</v>
      </c>
      <c r="D1" s="2" t="s">
        <v>19</v>
      </c>
      <c r="E1" s="3" t="s">
        <v>18</v>
      </c>
      <c r="F1" s="3" t="s">
        <v>20</v>
      </c>
      <c r="G1" s="7" t="s">
        <v>2</v>
      </c>
      <c r="H1" s="7" t="s">
        <v>4</v>
      </c>
      <c r="I1" s="7" t="s">
        <v>5</v>
      </c>
      <c r="J1" s="7" t="s">
        <v>9</v>
      </c>
      <c r="Q1" s="2" t="s">
        <v>0</v>
      </c>
      <c r="R1" s="2" t="s">
        <v>1</v>
      </c>
      <c r="S1" s="2" t="s">
        <v>17</v>
      </c>
      <c r="T1" s="3" t="s">
        <v>18</v>
      </c>
    </row>
    <row r="2" spans="1:20" x14ac:dyDescent="0.25">
      <c r="A2" s="2">
        <v>1</v>
      </c>
      <c r="B2" s="2">
        <v>1960</v>
      </c>
      <c r="C2" s="3">
        <v>4196092258.15484</v>
      </c>
      <c r="D2" s="3">
        <f>$N$9+($N$10*A2)</f>
        <v>-89120039124.595856</v>
      </c>
      <c r="E2" s="3">
        <f>T2</f>
        <v>3.1104290684673561E-2</v>
      </c>
      <c r="F2" s="3">
        <f>D2*E2</f>
        <v>-2772015602.76091</v>
      </c>
      <c r="G2" s="5">
        <f>C2-F2</f>
        <v>6968107860.9157505</v>
      </c>
      <c r="H2" s="3">
        <f>ABS(G2)</f>
        <v>6968107860.9157505</v>
      </c>
      <c r="I2" s="5">
        <f>H2^2</f>
        <v>4.8554527161355878E+19</v>
      </c>
      <c r="J2" s="6">
        <f>H2/C2</f>
        <v>1.6606183639965668</v>
      </c>
      <c r="M2" t="s">
        <v>11</v>
      </c>
      <c r="Q2" s="2">
        <v>1960</v>
      </c>
      <c r="R2" s="3">
        <f>AVERAGEIF(B2:B62,Q2,C2:C62)</f>
        <v>4196092258.15484</v>
      </c>
      <c r="S2" s="4">
        <f>AVERAGE($C$2:$C$62)</f>
        <v>134903968738.38495</v>
      </c>
      <c r="T2" s="3">
        <f>R2/S2</f>
        <v>3.1104290684673561E-2</v>
      </c>
    </row>
    <row r="3" spans="1:20" x14ac:dyDescent="0.25">
      <c r="A3" s="2">
        <v>2</v>
      </c>
      <c r="B3" s="2">
        <v>1961</v>
      </c>
      <c r="C3" s="3">
        <v>4467200335.9932804</v>
      </c>
      <c r="D3" s="3">
        <f t="shared" ref="D3:D62" si="0">$N$9+($N$10*A3)</f>
        <v>-81652572195.829819</v>
      </c>
      <c r="E3" s="3">
        <f t="shared" ref="E3:E62" si="1">T3</f>
        <v>3.3113928209602066E-2</v>
      </c>
      <c r="F3" s="3">
        <f t="shared" ref="F3:F62" si="2">D3*E3</f>
        <v>-2703837413.8220582</v>
      </c>
      <c r="G3" s="5">
        <f t="shared" ref="G3:G62" si="3">C3-F3</f>
        <v>7171037749.8153381</v>
      </c>
      <c r="H3" s="3">
        <f t="shared" ref="H3:H62" si="4">ABS(G3)</f>
        <v>7171037749.8153381</v>
      </c>
      <c r="I3" s="5">
        <f t="shared" ref="I3:I62" si="5">H3^2</f>
        <v>5.1423782409276629E+19</v>
      </c>
      <c r="J3" s="6">
        <f t="shared" ref="J3:J62" si="6">H3/C3</f>
        <v>1.6052644185300144</v>
      </c>
      <c r="M3" t="s">
        <v>12</v>
      </c>
      <c r="Q3" s="2">
        <v>1961</v>
      </c>
      <c r="R3" s="3">
        <f t="shared" ref="R3:R62" si="7">AVERAGEIF(B3:B63,Q3,C3:C63)</f>
        <v>4467200335.9932804</v>
      </c>
      <c r="S3" s="4">
        <f t="shared" ref="S3:S62" si="8">AVERAGE($C$2:$C$62)</f>
        <v>134903968738.38495</v>
      </c>
      <c r="T3" s="3">
        <f t="shared" ref="T3:T62" si="9">R3/S3</f>
        <v>3.3113928209602066E-2</v>
      </c>
    </row>
    <row r="4" spans="1:20" x14ac:dyDescent="0.25">
      <c r="A4" s="2">
        <v>3</v>
      </c>
      <c r="B4" s="2">
        <v>1962</v>
      </c>
      <c r="C4" s="3">
        <v>4909302953.9409199</v>
      </c>
      <c r="D4" s="3">
        <f t="shared" si="0"/>
        <v>-74185105267.063797</v>
      </c>
      <c r="E4" s="3">
        <f t="shared" si="1"/>
        <v>3.6391093604231747E-2</v>
      </c>
      <c r="F4" s="3">
        <f t="shared" si="2"/>
        <v>-2699677109.8135042</v>
      </c>
      <c r="G4" s="5">
        <f t="shared" si="3"/>
        <v>7608980063.7544241</v>
      </c>
      <c r="H4" s="3">
        <f t="shared" si="4"/>
        <v>7608980063.7544241</v>
      </c>
      <c r="I4" s="5">
        <f t="shared" si="5"/>
        <v>5.7896577610612277E+19</v>
      </c>
      <c r="J4" s="6">
        <f t="shared" si="6"/>
        <v>1.5499104730634623</v>
      </c>
      <c r="M4" t="s">
        <v>13</v>
      </c>
      <c r="Q4" s="2">
        <v>1962</v>
      </c>
      <c r="R4" s="3">
        <f t="shared" si="7"/>
        <v>4909302953.9409199</v>
      </c>
      <c r="S4" s="4">
        <f t="shared" si="8"/>
        <v>134903968738.38495</v>
      </c>
      <c r="T4" s="3">
        <f t="shared" si="9"/>
        <v>3.6391093604231747E-2</v>
      </c>
    </row>
    <row r="5" spans="1:20" x14ac:dyDescent="0.25">
      <c r="A5" s="2">
        <v>4</v>
      </c>
      <c r="B5" s="2">
        <v>1963</v>
      </c>
      <c r="C5" s="3">
        <v>5165489010.2198</v>
      </c>
      <c r="D5" s="3">
        <f t="shared" si="0"/>
        <v>-66717638338.297775</v>
      </c>
      <c r="E5" s="3">
        <f t="shared" si="1"/>
        <v>3.8290118952964768E-2</v>
      </c>
      <c r="F5" s="3">
        <f t="shared" si="2"/>
        <v>-2554626308.2343044</v>
      </c>
      <c r="G5" s="5">
        <f t="shared" si="3"/>
        <v>7720115318.4541044</v>
      </c>
      <c r="H5" s="3">
        <f t="shared" si="4"/>
        <v>7720115318.4541044</v>
      </c>
      <c r="I5" s="5">
        <f t="shared" si="5"/>
        <v>5.9600180530229715E+19</v>
      </c>
      <c r="J5" s="6">
        <f t="shared" si="6"/>
        <v>1.4945565275969102</v>
      </c>
      <c r="M5" t="s">
        <v>16</v>
      </c>
      <c r="Q5" s="2">
        <v>1963</v>
      </c>
      <c r="R5" s="3">
        <f t="shared" si="7"/>
        <v>5165489010.2198</v>
      </c>
      <c r="S5" s="4">
        <f t="shared" si="8"/>
        <v>134903968738.38495</v>
      </c>
      <c r="T5" s="3">
        <f t="shared" si="9"/>
        <v>3.8290118952964768E-2</v>
      </c>
    </row>
    <row r="6" spans="1:20" x14ac:dyDescent="0.25">
      <c r="A6" s="2">
        <v>5</v>
      </c>
      <c r="B6" s="2">
        <v>1964</v>
      </c>
      <c r="C6" s="3">
        <v>5552822483.5503302</v>
      </c>
      <c r="D6" s="3">
        <f t="shared" si="0"/>
        <v>-59250171409.531746</v>
      </c>
      <c r="E6" s="3">
        <f t="shared" si="1"/>
        <v>4.1161298184775756E-2</v>
      </c>
      <c r="F6" s="3">
        <f t="shared" si="2"/>
        <v>-2438813972.8868113</v>
      </c>
      <c r="G6" s="5">
        <f t="shared" si="3"/>
        <v>7991636456.4371414</v>
      </c>
      <c r="H6" s="3">
        <f t="shared" si="4"/>
        <v>7991636456.4371414</v>
      </c>
      <c r="I6" s="5">
        <f t="shared" si="5"/>
        <v>6.3866253251855188E+19</v>
      </c>
      <c r="J6" s="6">
        <f t="shared" si="6"/>
        <v>1.4392025821303578</v>
      </c>
      <c r="Q6" s="2">
        <v>1964</v>
      </c>
      <c r="R6" s="3">
        <f t="shared" si="7"/>
        <v>5552822483.5503302</v>
      </c>
      <c r="S6" s="4">
        <f t="shared" si="8"/>
        <v>134903968738.38495</v>
      </c>
      <c r="T6" s="3">
        <f t="shared" si="9"/>
        <v>4.1161298184775756E-2</v>
      </c>
    </row>
    <row r="7" spans="1:20" x14ac:dyDescent="0.25">
      <c r="A7" s="2">
        <v>6</v>
      </c>
      <c r="B7" s="2">
        <v>1965</v>
      </c>
      <c r="C7" s="3">
        <v>5874422511.5497704</v>
      </c>
      <c r="D7" s="3">
        <f t="shared" si="0"/>
        <v>-51782704480.765717</v>
      </c>
      <c r="E7" s="3">
        <f t="shared" si="1"/>
        <v>4.3545216397168081E-2</v>
      </c>
      <c r="F7" s="3">
        <f t="shared" si="2"/>
        <v>-2254889072.2455482</v>
      </c>
      <c r="G7" s="5">
        <f t="shared" si="3"/>
        <v>8129311583.7953186</v>
      </c>
      <c r="H7" s="3">
        <f t="shared" si="4"/>
        <v>8129311583.7953186</v>
      </c>
      <c r="I7" s="5">
        <f t="shared" si="5"/>
        <v>6.6085706826428752E+19</v>
      </c>
      <c r="J7" s="6">
        <f t="shared" si="6"/>
        <v>1.3838486366638056</v>
      </c>
      <c r="Q7" s="2">
        <v>1965</v>
      </c>
      <c r="R7" s="3">
        <f t="shared" si="7"/>
        <v>5874422511.5497704</v>
      </c>
      <c r="S7" s="4">
        <f t="shared" si="8"/>
        <v>134903968738.38495</v>
      </c>
      <c r="T7" s="3">
        <f t="shared" si="9"/>
        <v>4.3545216397168081E-2</v>
      </c>
    </row>
    <row r="8" spans="1:20" x14ac:dyDescent="0.25">
      <c r="A8" s="2">
        <v>7</v>
      </c>
      <c r="B8" s="2">
        <v>1966</v>
      </c>
      <c r="C8" s="3">
        <v>6366792664.1467199</v>
      </c>
      <c r="D8" s="3">
        <f t="shared" si="0"/>
        <v>-44315237551.999695</v>
      </c>
      <c r="E8" s="3">
        <f t="shared" si="1"/>
        <v>4.719499895880485E-2</v>
      </c>
      <c r="F8" s="3">
        <f t="shared" si="2"/>
        <v>-2091457590.1258152</v>
      </c>
      <c r="G8" s="5">
        <f t="shared" si="3"/>
        <v>8458250254.2725353</v>
      </c>
      <c r="H8" s="3">
        <f t="shared" si="4"/>
        <v>8458250254.2725353</v>
      </c>
      <c r="I8" s="5">
        <f t="shared" si="5"/>
        <v>7.1541997363901407E+19</v>
      </c>
      <c r="J8" s="6">
        <f t="shared" si="6"/>
        <v>1.3284946911972535</v>
      </c>
      <c r="Q8" s="2">
        <v>1966</v>
      </c>
      <c r="R8" s="3">
        <f t="shared" si="7"/>
        <v>6366792664.1467199</v>
      </c>
      <c r="S8" s="4">
        <f t="shared" si="8"/>
        <v>134903968738.38495</v>
      </c>
      <c r="T8" s="3">
        <f t="shared" si="9"/>
        <v>4.719499895880485E-2</v>
      </c>
    </row>
    <row r="9" spans="1:20" x14ac:dyDescent="0.25">
      <c r="A9" s="2">
        <v>8</v>
      </c>
      <c r="B9" s="2">
        <v>1967</v>
      </c>
      <c r="C9" s="3">
        <v>5203135937.28125</v>
      </c>
      <c r="D9" s="3">
        <f t="shared" si="0"/>
        <v>-36847770623.233665</v>
      </c>
      <c r="E9" s="3">
        <f t="shared" si="1"/>
        <v>3.8569183589932249E-2</v>
      </c>
      <c r="F9" s="3">
        <f t="shared" si="2"/>
        <v>-1421188430.0472114</v>
      </c>
      <c r="G9" s="5">
        <f t="shared" si="3"/>
        <v>6624324367.3284616</v>
      </c>
      <c r="H9" s="3">
        <f t="shared" si="4"/>
        <v>6624324367.3284616</v>
      </c>
      <c r="I9" s="5">
        <f t="shared" si="5"/>
        <v>4.388167332358162E+19</v>
      </c>
      <c r="J9" s="6">
        <f t="shared" si="6"/>
        <v>1.2731407457307011</v>
      </c>
      <c r="M9" s="30" t="s">
        <v>14</v>
      </c>
      <c r="N9">
        <f>INTERCEPT(C2:C62,A2:A62)</f>
        <v>-96587506053.361877</v>
      </c>
      <c r="Q9" s="2">
        <v>1967</v>
      </c>
      <c r="R9" s="3">
        <f t="shared" si="7"/>
        <v>5203135937.28125</v>
      </c>
      <c r="S9" s="4">
        <f t="shared" si="8"/>
        <v>134903968738.38495</v>
      </c>
      <c r="T9" s="3">
        <f t="shared" si="9"/>
        <v>3.8569183589932249E-2</v>
      </c>
    </row>
    <row r="10" spans="1:20" x14ac:dyDescent="0.25">
      <c r="A10" s="2">
        <v>9</v>
      </c>
      <c r="B10" s="2">
        <v>1968</v>
      </c>
      <c r="C10" s="3">
        <v>5200895982.0803604</v>
      </c>
      <c r="D10" s="3">
        <f t="shared" si="0"/>
        <v>-29380303694.467636</v>
      </c>
      <c r="E10" s="3">
        <f t="shared" si="1"/>
        <v>3.8552579517999917E-2</v>
      </c>
      <c r="F10" s="3">
        <f t="shared" si="2"/>
        <v>-1132686494.4439502</v>
      </c>
      <c r="G10" s="5">
        <f t="shared" si="3"/>
        <v>6333582476.5243111</v>
      </c>
      <c r="H10" s="3">
        <f t="shared" si="4"/>
        <v>6333582476.5243111</v>
      </c>
      <c r="I10" s="5">
        <f t="shared" si="5"/>
        <v>4.0114266986935828E+19</v>
      </c>
      <c r="J10" s="6">
        <f t="shared" si="6"/>
        <v>1.217786800264149</v>
      </c>
      <c r="M10" s="30" t="s">
        <v>15</v>
      </c>
      <c r="N10">
        <f>SLOPE(C2:C62,A2:A62)</f>
        <v>7467466928.7660265</v>
      </c>
      <c r="Q10" s="2">
        <v>1968</v>
      </c>
      <c r="R10" s="3">
        <f t="shared" si="7"/>
        <v>5200895982.0803604</v>
      </c>
      <c r="S10" s="4">
        <f t="shared" si="8"/>
        <v>134903968738.38495</v>
      </c>
      <c r="T10" s="3">
        <f t="shared" si="9"/>
        <v>3.8552579517999917E-2</v>
      </c>
    </row>
    <row r="11" spans="1:20" x14ac:dyDescent="0.25">
      <c r="A11" s="2">
        <v>10</v>
      </c>
      <c r="B11" s="2">
        <v>1969</v>
      </c>
      <c r="C11" s="3">
        <v>6634187316.2536697</v>
      </c>
      <c r="D11" s="3">
        <f t="shared" si="0"/>
        <v>-21912836765.701614</v>
      </c>
      <c r="E11" s="3">
        <f t="shared" si="1"/>
        <v>4.9177110045732914E-2</v>
      </c>
      <c r="F11" s="3">
        <f t="shared" si="2"/>
        <v>-1077609985.0410905</v>
      </c>
      <c r="G11" s="5">
        <f t="shared" si="3"/>
        <v>7711797301.2947598</v>
      </c>
      <c r="H11" s="3">
        <f t="shared" si="4"/>
        <v>7711797301.2947598</v>
      </c>
      <c r="I11" s="5">
        <f t="shared" si="5"/>
        <v>5.9471817616257139E+19</v>
      </c>
      <c r="J11" s="6">
        <f t="shared" si="6"/>
        <v>1.1624328547975966</v>
      </c>
      <c r="Q11" s="2">
        <v>1969</v>
      </c>
      <c r="R11" s="3">
        <f t="shared" si="7"/>
        <v>6634187316.2536697</v>
      </c>
      <c r="S11" s="4">
        <f t="shared" si="8"/>
        <v>134903968738.38495</v>
      </c>
      <c r="T11" s="3">
        <f t="shared" si="9"/>
        <v>4.9177110045732914E-2</v>
      </c>
    </row>
    <row r="12" spans="1:20" x14ac:dyDescent="0.25">
      <c r="A12" s="2">
        <v>11</v>
      </c>
      <c r="B12" s="2">
        <v>1970</v>
      </c>
      <c r="C12" s="3">
        <v>12545849083.018299</v>
      </c>
      <c r="D12" s="3">
        <f t="shared" si="0"/>
        <v>-14445369836.935593</v>
      </c>
      <c r="E12" s="3">
        <f t="shared" si="1"/>
        <v>9.2998369138776585E-2</v>
      </c>
      <c r="F12" s="3">
        <f t="shared" si="2"/>
        <v>-1343395836.4414852</v>
      </c>
      <c r="G12" s="5">
        <f t="shared" si="3"/>
        <v>13889244919.459784</v>
      </c>
      <c r="H12" s="3">
        <f t="shared" si="4"/>
        <v>13889244919.459784</v>
      </c>
      <c r="I12" s="5">
        <f t="shared" si="5"/>
        <v>1.929111244327394E+20</v>
      </c>
      <c r="J12" s="6">
        <f t="shared" si="6"/>
        <v>1.1070789093310445</v>
      </c>
      <c r="Q12" s="2">
        <v>1970</v>
      </c>
      <c r="R12" s="3">
        <f t="shared" si="7"/>
        <v>12545849083.018299</v>
      </c>
      <c r="S12" s="4">
        <f t="shared" si="8"/>
        <v>134903968738.38495</v>
      </c>
      <c r="T12" s="3">
        <f t="shared" si="9"/>
        <v>9.2998369138776585E-2</v>
      </c>
    </row>
    <row r="13" spans="1:20" x14ac:dyDescent="0.25">
      <c r="A13" s="2">
        <v>12</v>
      </c>
      <c r="B13" s="2">
        <v>1971</v>
      </c>
      <c r="C13" s="3">
        <v>9181769911.5044308</v>
      </c>
      <c r="D13" s="3">
        <f t="shared" si="0"/>
        <v>-6977902908.1695557</v>
      </c>
      <c r="E13" s="3">
        <f t="shared" si="1"/>
        <v>6.8061525523465879E-2</v>
      </c>
      <c r="F13" s="3">
        <f t="shared" si="2"/>
        <v>-474926716.88464898</v>
      </c>
      <c r="G13" s="5">
        <f t="shared" si="3"/>
        <v>9656696628.38908</v>
      </c>
      <c r="H13" s="3">
        <f t="shared" si="4"/>
        <v>9656696628.38908</v>
      </c>
      <c r="I13" s="5">
        <f t="shared" si="5"/>
        <v>9.3251789772741034E+19</v>
      </c>
      <c r="J13" s="6">
        <f t="shared" si="6"/>
        <v>1.0517249638644923</v>
      </c>
      <c r="Q13" s="2">
        <v>1971</v>
      </c>
      <c r="R13" s="3">
        <f t="shared" si="7"/>
        <v>9181769911.5044308</v>
      </c>
      <c r="S13" s="4">
        <f t="shared" si="8"/>
        <v>134903968738.38495</v>
      </c>
      <c r="T13" s="3">
        <f t="shared" si="9"/>
        <v>6.8061525523465879E-2</v>
      </c>
    </row>
    <row r="14" spans="1:20" x14ac:dyDescent="0.25">
      <c r="A14" s="2">
        <v>13</v>
      </c>
      <c r="B14" s="2">
        <v>1972</v>
      </c>
      <c r="C14" s="3">
        <v>12274416017.7976</v>
      </c>
      <c r="D14" s="3">
        <f t="shared" si="0"/>
        <v>489564020.59646606</v>
      </c>
      <c r="E14" s="3">
        <f t="shared" si="1"/>
        <v>9.0986322586261284E-2</v>
      </c>
      <c r="F14" s="3">
        <f t="shared" si="2"/>
        <v>44543629.904617123</v>
      </c>
      <c r="G14" s="5">
        <f t="shared" si="3"/>
        <v>12229872387.892982</v>
      </c>
      <c r="H14" s="3">
        <f t="shared" si="4"/>
        <v>12229872387.892982</v>
      </c>
      <c r="I14" s="5">
        <f t="shared" si="5"/>
        <v>1.4956977862414719E+20</v>
      </c>
      <c r="J14" s="6">
        <f t="shared" si="6"/>
        <v>0.99637101839794007</v>
      </c>
      <c r="Q14" s="2">
        <v>1972</v>
      </c>
      <c r="R14" s="3">
        <f t="shared" si="7"/>
        <v>12274416017.7976</v>
      </c>
      <c r="S14" s="4">
        <f t="shared" si="8"/>
        <v>134903968738.38495</v>
      </c>
      <c r="T14" s="3">
        <f t="shared" si="9"/>
        <v>9.0986322586261284E-2</v>
      </c>
    </row>
    <row r="15" spans="1:20" x14ac:dyDescent="0.25">
      <c r="A15" s="2">
        <v>14</v>
      </c>
      <c r="B15" s="2">
        <v>1973</v>
      </c>
      <c r="C15" s="3">
        <v>15162871287.1287</v>
      </c>
      <c r="D15" s="3">
        <f t="shared" si="0"/>
        <v>7957030949.3624878</v>
      </c>
      <c r="E15" s="3">
        <f t="shared" si="1"/>
        <v>0.11239751824153953</v>
      </c>
      <c r="F15" s="3">
        <f t="shared" si="2"/>
        <v>894350531.27946484</v>
      </c>
      <c r="G15" s="5">
        <f t="shared" si="3"/>
        <v>14268520755.849236</v>
      </c>
      <c r="H15" s="3">
        <f t="shared" si="4"/>
        <v>14268520755.849236</v>
      </c>
      <c r="I15" s="5">
        <f t="shared" si="5"/>
        <v>2.0359068456010043E+20</v>
      </c>
      <c r="J15" s="6">
        <f t="shared" si="6"/>
        <v>0.94101707293138792</v>
      </c>
      <c r="Q15" s="2">
        <v>1973</v>
      </c>
      <c r="R15" s="3">
        <f t="shared" si="7"/>
        <v>15162871287.1287</v>
      </c>
      <c r="S15" s="4">
        <f t="shared" si="8"/>
        <v>134903968738.38495</v>
      </c>
      <c r="T15" s="3">
        <f t="shared" si="9"/>
        <v>0.11239751824153953</v>
      </c>
    </row>
    <row r="16" spans="1:20" x14ac:dyDescent="0.25">
      <c r="A16" s="2">
        <v>15</v>
      </c>
      <c r="B16" s="2">
        <v>1974</v>
      </c>
      <c r="C16" s="3">
        <v>24846641318.124199</v>
      </c>
      <c r="D16" s="3">
        <f t="shared" si="0"/>
        <v>15424497878.128525</v>
      </c>
      <c r="E16" s="3">
        <f t="shared" si="1"/>
        <v>0.18418021019313757</v>
      </c>
      <c r="F16" s="3">
        <f t="shared" si="2"/>
        <v>2840887261.3173161</v>
      </c>
      <c r="G16" s="5">
        <f t="shared" si="3"/>
        <v>22005754056.806885</v>
      </c>
      <c r="H16" s="3">
        <f t="shared" si="4"/>
        <v>22005754056.806885</v>
      </c>
      <c r="I16" s="5">
        <f t="shared" si="5"/>
        <v>4.842532116086727E+20</v>
      </c>
      <c r="J16" s="6">
        <f t="shared" si="6"/>
        <v>0.88566312746483566</v>
      </c>
      <c r="Q16" s="2">
        <v>1974</v>
      </c>
      <c r="R16" s="3">
        <f t="shared" si="7"/>
        <v>24846641318.124199</v>
      </c>
      <c r="S16" s="4">
        <f t="shared" si="8"/>
        <v>134903968738.38495</v>
      </c>
      <c r="T16" s="3">
        <f t="shared" si="9"/>
        <v>0.18418021019313757</v>
      </c>
    </row>
    <row r="17" spans="1:20" x14ac:dyDescent="0.25">
      <c r="A17" s="2">
        <v>16</v>
      </c>
      <c r="B17" s="2">
        <v>1975</v>
      </c>
      <c r="C17" s="3">
        <v>27778934624.6973</v>
      </c>
      <c r="D17" s="3">
        <f t="shared" si="0"/>
        <v>22891964806.894547</v>
      </c>
      <c r="E17" s="3">
        <f t="shared" si="1"/>
        <v>0.20591636320624576</v>
      </c>
      <c r="F17" s="3">
        <f t="shared" si="2"/>
        <v>4713830139.6810932</v>
      </c>
      <c r="G17" s="5">
        <f t="shared" si="3"/>
        <v>23065104485.016205</v>
      </c>
      <c r="H17" s="3">
        <f t="shared" si="4"/>
        <v>23065104485.016205</v>
      </c>
      <c r="I17" s="5">
        <f t="shared" si="5"/>
        <v>5.3199904490471463E+20</v>
      </c>
      <c r="J17" s="6">
        <f t="shared" si="6"/>
        <v>0.8303091819982833</v>
      </c>
      <c r="Q17" s="2">
        <v>1975</v>
      </c>
      <c r="R17" s="3">
        <f t="shared" si="7"/>
        <v>27778934624.6973</v>
      </c>
      <c r="S17" s="4">
        <f t="shared" si="8"/>
        <v>134903968738.38495</v>
      </c>
      <c r="T17" s="3">
        <f t="shared" si="9"/>
        <v>0.20591636320624576</v>
      </c>
    </row>
    <row r="18" spans="1:20" x14ac:dyDescent="0.25">
      <c r="A18" s="2">
        <v>17</v>
      </c>
      <c r="B18" s="2">
        <v>1976</v>
      </c>
      <c r="C18" s="3">
        <v>36308883248.731003</v>
      </c>
      <c r="D18" s="3">
        <f t="shared" si="0"/>
        <v>30359431735.660568</v>
      </c>
      <c r="E18" s="3">
        <f t="shared" si="1"/>
        <v>0.26914614587168806</v>
      </c>
      <c r="F18" s="3">
        <f t="shared" si="2"/>
        <v>8171124042.5076551</v>
      </c>
      <c r="G18" s="5">
        <f t="shared" si="3"/>
        <v>28137759206.223347</v>
      </c>
      <c r="H18" s="3">
        <f t="shared" si="4"/>
        <v>28137759206.223347</v>
      </c>
      <c r="I18" s="5">
        <f t="shared" si="5"/>
        <v>7.917334931474067E+20</v>
      </c>
      <c r="J18" s="6">
        <f t="shared" si="6"/>
        <v>0.77495523653173115</v>
      </c>
      <c r="Q18" s="2">
        <v>1976</v>
      </c>
      <c r="R18" s="3">
        <f t="shared" si="7"/>
        <v>36308883248.731003</v>
      </c>
      <c r="S18" s="4">
        <f t="shared" si="8"/>
        <v>134903968738.38495</v>
      </c>
      <c r="T18" s="3">
        <f t="shared" si="9"/>
        <v>0.26914614587168806</v>
      </c>
    </row>
    <row r="19" spans="1:20" x14ac:dyDescent="0.25">
      <c r="A19" s="2">
        <v>18</v>
      </c>
      <c r="B19" s="2">
        <v>1977</v>
      </c>
      <c r="C19" s="3">
        <v>36035407725.321899</v>
      </c>
      <c r="D19" s="3">
        <f t="shared" si="0"/>
        <v>37826898664.426605</v>
      </c>
      <c r="E19" s="3">
        <f t="shared" si="1"/>
        <v>0.26711895922946671</v>
      </c>
      <c r="F19" s="3">
        <f t="shared" si="2"/>
        <v>10104281802.12014</v>
      </c>
      <c r="G19" s="5">
        <f t="shared" si="3"/>
        <v>25931125923.201759</v>
      </c>
      <c r="H19" s="3">
        <f t="shared" si="4"/>
        <v>25931125923.201759</v>
      </c>
      <c r="I19" s="5">
        <f t="shared" si="5"/>
        <v>6.7242329164494628E+20</v>
      </c>
      <c r="J19" s="6">
        <f t="shared" si="6"/>
        <v>0.71960129106517889</v>
      </c>
      <c r="Q19" s="2">
        <v>1977</v>
      </c>
      <c r="R19" s="3">
        <f t="shared" si="7"/>
        <v>36035407725.321899</v>
      </c>
      <c r="S19" s="4">
        <f t="shared" si="8"/>
        <v>134903968738.38495</v>
      </c>
      <c r="T19" s="3">
        <f t="shared" si="9"/>
        <v>0.26711895922946671</v>
      </c>
    </row>
    <row r="20" spans="1:20" x14ac:dyDescent="0.25">
      <c r="A20" s="2">
        <v>19</v>
      </c>
      <c r="B20" s="2">
        <v>1978</v>
      </c>
      <c r="C20" s="3">
        <v>36527862208.713303</v>
      </c>
      <c r="D20" s="3">
        <f t="shared" si="0"/>
        <v>45294365593.192627</v>
      </c>
      <c r="E20" s="3">
        <f t="shared" si="1"/>
        <v>0.27076936690832754</v>
      </c>
      <c r="F20" s="3">
        <f t="shared" si="2"/>
        <v>12264326696.183102</v>
      </c>
      <c r="G20" s="5">
        <f t="shared" si="3"/>
        <v>24263535512.530201</v>
      </c>
      <c r="H20" s="3">
        <f t="shared" si="4"/>
        <v>24263535512.530201</v>
      </c>
      <c r="I20" s="5">
        <f t="shared" si="5"/>
        <v>5.8871915556781418E+20</v>
      </c>
      <c r="J20" s="6">
        <f t="shared" si="6"/>
        <v>0.66424734559862675</v>
      </c>
      <c r="Q20" s="2">
        <v>1978</v>
      </c>
      <c r="R20" s="3">
        <f t="shared" si="7"/>
        <v>36527862208.713303</v>
      </c>
      <c r="S20" s="4">
        <f t="shared" si="8"/>
        <v>134903968738.38495</v>
      </c>
      <c r="T20" s="3">
        <f t="shared" si="9"/>
        <v>0.27076936690832754</v>
      </c>
    </row>
    <row r="21" spans="1:20" x14ac:dyDescent="0.25">
      <c r="A21" s="2">
        <v>20</v>
      </c>
      <c r="B21" s="2">
        <v>1979</v>
      </c>
      <c r="C21" s="3">
        <v>47259911894.273102</v>
      </c>
      <c r="D21" s="3">
        <f t="shared" si="0"/>
        <v>52761832521.958649</v>
      </c>
      <c r="E21" s="3">
        <f t="shared" si="1"/>
        <v>0.35032262087057475</v>
      </c>
      <c r="F21" s="3">
        <f t="shared" si="2"/>
        <v>18483663451.026882</v>
      </c>
      <c r="G21" s="5">
        <f t="shared" si="3"/>
        <v>28776248443.24622</v>
      </c>
      <c r="H21" s="3">
        <f t="shared" si="4"/>
        <v>28776248443.24622</v>
      </c>
      <c r="I21" s="5">
        <f t="shared" si="5"/>
        <v>8.2807247446743043E+20</v>
      </c>
      <c r="J21" s="6">
        <f t="shared" si="6"/>
        <v>0.60889340013207449</v>
      </c>
      <c r="Q21" s="2">
        <v>1979</v>
      </c>
      <c r="R21" s="3">
        <f t="shared" si="7"/>
        <v>47259911894.273102</v>
      </c>
      <c r="S21" s="4">
        <f t="shared" si="8"/>
        <v>134903968738.38495</v>
      </c>
      <c r="T21" s="3">
        <f t="shared" si="9"/>
        <v>0.35032262087057475</v>
      </c>
    </row>
    <row r="22" spans="1:20" x14ac:dyDescent="0.25">
      <c r="A22" s="2">
        <v>21</v>
      </c>
      <c r="B22" s="2">
        <v>1980</v>
      </c>
      <c r="C22" s="3">
        <v>64201788122.6054</v>
      </c>
      <c r="D22" s="3">
        <f t="shared" si="0"/>
        <v>60229299450.72467</v>
      </c>
      <c r="E22" s="3">
        <f t="shared" si="1"/>
        <v>0.47590733410601077</v>
      </c>
      <c r="F22" s="3">
        <f t="shared" si="2"/>
        <v>28663565336.666996</v>
      </c>
      <c r="G22" s="5">
        <f t="shared" si="3"/>
        <v>35538222785.9384</v>
      </c>
      <c r="H22" s="3">
        <f t="shared" si="4"/>
        <v>35538222785.9384</v>
      </c>
      <c r="I22" s="5">
        <f t="shared" si="5"/>
        <v>1.2629652787829914E+21</v>
      </c>
      <c r="J22" s="6">
        <f t="shared" si="6"/>
        <v>0.55353945466552235</v>
      </c>
      <c r="Q22" s="2">
        <v>1980</v>
      </c>
      <c r="R22" s="3">
        <f t="shared" si="7"/>
        <v>64201788122.6054</v>
      </c>
      <c r="S22" s="4">
        <f t="shared" si="8"/>
        <v>134903968738.38495</v>
      </c>
      <c r="T22" s="3">
        <f t="shared" si="9"/>
        <v>0.47590733410601077</v>
      </c>
    </row>
    <row r="23" spans="1:20" x14ac:dyDescent="0.25">
      <c r="A23" s="2">
        <v>22</v>
      </c>
      <c r="B23" s="2">
        <v>1981</v>
      </c>
      <c r="C23" s="3">
        <v>164475209515.19</v>
      </c>
      <c r="D23" s="3">
        <f t="shared" si="0"/>
        <v>67696766379.490692</v>
      </c>
      <c r="E23" s="3">
        <f t="shared" si="1"/>
        <v>1.2192021558250197</v>
      </c>
      <c r="F23" s="3">
        <f t="shared" si="2"/>
        <v>82536043512.257767</v>
      </c>
      <c r="G23" s="5">
        <f t="shared" si="3"/>
        <v>81939166002.932236</v>
      </c>
      <c r="H23" s="3">
        <f t="shared" si="4"/>
        <v>81939166002.932236</v>
      </c>
      <c r="I23" s="5">
        <f t="shared" si="5"/>
        <v>6.7140269252560856E+21</v>
      </c>
      <c r="J23" s="6">
        <f t="shared" si="6"/>
        <v>0.4981855091989702</v>
      </c>
      <c r="Q23" s="2">
        <v>1981</v>
      </c>
      <c r="R23" s="3">
        <f t="shared" si="7"/>
        <v>164475209515.19</v>
      </c>
      <c r="S23" s="4">
        <f t="shared" si="8"/>
        <v>134903968738.38495</v>
      </c>
      <c r="T23" s="3">
        <f t="shared" si="9"/>
        <v>1.2192021558250197</v>
      </c>
    </row>
    <row r="24" spans="1:20" x14ac:dyDescent="0.25">
      <c r="A24" s="2">
        <v>23</v>
      </c>
      <c r="B24" s="2">
        <v>1982</v>
      </c>
      <c r="C24" s="3">
        <v>142769363313.375</v>
      </c>
      <c r="D24" s="3">
        <f t="shared" si="0"/>
        <v>75164233308.256744</v>
      </c>
      <c r="E24" s="3">
        <f t="shared" si="1"/>
        <v>1.0583036559157364</v>
      </c>
      <c r="F24" s="3">
        <f t="shared" si="2"/>
        <v>79546582904.231476</v>
      </c>
      <c r="G24" s="5">
        <f t="shared" si="3"/>
        <v>63222780409.143524</v>
      </c>
      <c r="H24" s="3">
        <f t="shared" si="4"/>
        <v>63222780409.143524</v>
      </c>
      <c r="I24" s="5">
        <f t="shared" si="5"/>
        <v>3.9971199626627824E+21</v>
      </c>
      <c r="J24" s="6">
        <f t="shared" si="6"/>
        <v>0.44283156373241772</v>
      </c>
      <c r="Q24" s="2">
        <v>1982</v>
      </c>
      <c r="R24" s="3">
        <f t="shared" si="7"/>
        <v>142769363313.375</v>
      </c>
      <c r="S24" s="4">
        <f t="shared" si="8"/>
        <v>134903968738.38495</v>
      </c>
      <c r="T24" s="3">
        <f t="shared" si="9"/>
        <v>1.0583036559157364</v>
      </c>
    </row>
    <row r="25" spans="1:20" x14ac:dyDescent="0.25">
      <c r="A25" s="2">
        <v>24</v>
      </c>
      <c r="B25" s="2">
        <v>1983</v>
      </c>
      <c r="C25" s="3">
        <v>97094911790.694794</v>
      </c>
      <c r="D25" s="3">
        <f t="shared" si="0"/>
        <v>82631700237.022766</v>
      </c>
      <c r="E25" s="3">
        <f t="shared" si="1"/>
        <v>0.71973354600847894</v>
      </c>
      <c r="F25" s="3">
        <f t="shared" si="2"/>
        <v>59472806624.302063</v>
      </c>
      <c r="G25" s="5">
        <f t="shared" si="3"/>
        <v>37622105166.392731</v>
      </c>
      <c r="H25" s="3">
        <f t="shared" si="4"/>
        <v>37622105166.392731</v>
      </c>
      <c r="I25" s="5">
        <f t="shared" si="5"/>
        <v>1.4154227971511146E+21</v>
      </c>
      <c r="J25" s="6">
        <f t="shared" si="6"/>
        <v>0.38747761826586563</v>
      </c>
      <c r="Q25" s="2">
        <v>1983</v>
      </c>
      <c r="R25" s="3">
        <f t="shared" si="7"/>
        <v>97094911790.694794</v>
      </c>
      <c r="S25" s="4">
        <f t="shared" si="8"/>
        <v>134903968738.38495</v>
      </c>
      <c r="T25" s="3">
        <f t="shared" si="9"/>
        <v>0.71973354600847894</v>
      </c>
    </row>
    <row r="26" spans="1:20" x14ac:dyDescent="0.25">
      <c r="A26" s="2">
        <v>25</v>
      </c>
      <c r="B26" s="2">
        <v>1984</v>
      </c>
      <c r="C26" s="3">
        <v>73484359521.099701</v>
      </c>
      <c r="D26" s="3">
        <f t="shared" si="0"/>
        <v>90099167165.788788</v>
      </c>
      <c r="E26" s="3">
        <f t="shared" si="1"/>
        <v>0.5447160688326792</v>
      </c>
      <c r="F26" s="3">
        <f t="shared" si="2"/>
        <v>49078464143.646873</v>
      </c>
      <c r="G26" s="5">
        <f t="shared" si="3"/>
        <v>24405895377.452827</v>
      </c>
      <c r="H26" s="3">
        <f t="shared" si="4"/>
        <v>24405895377.452827</v>
      </c>
      <c r="I26" s="5">
        <f t="shared" si="5"/>
        <v>5.9564772917517327E+20</v>
      </c>
      <c r="J26" s="6">
        <f t="shared" si="6"/>
        <v>0.33212367279931337</v>
      </c>
      <c r="Q26" s="2">
        <v>1984</v>
      </c>
      <c r="R26" s="3">
        <f t="shared" si="7"/>
        <v>73484359521.099701</v>
      </c>
      <c r="S26" s="4">
        <f t="shared" si="8"/>
        <v>134903968738.38495</v>
      </c>
      <c r="T26" s="3">
        <f t="shared" si="9"/>
        <v>0.5447160688326792</v>
      </c>
    </row>
    <row r="27" spans="1:20" x14ac:dyDescent="0.25">
      <c r="A27" s="2">
        <v>26</v>
      </c>
      <c r="B27" s="2">
        <v>1985</v>
      </c>
      <c r="C27" s="3">
        <v>73745821156.299606</v>
      </c>
      <c r="D27" s="3">
        <f t="shared" si="0"/>
        <v>97566634094.55481</v>
      </c>
      <c r="E27" s="3">
        <f t="shared" si="1"/>
        <v>0.54665420036168522</v>
      </c>
      <c r="F27" s="3">
        <f t="shared" si="2"/>
        <v>53335210342.939995</v>
      </c>
      <c r="G27" s="5">
        <f t="shared" si="3"/>
        <v>20410610813.359612</v>
      </c>
      <c r="H27" s="3">
        <f t="shared" si="4"/>
        <v>20410610813.359612</v>
      </c>
      <c r="I27" s="5">
        <f t="shared" si="5"/>
        <v>4.1659303377443232E+20</v>
      </c>
      <c r="J27" s="6">
        <f t="shared" si="6"/>
        <v>0.27676972733276117</v>
      </c>
      <c r="Q27" s="2">
        <v>1985</v>
      </c>
      <c r="R27" s="3">
        <f t="shared" si="7"/>
        <v>73745821156.299606</v>
      </c>
      <c r="S27" s="4">
        <f t="shared" si="8"/>
        <v>134903968738.38495</v>
      </c>
      <c r="T27" s="3">
        <f t="shared" si="9"/>
        <v>0.54665420036168522</v>
      </c>
    </row>
    <row r="28" spans="1:20" x14ac:dyDescent="0.25">
      <c r="A28" s="2">
        <v>27</v>
      </c>
      <c r="B28" s="2">
        <v>1986</v>
      </c>
      <c r="C28" s="3">
        <v>54805852581.151604</v>
      </c>
      <c r="D28" s="3">
        <f t="shared" si="0"/>
        <v>105034101023.32083</v>
      </c>
      <c r="E28" s="3">
        <f t="shared" si="1"/>
        <v>0.40625826722292269</v>
      </c>
      <c r="F28" s="3">
        <f t="shared" si="2"/>
        <v>42670971881.051735</v>
      </c>
      <c r="G28" s="5">
        <f t="shared" si="3"/>
        <v>12134880700.099869</v>
      </c>
      <c r="H28" s="3">
        <f t="shared" si="4"/>
        <v>12134880700.099869</v>
      </c>
      <c r="I28" s="5">
        <f t="shared" si="5"/>
        <v>1.4725532960565628E+20</v>
      </c>
      <c r="J28" s="6">
        <f t="shared" si="6"/>
        <v>0.22141578186620897</v>
      </c>
      <c r="Q28" s="2">
        <v>1986</v>
      </c>
      <c r="R28" s="3">
        <f t="shared" si="7"/>
        <v>54805852581.151604</v>
      </c>
      <c r="S28" s="4">
        <f t="shared" si="8"/>
        <v>134903968738.38495</v>
      </c>
      <c r="T28" s="3">
        <f t="shared" si="9"/>
        <v>0.40625826722292269</v>
      </c>
    </row>
    <row r="29" spans="1:20" x14ac:dyDescent="0.25">
      <c r="A29" s="2">
        <v>28</v>
      </c>
      <c r="B29" s="2">
        <v>1987</v>
      </c>
      <c r="C29" s="3">
        <v>52676041930.579102</v>
      </c>
      <c r="D29" s="3">
        <f t="shared" si="0"/>
        <v>112501567952.08685</v>
      </c>
      <c r="E29" s="3">
        <f t="shared" si="1"/>
        <v>0.39047066163584931</v>
      </c>
      <c r="F29" s="3">
        <f t="shared" si="2"/>
        <v>43928561673.321815</v>
      </c>
      <c r="G29" s="5">
        <f t="shared" si="3"/>
        <v>8747480257.2572861</v>
      </c>
      <c r="H29" s="3">
        <f t="shared" si="4"/>
        <v>8747480257.2572861</v>
      </c>
      <c r="I29" s="5">
        <f t="shared" si="5"/>
        <v>7.6518410851105997E+19</v>
      </c>
      <c r="J29" s="6">
        <f t="shared" si="6"/>
        <v>0.16606183639965674</v>
      </c>
      <c r="Q29" s="2">
        <v>1987</v>
      </c>
      <c r="R29" s="3">
        <f t="shared" si="7"/>
        <v>52676041930.579102</v>
      </c>
      <c r="S29" s="4">
        <f t="shared" si="8"/>
        <v>134903968738.38495</v>
      </c>
      <c r="T29" s="3">
        <f t="shared" si="9"/>
        <v>0.39047066163584931</v>
      </c>
    </row>
    <row r="30" spans="1:20" x14ac:dyDescent="0.25">
      <c r="A30" s="2">
        <v>29</v>
      </c>
      <c r="B30" s="2">
        <v>1988</v>
      </c>
      <c r="C30" s="3">
        <v>49648470439.796303</v>
      </c>
      <c r="D30" s="3">
        <f t="shared" si="0"/>
        <v>119969034880.85291</v>
      </c>
      <c r="E30" s="3">
        <f t="shared" si="1"/>
        <v>0.36802824189759775</v>
      </c>
      <c r="F30" s="3">
        <f t="shared" si="2"/>
        <v>44151992989.351875</v>
      </c>
      <c r="G30" s="5">
        <f t="shared" si="3"/>
        <v>5496477450.4444275</v>
      </c>
      <c r="H30" s="3">
        <f t="shared" si="4"/>
        <v>5496477450.4444275</v>
      </c>
      <c r="I30" s="5">
        <f t="shared" si="5"/>
        <v>3.0211264363244073E+19</v>
      </c>
      <c r="J30" s="6">
        <f t="shared" si="6"/>
        <v>0.11070789093310442</v>
      </c>
      <c r="Q30" s="2">
        <v>1988</v>
      </c>
      <c r="R30" s="3">
        <f t="shared" si="7"/>
        <v>49648470439.796303</v>
      </c>
      <c r="S30" s="4">
        <f t="shared" si="8"/>
        <v>134903968738.38495</v>
      </c>
      <c r="T30" s="3">
        <f t="shared" si="9"/>
        <v>0.36802824189759775</v>
      </c>
    </row>
    <row r="31" spans="1:20" x14ac:dyDescent="0.25">
      <c r="A31" s="2">
        <v>30</v>
      </c>
      <c r="B31" s="2">
        <v>1989</v>
      </c>
      <c r="C31" s="3">
        <v>44003061108.335701</v>
      </c>
      <c r="D31" s="3">
        <f t="shared" si="0"/>
        <v>127436501809.61893</v>
      </c>
      <c r="E31" s="3">
        <f t="shared" si="1"/>
        <v>0.32618062700341649</v>
      </c>
      <c r="F31" s="3">
        <f t="shared" si="2"/>
        <v>41567318063.383522</v>
      </c>
      <c r="G31" s="5">
        <f t="shared" si="3"/>
        <v>2435743044.952179</v>
      </c>
      <c r="H31" s="3">
        <f t="shared" si="4"/>
        <v>2435743044.952179</v>
      </c>
      <c r="I31" s="5">
        <f t="shared" si="5"/>
        <v>5.9328441810329129E+18</v>
      </c>
      <c r="J31" s="6">
        <f t="shared" si="6"/>
        <v>5.5353945466552215E-2</v>
      </c>
      <c r="Q31" s="2">
        <v>1989</v>
      </c>
      <c r="R31" s="3">
        <f t="shared" si="7"/>
        <v>44003061108.335701</v>
      </c>
      <c r="S31" s="4">
        <f t="shared" si="8"/>
        <v>134903968738.38495</v>
      </c>
      <c r="T31" s="3">
        <f t="shared" si="9"/>
        <v>0.32618062700341649</v>
      </c>
    </row>
    <row r="32" spans="1:20" x14ac:dyDescent="0.25">
      <c r="A32" s="2">
        <v>31</v>
      </c>
      <c r="B32" s="2">
        <v>1990</v>
      </c>
      <c r="C32" s="3">
        <v>54035795388.091499</v>
      </c>
      <c r="D32" s="3">
        <f t="shared" si="0"/>
        <v>134903968738.38495</v>
      </c>
      <c r="E32" s="3">
        <f t="shared" si="1"/>
        <v>0.40055007938929826</v>
      </c>
      <c r="F32" s="3">
        <f t="shared" si="2"/>
        <v>54035795388.091499</v>
      </c>
      <c r="G32" s="5">
        <f t="shared" si="3"/>
        <v>0</v>
      </c>
      <c r="H32" s="3">
        <f t="shared" si="4"/>
        <v>0</v>
      </c>
      <c r="I32" s="5">
        <f t="shared" si="5"/>
        <v>0</v>
      </c>
      <c r="J32" s="6">
        <f t="shared" si="6"/>
        <v>0</v>
      </c>
      <c r="Q32" s="2">
        <v>1990</v>
      </c>
      <c r="R32" s="3">
        <f t="shared" si="7"/>
        <v>54035795388.091499</v>
      </c>
      <c r="S32" s="4">
        <f t="shared" si="8"/>
        <v>134903968738.38495</v>
      </c>
      <c r="T32" s="3">
        <f t="shared" si="9"/>
        <v>0.40055007938929826</v>
      </c>
    </row>
    <row r="33" spans="1:20" x14ac:dyDescent="0.25">
      <c r="A33" s="2">
        <v>32</v>
      </c>
      <c r="B33" s="2">
        <v>1991</v>
      </c>
      <c r="C33" s="3">
        <v>49118433047.531799</v>
      </c>
      <c r="D33" s="3">
        <f t="shared" si="0"/>
        <v>142371435667.15097</v>
      </c>
      <c r="E33" s="3">
        <f t="shared" si="1"/>
        <v>0.3640992441281371</v>
      </c>
      <c r="F33" s="3">
        <f t="shared" si="2"/>
        <v>51837332111.847366</v>
      </c>
      <c r="G33" s="5">
        <f t="shared" si="3"/>
        <v>-2718899064.315567</v>
      </c>
      <c r="H33" s="3">
        <f t="shared" si="4"/>
        <v>2718899064.315567</v>
      </c>
      <c r="I33" s="5">
        <f t="shared" si="5"/>
        <v>7.3924121219360655E+18</v>
      </c>
      <c r="J33" s="6">
        <f t="shared" si="6"/>
        <v>5.5353945466552125E-2</v>
      </c>
      <c r="Q33" s="2">
        <v>1991</v>
      </c>
      <c r="R33" s="3">
        <f t="shared" si="7"/>
        <v>49118433047.531799</v>
      </c>
      <c r="S33" s="4">
        <f t="shared" si="8"/>
        <v>134903968738.38495</v>
      </c>
      <c r="T33" s="3">
        <f t="shared" si="9"/>
        <v>0.3640992441281371</v>
      </c>
    </row>
    <row r="34" spans="1:20" x14ac:dyDescent="0.25">
      <c r="A34" s="2">
        <v>33</v>
      </c>
      <c r="B34" s="2">
        <v>1992</v>
      </c>
      <c r="C34" s="3">
        <v>47794925814.755798</v>
      </c>
      <c r="D34" s="3">
        <f t="shared" si="0"/>
        <v>149838902595.91699</v>
      </c>
      <c r="E34" s="3">
        <f t="shared" si="1"/>
        <v>0.35428850805303591</v>
      </c>
      <c r="F34" s="3">
        <f t="shared" si="2"/>
        <v>53086201249.011604</v>
      </c>
      <c r="G34" s="5">
        <f t="shared" si="3"/>
        <v>-5291275434.255806</v>
      </c>
      <c r="H34" s="3">
        <f t="shared" si="4"/>
        <v>5291275434.255806</v>
      </c>
      <c r="I34" s="5">
        <f t="shared" si="5"/>
        <v>2.7997595721158967E+19</v>
      </c>
      <c r="J34" s="6">
        <f t="shared" si="6"/>
        <v>0.1107078909331045</v>
      </c>
      <c r="Q34" s="2">
        <v>1992</v>
      </c>
      <c r="R34" s="3">
        <f t="shared" si="7"/>
        <v>47794925814.755798</v>
      </c>
      <c r="S34" s="4">
        <f t="shared" si="8"/>
        <v>134903968738.38495</v>
      </c>
      <c r="T34" s="3">
        <f t="shared" si="9"/>
        <v>0.35428850805303591</v>
      </c>
    </row>
    <row r="35" spans="1:20" x14ac:dyDescent="0.25">
      <c r="A35" s="2">
        <v>34</v>
      </c>
      <c r="B35" s="2">
        <v>1993</v>
      </c>
      <c r="C35" s="3">
        <v>27752204320.088299</v>
      </c>
      <c r="D35" s="3">
        <f t="shared" si="0"/>
        <v>157306369524.68301</v>
      </c>
      <c r="E35" s="3">
        <f t="shared" si="1"/>
        <v>0.20571822000216525</v>
      </c>
      <c r="F35" s="3">
        <f t="shared" si="2"/>
        <v>32360786333.620644</v>
      </c>
      <c r="G35" s="5">
        <f t="shared" si="3"/>
        <v>-4608582013.5323448</v>
      </c>
      <c r="H35" s="3">
        <f t="shared" si="4"/>
        <v>4608582013.5323448</v>
      </c>
      <c r="I35" s="5">
        <f t="shared" si="5"/>
        <v>2.1239028175453843E+19</v>
      </c>
      <c r="J35" s="6">
        <f t="shared" si="6"/>
        <v>0.16606183639965655</v>
      </c>
      <c r="Q35" s="2">
        <v>1993</v>
      </c>
      <c r="R35" s="3">
        <f t="shared" si="7"/>
        <v>27752204320.088299</v>
      </c>
      <c r="S35" s="4">
        <f t="shared" si="8"/>
        <v>134903968738.38495</v>
      </c>
      <c r="T35" s="3">
        <f t="shared" si="9"/>
        <v>0.20571822000216525</v>
      </c>
    </row>
    <row r="36" spans="1:20" x14ac:dyDescent="0.25">
      <c r="A36" s="2">
        <v>35</v>
      </c>
      <c r="B36" s="2">
        <v>1994</v>
      </c>
      <c r="C36" s="3">
        <v>33833042987.758202</v>
      </c>
      <c r="D36" s="3">
        <f t="shared" si="0"/>
        <v>164773836453.44904</v>
      </c>
      <c r="E36" s="3">
        <f t="shared" si="1"/>
        <v>0.25079353338647559</v>
      </c>
      <c r="F36" s="3">
        <f t="shared" si="2"/>
        <v>41324212653.80574</v>
      </c>
      <c r="G36" s="5">
        <f t="shared" si="3"/>
        <v>-7491169666.0475388</v>
      </c>
      <c r="H36" s="3">
        <f t="shared" si="4"/>
        <v>7491169666.0475388</v>
      </c>
      <c r="I36" s="5">
        <f t="shared" si="5"/>
        <v>5.6117622965510791E+19</v>
      </c>
      <c r="J36" s="6">
        <f t="shared" si="6"/>
        <v>0.22141578186620892</v>
      </c>
      <c r="Q36" s="2">
        <v>1994</v>
      </c>
      <c r="R36" s="3">
        <f t="shared" si="7"/>
        <v>33833042987.758202</v>
      </c>
      <c r="S36" s="4">
        <f t="shared" si="8"/>
        <v>134903968738.38495</v>
      </c>
      <c r="T36" s="3">
        <f t="shared" si="9"/>
        <v>0.25079353338647559</v>
      </c>
    </row>
    <row r="37" spans="1:20" x14ac:dyDescent="0.25">
      <c r="A37" s="2">
        <v>36</v>
      </c>
      <c r="B37" s="2">
        <v>1995</v>
      </c>
      <c r="C37" s="3">
        <v>44062465800.170601</v>
      </c>
      <c r="D37" s="3">
        <f t="shared" si="0"/>
        <v>172241303382.21509</v>
      </c>
      <c r="E37" s="3">
        <f t="shared" si="1"/>
        <v>0.32662097499606974</v>
      </c>
      <c r="F37" s="3">
        <f t="shared" si="2"/>
        <v>56257622445.292938</v>
      </c>
      <c r="G37" s="5">
        <f t="shared" si="3"/>
        <v>-12195156645.122337</v>
      </c>
      <c r="H37" s="3">
        <f t="shared" si="4"/>
        <v>12195156645.122337</v>
      </c>
      <c r="I37" s="5">
        <f t="shared" si="5"/>
        <v>1.487218455990715E+20</v>
      </c>
      <c r="J37" s="6">
        <f t="shared" si="6"/>
        <v>0.27676972733276128</v>
      </c>
      <c r="Q37" s="2">
        <v>1995</v>
      </c>
      <c r="R37" s="3">
        <f t="shared" si="7"/>
        <v>44062465800.170601</v>
      </c>
      <c r="S37" s="4">
        <f t="shared" si="8"/>
        <v>134903968738.38495</v>
      </c>
      <c r="T37" s="3">
        <f t="shared" si="9"/>
        <v>0.32662097499606974</v>
      </c>
    </row>
    <row r="38" spans="1:20" x14ac:dyDescent="0.25">
      <c r="A38" s="2">
        <v>37</v>
      </c>
      <c r="B38" s="2">
        <v>1996</v>
      </c>
      <c r="C38" s="3">
        <v>51075815092.5</v>
      </c>
      <c r="D38" s="3">
        <f t="shared" si="0"/>
        <v>179708770310.98108</v>
      </c>
      <c r="E38" s="3">
        <f t="shared" si="1"/>
        <v>0.37860869157637411</v>
      </c>
      <c r="F38" s="3">
        <f t="shared" si="2"/>
        <v>68039302392.239693</v>
      </c>
      <c r="G38" s="5">
        <f t="shared" si="3"/>
        <v>-16963487299.739693</v>
      </c>
      <c r="H38" s="3">
        <f t="shared" si="4"/>
        <v>16963487299.739693</v>
      </c>
      <c r="I38" s="5">
        <f t="shared" si="5"/>
        <v>2.8775990136842984E+20</v>
      </c>
      <c r="J38" s="6">
        <f t="shared" si="6"/>
        <v>0.33212367279931321</v>
      </c>
      <c r="Q38" s="2">
        <v>1996</v>
      </c>
      <c r="R38" s="3">
        <f t="shared" si="7"/>
        <v>51075815092.5</v>
      </c>
      <c r="S38" s="4">
        <f t="shared" si="8"/>
        <v>134903968738.38495</v>
      </c>
      <c r="T38" s="3">
        <f t="shared" si="9"/>
        <v>0.37860869157637411</v>
      </c>
    </row>
    <row r="39" spans="1:20" x14ac:dyDescent="0.25">
      <c r="A39" s="2">
        <v>38</v>
      </c>
      <c r="B39" s="2">
        <v>1997</v>
      </c>
      <c r="C39" s="3">
        <v>54457835193.492699</v>
      </c>
      <c r="D39" s="3">
        <f t="shared" si="0"/>
        <v>187176237239.74713</v>
      </c>
      <c r="E39" s="3">
        <f t="shared" si="1"/>
        <v>0.40367852556733208</v>
      </c>
      <c r="F39" s="3">
        <f t="shared" si="2"/>
        <v>75559027470.182281</v>
      </c>
      <c r="G39" s="5">
        <f t="shared" si="3"/>
        <v>-21101192276.689583</v>
      </c>
      <c r="H39" s="3">
        <f t="shared" si="4"/>
        <v>21101192276.689583</v>
      </c>
      <c r="I39" s="5">
        <f t="shared" si="5"/>
        <v>4.4526031549782412E+20</v>
      </c>
      <c r="J39" s="6">
        <f t="shared" si="6"/>
        <v>0.38747761826586558</v>
      </c>
      <c r="Q39" s="2">
        <v>1997</v>
      </c>
      <c r="R39" s="3">
        <f t="shared" si="7"/>
        <v>54457835193.492699</v>
      </c>
      <c r="S39" s="4">
        <f t="shared" si="8"/>
        <v>134903968738.38495</v>
      </c>
      <c r="T39" s="3">
        <f t="shared" si="9"/>
        <v>0.40367852556733208</v>
      </c>
    </row>
    <row r="40" spans="1:20" x14ac:dyDescent="0.25">
      <c r="A40" s="2">
        <v>39</v>
      </c>
      <c r="B40" s="2">
        <v>1998</v>
      </c>
      <c r="C40" s="3">
        <v>54604050168.181801</v>
      </c>
      <c r="D40" s="3">
        <f t="shared" si="0"/>
        <v>194643704168.51318</v>
      </c>
      <c r="E40" s="3">
        <f t="shared" si="1"/>
        <v>0.40476237043903229</v>
      </c>
      <c r="F40" s="3">
        <f t="shared" si="2"/>
        <v>78784447090.281143</v>
      </c>
      <c r="G40" s="5">
        <f t="shared" si="3"/>
        <v>-24180396922.099342</v>
      </c>
      <c r="H40" s="3">
        <f t="shared" si="4"/>
        <v>24180396922.099342</v>
      </c>
      <c r="I40" s="5">
        <f t="shared" si="5"/>
        <v>5.8469159531027137E+20</v>
      </c>
      <c r="J40" s="6">
        <f t="shared" si="6"/>
        <v>0.44283156373241789</v>
      </c>
      <c r="Q40" s="2">
        <v>1998</v>
      </c>
      <c r="R40" s="3">
        <f t="shared" si="7"/>
        <v>54604050168.181801</v>
      </c>
      <c r="S40" s="4">
        <f t="shared" si="8"/>
        <v>134903968738.38495</v>
      </c>
      <c r="T40" s="3">
        <f t="shared" si="9"/>
        <v>0.40476237043903229</v>
      </c>
    </row>
    <row r="41" spans="1:20" x14ac:dyDescent="0.25">
      <c r="A41" s="2">
        <v>40</v>
      </c>
      <c r="B41" s="2">
        <v>1999</v>
      </c>
      <c r="C41" s="3">
        <v>59372613485.6576</v>
      </c>
      <c r="D41" s="3">
        <f t="shared" si="0"/>
        <v>202111171097.27917</v>
      </c>
      <c r="E41" s="3">
        <f t="shared" si="1"/>
        <v>0.44011020610369928</v>
      </c>
      <c r="F41" s="3">
        <f t="shared" si="2"/>
        <v>88951189167.483566</v>
      </c>
      <c r="G41" s="5">
        <f t="shared" si="3"/>
        <v>-29578575681.825966</v>
      </c>
      <c r="H41" s="3">
        <f t="shared" si="4"/>
        <v>29578575681.825966</v>
      </c>
      <c r="I41" s="5">
        <f t="shared" si="5"/>
        <v>8.7489213936550635E+20</v>
      </c>
      <c r="J41" s="6">
        <f t="shared" si="6"/>
        <v>0.49818550919897003</v>
      </c>
      <c r="Q41" s="2">
        <v>1999</v>
      </c>
      <c r="R41" s="3">
        <f t="shared" si="7"/>
        <v>59372613485.6576</v>
      </c>
      <c r="S41" s="4">
        <f t="shared" si="8"/>
        <v>134903968738.38495</v>
      </c>
      <c r="T41" s="3">
        <f t="shared" si="9"/>
        <v>0.44011020610369928</v>
      </c>
    </row>
    <row r="42" spans="1:20" x14ac:dyDescent="0.25">
      <c r="A42" s="2">
        <v>41</v>
      </c>
      <c r="B42" s="2">
        <v>2000</v>
      </c>
      <c r="C42" s="3">
        <v>69448756932.583298</v>
      </c>
      <c r="D42" s="3">
        <f t="shared" si="0"/>
        <v>209578638026.04523</v>
      </c>
      <c r="E42" s="3">
        <f t="shared" si="1"/>
        <v>0.51480143677064905</v>
      </c>
      <c r="F42" s="3">
        <f t="shared" si="2"/>
        <v>107891383972.24387</v>
      </c>
      <c r="G42" s="5">
        <f t="shared" si="3"/>
        <v>-38442627039.660568</v>
      </c>
      <c r="H42" s="3">
        <f t="shared" si="4"/>
        <v>38442627039.660568</v>
      </c>
      <c r="I42" s="5">
        <f t="shared" si="5"/>
        <v>1.4778355737104419E+21</v>
      </c>
      <c r="J42" s="6">
        <f t="shared" si="6"/>
        <v>0.55353945466552223</v>
      </c>
      <c r="Q42" s="2">
        <v>2000</v>
      </c>
      <c r="R42" s="3">
        <f t="shared" si="7"/>
        <v>69448756932.583298</v>
      </c>
      <c r="S42" s="4">
        <f t="shared" si="8"/>
        <v>134903968738.38495</v>
      </c>
      <c r="T42" s="3">
        <f t="shared" si="9"/>
        <v>0.51480143677064905</v>
      </c>
    </row>
    <row r="43" spans="1:20" x14ac:dyDescent="0.25">
      <c r="A43" s="2">
        <v>42</v>
      </c>
      <c r="B43" s="2">
        <v>2001</v>
      </c>
      <c r="C43" s="3">
        <v>74030364472.050598</v>
      </c>
      <c r="D43" s="3">
        <f t="shared" si="0"/>
        <v>217046104954.81122</v>
      </c>
      <c r="E43" s="3">
        <f t="shared" si="1"/>
        <v>0.5487634290108645</v>
      </c>
      <c r="F43" s="3">
        <f t="shared" si="2"/>
        <v>119106964808.45419</v>
      </c>
      <c r="G43" s="5">
        <f t="shared" si="3"/>
        <v>-45076600336.403595</v>
      </c>
      <c r="H43" s="3">
        <f t="shared" si="4"/>
        <v>45076600336.403595</v>
      </c>
      <c r="I43" s="5">
        <f t="shared" si="5"/>
        <v>2.0318998978878607E+21</v>
      </c>
      <c r="J43" s="6">
        <f t="shared" si="6"/>
        <v>0.60889340013207416</v>
      </c>
      <c r="Q43" s="2">
        <v>2001</v>
      </c>
      <c r="R43" s="3">
        <f t="shared" si="7"/>
        <v>74030364472.050598</v>
      </c>
      <c r="S43" s="4">
        <f t="shared" si="8"/>
        <v>134903968738.38495</v>
      </c>
      <c r="T43" s="3">
        <f t="shared" si="9"/>
        <v>0.5487634290108645</v>
      </c>
    </row>
    <row r="44" spans="1:20" x14ac:dyDescent="0.25">
      <c r="A44" s="2">
        <v>43</v>
      </c>
      <c r="B44" s="2">
        <v>2002</v>
      </c>
      <c r="C44" s="3">
        <v>95385819320.5737</v>
      </c>
      <c r="D44" s="3">
        <f t="shared" si="0"/>
        <v>224513571883.57727</v>
      </c>
      <c r="E44" s="3">
        <f t="shared" si="1"/>
        <v>0.70706458981612641</v>
      </c>
      <c r="F44" s="3">
        <f t="shared" si="2"/>
        <v>158745596612.01498</v>
      </c>
      <c r="G44" s="5">
        <f t="shared" si="3"/>
        <v>-63359777291.441284</v>
      </c>
      <c r="H44" s="3">
        <f t="shared" si="4"/>
        <v>63359777291.441284</v>
      </c>
      <c r="I44" s="5">
        <f t="shared" si="5"/>
        <v>4.0144613784210385E+21</v>
      </c>
      <c r="J44" s="6">
        <f t="shared" si="6"/>
        <v>0.66424734559862675</v>
      </c>
      <c r="Q44" s="2">
        <v>2002</v>
      </c>
      <c r="R44" s="3">
        <f t="shared" si="7"/>
        <v>95385819320.5737</v>
      </c>
      <c r="S44" s="4">
        <f t="shared" si="8"/>
        <v>134903968738.38495</v>
      </c>
      <c r="T44" s="3">
        <f t="shared" si="9"/>
        <v>0.70706458981612641</v>
      </c>
    </row>
    <row r="45" spans="1:20" x14ac:dyDescent="0.25">
      <c r="A45" s="2">
        <v>44</v>
      </c>
      <c r="B45" s="2">
        <v>2003</v>
      </c>
      <c r="C45" s="3">
        <v>104911947834.12199</v>
      </c>
      <c r="D45" s="3">
        <f t="shared" si="0"/>
        <v>231981038812.34326</v>
      </c>
      <c r="E45" s="3">
        <f t="shared" si="1"/>
        <v>0.7776787355869007</v>
      </c>
      <c r="F45" s="3">
        <f t="shared" si="2"/>
        <v>180406720943.71884</v>
      </c>
      <c r="G45" s="5">
        <f t="shared" si="3"/>
        <v>-75494773109.596848</v>
      </c>
      <c r="H45" s="3">
        <f t="shared" si="4"/>
        <v>75494773109.596848</v>
      </c>
      <c r="I45" s="5">
        <f t="shared" si="5"/>
        <v>5.6994607668695075E+21</v>
      </c>
      <c r="J45" s="6">
        <f t="shared" si="6"/>
        <v>0.71960129106517856</v>
      </c>
      <c r="Q45" s="2">
        <v>2003</v>
      </c>
      <c r="R45" s="3">
        <f t="shared" si="7"/>
        <v>104911947834.12199</v>
      </c>
      <c r="S45" s="4">
        <f t="shared" si="8"/>
        <v>134903968738.38495</v>
      </c>
      <c r="T45" s="3">
        <f t="shared" si="9"/>
        <v>0.7776787355869007</v>
      </c>
    </row>
    <row r="46" spans="1:20" x14ac:dyDescent="0.25">
      <c r="A46" s="2">
        <v>45</v>
      </c>
      <c r="B46" s="2">
        <v>2004</v>
      </c>
      <c r="C46" s="3">
        <v>136385979322.437</v>
      </c>
      <c r="D46" s="3">
        <f t="shared" si="0"/>
        <v>239448505741.10931</v>
      </c>
      <c r="E46" s="3">
        <f t="shared" si="1"/>
        <v>1.0109856707546245</v>
      </c>
      <c r="F46" s="3">
        <f t="shared" si="2"/>
        <v>242079008187.86795</v>
      </c>
      <c r="G46" s="5">
        <f t="shared" si="3"/>
        <v>-105693028865.43095</v>
      </c>
      <c r="H46" s="3">
        <f t="shared" si="4"/>
        <v>105693028865.43095</v>
      </c>
      <c r="I46" s="5">
        <f t="shared" si="5"/>
        <v>1.1171016350748822E+22</v>
      </c>
      <c r="J46" s="6">
        <f t="shared" si="6"/>
        <v>0.77495523653173115</v>
      </c>
      <c r="Q46" s="2">
        <v>2004</v>
      </c>
      <c r="R46" s="3">
        <f t="shared" si="7"/>
        <v>136385979322.437</v>
      </c>
      <c r="S46" s="4">
        <f t="shared" si="8"/>
        <v>134903968738.38495</v>
      </c>
      <c r="T46" s="3">
        <f t="shared" si="9"/>
        <v>1.0109856707546245</v>
      </c>
    </row>
    <row r="47" spans="1:20" x14ac:dyDescent="0.25">
      <c r="A47" s="2">
        <v>46</v>
      </c>
      <c r="B47" s="2">
        <v>2005</v>
      </c>
      <c r="C47" s="3">
        <v>176134087150.341</v>
      </c>
      <c r="D47" s="3">
        <f t="shared" si="0"/>
        <v>246915972669.87537</v>
      </c>
      <c r="E47" s="3">
        <f t="shared" si="1"/>
        <v>1.3056256891293712</v>
      </c>
      <c r="F47" s="3">
        <f t="shared" si="2"/>
        <v>322379836974.15503</v>
      </c>
      <c r="G47" s="5">
        <f t="shared" si="3"/>
        <v>-146245749823.81403</v>
      </c>
      <c r="H47" s="3">
        <f t="shared" si="4"/>
        <v>146245749823.81403</v>
      </c>
      <c r="I47" s="5">
        <f t="shared" si="5"/>
        <v>2.1387819341529599E+22</v>
      </c>
      <c r="J47" s="6">
        <f t="shared" si="6"/>
        <v>0.83030918199828352</v>
      </c>
      <c r="Q47" s="2">
        <v>2005</v>
      </c>
      <c r="R47" s="3">
        <f t="shared" si="7"/>
        <v>176134087150.341</v>
      </c>
      <c r="S47" s="4">
        <f t="shared" si="8"/>
        <v>134903968738.38495</v>
      </c>
      <c r="T47" s="3">
        <f t="shared" si="9"/>
        <v>1.3056256891293712</v>
      </c>
    </row>
    <row r="48" spans="1:20" x14ac:dyDescent="0.25">
      <c r="A48" s="2">
        <v>47</v>
      </c>
      <c r="B48" s="2">
        <v>2006</v>
      </c>
      <c r="C48" s="3">
        <v>236103982431.63501</v>
      </c>
      <c r="D48" s="3">
        <f t="shared" si="0"/>
        <v>254383439598.64136</v>
      </c>
      <c r="E48" s="3">
        <f t="shared" si="1"/>
        <v>1.7501633542709487</v>
      </c>
      <c r="F48" s="3">
        <f t="shared" si="2"/>
        <v>445212573918.93945</v>
      </c>
      <c r="G48" s="5">
        <f t="shared" si="3"/>
        <v>-209108591487.30444</v>
      </c>
      <c r="H48" s="3">
        <f t="shared" si="4"/>
        <v>209108591487.30444</v>
      </c>
      <c r="I48" s="5">
        <f t="shared" si="5"/>
        <v>4.3726403033804371E+22</v>
      </c>
      <c r="J48" s="6">
        <f t="shared" si="6"/>
        <v>0.88566312746483555</v>
      </c>
      <c r="Q48" s="2">
        <v>2006</v>
      </c>
      <c r="R48" s="3">
        <f t="shared" si="7"/>
        <v>236103982431.63501</v>
      </c>
      <c r="S48" s="4">
        <f t="shared" si="8"/>
        <v>134903968738.38495</v>
      </c>
      <c r="T48" s="3">
        <f t="shared" si="9"/>
        <v>1.7501633542709487</v>
      </c>
    </row>
    <row r="49" spans="1:20" x14ac:dyDescent="0.25">
      <c r="A49" s="2">
        <v>48</v>
      </c>
      <c r="B49" s="2">
        <v>2007</v>
      </c>
      <c r="C49" s="3">
        <v>275625684968.61499</v>
      </c>
      <c r="D49" s="3">
        <f t="shared" si="0"/>
        <v>261850906527.40741</v>
      </c>
      <c r="E49" s="3">
        <f t="shared" si="1"/>
        <v>2.0431251025915129</v>
      </c>
      <c r="F49" s="3">
        <f t="shared" si="2"/>
        <v>534994160262.48993</v>
      </c>
      <c r="G49" s="5">
        <f t="shared" si="3"/>
        <v>-259368475293.87494</v>
      </c>
      <c r="H49" s="3">
        <f t="shared" si="4"/>
        <v>259368475293.87494</v>
      </c>
      <c r="I49" s="5">
        <f t="shared" si="5"/>
        <v>6.7272005976269412E+22</v>
      </c>
      <c r="J49" s="6">
        <f t="shared" si="6"/>
        <v>0.94101707293138792</v>
      </c>
      <c r="Q49" s="2">
        <v>2007</v>
      </c>
      <c r="R49" s="3">
        <f t="shared" si="7"/>
        <v>275625684968.61499</v>
      </c>
      <c r="S49" s="4">
        <f t="shared" si="8"/>
        <v>134903968738.38495</v>
      </c>
      <c r="T49" s="3">
        <f t="shared" si="9"/>
        <v>2.0431251025915129</v>
      </c>
    </row>
    <row r="50" spans="1:20" x14ac:dyDescent="0.25">
      <c r="A50" s="2">
        <v>49</v>
      </c>
      <c r="B50" s="2">
        <v>2008</v>
      </c>
      <c r="C50" s="3">
        <v>339476215683.59198</v>
      </c>
      <c r="D50" s="3">
        <f t="shared" si="0"/>
        <v>269318373456.1734</v>
      </c>
      <c r="E50" s="3">
        <f t="shared" si="1"/>
        <v>2.5164286778095284</v>
      </c>
      <c r="F50" s="3">
        <f t="shared" si="2"/>
        <v>677720478426.13123</v>
      </c>
      <c r="G50" s="5">
        <f t="shared" si="3"/>
        <v>-338244262742.53925</v>
      </c>
      <c r="H50" s="3">
        <f t="shared" si="4"/>
        <v>338244262742.53925</v>
      </c>
      <c r="I50" s="5">
        <f t="shared" si="5"/>
        <v>1.1440918127824393E+23</v>
      </c>
      <c r="J50" s="6">
        <f t="shared" si="6"/>
        <v>0.99637101839793996</v>
      </c>
      <c r="Q50" s="2">
        <v>2008</v>
      </c>
      <c r="R50" s="3">
        <f t="shared" si="7"/>
        <v>339476215683.59198</v>
      </c>
      <c r="S50" s="4">
        <f t="shared" si="8"/>
        <v>134903968738.38495</v>
      </c>
      <c r="T50" s="3">
        <f t="shared" si="9"/>
        <v>2.5164286778095284</v>
      </c>
    </row>
    <row r="51" spans="1:20" x14ac:dyDescent="0.25">
      <c r="A51" s="2">
        <v>50</v>
      </c>
      <c r="B51" s="2">
        <v>2009</v>
      </c>
      <c r="C51" s="3">
        <v>295008767295.03802</v>
      </c>
      <c r="D51" s="3">
        <f t="shared" si="0"/>
        <v>276785840384.93945</v>
      </c>
      <c r="E51" s="3">
        <f t="shared" si="1"/>
        <v>2.1868056963330655</v>
      </c>
      <c r="F51" s="3">
        <f t="shared" si="2"/>
        <v>605276852418.12024</v>
      </c>
      <c r="G51" s="5">
        <f t="shared" si="3"/>
        <v>-310268085123.08221</v>
      </c>
      <c r="H51" s="3">
        <f t="shared" si="4"/>
        <v>310268085123.08221</v>
      </c>
      <c r="I51" s="5">
        <f t="shared" si="5"/>
        <v>9.6266284645944188E+22</v>
      </c>
      <c r="J51" s="6">
        <f t="shared" si="6"/>
        <v>1.0517249638644921</v>
      </c>
      <c r="Q51" s="2">
        <v>2009</v>
      </c>
      <c r="R51" s="3">
        <f t="shared" si="7"/>
        <v>295008767295.03802</v>
      </c>
      <c r="S51" s="4">
        <f t="shared" si="8"/>
        <v>134903968738.38495</v>
      </c>
      <c r="T51" s="3">
        <f t="shared" si="9"/>
        <v>2.1868056963330655</v>
      </c>
    </row>
    <row r="52" spans="1:20" x14ac:dyDescent="0.25">
      <c r="A52" s="2">
        <v>51</v>
      </c>
      <c r="B52" s="2">
        <v>2010</v>
      </c>
      <c r="C52" s="3">
        <v>361456622215.72101</v>
      </c>
      <c r="D52" s="3">
        <f t="shared" si="0"/>
        <v>284253307313.70544</v>
      </c>
      <c r="E52" s="3">
        <f t="shared" si="1"/>
        <v>2.6793624056878751</v>
      </c>
      <c r="F52" s="3">
        <f t="shared" si="2"/>
        <v>761617625308.78467</v>
      </c>
      <c r="G52" s="5">
        <f t="shared" si="3"/>
        <v>-400161003093.06366</v>
      </c>
      <c r="H52" s="3">
        <f t="shared" si="4"/>
        <v>400161003093.06366</v>
      </c>
      <c r="I52" s="5">
        <f t="shared" si="5"/>
        <v>1.6012882839644689E+23</v>
      </c>
      <c r="J52" s="6">
        <f t="shared" si="6"/>
        <v>1.107078909331044</v>
      </c>
      <c r="Q52" s="2">
        <v>2010</v>
      </c>
      <c r="R52" s="3">
        <f t="shared" si="7"/>
        <v>361456622215.72101</v>
      </c>
      <c r="S52" s="4">
        <f t="shared" si="8"/>
        <v>134903968738.38495</v>
      </c>
      <c r="T52" s="3">
        <f t="shared" si="9"/>
        <v>2.6793624056878751</v>
      </c>
    </row>
    <row r="53" spans="1:20" x14ac:dyDescent="0.25">
      <c r="A53" s="2">
        <v>52</v>
      </c>
      <c r="B53" s="2">
        <v>2011</v>
      </c>
      <c r="C53" s="3">
        <v>404993594133.58197</v>
      </c>
      <c r="D53" s="3">
        <f t="shared" si="0"/>
        <v>291720774242.4715</v>
      </c>
      <c r="E53" s="3">
        <f t="shared" si="1"/>
        <v>3.0020880625015072</v>
      </c>
      <c r="F53" s="3">
        <f t="shared" si="2"/>
        <v>875771453937.02087</v>
      </c>
      <c r="G53" s="5">
        <f t="shared" si="3"/>
        <v>-470777859803.4389</v>
      </c>
      <c r="H53" s="3">
        <f t="shared" si="4"/>
        <v>470777859803.4389</v>
      </c>
      <c r="I53" s="5">
        <f t="shared" si="5"/>
        <v>2.2163179328110637E+23</v>
      </c>
      <c r="J53" s="6">
        <f t="shared" si="6"/>
        <v>1.1624328547975966</v>
      </c>
      <c r="Q53" s="2">
        <v>2011</v>
      </c>
      <c r="R53" s="3">
        <f t="shared" si="7"/>
        <v>404993594133.58197</v>
      </c>
      <c r="S53" s="4">
        <f t="shared" si="8"/>
        <v>134903968738.38495</v>
      </c>
      <c r="T53" s="3">
        <f t="shared" si="9"/>
        <v>3.0020880625015072</v>
      </c>
    </row>
    <row r="54" spans="1:20" x14ac:dyDescent="0.25">
      <c r="A54" s="2">
        <v>53</v>
      </c>
      <c r="B54" s="2">
        <v>2012</v>
      </c>
      <c r="C54" s="3">
        <v>455501524575.49799</v>
      </c>
      <c r="D54" s="3">
        <f t="shared" si="0"/>
        <v>299188241171.23755</v>
      </c>
      <c r="E54" s="3">
        <f t="shared" si="1"/>
        <v>3.3764872066798706</v>
      </c>
      <c r="F54" s="3">
        <f t="shared" si="2"/>
        <v>1010205268703.7354</v>
      </c>
      <c r="G54" s="5">
        <f t="shared" si="3"/>
        <v>-554703744128.2373</v>
      </c>
      <c r="H54" s="3">
        <f t="shared" si="4"/>
        <v>554703744128.2373</v>
      </c>
      <c r="I54" s="5">
        <f t="shared" si="5"/>
        <v>3.0769624374988495E+23</v>
      </c>
      <c r="J54" s="6">
        <f t="shared" si="6"/>
        <v>1.217786800264149</v>
      </c>
      <c r="Q54" s="2">
        <v>2012</v>
      </c>
      <c r="R54" s="3">
        <f t="shared" si="7"/>
        <v>455501524575.49799</v>
      </c>
      <c r="S54" s="4">
        <f t="shared" si="8"/>
        <v>134903968738.38495</v>
      </c>
      <c r="T54" s="3">
        <f t="shared" si="9"/>
        <v>3.3764872066798706</v>
      </c>
    </row>
    <row r="55" spans="1:20" x14ac:dyDescent="0.25">
      <c r="A55" s="2">
        <v>54</v>
      </c>
      <c r="B55" s="2">
        <v>2013</v>
      </c>
      <c r="C55" s="3">
        <v>508692961937.492</v>
      </c>
      <c r="D55" s="3">
        <f t="shared" si="0"/>
        <v>306655708100.00354</v>
      </c>
      <c r="E55" s="3">
        <f t="shared" si="1"/>
        <v>3.7707783299095103</v>
      </c>
      <c r="F55" s="3">
        <f t="shared" si="2"/>
        <v>1156330698846.5496</v>
      </c>
      <c r="G55" s="5">
        <f t="shared" si="3"/>
        <v>-647637736909.05762</v>
      </c>
      <c r="H55" s="3">
        <f t="shared" si="4"/>
        <v>647637736909.05762</v>
      </c>
      <c r="I55" s="5">
        <f t="shared" si="5"/>
        <v>4.1943463826868574E+23</v>
      </c>
      <c r="J55" s="6">
        <f t="shared" si="6"/>
        <v>1.2731407457307009</v>
      </c>
      <c r="Q55" s="2">
        <v>2013</v>
      </c>
      <c r="R55" s="3">
        <f t="shared" si="7"/>
        <v>508692961937.492</v>
      </c>
      <c r="S55" s="4">
        <f t="shared" si="8"/>
        <v>134903968738.38495</v>
      </c>
      <c r="T55" s="3">
        <f t="shared" si="9"/>
        <v>3.7707783299095103</v>
      </c>
    </row>
    <row r="56" spans="1:20" x14ac:dyDescent="0.25">
      <c r="A56" s="2">
        <v>55</v>
      </c>
      <c r="B56" s="2">
        <v>2014</v>
      </c>
      <c r="C56" s="3">
        <v>546676374567.72101</v>
      </c>
      <c r="D56" s="3">
        <f t="shared" si="0"/>
        <v>314123175028.76959</v>
      </c>
      <c r="E56" s="3">
        <f t="shared" si="1"/>
        <v>4.0523372268452196</v>
      </c>
      <c r="F56" s="3">
        <f t="shared" si="2"/>
        <v>1272933035983.8997</v>
      </c>
      <c r="G56" s="5">
        <f t="shared" si="3"/>
        <v>-726256661416.17871</v>
      </c>
      <c r="H56" s="3">
        <f t="shared" si="4"/>
        <v>726256661416.17871</v>
      </c>
      <c r="I56" s="5">
        <f t="shared" si="5"/>
        <v>5.2744873825137406E+23</v>
      </c>
      <c r="J56" s="6">
        <f t="shared" si="6"/>
        <v>1.3284946911972537</v>
      </c>
      <c r="Q56" s="2">
        <v>2014</v>
      </c>
      <c r="R56" s="3">
        <f t="shared" si="7"/>
        <v>546676374567.72101</v>
      </c>
      <c r="S56" s="4">
        <f t="shared" si="8"/>
        <v>134903968738.38495</v>
      </c>
      <c r="T56" s="3">
        <f t="shared" si="9"/>
        <v>4.0523372268452196</v>
      </c>
    </row>
    <row r="57" spans="1:20" x14ac:dyDescent="0.25">
      <c r="A57" s="2">
        <v>56</v>
      </c>
      <c r="B57" s="2">
        <v>2015</v>
      </c>
      <c r="C57" s="3">
        <v>486803295097.89001</v>
      </c>
      <c r="D57" s="3">
        <f t="shared" si="0"/>
        <v>321590641957.53558</v>
      </c>
      <c r="E57" s="3">
        <f t="shared" si="1"/>
        <v>3.6085172263681318</v>
      </c>
      <c r="F57" s="3">
        <f t="shared" si="2"/>
        <v>1160465371342.5532</v>
      </c>
      <c r="G57" s="5">
        <f t="shared" si="3"/>
        <v>-673662076244.66321</v>
      </c>
      <c r="H57" s="3">
        <f t="shared" si="4"/>
        <v>673662076244.66321</v>
      </c>
      <c r="I57" s="5">
        <f t="shared" si="5"/>
        <v>4.5382059297027042E+23</v>
      </c>
      <c r="J57" s="6">
        <f t="shared" si="6"/>
        <v>1.3838486366638054</v>
      </c>
      <c r="Q57" s="2">
        <v>2015</v>
      </c>
      <c r="R57" s="3">
        <f t="shared" si="7"/>
        <v>486803295097.89001</v>
      </c>
      <c r="S57" s="4">
        <f t="shared" si="8"/>
        <v>134903968738.38495</v>
      </c>
      <c r="T57" s="3">
        <f t="shared" si="9"/>
        <v>3.6085172263681318</v>
      </c>
    </row>
    <row r="58" spans="1:20" x14ac:dyDescent="0.25">
      <c r="A58" s="2">
        <v>57</v>
      </c>
      <c r="B58" s="2">
        <v>2016</v>
      </c>
      <c r="C58" s="3">
        <v>404650006428.61298</v>
      </c>
      <c r="D58" s="3">
        <f t="shared" si="0"/>
        <v>329058108886.30164</v>
      </c>
      <c r="E58" s="3">
        <f t="shared" si="1"/>
        <v>2.9995411566678079</v>
      </c>
      <c r="F58" s="3">
        <f t="shared" si="2"/>
        <v>987023340539.73865</v>
      </c>
      <c r="G58" s="5">
        <f t="shared" si="3"/>
        <v>-582373334111.12573</v>
      </c>
      <c r="H58" s="3">
        <f t="shared" si="4"/>
        <v>582373334111.12573</v>
      </c>
      <c r="I58" s="5">
        <f t="shared" si="5"/>
        <v>3.3915870028370889E+23</v>
      </c>
      <c r="J58" s="6">
        <f t="shared" si="6"/>
        <v>1.439202582130358</v>
      </c>
      <c r="Q58" s="2">
        <v>2016</v>
      </c>
      <c r="R58" s="3">
        <f t="shared" si="7"/>
        <v>404650006428.61298</v>
      </c>
      <c r="S58" s="4">
        <f t="shared" si="8"/>
        <v>134903968738.38495</v>
      </c>
      <c r="T58" s="3">
        <f t="shared" si="9"/>
        <v>2.9995411566678079</v>
      </c>
    </row>
    <row r="59" spans="1:20" x14ac:dyDescent="0.25">
      <c r="A59" s="2">
        <v>58</v>
      </c>
      <c r="B59" s="2">
        <v>2017</v>
      </c>
      <c r="C59" s="3">
        <v>375746469538.66602</v>
      </c>
      <c r="D59" s="3">
        <f t="shared" si="0"/>
        <v>336525575815.06769</v>
      </c>
      <c r="E59" s="3">
        <f t="shared" si="1"/>
        <v>2.7852884763334087</v>
      </c>
      <c r="F59" s="3">
        <f t="shared" si="2"/>
        <v>937320808309.17285</v>
      </c>
      <c r="G59" s="5">
        <f t="shared" si="3"/>
        <v>-561574338770.50684</v>
      </c>
      <c r="H59" s="3">
        <f t="shared" si="4"/>
        <v>561574338770.50684</v>
      </c>
      <c r="I59" s="5">
        <f t="shared" si="5"/>
        <v>3.15365737965532E+23</v>
      </c>
      <c r="J59" s="6">
        <f t="shared" si="6"/>
        <v>1.4945565275969102</v>
      </c>
      <c r="Q59" s="2">
        <v>2017</v>
      </c>
      <c r="R59" s="3">
        <f t="shared" si="7"/>
        <v>375746469538.66602</v>
      </c>
      <c r="S59" s="4">
        <f t="shared" si="8"/>
        <v>134903968738.38495</v>
      </c>
      <c r="T59" s="3">
        <f t="shared" si="9"/>
        <v>2.7852884763334087</v>
      </c>
    </row>
    <row r="60" spans="1:20" x14ac:dyDescent="0.25">
      <c r="A60" s="2">
        <v>59</v>
      </c>
      <c r="B60" s="2">
        <v>2018</v>
      </c>
      <c r="C60" s="3">
        <v>397190484464.30798</v>
      </c>
      <c r="D60" s="3">
        <f t="shared" si="0"/>
        <v>343993042743.83368</v>
      </c>
      <c r="E60" s="3">
        <f t="shared" si="1"/>
        <v>2.9442461046833031</v>
      </c>
      <c r="F60" s="3">
        <f t="shared" si="2"/>
        <v>1012800176136.6893</v>
      </c>
      <c r="G60" s="5">
        <f t="shared" si="3"/>
        <v>-615609691672.38135</v>
      </c>
      <c r="H60" s="3">
        <f t="shared" si="4"/>
        <v>615609691672.38135</v>
      </c>
      <c r="I60" s="5">
        <f t="shared" si="5"/>
        <v>3.7897529248096445E+23</v>
      </c>
      <c r="J60" s="6">
        <f t="shared" si="6"/>
        <v>1.5499104730634623</v>
      </c>
      <c r="Q60" s="2">
        <v>2018</v>
      </c>
      <c r="R60" s="3">
        <f t="shared" si="7"/>
        <v>397190484464.30798</v>
      </c>
      <c r="S60" s="4">
        <f t="shared" si="8"/>
        <v>134903968738.38495</v>
      </c>
      <c r="T60" s="3">
        <f t="shared" si="9"/>
        <v>2.9442461046833031</v>
      </c>
    </row>
    <row r="61" spans="1:20" x14ac:dyDescent="0.25">
      <c r="A61" s="2">
        <v>60</v>
      </c>
      <c r="B61" s="2">
        <v>2019</v>
      </c>
      <c r="C61" s="3">
        <v>448120428858.76898</v>
      </c>
      <c r="D61" s="3">
        <f t="shared" si="0"/>
        <v>351460509672.59973</v>
      </c>
      <c r="E61" s="3">
        <f t="shared" si="1"/>
        <v>3.321773503400741</v>
      </c>
      <c r="F61" s="3">
        <f t="shared" si="2"/>
        <v>1167472208522.1616</v>
      </c>
      <c r="G61" s="5">
        <f t="shared" si="3"/>
        <v>-719351779663.39258</v>
      </c>
      <c r="H61" s="3">
        <f t="shared" si="4"/>
        <v>719351779663.39258</v>
      </c>
      <c r="I61" s="5">
        <f t="shared" si="5"/>
        <v>5.1746698290489011E+23</v>
      </c>
      <c r="J61" s="6">
        <f t="shared" si="6"/>
        <v>1.6052644185300147</v>
      </c>
      <c r="Q61" s="2">
        <v>2019</v>
      </c>
      <c r="R61" s="3">
        <f t="shared" si="7"/>
        <v>448120428858.76898</v>
      </c>
      <c r="S61" s="4">
        <f t="shared" si="8"/>
        <v>134903968738.38495</v>
      </c>
      <c r="T61" s="3">
        <f t="shared" si="9"/>
        <v>3.321773503400741</v>
      </c>
    </row>
    <row r="62" spans="1:20" x14ac:dyDescent="0.25">
      <c r="A62" s="2">
        <v>61</v>
      </c>
      <c r="B62" s="2">
        <v>2020</v>
      </c>
      <c r="C62" s="3">
        <v>432293776262.39801</v>
      </c>
      <c r="D62" s="3">
        <f t="shared" si="0"/>
        <v>358927976601.36572</v>
      </c>
      <c r="E62" s="3">
        <f t="shared" si="1"/>
        <v>3.2044555864826472</v>
      </c>
      <c r="F62" s="3">
        <f t="shared" si="2"/>
        <v>1150168759765.1592</v>
      </c>
      <c r="G62" s="5">
        <f t="shared" si="3"/>
        <v>-717874983502.76123</v>
      </c>
      <c r="H62" s="3">
        <f t="shared" si="4"/>
        <v>717874983502.76123</v>
      </c>
      <c r="I62" s="5">
        <f t="shared" si="5"/>
        <v>5.1534449193908972E+23</v>
      </c>
      <c r="J62" s="6">
        <f t="shared" si="6"/>
        <v>1.6606183639965668</v>
      </c>
      <c r="Q62" s="2">
        <v>2020</v>
      </c>
      <c r="R62" s="3">
        <f t="shared" si="7"/>
        <v>432293776262.39801</v>
      </c>
      <c r="S62" s="4">
        <f t="shared" si="8"/>
        <v>134903968738.38495</v>
      </c>
      <c r="T62" s="3">
        <f t="shared" si="9"/>
        <v>3.2044555864826472</v>
      </c>
    </row>
    <row r="64" spans="1:20" x14ac:dyDescent="0.25">
      <c r="H64" s="7" t="s">
        <v>6</v>
      </c>
      <c r="I64" s="3">
        <f>AVERAGE(H2:H62)</f>
        <v>146791939068.70108</v>
      </c>
    </row>
    <row r="65" spans="8:9" x14ac:dyDescent="0.25">
      <c r="H65" s="7" t="s">
        <v>7</v>
      </c>
      <c r="I65" s="3">
        <f>AVERAGE(I2:I62)</f>
        <v>7.4526936649165936E+22</v>
      </c>
    </row>
    <row r="66" spans="8:9" x14ac:dyDescent="0.25">
      <c r="H66" s="7" t="s">
        <v>8</v>
      </c>
      <c r="I66" s="6">
        <f>AVERAGE(J2:J62)</f>
        <v>0.84392080793268154</v>
      </c>
    </row>
    <row r="67" spans="8:9" x14ac:dyDescent="0.25">
      <c r="H67" s="2"/>
      <c r="I67" s="3"/>
    </row>
    <row r="68" spans="8:9" x14ac:dyDescent="0.25">
      <c r="H68" s="7" t="s">
        <v>10</v>
      </c>
      <c r="I68" s="6">
        <f>100%-84%</f>
        <v>0.16000000000000003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61" workbookViewId="0">
      <selection activeCell="G16" sqref="G16"/>
    </sheetView>
  </sheetViews>
  <sheetFormatPr defaultRowHeight="15" x14ac:dyDescent="0.25"/>
  <cols>
    <col min="1" max="1" width="9.5703125" customWidth="1"/>
    <col min="2" max="2" width="19.140625" customWidth="1"/>
    <col min="3" max="3" width="28" customWidth="1"/>
    <col min="4" max="4" width="42.7109375" customWidth="1"/>
    <col min="5" max="5" width="42.85546875" customWidth="1"/>
    <col min="7" max="7" width="10.140625" customWidth="1"/>
    <col min="8" max="8" width="16.42578125" bestFit="1" customWidth="1"/>
  </cols>
  <sheetData>
    <row r="1" spans="1:8" x14ac:dyDescent="0.25">
      <c r="A1" t="s">
        <v>0</v>
      </c>
      <c r="B1" t="s">
        <v>1</v>
      </c>
      <c r="C1" t="s">
        <v>21</v>
      </c>
      <c r="D1" t="s">
        <v>22</v>
      </c>
      <c r="E1" t="s">
        <v>23</v>
      </c>
      <c r="G1" t="s">
        <v>24</v>
      </c>
      <c r="H1" t="s">
        <v>25</v>
      </c>
    </row>
    <row r="2" spans="1:8" x14ac:dyDescent="0.25">
      <c r="A2" s="31">
        <v>1960</v>
      </c>
      <c r="B2" s="32">
        <v>4196092258.15484</v>
      </c>
      <c r="G2" t="s">
        <v>26</v>
      </c>
      <c r="H2" s="33">
        <f>_xlfn.FORECAST.ETS.STAT($B$2:$B$62,$A$2:$A$62,1,1,1)</f>
        <v>0.998</v>
      </c>
    </row>
    <row r="3" spans="1:8" x14ac:dyDescent="0.25">
      <c r="A3" s="31">
        <v>1961</v>
      </c>
      <c r="B3" s="32">
        <v>4467200335.9932804</v>
      </c>
      <c r="G3" t="s">
        <v>27</v>
      </c>
      <c r="H3" s="33">
        <f>_xlfn.FORECAST.ETS.STAT($B$2:$B$62,$A$2:$A$62,2,1,1)</f>
        <v>9.9000000000000005E-2</v>
      </c>
    </row>
    <row r="4" spans="1:8" x14ac:dyDescent="0.25">
      <c r="A4" s="31">
        <v>1962</v>
      </c>
      <c r="B4" s="32">
        <v>4909302953.9409199</v>
      </c>
      <c r="G4" t="s">
        <v>28</v>
      </c>
      <c r="H4" s="33">
        <f>_xlfn.FORECAST.ETS.STAT($B$2:$B$62,$A$2:$A$62,3,1,1)</f>
        <v>2.2204460492503131E-16</v>
      </c>
    </row>
    <row r="5" spans="1:8" x14ac:dyDescent="0.25">
      <c r="A5" s="31">
        <v>1963</v>
      </c>
      <c r="B5" s="32">
        <v>5165489010.2198</v>
      </c>
      <c r="G5" t="s">
        <v>29</v>
      </c>
      <c r="H5" s="33">
        <f>_xlfn.FORECAST.ETS.STAT($B$2:$B$62,$A$2:$A$62,4,1,1)</f>
        <v>3.5731572516028005</v>
      </c>
    </row>
    <row r="6" spans="1:8" x14ac:dyDescent="0.25">
      <c r="A6" s="31">
        <v>1964</v>
      </c>
      <c r="B6" s="32">
        <v>5552822483.5503302</v>
      </c>
      <c r="G6" t="s">
        <v>30</v>
      </c>
      <c r="H6" s="33">
        <f>_xlfn.FORECAST.ETS.STAT($B$2:$B$62,$A$2:$A$62,5,1,1)</f>
        <v>0.10676737205832466</v>
      </c>
    </row>
    <row r="7" spans="1:8" x14ac:dyDescent="0.25">
      <c r="A7" s="31">
        <v>1965</v>
      </c>
      <c r="B7" s="32">
        <v>5874422511.5497704</v>
      </c>
      <c r="G7" t="s">
        <v>31</v>
      </c>
      <c r="H7" s="33">
        <f>_xlfn.FORECAST.ETS.STAT($B$2:$B$62,$A$2:$A$62,6,1,1)</f>
        <v>43719547835.048828</v>
      </c>
    </row>
    <row r="8" spans="1:8" x14ac:dyDescent="0.25">
      <c r="A8" s="31">
        <v>1966</v>
      </c>
      <c r="B8" s="32">
        <v>6366792664.1467199</v>
      </c>
      <c r="G8" t="s">
        <v>32</v>
      </c>
      <c r="H8" s="33">
        <f>_xlfn.FORECAST.ETS.STAT($B$2:$B$62,$A$2:$A$62,7,1,1)</f>
        <v>51319575124.705475</v>
      </c>
    </row>
    <row r="9" spans="1:8" x14ac:dyDescent="0.25">
      <c r="A9" s="31">
        <v>1967</v>
      </c>
      <c r="B9" s="32">
        <v>5203135937.28125</v>
      </c>
    </row>
    <row r="10" spans="1:8" ht="15.75" thickBot="1" x14ac:dyDescent="0.3">
      <c r="A10" s="31">
        <v>1968</v>
      </c>
      <c r="B10" s="32">
        <v>5200895982.0803604</v>
      </c>
    </row>
    <row r="11" spans="1:8" ht="15.75" thickBot="1" x14ac:dyDescent="0.3">
      <c r="A11" s="31">
        <v>1969</v>
      </c>
      <c r="B11" s="32">
        <v>6634187316.2536697</v>
      </c>
      <c r="G11" s="23" t="s">
        <v>10</v>
      </c>
      <c r="H11" s="22">
        <f>100%-11%</f>
        <v>0.89</v>
      </c>
    </row>
    <row r="12" spans="1:8" x14ac:dyDescent="0.25">
      <c r="A12" s="31">
        <v>1970</v>
      </c>
      <c r="B12" s="32">
        <v>12545849083.018299</v>
      </c>
    </row>
    <row r="13" spans="1:8" x14ac:dyDescent="0.25">
      <c r="A13" s="31">
        <v>1971</v>
      </c>
      <c r="B13" s="32">
        <v>9181769911.5044308</v>
      </c>
    </row>
    <row r="14" spans="1:8" x14ac:dyDescent="0.25">
      <c r="A14" s="31">
        <v>1972</v>
      </c>
      <c r="B14" s="32">
        <v>12274416017.7976</v>
      </c>
    </row>
    <row r="15" spans="1:8" x14ac:dyDescent="0.25">
      <c r="A15" s="31">
        <v>1973</v>
      </c>
      <c r="B15" s="32">
        <v>15162871287.1287</v>
      </c>
    </row>
    <row r="16" spans="1:8" x14ac:dyDescent="0.25">
      <c r="A16" s="31">
        <v>1974</v>
      </c>
      <c r="B16" s="32">
        <v>24846641318.124199</v>
      </c>
    </row>
    <row r="17" spans="1:2" x14ac:dyDescent="0.25">
      <c r="A17" s="31">
        <v>1975</v>
      </c>
      <c r="B17" s="32">
        <v>27778934624.6973</v>
      </c>
    </row>
    <row r="18" spans="1:2" x14ac:dyDescent="0.25">
      <c r="A18" s="31">
        <v>1976</v>
      </c>
      <c r="B18" s="32">
        <v>36308883248.731003</v>
      </c>
    </row>
    <row r="19" spans="1:2" x14ac:dyDescent="0.25">
      <c r="A19" s="31">
        <v>1977</v>
      </c>
      <c r="B19" s="32">
        <v>36035407725.321899</v>
      </c>
    </row>
    <row r="20" spans="1:2" x14ac:dyDescent="0.25">
      <c r="A20" s="31">
        <v>1978</v>
      </c>
      <c r="B20" s="32">
        <v>36527862208.713303</v>
      </c>
    </row>
    <row r="21" spans="1:2" x14ac:dyDescent="0.25">
      <c r="A21" s="31">
        <v>1979</v>
      </c>
      <c r="B21" s="32">
        <v>47259911894.273102</v>
      </c>
    </row>
    <row r="22" spans="1:2" x14ac:dyDescent="0.25">
      <c r="A22" s="31">
        <v>1980</v>
      </c>
      <c r="B22" s="32">
        <v>64201788122.6054</v>
      </c>
    </row>
    <row r="23" spans="1:2" x14ac:dyDescent="0.25">
      <c r="A23" s="31">
        <v>1981</v>
      </c>
      <c r="B23" s="32">
        <v>164475209515.19</v>
      </c>
    </row>
    <row r="24" spans="1:2" x14ac:dyDescent="0.25">
      <c r="A24" s="31">
        <v>1982</v>
      </c>
      <c r="B24" s="32">
        <v>142769363313.375</v>
      </c>
    </row>
    <row r="25" spans="1:2" x14ac:dyDescent="0.25">
      <c r="A25" s="31">
        <v>1983</v>
      </c>
      <c r="B25" s="32">
        <v>97094911790.694794</v>
      </c>
    </row>
    <row r="26" spans="1:2" x14ac:dyDescent="0.25">
      <c r="A26" s="31">
        <v>1984</v>
      </c>
      <c r="B26" s="32">
        <v>73484359521.099701</v>
      </c>
    </row>
    <row r="27" spans="1:2" x14ac:dyDescent="0.25">
      <c r="A27" s="31">
        <v>1985</v>
      </c>
      <c r="B27" s="32">
        <v>73745821156.299606</v>
      </c>
    </row>
    <row r="28" spans="1:2" x14ac:dyDescent="0.25">
      <c r="A28" s="31">
        <v>1986</v>
      </c>
      <c r="B28" s="32">
        <v>54805852581.151604</v>
      </c>
    </row>
    <row r="29" spans="1:2" x14ac:dyDescent="0.25">
      <c r="A29" s="31">
        <v>1987</v>
      </c>
      <c r="B29" s="32">
        <v>52676041930.579102</v>
      </c>
    </row>
    <row r="30" spans="1:2" x14ac:dyDescent="0.25">
      <c r="A30" s="31">
        <v>1988</v>
      </c>
      <c r="B30" s="32">
        <v>49648470439.796303</v>
      </c>
    </row>
    <row r="31" spans="1:2" x14ac:dyDescent="0.25">
      <c r="A31" s="31">
        <v>1989</v>
      </c>
      <c r="B31" s="32">
        <v>44003061108.335701</v>
      </c>
    </row>
    <row r="32" spans="1:2" x14ac:dyDescent="0.25">
      <c r="A32" s="31">
        <v>1990</v>
      </c>
      <c r="B32" s="32">
        <v>54035795388.091499</v>
      </c>
    </row>
    <row r="33" spans="1:2" x14ac:dyDescent="0.25">
      <c r="A33" s="31">
        <v>1991</v>
      </c>
      <c r="B33" s="32">
        <v>49118433047.531799</v>
      </c>
    </row>
    <row r="34" spans="1:2" x14ac:dyDescent="0.25">
      <c r="A34" s="31">
        <v>1992</v>
      </c>
      <c r="B34" s="32">
        <v>47794925814.755798</v>
      </c>
    </row>
    <row r="35" spans="1:2" x14ac:dyDescent="0.25">
      <c r="A35" s="31">
        <v>1993</v>
      </c>
      <c r="B35" s="32">
        <v>27752204320.088299</v>
      </c>
    </row>
    <row r="36" spans="1:2" x14ac:dyDescent="0.25">
      <c r="A36" s="31">
        <v>1994</v>
      </c>
      <c r="B36" s="32">
        <v>33833042987.758202</v>
      </c>
    </row>
    <row r="37" spans="1:2" x14ac:dyDescent="0.25">
      <c r="A37" s="31">
        <v>1995</v>
      </c>
      <c r="B37" s="32">
        <v>44062465800.170601</v>
      </c>
    </row>
    <row r="38" spans="1:2" x14ac:dyDescent="0.25">
      <c r="A38" s="31">
        <v>1996</v>
      </c>
      <c r="B38" s="32">
        <v>51075815092.5</v>
      </c>
    </row>
    <row r="39" spans="1:2" x14ac:dyDescent="0.25">
      <c r="A39" s="31">
        <v>1997</v>
      </c>
      <c r="B39" s="32">
        <v>54457835193.492699</v>
      </c>
    </row>
    <row r="40" spans="1:2" x14ac:dyDescent="0.25">
      <c r="A40" s="31">
        <v>1998</v>
      </c>
      <c r="B40" s="32">
        <v>54604050168.181801</v>
      </c>
    </row>
    <row r="41" spans="1:2" x14ac:dyDescent="0.25">
      <c r="A41" s="31">
        <v>1999</v>
      </c>
      <c r="B41" s="32">
        <v>59372613485.6576</v>
      </c>
    </row>
    <row r="42" spans="1:2" x14ac:dyDescent="0.25">
      <c r="A42" s="31">
        <v>2000</v>
      </c>
      <c r="B42" s="32">
        <v>69448756932.583298</v>
      </c>
    </row>
    <row r="43" spans="1:2" x14ac:dyDescent="0.25">
      <c r="A43" s="31">
        <v>2001</v>
      </c>
      <c r="B43" s="32">
        <v>74030364472.050598</v>
      </c>
    </row>
    <row r="44" spans="1:2" x14ac:dyDescent="0.25">
      <c r="A44" s="31">
        <v>2002</v>
      </c>
      <c r="B44" s="32">
        <v>95385819320.5737</v>
      </c>
    </row>
    <row r="45" spans="1:2" x14ac:dyDescent="0.25">
      <c r="A45" s="31">
        <v>2003</v>
      </c>
      <c r="B45" s="32">
        <v>104911947834.12199</v>
      </c>
    </row>
    <row r="46" spans="1:2" x14ac:dyDescent="0.25">
      <c r="A46" s="31">
        <v>2004</v>
      </c>
      <c r="B46" s="32">
        <v>136385979322.437</v>
      </c>
    </row>
    <row r="47" spans="1:2" x14ac:dyDescent="0.25">
      <c r="A47" s="31">
        <v>2005</v>
      </c>
      <c r="B47" s="32">
        <v>176134087150.341</v>
      </c>
    </row>
    <row r="48" spans="1:2" x14ac:dyDescent="0.25">
      <c r="A48" s="31">
        <v>2006</v>
      </c>
      <c r="B48" s="32">
        <v>236103982431.63501</v>
      </c>
    </row>
    <row r="49" spans="1:5" x14ac:dyDescent="0.25">
      <c r="A49" s="31">
        <v>2007</v>
      </c>
      <c r="B49" s="32">
        <v>275625684968.61499</v>
      </c>
    </row>
    <row r="50" spans="1:5" x14ac:dyDescent="0.25">
      <c r="A50" s="31">
        <v>2008</v>
      </c>
      <c r="B50" s="32">
        <v>339476215683.59198</v>
      </c>
    </row>
    <row r="51" spans="1:5" x14ac:dyDescent="0.25">
      <c r="A51" s="31">
        <v>2009</v>
      </c>
      <c r="B51" s="32">
        <v>295008767295.03802</v>
      </c>
    </row>
    <row r="52" spans="1:5" x14ac:dyDescent="0.25">
      <c r="A52" s="31">
        <v>2010</v>
      </c>
      <c r="B52" s="32">
        <v>361456622215.72101</v>
      </c>
    </row>
    <row r="53" spans="1:5" x14ac:dyDescent="0.25">
      <c r="A53" s="31">
        <v>2011</v>
      </c>
      <c r="B53" s="32">
        <v>404993594133.58197</v>
      </c>
    </row>
    <row r="54" spans="1:5" x14ac:dyDescent="0.25">
      <c r="A54" s="31">
        <v>2012</v>
      </c>
      <c r="B54" s="32">
        <v>455501524575.49799</v>
      </c>
    </row>
    <row r="55" spans="1:5" x14ac:dyDescent="0.25">
      <c r="A55" s="31">
        <v>2013</v>
      </c>
      <c r="B55" s="32">
        <v>508692961937.492</v>
      </c>
    </row>
    <row r="56" spans="1:5" x14ac:dyDescent="0.25">
      <c r="A56" s="31">
        <v>2014</v>
      </c>
      <c r="B56" s="32">
        <v>546676374567.72101</v>
      </c>
    </row>
    <row r="57" spans="1:5" x14ac:dyDescent="0.25">
      <c r="A57" s="31">
        <v>2015</v>
      </c>
      <c r="B57" s="32">
        <v>486803295097.89001</v>
      </c>
    </row>
    <row r="58" spans="1:5" x14ac:dyDescent="0.25">
      <c r="A58" s="31">
        <v>2016</v>
      </c>
      <c r="B58" s="32">
        <v>404650006428.61298</v>
      </c>
    </row>
    <row r="59" spans="1:5" x14ac:dyDescent="0.25">
      <c r="A59" s="31">
        <v>2017</v>
      </c>
      <c r="B59" s="32">
        <v>375746469538.66602</v>
      </c>
    </row>
    <row r="60" spans="1:5" x14ac:dyDescent="0.25">
      <c r="A60" s="31">
        <v>2018</v>
      </c>
      <c r="B60" s="32">
        <v>397190484464.30798</v>
      </c>
    </row>
    <row r="61" spans="1:5" x14ac:dyDescent="0.25">
      <c r="A61" s="31">
        <v>2019</v>
      </c>
      <c r="B61" s="32">
        <v>448120428858.76898</v>
      </c>
    </row>
    <row r="62" spans="1:5" x14ac:dyDescent="0.25">
      <c r="A62" s="31">
        <v>2020</v>
      </c>
      <c r="B62" s="32">
        <v>432293776262.39801</v>
      </c>
      <c r="C62" s="32">
        <v>432293776262.39801</v>
      </c>
      <c r="D62" s="32">
        <v>432293776262.39801</v>
      </c>
      <c r="E62" s="32">
        <v>432293776262.39801</v>
      </c>
    </row>
    <row r="63" spans="1:5" x14ac:dyDescent="0.25">
      <c r="A63" s="31">
        <v>2021</v>
      </c>
      <c r="C63" s="32">
        <f t="shared" ref="C63:C78" si="0">_xlfn.FORECAST.ETS(A63,$B$2:$B$62,$A$2:$A$62,1,1)</f>
        <v>441799660478.1416</v>
      </c>
      <c r="D63" s="32">
        <f t="shared" ref="D63:D78" si="1">C63-_xlfn.FORECAST.ETS.CONFINT(A63,$B$2:$B$62,$A$2:$A$62,0.95,1,1)</f>
        <v>382466768135.28345</v>
      </c>
      <c r="E63" s="32">
        <f t="shared" ref="E63:E78" si="2">C63+_xlfn.FORECAST.ETS.CONFINT(A63,$B$2:$B$62,$A$2:$A$62,0.95,1,1)</f>
        <v>501132552820.99976</v>
      </c>
    </row>
    <row r="64" spans="1:5" x14ac:dyDescent="0.25">
      <c r="A64" s="31">
        <v>2022</v>
      </c>
      <c r="C64" s="32">
        <f t="shared" si="0"/>
        <v>451249627663.11688</v>
      </c>
      <c r="D64" s="32">
        <f t="shared" si="1"/>
        <v>363176568973.14026</v>
      </c>
      <c r="E64" s="32">
        <f t="shared" si="2"/>
        <v>539322686353.09351</v>
      </c>
    </row>
    <row r="65" spans="1:5" x14ac:dyDescent="0.25">
      <c r="A65" s="31">
        <v>2023</v>
      </c>
      <c r="C65" s="32">
        <f t="shared" si="0"/>
        <v>460699594848.09216</v>
      </c>
      <c r="D65" s="32">
        <f t="shared" si="1"/>
        <v>347595709535.44104</v>
      </c>
      <c r="E65" s="32">
        <f t="shared" si="2"/>
        <v>573803480160.74329</v>
      </c>
    </row>
    <row r="66" spans="1:5" x14ac:dyDescent="0.25">
      <c r="A66" s="31">
        <v>2024</v>
      </c>
      <c r="C66" s="32">
        <f t="shared" si="0"/>
        <v>470149562033.06738</v>
      </c>
      <c r="D66" s="32">
        <f t="shared" si="1"/>
        <v>333415241332.6261</v>
      </c>
      <c r="E66" s="32">
        <f t="shared" si="2"/>
        <v>606883882733.50867</v>
      </c>
    </row>
    <row r="67" spans="1:5" x14ac:dyDescent="0.25">
      <c r="A67" s="31">
        <v>2025</v>
      </c>
      <c r="C67" s="32">
        <f t="shared" si="0"/>
        <v>479599529218.04266</v>
      </c>
      <c r="D67" s="32">
        <f t="shared" si="1"/>
        <v>319795814783.72949</v>
      </c>
      <c r="E67" s="32">
        <f t="shared" si="2"/>
        <v>639403243652.35583</v>
      </c>
    </row>
    <row r="68" spans="1:5" x14ac:dyDescent="0.25">
      <c r="A68" s="31">
        <v>2026</v>
      </c>
      <c r="C68" s="32">
        <f t="shared" si="0"/>
        <v>489049496403.01794</v>
      </c>
      <c r="D68" s="32">
        <f t="shared" si="1"/>
        <v>306335639052.76489</v>
      </c>
      <c r="E68" s="32">
        <f t="shared" si="2"/>
        <v>671763353753.271</v>
      </c>
    </row>
    <row r="69" spans="1:5" x14ac:dyDescent="0.25">
      <c r="A69" s="31">
        <v>2027</v>
      </c>
      <c r="C69" s="32">
        <f t="shared" si="0"/>
        <v>498499463587.99323</v>
      </c>
      <c r="D69" s="32">
        <f t="shared" si="1"/>
        <v>292813633385.61743</v>
      </c>
      <c r="E69" s="32">
        <f t="shared" si="2"/>
        <v>704185293790.36902</v>
      </c>
    </row>
    <row r="70" spans="1:5" x14ac:dyDescent="0.25">
      <c r="A70" s="31">
        <v>2028</v>
      </c>
      <c r="C70" s="32">
        <f t="shared" si="0"/>
        <v>507949430772.96851</v>
      </c>
      <c r="D70" s="32">
        <f t="shared" si="1"/>
        <v>279097611667.43158</v>
      </c>
      <c r="E70" s="32">
        <f t="shared" si="2"/>
        <v>736801249878.50537</v>
      </c>
    </row>
    <row r="71" spans="1:5" x14ac:dyDescent="0.25">
      <c r="A71" s="31">
        <v>2029</v>
      </c>
      <c r="C71" s="32">
        <f t="shared" si="0"/>
        <v>517399397957.94373</v>
      </c>
      <c r="D71" s="32">
        <f t="shared" si="1"/>
        <v>265104246439.64508</v>
      </c>
      <c r="E71" s="32">
        <f t="shared" si="2"/>
        <v>769694549476.24243</v>
      </c>
    </row>
    <row r="72" spans="1:5" x14ac:dyDescent="0.25">
      <c r="A72" s="31">
        <v>2030</v>
      </c>
      <c r="C72" s="32">
        <f t="shared" si="0"/>
        <v>526849365142.91907</v>
      </c>
      <c r="D72" s="32">
        <f t="shared" si="1"/>
        <v>250779206329.18872</v>
      </c>
      <c r="E72" s="32">
        <f t="shared" si="2"/>
        <v>802919523956.64941</v>
      </c>
    </row>
    <row r="73" spans="1:5" x14ac:dyDescent="0.25">
      <c r="A73" s="31">
        <v>2031</v>
      </c>
      <c r="C73" s="32">
        <f t="shared" si="0"/>
        <v>536299332327.89429</v>
      </c>
      <c r="D73" s="32">
        <f t="shared" si="1"/>
        <v>236086359327.86133</v>
      </c>
      <c r="E73" s="32">
        <f t="shared" si="2"/>
        <v>836512305327.92725</v>
      </c>
    </row>
    <row r="74" spans="1:5" x14ac:dyDescent="0.25">
      <c r="A74" s="31">
        <v>2032</v>
      </c>
      <c r="C74" s="32">
        <f t="shared" si="0"/>
        <v>545749299512.86957</v>
      </c>
      <c r="D74" s="32">
        <f t="shared" si="1"/>
        <v>221001489795.70447</v>
      </c>
      <c r="E74" s="32">
        <f t="shared" si="2"/>
        <v>870497109230.03467</v>
      </c>
    </row>
    <row r="75" spans="1:5" x14ac:dyDescent="0.25">
      <c r="A75" s="31">
        <v>2033</v>
      </c>
      <c r="C75" s="32">
        <f t="shared" si="0"/>
        <v>555199266697.84485</v>
      </c>
      <c r="D75" s="32">
        <f t="shared" si="1"/>
        <v>205508443842.3042</v>
      </c>
      <c r="E75" s="32">
        <f t="shared" si="2"/>
        <v>904890089553.3855</v>
      </c>
    </row>
    <row r="76" spans="1:5" x14ac:dyDescent="0.25">
      <c r="A76" s="31">
        <v>2034</v>
      </c>
      <c r="C76" s="32">
        <f t="shared" si="0"/>
        <v>564649233882.82007</v>
      </c>
      <c r="D76" s="32">
        <f t="shared" si="1"/>
        <v>189596663029.61328</v>
      </c>
      <c r="E76" s="32">
        <f t="shared" si="2"/>
        <v>939701804736.02686</v>
      </c>
    </row>
    <row r="77" spans="1:5" x14ac:dyDescent="0.25">
      <c r="A77" s="31">
        <v>2035</v>
      </c>
      <c r="C77" s="32">
        <f t="shared" si="0"/>
        <v>574099201067.79541</v>
      </c>
      <c r="D77" s="32">
        <f t="shared" si="1"/>
        <v>173259551600.63763</v>
      </c>
      <c r="E77" s="32">
        <f t="shared" si="2"/>
        <v>974938850534.95312</v>
      </c>
    </row>
    <row r="78" spans="1:5" x14ac:dyDescent="0.25">
      <c r="A78" s="31">
        <v>2036</v>
      </c>
      <c r="C78" s="32">
        <f t="shared" si="0"/>
        <v>583549168252.77063</v>
      </c>
      <c r="D78" s="32">
        <f t="shared" si="1"/>
        <v>156493364686.46637</v>
      </c>
      <c r="E78" s="32">
        <f t="shared" si="2"/>
        <v>1010604971819.075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sqref="A1:B62"/>
    </sheetView>
  </sheetViews>
  <sheetFormatPr defaultRowHeight="15" x14ac:dyDescent="0.25"/>
  <cols>
    <col min="2" max="2" width="1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1960</v>
      </c>
      <c r="B2" s="1">
        <v>4196092258.15484</v>
      </c>
    </row>
    <row r="3" spans="1:2" x14ac:dyDescent="0.25">
      <c r="A3">
        <v>1961</v>
      </c>
      <c r="B3" s="1">
        <v>4467200335.9932804</v>
      </c>
    </row>
    <row r="4" spans="1:2" x14ac:dyDescent="0.25">
      <c r="A4">
        <v>1962</v>
      </c>
      <c r="B4" s="1">
        <v>4909302953.9409199</v>
      </c>
    </row>
    <row r="5" spans="1:2" x14ac:dyDescent="0.25">
      <c r="A5">
        <v>1963</v>
      </c>
      <c r="B5" s="1">
        <v>5165489010.2198</v>
      </c>
    </row>
    <row r="6" spans="1:2" x14ac:dyDescent="0.25">
      <c r="A6">
        <v>1964</v>
      </c>
      <c r="B6" s="1">
        <v>5552822483.5503302</v>
      </c>
    </row>
    <row r="7" spans="1:2" x14ac:dyDescent="0.25">
      <c r="A7">
        <v>1965</v>
      </c>
      <c r="B7" s="1">
        <v>5874422511.5497704</v>
      </c>
    </row>
    <row r="8" spans="1:2" x14ac:dyDescent="0.25">
      <c r="A8">
        <v>1966</v>
      </c>
      <c r="B8" s="1">
        <v>6366792664.1467199</v>
      </c>
    </row>
    <row r="9" spans="1:2" x14ac:dyDescent="0.25">
      <c r="A9">
        <v>1967</v>
      </c>
      <c r="B9" s="1">
        <v>5203135937.28125</v>
      </c>
    </row>
    <row r="10" spans="1:2" x14ac:dyDescent="0.25">
      <c r="A10">
        <v>1968</v>
      </c>
      <c r="B10" s="1">
        <v>5200895982.0803604</v>
      </c>
    </row>
    <row r="11" spans="1:2" x14ac:dyDescent="0.25">
      <c r="A11">
        <v>1969</v>
      </c>
      <c r="B11" s="1">
        <v>6634187316.2536697</v>
      </c>
    </row>
    <row r="12" spans="1:2" x14ac:dyDescent="0.25">
      <c r="A12">
        <v>1970</v>
      </c>
      <c r="B12" s="1">
        <v>12545849083.018299</v>
      </c>
    </row>
    <row r="13" spans="1:2" x14ac:dyDescent="0.25">
      <c r="A13">
        <v>1971</v>
      </c>
      <c r="B13" s="1">
        <v>9181769911.5044308</v>
      </c>
    </row>
    <row r="14" spans="1:2" x14ac:dyDescent="0.25">
      <c r="A14">
        <v>1972</v>
      </c>
      <c r="B14" s="1">
        <v>12274416017.7976</v>
      </c>
    </row>
    <row r="15" spans="1:2" x14ac:dyDescent="0.25">
      <c r="A15">
        <v>1973</v>
      </c>
      <c r="B15" s="1">
        <v>15162871287.1287</v>
      </c>
    </row>
    <row r="16" spans="1:2" x14ac:dyDescent="0.25">
      <c r="A16">
        <v>1974</v>
      </c>
      <c r="B16" s="1">
        <v>24846641318.124199</v>
      </c>
    </row>
    <row r="17" spans="1:2" x14ac:dyDescent="0.25">
      <c r="A17">
        <v>1975</v>
      </c>
      <c r="B17" s="1">
        <v>27778934624.6973</v>
      </c>
    </row>
    <row r="18" spans="1:2" x14ac:dyDescent="0.25">
      <c r="A18">
        <v>1976</v>
      </c>
      <c r="B18" s="1">
        <v>36308883248.731003</v>
      </c>
    </row>
    <row r="19" spans="1:2" x14ac:dyDescent="0.25">
      <c r="A19">
        <v>1977</v>
      </c>
      <c r="B19" s="1">
        <v>36035407725.321899</v>
      </c>
    </row>
    <row r="20" spans="1:2" x14ac:dyDescent="0.25">
      <c r="A20">
        <v>1978</v>
      </c>
      <c r="B20" s="1">
        <v>36527862208.713303</v>
      </c>
    </row>
    <row r="21" spans="1:2" x14ac:dyDescent="0.25">
      <c r="A21">
        <v>1979</v>
      </c>
      <c r="B21" s="1">
        <v>47259911894.273102</v>
      </c>
    </row>
    <row r="22" spans="1:2" x14ac:dyDescent="0.25">
      <c r="A22">
        <v>1980</v>
      </c>
      <c r="B22" s="1">
        <v>64201788122.6054</v>
      </c>
    </row>
    <row r="23" spans="1:2" x14ac:dyDescent="0.25">
      <c r="A23">
        <v>1981</v>
      </c>
      <c r="B23" s="1">
        <v>164475209515.19</v>
      </c>
    </row>
    <row r="24" spans="1:2" x14ac:dyDescent="0.25">
      <c r="A24">
        <v>1982</v>
      </c>
      <c r="B24" s="1">
        <v>142769363313.375</v>
      </c>
    </row>
    <row r="25" spans="1:2" x14ac:dyDescent="0.25">
      <c r="A25">
        <v>1983</v>
      </c>
      <c r="B25" s="1">
        <v>97094911790.694794</v>
      </c>
    </row>
    <row r="26" spans="1:2" x14ac:dyDescent="0.25">
      <c r="A26">
        <v>1984</v>
      </c>
      <c r="B26" s="1">
        <v>73484359521.099701</v>
      </c>
    </row>
    <row r="27" spans="1:2" x14ac:dyDescent="0.25">
      <c r="A27">
        <v>1985</v>
      </c>
      <c r="B27" s="1">
        <v>73745821156.299606</v>
      </c>
    </row>
    <row r="28" spans="1:2" x14ac:dyDescent="0.25">
      <c r="A28">
        <v>1986</v>
      </c>
      <c r="B28" s="1">
        <v>54805852581.151604</v>
      </c>
    </row>
    <row r="29" spans="1:2" x14ac:dyDescent="0.25">
      <c r="A29">
        <v>1987</v>
      </c>
      <c r="B29" s="1">
        <v>52676041930.579102</v>
      </c>
    </row>
    <row r="30" spans="1:2" x14ac:dyDescent="0.25">
      <c r="A30">
        <v>1988</v>
      </c>
      <c r="B30" s="1">
        <v>49648470439.796303</v>
      </c>
    </row>
    <row r="31" spans="1:2" x14ac:dyDescent="0.25">
      <c r="A31">
        <v>1989</v>
      </c>
      <c r="B31" s="1">
        <v>44003061108.335701</v>
      </c>
    </row>
    <row r="32" spans="1:2" x14ac:dyDescent="0.25">
      <c r="A32">
        <v>1990</v>
      </c>
      <c r="B32" s="1">
        <v>54035795388.091499</v>
      </c>
    </row>
    <row r="33" spans="1:2" x14ac:dyDescent="0.25">
      <c r="A33">
        <v>1991</v>
      </c>
      <c r="B33" s="1">
        <v>49118433047.531799</v>
      </c>
    </row>
    <row r="34" spans="1:2" x14ac:dyDescent="0.25">
      <c r="A34">
        <v>1992</v>
      </c>
      <c r="B34" s="1">
        <v>47794925814.755798</v>
      </c>
    </row>
    <row r="35" spans="1:2" x14ac:dyDescent="0.25">
      <c r="A35">
        <v>1993</v>
      </c>
      <c r="B35" s="1">
        <v>27752204320.088299</v>
      </c>
    </row>
    <row r="36" spans="1:2" x14ac:dyDescent="0.25">
      <c r="A36">
        <v>1994</v>
      </c>
      <c r="B36" s="1">
        <v>33833042987.758202</v>
      </c>
    </row>
    <row r="37" spans="1:2" x14ac:dyDescent="0.25">
      <c r="A37">
        <v>1995</v>
      </c>
      <c r="B37" s="1">
        <v>44062465800.170601</v>
      </c>
    </row>
    <row r="38" spans="1:2" x14ac:dyDescent="0.25">
      <c r="A38">
        <v>1996</v>
      </c>
      <c r="B38" s="1">
        <v>51075815092.5</v>
      </c>
    </row>
    <row r="39" spans="1:2" x14ac:dyDescent="0.25">
      <c r="A39">
        <v>1997</v>
      </c>
      <c r="B39" s="1">
        <v>54457835193.492699</v>
      </c>
    </row>
    <row r="40" spans="1:2" x14ac:dyDescent="0.25">
      <c r="A40">
        <v>1998</v>
      </c>
      <c r="B40" s="1">
        <v>54604050168.181801</v>
      </c>
    </row>
    <row r="41" spans="1:2" x14ac:dyDescent="0.25">
      <c r="A41">
        <v>1999</v>
      </c>
      <c r="B41" s="1">
        <v>59372613485.6576</v>
      </c>
    </row>
    <row r="42" spans="1:2" x14ac:dyDescent="0.25">
      <c r="A42">
        <v>2000</v>
      </c>
      <c r="B42" s="1">
        <v>69448756932.583298</v>
      </c>
    </row>
    <row r="43" spans="1:2" x14ac:dyDescent="0.25">
      <c r="A43">
        <v>2001</v>
      </c>
      <c r="B43" s="1">
        <v>74030364472.050598</v>
      </c>
    </row>
    <row r="44" spans="1:2" x14ac:dyDescent="0.25">
      <c r="A44">
        <v>2002</v>
      </c>
      <c r="B44" s="1">
        <v>95385819320.5737</v>
      </c>
    </row>
    <row r="45" spans="1:2" x14ac:dyDescent="0.25">
      <c r="A45">
        <v>2003</v>
      </c>
      <c r="B45" s="1">
        <v>104911947834.12199</v>
      </c>
    </row>
    <row r="46" spans="1:2" x14ac:dyDescent="0.25">
      <c r="A46">
        <v>2004</v>
      </c>
      <c r="B46" s="1">
        <v>136385979322.437</v>
      </c>
    </row>
    <row r="47" spans="1:2" x14ac:dyDescent="0.25">
      <c r="A47">
        <v>2005</v>
      </c>
      <c r="B47" s="1">
        <v>176134087150.341</v>
      </c>
    </row>
    <row r="48" spans="1:2" x14ac:dyDescent="0.25">
      <c r="A48">
        <v>2006</v>
      </c>
      <c r="B48" s="1">
        <v>236103982431.63501</v>
      </c>
    </row>
    <row r="49" spans="1:2" x14ac:dyDescent="0.25">
      <c r="A49">
        <v>2007</v>
      </c>
      <c r="B49" s="1">
        <v>275625684968.61499</v>
      </c>
    </row>
    <row r="50" spans="1:2" x14ac:dyDescent="0.25">
      <c r="A50">
        <v>2008</v>
      </c>
      <c r="B50" s="1">
        <v>339476215683.59198</v>
      </c>
    </row>
    <row r="51" spans="1:2" x14ac:dyDescent="0.25">
      <c r="A51">
        <v>2009</v>
      </c>
      <c r="B51" s="1">
        <v>295008767295.03802</v>
      </c>
    </row>
    <row r="52" spans="1:2" x14ac:dyDescent="0.25">
      <c r="A52">
        <v>2010</v>
      </c>
      <c r="B52" s="1">
        <v>361456622215.72101</v>
      </c>
    </row>
    <row r="53" spans="1:2" x14ac:dyDescent="0.25">
      <c r="A53">
        <v>2011</v>
      </c>
      <c r="B53" s="1">
        <v>404993594133.58197</v>
      </c>
    </row>
    <row r="54" spans="1:2" x14ac:dyDescent="0.25">
      <c r="A54">
        <v>2012</v>
      </c>
      <c r="B54" s="1">
        <v>455501524575.49799</v>
      </c>
    </row>
    <row r="55" spans="1:2" x14ac:dyDescent="0.25">
      <c r="A55">
        <v>2013</v>
      </c>
      <c r="B55" s="1">
        <v>508692961937.492</v>
      </c>
    </row>
    <row r="56" spans="1:2" x14ac:dyDescent="0.25">
      <c r="A56">
        <v>2014</v>
      </c>
      <c r="B56" s="1">
        <v>546676374567.72101</v>
      </c>
    </row>
    <row r="57" spans="1:2" x14ac:dyDescent="0.25">
      <c r="A57">
        <v>2015</v>
      </c>
      <c r="B57" s="1">
        <v>486803295097.89001</v>
      </c>
    </row>
    <row r="58" spans="1:2" x14ac:dyDescent="0.25">
      <c r="A58">
        <v>2016</v>
      </c>
      <c r="B58" s="1">
        <v>404650006428.61298</v>
      </c>
    </row>
    <row r="59" spans="1:2" x14ac:dyDescent="0.25">
      <c r="A59">
        <v>2017</v>
      </c>
      <c r="B59" s="1">
        <v>375746469538.66602</v>
      </c>
    </row>
    <row r="60" spans="1:2" x14ac:dyDescent="0.25">
      <c r="A60">
        <v>2018</v>
      </c>
      <c r="B60" s="1">
        <v>397190484464.30798</v>
      </c>
    </row>
    <row r="61" spans="1:2" x14ac:dyDescent="0.25">
      <c r="A61">
        <v>2019</v>
      </c>
      <c r="B61" s="1">
        <v>448120428858.76898</v>
      </c>
    </row>
    <row r="62" spans="1:2" x14ac:dyDescent="0.25">
      <c r="A62">
        <v>2020</v>
      </c>
      <c r="B62" s="1">
        <v>432293776262.39801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Nig GDP</vt:lpstr>
      <vt:lpstr>Naive Approach</vt:lpstr>
      <vt:lpstr>Moving Average</vt:lpstr>
      <vt:lpstr>Exponential Smoothing</vt:lpstr>
      <vt:lpstr>Simple Linear Regression</vt:lpstr>
      <vt:lpstr>Sheet7</vt:lpstr>
      <vt:lpstr>Forecast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user</cp:lastModifiedBy>
  <dcterms:created xsi:type="dcterms:W3CDTF">2022-03-12T19:35:25Z</dcterms:created>
  <dcterms:modified xsi:type="dcterms:W3CDTF">2022-08-14T10:51:05Z</dcterms:modified>
</cp:coreProperties>
</file>