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hp-pc\Dropbox\Current Issues in Tourism\data\"/>
    </mc:Choice>
  </mc:AlternateContent>
  <xr:revisionPtr revIDLastSave="0" documentId="13_ncr:1_{CEF812E2-F790-4134-95E6-FBA427D9AA94}" xr6:coauthVersionLast="45" xr6:coauthVersionMax="45" xr10:uidLastSave="{00000000-0000-0000-0000-000000000000}"/>
  <bookViews>
    <workbookView xWindow="-60" yWindow="-60" windowWidth="20610" windowHeight="11040" tabRatio="560" activeTab="6" xr2:uid="{00000000-000D-0000-FFFF-FFFF00000000}"/>
  </bookViews>
  <sheets>
    <sheet name="TOP20" sheetId="1" r:id="rId1"/>
    <sheet name="Eviews" sheetId="6" r:id="rId2"/>
    <sheet name="GAUSS" sheetId="5" r:id="rId3"/>
    <sheet name="Correlation" sheetId="7" r:id="rId4"/>
    <sheet name="DescriptiveStats" sheetId="8" r:id="rId5"/>
    <sheet name="Breaks" sheetId="10" r:id="rId6"/>
    <sheet name="All Countries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8" l="1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3" i="8"/>
  <c r="E2" i="10" l="1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B458" i="6" l="1" a="1"/>
  <c r="B458" i="6" s="1"/>
  <c r="B434" i="6" a="1"/>
  <c r="B435" i="6" s="1"/>
  <c r="B410" i="6" a="1"/>
  <c r="B410" i="6" s="1"/>
  <c r="B386" i="6" a="1"/>
  <c r="B388" i="6" s="1"/>
  <c r="B397" i="6"/>
  <c r="B362" i="6" a="1"/>
  <c r="B366" i="6" s="1"/>
  <c r="B362" i="6"/>
  <c r="B363" i="6"/>
  <c r="B365" i="6"/>
  <c r="B367" i="6"/>
  <c r="B368" i="6"/>
  <c r="B370" i="6"/>
  <c r="B371" i="6"/>
  <c r="B373" i="6"/>
  <c r="B375" i="6"/>
  <c r="B376" i="6"/>
  <c r="B377" i="6"/>
  <c r="B380" i="6"/>
  <c r="B381" i="6"/>
  <c r="B382" i="6"/>
  <c r="B385" i="6"/>
  <c r="B338" i="6" a="1"/>
  <c r="B340" i="6" s="1"/>
  <c r="B339" i="6"/>
  <c r="B355" i="6"/>
  <c r="B314" i="6" a="1"/>
  <c r="B314" i="6" s="1"/>
  <c r="B319" i="6"/>
  <c r="B290" i="6" a="1"/>
  <c r="B292" i="6" s="1"/>
  <c r="B266" i="6" a="1"/>
  <c r="B266" i="6" s="1"/>
  <c r="B275" i="6"/>
  <c r="B283" i="6"/>
  <c r="B242" i="6" a="1"/>
  <c r="B244" i="6" s="1"/>
  <c r="B218" i="6" a="1"/>
  <c r="B219" i="6" s="1"/>
  <c r="B222" i="6"/>
  <c r="B223" i="6"/>
  <c r="B235" i="6"/>
  <c r="B241" i="6"/>
  <c r="B194" i="6" a="1"/>
  <c r="B194" i="6" s="1"/>
  <c r="B170" i="6" a="1"/>
  <c r="B170" i="6" s="1"/>
  <c r="B184" i="6"/>
  <c r="B146" i="6" a="1"/>
  <c r="B146" i="6" s="1"/>
  <c r="B149" i="6"/>
  <c r="B150" i="6"/>
  <c r="B155" i="6"/>
  <c r="B156" i="6"/>
  <c r="B157" i="6"/>
  <c r="B162" i="6"/>
  <c r="B163" i="6"/>
  <c r="B167" i="6"/>
  <c r="B169" i="6"/>
  <c r="B122" i="6" a="1"/>
  <c r="B122" i="6" s="1"/>
  <c r="B123" i="6"/>
  <c r="B130" i="6"/>
  <c r="B137" i="6"/>
  <c r="B143" i="6"/>
  <c r="B98" i="6" a="1"/>
  <c r="B100" i="6" s="1"/>
  <c r="B98" i="6"/>
  <c r="B99" i="6"/>
  <c r="B105" i="6"/>
  <c r="B109" i="6"/>
  <c r="B111" i="6"/>
  <c r="B116" i="6"/>
  <c r="B121" i="6"/>
  <c r="B74" i="6" a="1"/>
  <c r="B75" i="6" s="1"/>
  <c r="B50" i="6" a="1"/>
  <c r="B50" i="6" s="1"/>
  <c r="B26" i="6" a="1"/>
  <c r="B26" i="6" s="1"/>
  <c r="B2" i="6" a="1"/>
  <c r="B3" i="6" s="1"/>
  <c r="B2" i="6"/>
  <c r="B8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2" i="6"/>
  <c r="B88" i="6" l="1"/>
  <c r="B309" i="6"/>
  <c r="B48" i="6"/>
  <c r="B36" i="6"/>
  <c r="B96" i="6"/>
  <c r="B142" i="6"/>
  <c r="B135" i="6"/>
  <c r="B129" i="6"/>
  <c r="B43" i="6"/>
  <c r="B31" i="6"/>
  <c r="B65" i="6"/>
  <c r="B95" i="6"/>
  <c r="B80" i="6"/>
  <c r="B139" i="6"/>
  <c r="B133" i="6"/>
  <c r="B127" i="6"/>
  <c r="B205" i="6"/>
  <c r="B297" i="6"/>
  <c r="B349" i="6"/>
  <c r="B49" i="6"/>
  <c r="B37" i="6"/>
  <c r="B72" i="6"/>
  <c r="B82" i="6"/>
  <c r="B302" i="6"/>
  <c r="B350" i="6"/>
  <c r="B42" i="6"/>
  <c r="B30" i="6"/>
  <c r="B58" i="6"/>
  <c r="B89" i="6"/>
  <c r="B74" i="6"/>
  <c r="B115" i="6"/>
  <c r="B104" i="6"/>
  <c r="B144" i="6"/>
  <c r="B138" i="6"/>
  <c r="B132" i="6"/>
  <c r="B125" i="6"/>
  <c r="B168" i="6"/>
  <c r="B161" i="6"/>
  <c r="B151" i="6"/>
  <c r="B193" i="6"/>
  <c r="B199" i="6"/>
  <c r="B234" i="6"/>
  <c r="B248" i="6"/>
  <c r="B290" i="6"/>
  <c r="B360" i="6"/>
  <c r="B342" i="6"/>
  <c r="B383" i="6"/>
  <c r="B379" i="6"/>
  <c r="B374" i="6"/>
  <c r="B369" i="6"/>
  <c r="B364" i="6"/>
  <c r="B408" i="6"/>
  <c r="B429" i="6"/>
  <c r="B421" i="6"/>
  <c r="B192" i="6"/>
  <c r="B180" i="6"/>
  <c r="B282" i="6"/>
  <c r="B274" i="6"/>
  <c r="B405" i="6"/>
  <c r="B393" i="6"/>
  <c r="B433" i="6"/>
  <c r="B427" i="6"/>
  <c r="B420" i="6"/>
  <c r="B457" i="6"/>
  <c r="B446" i="6"/>
  <c r="B92" i="6"/>
  <c r="B85" i="6"/>
  <c r="B78" i="6"/>
  <c r="B190" i="6"/>
  <c r="B175" i="6"/>
  <c r="B287" i="6"/>
  <c r="B277" i="6"/>
  <c r="B269" i="6"/>
  <c r="B308" i="6"/>
  <c r="B296" i="6"/>
  <c r="B337" i="6"/>
  <c r="B403" i="6"/>
  <c r="B390" i="6"/>
  <c r="B432" i="6"/>
  <c r="B425" i="6"/>
  <c r="B417" i="6"/>
  <c r="B456" i="6"/>
  <c r="B445" i="6"/>
  <c r="B91" i="6"/>
  <c r="B84" i="6"/>
  <c r="B77" i="6"/>
  <c r="B117" i="6"/>
  <c r="B110" i="6"/>
  <c r="B103" i="6"/>
  <c r="B145" i="6"/>
  <c r="B141" i="6"/>
  <c r="B136" i="6"/>
  <c r="B131" i="6"/>
  <c r="B126" i="6"/>
  <c r="B185" i="6"/>
  <c r="B174" i="6"/>
  <c r="B229" i="6"/>
  <c r="B249" i="6"/>
  <c r="B286" i="6"/>
  <c r="B276" i="6"/>
  <c r="B268" i="6"/>
  <c r="B303" i="6"/>
  <c r="B291" i="6"/>
  <c r="B331" i="6"/>
  <c r="B357" i="6"/>
  <c r="B345" i="6"/>
  <c r="B398" i="6"/>
  <c r="B387" i="6"/>
  <c r="B431" i="6"/>
  <c r="B423" i="6"/>
  <c r="B414" i="6"/>
  <c r="B455" i="6"/>
  <c r="B438" i="6"/>
  <c r="B449" i="6"/>
  <c r="B434" i="6"/>
  <c r="B71" i="6"/>
  <c r="B64" i="6"/>
  <c r="B57" i="6"/>
  <c r="B97" i="6"/>
  <c r="B90" i="6"/>
  <c r="B83" i="6"/>
  <c r="B76" i="6"/>
  <c r="B191" i="6"/>
  <c r="B181" i="6"/>
  <c r="B173" i="6"/>
  <c r="B230" i="6"/>
  <c r="B218" i="6"/>
  <c r="B243" i="6"/>
  <c r="B325" i="6"/>
  <c r="B356" i="6"/>
  <c r="B348" i="6"/>
  <c r="B338" i="6"/>
  <c r="B404" i="6"/>
  <c r="B396" i="6"/>
  <c r="B386" i="6"/>
  <c r="B70" i="6"/>
  <c r="B63" i="6"/>
  <c r="B55" i="6"/>
  <c r="B426" i="6"/>
  <c r="B415" i="6"/>
  <c r="B452" i="6"/>
  <c r="B444" i="6"/>
  <c r="B481" i="6"/>
  <c r="B20" i="6"/>
  <c r="B69" i="6"/>
  <c r="B61" i="6"/>
  <c r="B54" i="6"/>
  <c r="B187" i="6"/>
  <c r="B179" i="6"/>
  <c r="B217" i="6"/>
  <c r="B240" i="6"/>
  <c r="B228" i="6"/>
  <c r="B261" i="6"/>
  <c r="B289" i="6"/>
  <c r="B281" i="6"/>
  <c r="B271" i="6"/>
  <c r="B354" i="6"/>
  <c r="B344" i="6"/>
  <c r="B402" i="6"/>
  <c r="B392" i="6"/>
  <c r="B451" i="6"/>
  <c r="B440" i="6"/>
  <c r="B475" i="6"/>
  <c r="B14" i="6"/>
  <c r="B67" i="6"/>
  <c r="B60" i="6"/>
  <c r="B53" i="6"/>
  <c r="B94" i="6"/>
  <c r="B86" i="6"/>
  <c r="B79" i="6"/>
  <c r="B140" i="6"/>
  <c r="B134" i="6"/>
  <c r="B128" i="6"/>
  <c r="B186" i="6"/>
  <c r="B178" i="6"/>
  <c r="B211" i="6"/>
  <c r="B236" i="6"/>
  <c r="B224" i="6"/>
  <c r="B255" i="6"/>
  <c r="B288" i="6"/>
  <c r="B280" i="6"/>
  <c r="B270" i="6"/>
  <c r="B361" i="6"/>
  <c r="B351" i="6"/>
  <c r="B343" i="6"/>
  <c r="B384" i="6"/>
  <c r="B378" i="6"/>
  <c r="B372" i="6"/>
  <c r="B409" i="6"/>
  <c r="B399" i="6"/>
  <c r="B391" i="6"/>
  <c r="B450" i="6"/>
  <c r="B439" i="6"/>
  <c r="B469" i="6"/>
  <c r="B73" i="6"/>
  <c r="B66" i="6"/>
  <c r="B59" i="6"/>
  <c r="B51" i="6"/>
  <c r="B463" i="6"/>
  <c r="B462" i="6"/>
  <c r="B479" i="6"/>
  <c r="B473" i="6"/>
  <c r="B467" i="6"/>
  <c r="B461" i="6"/>
  <c r="B468" i="6"/>
  <c r="B478" i="6"/>
  <c r="B472" i="6"/>
  <c r="B466" i="6"/>
  <c r="B460" i="6"/>
  <c r="B474" i="6"/>
  <c r="B477" i="6"/>
  <c r="B471" i="6"/>
  <c r="B465" i="6"/>
  <c r="B459" i="6"/>
  <c r="B480" i="6"/>
  <c r="B476" i="6"/>
  <c r="B470" i="6"/>
  <c r="B464" i="6"/>
  <c r="B443" i="6"/>
  <c r="B454" i="6"/>
  <c r="B448" i="6"/>
  <c r="B442" i="6"/>
  <c r="B436" i="6"/>
  <c r="B437" i="6"/>
  <c r="B453" i="6"/>
  <c r="B447" i="6"/>
  <c r="B441" i="6"/>
  <c r="B419" i="6"/>
  <c r="B413" i="6"/>
  <c r="B430" i="6"/>
  <c r="B424" i="6"/>
  <c r="B418" i="6"/>
  <c r="B412" i="6"/>
  <c r="B411" i="6"/>
  <c r="B428" i="6"/>
  <c r="B422" i="6"/>
  <c r="B416" i="6"/>
  <c r="B407" i="6"/>
  <c r="B401" i="6"/>
  <c r="B395" i="6"/>
  <c r="B389" i="6"/>
  <c r="B406" i="6"/>
  <c r="B400" i="6"/>
  <c r="B394" i="6"/>
  <c r="B359" i="6"/>
  <c r="B353" i="6"/>
  <c r="B347" i="6"/>
  <c r="B341" i="6"/>
  <c r="B358" i="6"/>
  <c r="B352" i="6"/>
  <c r="B346" i="6"/>
  <c r="B336" i="6"/>
  <c r="B330" i="6"/>
  <c r="B318" i="6"/>
  <c r="B335" i="6"/>
  <c r="B329" i="6"/>
  <c r="B323" i="6"/>
  <c r="B317" i="6"/>
  <c r="B334" i="6"/>
  <c r="B328" i="6"/>
  <c r="B322" i="6"/>
  <c r="B316" i="6"/>
  <c r="B324" i="6"/>
  <c r="B333" i="6"/>
  <c r="B327" i="6"/>
  <c r="B321" i="6"/>
  <c r="B315" i="6"/>
  <c r="B332" i="6"/>
  <c r="B326" i="6"/>
  <c r="B320" i="6"/>
  <c r="B313" i="6"/>
  <c r="B307" i="6"/>
  <c r="B301" i="6"/>
  <c r="B295" i="6"/>
  <c r="B312" i="6"/>
  <c r="B306" i="6"/>
  <c r="B300" i="6"/>
  <c r="B294" i="6"/>
  <c r="B311" i="6"/>
  <c r="B305" i="6"/>
  <c r="B299" i="6"/>
  <c r="B293" i="6"/>
  <c r="B310" i="6"/>
  <c r="B304" i="6"/>
  <c r="B298" i="6"/>
  <c r="B285" i="6"/>
  <c r="B279" i="6"/>
  <c r="B273" i="6"/>
  <c r="B267" i="6"/>
  <c r="B284" i="6"/>
  <c r="B278" i="6"/>
  <c r="B272" i="6"/>
  <c r="B260" i="6"/>
  <c r="B254" i="6"/>
  <c r="B242" i="6"/>
  <c r="B265" i="6"/>
  <c r="B259" i="6"/>
  <c r="B253" i="6"/>
  <c r="B247" i="6"/>
  <c r="B258" i="6"/>
  <c r="B246" i="6"/>
  <c r="B263" i="6"/>
  <c r="B257" i="6"/>
  <c r="B251" i="6"/>
  <c r="B245" i="6"/>
  <c r="B264" i="6"/>
  <c r="B252" i="6"/>
  <c r="B262" i="6"/>
  <c r="B256" i="6"/>
  <c r="B250" i="6"/>
  <c r="B227" i="6"/>
  <c r="B238" i="6"/>
  <c r="B232" i="6"/>
  <c r="B226" i="6"/>
  <c r="B220" i="6"/>
  <c r="B239" i="6"/>
  <c r="B233" i="6"/>
  <c r="B221" i="6"/>
  <c r="B237" i="6"/>
  <c r="B231" i="6"/>
  <c r="B225" i="6"/>
  <c r="B216" i="6"/>
  <c r="B210" i="6"/>
  <c r="B198" i="6"/>
  <c r="B215" i="6"/>
  <c r="B209" i="6"/>
  <c r="B203" i="6"/>
  <c r="B197" i="6"/>
  <c r="B214" i="6"/>
  <c r="B208" i="6"/>
  <c r="B202" i="6"/>
  <c r="B196" i="6"/>
  <c r="B204" i="6"/>
  <c r="B213" i="6"/>
  <c r="B207" i="6"/>
  <c r="B201" i="6"/>
  <c r="B195" i="6"/>
  <c r="B212" i="6"/>
  <c r="B206" i="6"/>
  <c r="B200" i="6"/>
  <c r="B172" i="6"/>
  <c r="B189" i="6"/>
  <c r="B183" i="6"/>
  <c r="B177" i="6"/>
  <c r="B171" i="6"/>
  <c r="B188" i="6"/>
  <c r="B182" i="6"/>
  <c r="B176" i="6"/>
  <c r="B166" i="6"/>
  <c r="B160" i="6"/>
  <c r="B154" i="6"/>
  <c r="B148" i="6"/>
  <c r="B165" i="6"/>
  <c r="B159" i="6"/>
  <c r="B153" i="6"/>
  <c r="B147" i="6"/>
  <c r="B164" i="6"/>
  <c r="B158" i="6"/>
  <c r="B152" i="6"/>
  <c r="B124" i="6"/>
  <c r="B120" i="6"/>
  <c r="B114" i="6"/>
  <c r="B108" i="6"/>
  <c r="B102" i="6"/>
  <c r="B119" i="6"/>
  <c r="B113" i="6"/>
  <c r="B107" i="6"/>
  <c r="B101" i="6"/>
  <c r="B118" i="6"/>
  <c r="B112" i="6"/>
  <c r="B106" i="6"/>
  <c r="B93" i="6"/>
  <c r="B87" i="6"/>
  <c r="B81" i="6"/>
  <c r="B52" i="6"/>
  <c r="B68" i="6"/>
  <c r="B62" i="6"/>
  <c r="B56" i="6"/>
  <c r="B47" i="6"/>
  <c r="B41" i="6"/>
  <c r="B35" i="6"/>
  <c r="B29" i="6"/>
  <c r="B46" i="6"/>
  <c r="B40" i="6"/>
  <c r="B34" i="6"/>
  <c r="B28" i="6"/>
  <c r="B45" i="6"/>
  <c r="B39" i="6"/>
  <c r="B33" i="6"/>
  <c r="B27" i="6"/>
  <c r="B44" i="6"/>
  <c r="B38" i="6"/>
  <c r="B32" i="6"/>
  <c r="B25" i="6"/>
  <c r="B13" i="6"/>
  <c r="B24" i="6"/>
  <c r="B6" i="6"/>
  <c r="B17" i="6"/>
  <c r="B5" i="6"/>
  <c r="B22" i="6"/>
  <c r="B16" i="6"/>
  <c r="B10" i="6"/>
  <c r="B4" i="6"/>
  <c r="B19" i="6"/>
  <c r="B7" i="6"/>
  <c r="B18" i="6"/>
  <c r="B12" i="6"/>
  <c r="B23" i="6"/>
  <c r="B11" i="6"/>
  <c r="B21" i="6"/>
  <c r="B15" i="6"/>
  <c r="B9" i="6"/>
</calcChain>
</file>

<file path=xl/sharedStrings.xml><?xml version="1.0" encoding="utf-8"?>
<sst xmlns="http://schemas.openxmlformats.org/spreadsheetml/2006/main" count="1724" uniqueCount="350">
  <si>
    <t>Iraq</t>
  </si>
  <si>
    <t>Russian Federation</t>
  </si>
  <si>
    <t>Sri Lanka</t>
  </si>
  <si>
    <t>Haiti</t>
  </si>
  <si>
    <t>South Asia (IDA &amp; IBRD)</t>
  </si>
  <si>
    <t>Zambia</t>
  </si>
  <si>
    <t>Netherlands</t>
  </si>
  <si>
    <t>Djibouti</t>
  </si>
  <si>
    <t>Gambia, The</t>
  </si>
  <si>
    <t>Iceland</t>
  </si>
  <si>
    <t>Senegal</t>
  </si>
  <si>
    <t>Morocco</t>
  </si>
  <si>
    <t>Bangladesh</t>
  </si>
  <si>
    <t>European Union</t>
  </si>
  <si>
    <t>Small states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</si>
  <si>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</si>
  <si>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</si>
  <si>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</si>
  <si>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</si>
  <si>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</si>
  <si>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</si>
  <si>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</si>
  <si>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</si>
  <si>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</si>
  <si>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</si>
  <si>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Austria</t>
  </si>
  <si>
    <t>Sweden</t>
  </si>
  <si>
    <t>Poland</t>
  </si>
  <si>
    <t>..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</si>
  <si>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</si>
  <si>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</si>
  <si>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</si>
  <si>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</si>
  <si>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</si>
  <si>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</si>
  <si>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</si>
  <si>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</si>
  <si>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Middle East &amp; North Africa (excluding high income)</t>
  </si>
  <si>
    <t>Cuba</t>
  </si>
  <si>
    <t>Solomon Islands</t>
  </si>
  <si>
    <t>Nauru</t>
  </si>
  <si>
    <t>Ireland</t>
  </si>
  <si>
    <t>American Samoa</t>
  </si>
  <si>
    <t>Arab World</t>
  </si>
  <si>
    <t>Burkina Faso</t>
  </si>
  <si>
    <t>North Macedonia</t>
  </si>
  <si>
    <t>Turks and Caicos Islands</t>
  </si>
  <si>
    <t>Jamaica</t>
  </si>
  <si>
    <t>Middle East &amp; North Africa (IDA &amp; IBRD countries)</t>
  </si>
  <si>
    <t>Pacific island small states</t>
  </si>
  <si>
    <t>Gibraltar</t>
  </si>
  <si>
    <t>Middle East &amp; North Africa</t>
  </si>
  <si>
    <t>Euro area</t>
  </si>
  <si>
    <t>Latin America &amp; the Caribbean (IDA &amp; IBRD countries)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</si>
  <si>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</si>
  <si>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</si>
  <si>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</si>
  <si>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</si>
  <si>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</si>
  <si>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</si>
  <si>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</si>
  <si>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</si>
  <si>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Italy</t>
  </si>
  <si>
    <t>Syrian Arab Republic</t>
  </si>
  <si>
    <t>Czech Republic</t>
  </si>
  <si>
    <t>Niger</t>
  </si>
  <si>
    <t>Northern Mariana Islands</t>
  </si>
  <si>
    <t>Samoa</t>
  </si>
  <si>
    <t>Central African Republic</t>
  </si>
  <si>
    <t>Switzerland</t>
  </si>
  <si>
    <t>Korea, Rep.</t>
  </si>
  <si>
    <t>Canada</t>
  </si>
  <si>
    <t>Albania</t>
  </si>
  <si>
    <t>India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</si>
  <si>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</si>
  <si>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</si>
  <si>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</si>
  <si>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</si>
  <si>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</si>
  <si>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</si>
  <si>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Sudan</t>
  </si>
  <si>
    <t>Pre-demographic dividend</t>
  </si>
  <si>
    <t>Sub-Saharan Africa (IDA &amp; IBRD countries)</t>
  </si>
  <si>
    <t>Mexico</t>
  </si>
  <si>
    <t>Liberia</t>
  </si>
  <si>
    <t>Ecuador</t>
  </si>
  <si>
    <t>Sao Tome and Principe</t>
  </si>
  <si>
    <t>Vietnam</t>
  </si>
  <si>
    <t>Togo</t>
  </si>
  <si>
    <t>Egypt, Arab Rep.</t>
  </si>
  <si>
    <t>Guatemala</t>
  </si>
  <si>
    <t>Rwanda</t>
  </si>
  <si>
    <t>Hong Kong SAR, China</t>
  </si>
  <si>
    <t>Latvia</t>
  </si>
  <si>
    <t>Europe &amp; Central Asia (excluding high income)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</si>
  <si>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</si>
  <si>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</si>
  <si>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</si>
  <si>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</si>
  <si>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</si>
  <si>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</si>
  <si>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</si>
  <si>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Korea, Dem. People’s Rep.</t>
  </si>
  <si>
    <t>Denmark</t>
  </si>
  <si>
    <t>Sub-Saharan Africa</t>
  </si>
  <si>
    <t>Uzbekistan</t>
  </si>
  <si>
    <t>Argentina</t>
  </si>
  <si>
    <t>Serbia</t>
  </si>
  <si>
    <t>Belize</t>
  </si>
  <si>
    <t>Angola</t>
  </si>
  <si>
    <t>Low &amp; middle income</t>
  </si>
  <si>
    <t>British Virgin Islands</t>
  </si>
  <si>
    <t>Afghanistan</t>
  </si>
  <si>
    <t>OECD members</t>
  </si>
  <si>
    <t>Faroe Islands</t>
  </si>
  <si>
    <t>Costa Rica</t>
  </si>
  <si>
    <t>Caribbean small states</t>
  </si>
  <si>
    <t>Andorra</t>
  </si>
  <si>
    <t>High income</t>
  </si>
  <si>
    <t>Mali</t>
  </si>
  <si>
    <t>Comoros</t>
  </si>
  <si>
    <t>French Polynesia</t>
  </si>
  <si>
    <t>Guyana</t>
  </si>
  <si>
    <t>Sint Maarten (Dutch part)</t>
  </si>
  <si>
    <t>Bahrain</t>
  </si>
  <si>
    <t>Turkey</t>
  </si>
  <si>
    <t>Lower middle income</t>
  </si>
  <si>
    <t>Curacao</t>
  </si>
  <si>
    <t>Slovenia</t>
  </si>
  <si>
    <t>Bermuda</t>
  </si>
  <si>
    <t>France</t>
  </si>
  <si>
    <t>Slovak Republic</t>
  </si>
  <si>
    <t>Micronesia, Fed. Sts.</t>
  </si>
  <si>
    <t>Congo, Rep.</t>
  </si>
  <si>
    <t>Channel Islands</t>
  </si>
  <si>
    <t>Bosnia and Herzegovina</t>
  </si>
  <si>
    <t>Europe &amp; Central Asia</t>
  </si>
  <si>
    <t>Mongolia</t>
  </si>
  <si>
    <t>St. Martin (French part)</t>
  </si>
  <si>
    <t>Malta</t>
  </si>
  <si>
    <t>United States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</si>
  <si>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</si>
  <si>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</si>
  <si>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</si>
  <si>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</si>
  <si>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</si>
  <si>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</si>
  <si>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</si>
  <si>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</si>
  <si>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Myanmar</t>
  </si>
  <si>
    <t>Portugal</t>
  </si>
  <si>
    <t>Brunei Darussalam</t>
  </si>
  <si>
    <t>Virgin Islands (U.S.)</t>
  </si>
  <si>
    <t>Australia</t>
  </si>
  <si>
    <t>Kosovo</t>
  </si>
  <si>
    <t>Ukraine</t>
  </si>
  <si>
    <t>Tuvalu</t>
  </si>
  <si>
    <t>Central Europe and the Baltics</t>
  </si>
  <si>
    <t>Lebanon</t>
  </si>
  <si>
    <t>Cyprus</t>
  </si>
  <si>
    <t>Malaysia</t>
  </si>
  <si>
    <t>Papua New Guinea</t>
  </si>
  <si>
    <t>San Marino</t>
  </si>
  <si>
    <t>Middle income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</si>
  <si>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</si>
  <si>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</si>
  <si>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</si>
  <si>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</si>
  <si>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</si>
  <si>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</si>
  <si>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</si>
  <si>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</si>
  <si>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</si>
  <si>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</si>
  <si>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</si>
  <si>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</si>
  <si>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</si>
  <si>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</si>
  <si>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Congo, Dem. Rep.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</si>
  <si>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</si>
  <si>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</si>
  <si>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</si>
  <si>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</si>
  <si>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</si>
  <si>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</si>
  <si>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</si>
  <si>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</si>
  <si>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</si>
  <si>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</si>
  <si>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</si>
  <si>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Turkmenistan</t>
  </si>
  <si>
    <t>Greenland</t>
  </si>
  <si>
    <t>Aruba</t>
  </si>
  <si>
    <t>Uruguay</t>
  </si>
  <si>
    <t>Azerbaijan</t>
  </si>
  <si>
    <t>Somalia</t>
  </si>
  <si>
    <t>Panama</t>
  </si>
  <si>
    <t>Malawi</t>
  </si>
  <si>
    <t>Honduras</t>
  </si>
  <si>
    <t>Romania</t>
  </si>
  <si>
    <t>Libya</t>
  </si>
  <si>
    <t>Thailand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</si>
  <si>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</si>
  <si>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</si>
  <si>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</si>
  <si>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</si>
  <si>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</si>
  <si>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</si>
  <si>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</si>
  <si>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</si>
  <si>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</si>
  <si>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</si>
  <si>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</si>
  <si>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Guinea-Bissau</t>
  </si>
  <si>
    <t>World</t>
  </si>
  <si>
    <t>Belarus</t>
  </si>
  <si>
    <t>Post-demographic dividend</t>
  </si>
  <si>
    <t>Brazil</t>
  </si>
  <si>
    <t>Nicaragua</t>
  </si>
  <si>
    <t>Latin America &amp; Caribbean</t>
  </si>
  <si>
    <t>Mozambique</t>
  </si>
  <si>
    <t>Bulgaria</t>
  </si>
  <si>
    <t>Chad</t>
  </si>
  <si>
    <t>Qatar</t>
  </si>
  <si>
    <t>Liechtenstein</t>
  </si>
  <si>
    <t>Georgia</t>
  </si>
  <si>
    <t>Benin</t>
  </si>
  <si>
    <t>Vanuatu</t>
  </si>
  <si>
    <t>Kiribati</t>
  </si>
  <si>
    <t>Belgium</t>
  </si>
  <si>
    <t>Equatorial Guinea</t>
  </si>
  <si>
    <t>Tonga</t>
  </si>
  <si>
    <t>Low income</t>
  </si>
  <si>
    <t>Eswatini</t>
  </si>
  <si>
    <t>Trinidad and Tobago</t>
  </si>
  <si>
    <t>United Kingdom</t>
  </si>
  <si>
    <t>Timor-Leste</t>
  </si>
  <si>
    <t>Cambodia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</si>
  <si>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</si>
  <si>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</si>
  <si>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</si>
  <si>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</si>
  <si>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</si>
  <si>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</si>
  <si>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</si>
  <si>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</si>
  <si>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</si>
  <si>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</si>
  <si>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</si>
  <si>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</si>
  <si>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Sierra Leone</t>
  </si>
  <si>
    <t>Marshall Islands</t>
  </si>
  <si>
    <t>East Asia &amp; Pacific (IDA &amp; IBRD countries)</t>
  </si>
  <si>
    <t>IBRD only</t>
  </si>
  <si>
    <t>Country Name</t>
  </si>
  <si>
    <t>New Caledonia</t>
  </si>
  <si>
    <t>Kuwait</t>
  </si>
  <si>
    <t>Eritrea</t>
  </si>
  <si>
    <t>IDA only</t>
  </si>
  <si>
    <t>Japan</t>
  </si>
  <si>
    <t>Guam</t>
  </si>
  <si>
    <t>IDA total</t>
  </si>
  <si>
    <t>Kenya</t>
  </si>
  <si>
    <t>Pakistan</t>
  </si>
  <si>
    <t>Zimbabwe</t>
  </si>
  <si>
    <t>Cameroon</t>
  </si>
  <si>
    <t>Rank</t>
  </si>
  <si>
    <t>Arrivals of non-resident overnight visitors (tourists) at national borders - Thousands</t>
  </si>
  <si>
    <t>HongKong</t>
  </si>
  <si>
    <t>Russia</t>
  </si>
  <si>
    <t>UK</t>
  </si>
  <si>
    <t>USA</t>
  </si>
  <si>
    <t>Arrivals</t>
  </si>
  <si>
    <t>Year</t>
  </si>
  <si>
    <t>id</t>
  </si>
  <si>
    <t>logArrivals</t>
  </si>
  <si>
    <t>FRA</t>
  </si>
  <si>
    <t>ITA</t>
  </si>
  <si>
    <t>TUR</t>
  </si>
  <si>
    <t>MEX</t>
  </si>
  <si>
    <t>THA</t>
  </si>
  <si>
    <t>RUS</t>
  </si>
  <si>
    <t>CAN</t>
  </si>
  <si>
    <t>POL</t>
  </si>
  <si>
    <t>IND</t>
  </si>
  <si>
    <t>ESP</t>
  </si>
  <si>
    <t>CHN</t>
  </si>
  <si>
    <t>DEU</t>
  </si>
  <si>
    <t>GBR</t>
  </si>
  <si>
    <t>JPN</t>
  </si>
  <si>
    <t>AUT</t>
  </si>
  <si>
    <t>GRC</t>
  </si>
  <si>
    <t>HKG</t>
  </si>
  <si>
    <t>MYS</t>
  </si>
  <si>
    <t>Country</t>
  </si>
  <si>
    <t>Code</t>
  </si>
  <si>
    <t>NLD</t>
  </si>
  <si>
    <t>Correlation</t>
  </si>
  <si>
    <t xml:space="preserve">FRA </t>
  </si>
  <si>
    <t xml:space="preserve">ESP </t>
  </si>
  <si>
    <t xml:space="preserve">USA </t>
  </si>
  <si>
    <t xml:space="preserve">CHN </t>
  </si>
  <si>
    <t xml:space="preserve">ITA </t>
  </si>
  <si>
    <t xml:space="preserve">TUR </t>
  </si>
  <si>
    <t xml:space="preserve">MEX </t>
  </si>
  <si>
    <t xml:space="preserve">DEU </t>
  </si>
  <si>
    <t xml:space="preserve">THA </t>
  </si>
  <si>
    <t xml:space="preserve">GBR </t>
  </si>
  <si>
    <t xml:space="preserve">JPN </t>
  </si>
  <si>
    <t xml:space="preserve">AUT </t>
  </si>
  <si>
    <t xml:space="preserve">GRC </t>
  </si>
  <si>
    <t xml:space="preserve">HKG </t>
  </si>
  <si>
    <t xml:space="preserve">MYS </t>
  </si>
  <si>
    <t xml:space="preserve">RUS </t>
  </si>
  <si>
    <t xml:space="preserve">CAN </t>
  </si>
  <si>
    <t xml:space="preserve">POL </t>
  </si>
  <si>
    <t xml:space="preserve">NLD </t>
  </si>
  <si>
    <t xml:space="preserve">IND </t>
  </si>
  <si>
    <t>FRANCE</t>
  </si>
  <si>
    <t>SPAIN</t>
  </si>
  <si>
    <t>CHINA</t>
  </si>
  <si>
    <t>ITALY</t>
  </si>
  <si>
    <t>TURKEY</t>
  </si>
  <si>
    <t>MEXICO</t>
  </si>
  <si>
    <t>GERMANY</t>
  </si>
  <si>
    <t>THAILAND</t>
  </si>
  <si>
    <t>JAPAN</t>
  </si>
  <si>
    <t>AUSTRIA</t>
  </si>
  <si>
    <t>GREECE</t>
  </si>
  <si>
    <t>HONGKONG</t>
  </si>
  <si>
    <t>MALAYSIA</t>
  </si>
  <si>
    <t>RUSSIA</t>
  </si>
  <si>
    <t>CANADA</t>
  </si>
  <si>
    <t>POLAND</t>
  </si>
  <si>
    <t>NETHERLANDS</t>
  </si>
  <si>
    <t>INDIA</t>
  </si>
  <si>
    <t xml:space="preserve"> Mean</t>
  </si>
  <si>
    <t xml:space="preserve"> Median</t>
  </si>
  <si>
    <t xml:space="preserve"> Maximum</t>
  </si>
  <si>
    <t xml:space="preserve"> Minimum</t>
  </si>
  <si>
    <t xml:space="preserve"> Std. Dev.</t>
  </si>
  <si>
    <t xml:space="preserve"> Skewness</t>
  </si>
  <si>
    <t xml:space="preserve"> Kurtosis</t>
  </si>
  <si>
    <t xml:space="preserve"> Jarque-Bera</t>
  </si>
  <si>
    <t xml:space="preserve"> Probability</t>
  </si>
  <si>
    <t xml:space="preserve"> Observations</t>
  </si>
  <si>
    <t>CV</t>
  </si>
  <si>
    <t>Break Location</t>
  </si>
  <si>
    <t>Break Year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</si>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</sst>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000"/>
    <numFmt numFmtId="166" formatCode="0.000"/>
    <numFmt numFmtId="167" formatCode="0.0000"/>
    <numFmt numFmtId="168" formatCode="#,##0.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/>
    <xf numFmtId="3" fontId="0" fillId="0" borderId="0" xfId="0" applyNumberFormat="1"/>
    <xf numFmtId="0" fontId="4" fillId="0" borderId="1" xfId="0" applyFont="1" applyBorder="1"/>
    <xf numFmtId="0" fontId="4" fillId="0" borderId="2" xfId="0" applyFont="1" applyBorder="1"/>
    <xf numFmtId="0" fontId="0" fillId="0" borderId="3" xfId="0" applyBorder="1"/>
    <xf numFmtId="3" fontId="0" fillId="0" borderId="0" xfId="0" applyNumberFormat="1" applyBorder="1"/>
    <xf numFmtId="0" fontId="0" fillId="0" borderId="0" xfId="0" applyBorder="1"/>
    <xf numFmtId="0" fontId="0" fillId="0" borderId="0" xfId="0" applyFill="1"/>
    <xf numFmtId="3" fontId="0" fillId="0" borderId="0" xfId="0" applyNumberFormat="1" applyFill="1"/>
    <xf numFmtId="0" fontId="0" fillId="0" borderId="0" xfId="0" applyFont="1" applyBorder="1"/>
    <xf numFmtId="3" fontId="5" fillId="0" borderId="0" xfId="0" applyNumberFormat="1" applyFont="1" applyBorder="1"/>
    <xf numFmtId="0" fontId="4" fillId="0" borderId="0" xfId="0" applyFont="1" applyFill="1" applyBorder="1"/>
    <xf numFmtId="3" fontId="4" fillId="0" borderId="0" xfId="0" applyNumberFormat="1" applyFont="1" applyFill="1" applyBorder="1"/>
    <xf numFmtId="0" fontId="4" fillId="0" borderId="0" xfId="0" applyFont="1" applyFill="1"/>
    <xf numFmtId="0" fontId="3" fillId="0" borderId="0" xfId="0" applyFont="1"/>
    <xf numFmtId="3" fontId="3" fillId="0" borderId="0" xfId="0" applyNumberFormat="1" applyFont="1"/>
    <xf numFmtId="3" fontId="0" fillId="2" borderId="0" xfId="0" applyNumberFormat="1" applyFill="1"/>
    <xf numFmtId="164" fontId="0" fillId="0" borderId="0" xfId="0" applyNumberFormat="1" applyBorder="1"/>
    <xf numFmtId="0" fontId="0" fillId="0" borderId="0" xfId="0" applyFill="1" applyBorder="1"/>
    <xf numFmtId="0" fontId="0" fillId="0" borderId="0" xfId="0" applyFont="1" applyFill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0" fillId="0" borderId="0" xfId="0" applyNumberFormat="1" applyBorder="1"/>
    <xf numFmtId="0" fontId="6" fillId="0" borderId="0" xfId="0" applyFont="1"/>
    <xf numFmtId="166" fontId="6" fillId="0" borderId="0" xfId="0" applyNumberFormat="1" applyFont="1"/>
    <xf numFmtId="11" fontId="0" fillId="0" borderId="0" xfId="0" applyNumberFormat="1"/>
    <xf numFmtId="0" fontId="7" fillId="0" borderId="0" xfId="0" applyFont="1"/>
    <xf numFmtId="3" fontId="6" fillId="0" borderId="0" xfId="0" applyNumberFormat="1" applyFont="1"/>
    <xf numFmtId="167" fontId="6" fillId="0" borderId="0" xfId="0" applyNumberFormat="1" applyFont="1"/>
    <xf numFmtId="3" fontId="0" fillId="0" borderId="0" xfId="0" applyNumberFormat="1" applyFill="1" applyBorder="1"/>
    <xf numFmtId="168" fontId="2" fillId="0" borderId="0" xfId="0" applyNumberFormat="1" applyFont="1" applyFill="1" applyBorder="1"/>
    <xf numFmtId="0" fontId="1" fillId="0" borderId="0" xfId="0" applyFont="1"/>
    <xf numFmtId="0" fontId="4" fillId="0" borderId="0" xfId="0" applyFont="1" applyFill="1" applyAlignmen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9"/>
  <sheetViews>
    <sheetView zoomScale="85" zoomScaleNormal="85" workbookViewId="0">
      <selection activeCell="E10" sqref="E10"/>
    </sheetView>
  </sheetViews>
  <sheetFormatPr defaultRowHeight="15" x14ac:dyDescent="0.25"/>
  <cols>
    <col min="1" max="1" width="5.42578125" style="7" bestFit="1" customWidth="1"/>
    <col min="2" max="2" width="29.42578125" style="7" customWidth="1"/>
    <col min="3" max="9" width="13.5703125" style="7" bestFit="1" customWidth="1"/>
    <col min="10" max="12" width="12.140625" style="7" bestFit="1" customWidth="1"/>
    <col min="13" max="18" width="13.5703125" style="7" bestFit="1" customWidth="1"/>
    <col min="19" max="26" width="13.85546875" style="7" bestFit="1" customWidth="1"/>
  </cols>
  <sheetData>
    <row r="1" spans="1:27" ht="15.75" thickBot="1" x14ac:dyDescent="0.3">
      <c r="A1" s="33" t="s">
        <v>267</v>
      </c>
      <c r="B1" s="33"/>
      <c r="C1" s="33"/>
      <c r="D1" s="33"/>
      <c r="E1" s="33"/>
      <c r="F1" s="33"/>
      <c r="G1" s="33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 s="3" t="s">
        <v>266</v>
      </c>
      <c r="B2" s="4" t="s">
        <v>254</v>
      </c>
      <c r="C2" s="4">
        <v>1995</v>
      </c>
      <c r="D2" s="4">
        <v>1996</v>
      </c>
      <c r="E2" s="4">
        <v>1997</v>
      </c>
      <c r="F2" s="4">
        <v>1998</v>
      </c>
      <c r="G2" s="4">
        <v>1999</v>
      </c>
      <c r="H2" s="4">
        <v>2000</v>
      </c>
      <c r="I2" s="4">
        <v>2001</v>
      </c>
      <c r="J2" s="4">
        <v>2002</v>
      </c>
      <c r="K2" s="4">
        <v>2003</v>
      </c>
      <c r="L2" s="4">
        <v>2004</v>
      </c>
      <c r="M2" s="4">
        <v>2005</v>
      </c>
      <c r="N2" s="4">
        <v>2006</v>
      </c>
      <c r="O2" s="4">
        <v>2007</v>
      </c>
      <c r="P2" s="4">
        <v>2008</v>
      </c>
      <c r="Q2" s="4">
        <v>2009</v>
      </c>
      <c r="R2" s="4">
        <v>2010</v>
      </c>
      <c r="S2" s="4">
        <v>2011</v>
      </c>
      <c r="T2" s="4">
        <v>2012</v>
      </c>
      <c r="U2" s="4">
        <v>2013</v>
      </c>
      <c r="V2" s="4">
        <v>2014</v>
      </c>
      <c r="W2" s="4">
        <v>2015</v>
      </c>
      <c r="X2" s="4">
        <v>2016</v>
      </c>
      <c r="Y2" s="4">
        <v>2017</v>
      </c>
      <c r="Z2" s="4">
        <v>2018</v>
      </c>
    </row>
    <row r="3" spans="1:27" x14ac:dyDescent="0.25">
      <c r="A3" s="5">
        <v>1</v>
      </c>
      <c r="B3" s="10" t="s">
        <v>130</v>
      </c>
      <c r="C3" s="6">
        <v>60033000</v>
      </c>
      <c r="D3" s="6">
        <v>62406000</v>
      </c>
      <c r="E3" s="6">
        <v>66591000</v>
      </c>
      <c r="F3" s="6">
        <v>70109000</v>
      </c>
      <c r="G3" s="6">
        <v>73147000</v>
      </c>
      <c r="H3" s="6">
        <v>77190000</v>
      </c>
      <c r="I3" s="6">
        <v>75202000</v>
      </c>
      <c r="J3" s="6">
        <v>77012000</v>
      </c>
      <c r="K3" s="6">
        <v>75048000</v>
      </c>
      <c r="L3" s="6">
        <v>74433000</v>
      </c>
      <c r="M3" s="6">
        <v>74988000</v>
      </c>
      <c r="N3" s="6">
        <v>77916000</v>
      </c>
      <c r="O3" s="6">
        <v>80853000</v>
      </c>
      <c r="P3" s="6">
        <v>79218000</v>
      </c>
      <c r="Q3" s="6">
        <v>76764000</v>
      </c>
      <c r="R3" s="6">
        <v>76647000</v>
      </c>
      <c r="S3" s="6">
        <v>80499000</v>
      </c>
      <c r="T3" s="6">
        <v>81980000</v>
      </c>
      <c r="U3" s="6">
        <v>83634000</v>
      </c>
      <c r="V3" s="6">
        <v>83701000</v>
      </c>
      <c r="W3" s="6">
        <v>84452000</v>
      </c>
      <c r="X3" s="6">
        <v>82682000</v>
      </c>
      <c r="Y3" s="6">
        <v>86758000</v>
      </c>
      <c r="Z3" s="6">
        <v>89322000</v>
      </c>
      <c r="AA3" s="30"/>
    </row>
    <row r="4" spans="1:27" x14ac:dyDescent="0.25">
      <c r="A4" s="5">
        <v>2</v>
      </c>
      <c r="B4" s="10" t="s">
        <v>32</v>
      </c>
      <c r="C4" s="6">
        <v>32971000</v>
      </c>
      <c r="D4" s="6">
        <v>34027000</v>
      </c>
      <c r="E4" s="6">
        <v>39553000</v>
      </c>
      <c r="F4" s="6">
        <v>41892000</v>
      </c>
      <c r="G4" s="6">
        <v>45440000</v>
      </c>
      <c r="H4" s="6">
        <v>46403000</v>
      </c>
      <c r="I4" s="6">
        <v>48565000</v>
      </c>
      <c r="J4" s="6">
        <v>50331000</v>
      </c>
      <c r="K4" s="6">
        <v>50854000</v>
      </c>
      <c r="L4" s="6">
        <v>52430000</v>
      </c>
      <c r="M4" s="6">
        <v>55914000</v>
      </c>
      <c r="N4" s="6">
        <v>58004000</v>
      </c>
      <c r="O4" s="6">
        <v>58666000</v>
      </c>
      <c r="P4" s="6">
        <v>57192000</v>
      </c>
      <c r="Q4" s="6">
        <v>52178000</v>
      </c>
      <c r="R4" s="6">
        <v>52677000</v>
      </c>
      <c r="S4" s="6">
        <v>56177000</v>
      </c>
      <c r="T4" s="6">
        <v>57464000</v>
      </c>
      <c r="U4" s="6">
        <v>60675000</v>
      </c>
      <c r="V4" s="6">
        <v>64939000</v>
      </c>
      <c r="W4" s="6">
        <v>68175000</v>
      </c>
      <c r="X4" s="6">
        <v>75315000</v>
      </c>
      <c r="Y4" s="6">
        <v>81869000</v>
      </c>
      <c r="Z4" s="6">
        <v>82773000</v>
      </c>
      <c r="AA4" s="30"/>
    </row>
    <row r="5" spans="1:27" x14ac:dyDescent="0.25">
      <c r="A5" s="5">
        <v>3</v>
      </c>
      <c r="B5" s="10" t="s">
        <v>140</v>
      </c>
      <c r="C5" s="6">
        <v>43318000</v>
      </c>
      <c r="D5" s="6">
        <v>46489000</v>
      </c>
      <c r="E5" s="6">
        <v>47767000</v>
      </c>
      <c r="F5" s="6">
        <v>46377000</v>
      </c>
      <c r="G5" s="6">
        <v>48689000</v>
      </c>
      <c r="H5" s="6">
        <v>51238000</v>
      </c>
      <c r="I5" s="6">
        <v>46927000</v>
      </c>
      <c r="J5" s="6">
        <v>43581000</v>
      </c>
      <c r="K5" s="6">
        <v>41218000</v>
      </c>
      <c r="L5" s="6">
        <v>46086000</v>
      </c>
      <c r="M5" s="6">
        <v>49206000</v>
      </c>
      <c r="N5" s="6">
        <v>50977000</v>
      </c>
      <c r="O5" s="6">
        <v>56135000</v>
      </c>
      <c r="P5" s="6">
        <v>58007000</v>
      </c>
      <c r="Q5" s="6">
        <v>55103000</v>
      </c>
      <c r="R5" s="6">
        <v>60010000</v>
      </c>
      <c r="S5" s="6">
        <v>63477410</v>
      </c>
      <c r="T5" s="6">
        <v>66966899.999999993</v>
      </c>
      <c r="U5" s="6">
        <v>71642910</v>
      </c>
      <c r="V5" s="6">
        <v>75379350</v>
      </c>
      <c r="W5" s="6">
        <v>77773520</v>
      </c>
      <c r="X5" s="6">
        <v>76407480</v>
      </c>
      <c r="Y5" s="6">
        <v>77186740</v>
      </c>
      <c r="Z5" s="6">
        <v>79745920</v>
      </c>
    </row>
    <row r="6" spans="1:27" x14ac:dyDescent="0.25">
      <c r="A6" s="5">
        <v>4</v>
      </c>
      <c r="B6" s="10" t="s">
        <v>183</v>
      </c>
      <c r="C6" s="6">
        <v>20034000</v>
      </c>
      <c r="D6" s="6">
        <v>22765000</v>
      </c>
      <c r="E6" s="6">
        <v>23770000</v>
      </c>
      <c r="F6" s="6">
        <v>25073000</v>
      </c>
      <c r="G6" s="6">
        <v>27047000</v>
      </c>
      <c r="H6" s="6">
        <v>31229000</v>
      </c>
      <c r="I6" s="6">
        <v>33167000</v>
      </c>
      <c r="J6" s="6">
        <v>36803000</v>
      </c>
      <c r="K6" s="6">
        <v>32970000</v>
      </c>
      <c r="L6" s="6">
        <v>41761000</v>
      </c>
      <c r="M6" s="6">
        <v>46809000</v>
      </c>
      <c r="N6" s="6">
        <v>49913000</v>
      </c>
      <c r="O6" s="6">
        <v>54720000</v>
      </c>
      <c r="P6" s="6">
        <v>53049000</v>
      </c>
      <c r="Q6" s="6">
        <v>50875000</v>
      </c>
      <c r="R6" s="6">
        <v>55664000</v>
      </c>
      <c r="S6" s="6">
        <v>57581000</v>
      </c>
      <c r="T6" s="6">
        <v>57725000</v>
      </c>
      <c r="U6" s="6">
        <v>55686000</v>
      </c>
      <c r="V6" s="6">
        <v>55622000</v>
      </c>
      <c r="W6" s="6">
        <v>56886000</v>
      </c>
      <c r="X6" s="6">
        <v>59270000</v>
      </c>
      <c r="Y6" s="6">
        <v>60740000</v>
      </c>
      <c r="Z6" s="6">
        <v>62900000</v>
      </c>
    </row>
    <row r="7" spans="1:27" x14ac:dyDescent="0.25">
      <c r="A7" s="5">
        <v>5</v>
      </c>
      <c r="B7" s="10" t="s">
        <v>62</v>
      </c>
      <c r="C7" s="6">
        <v>31052000</v>
      </c>
      <c r="D7" s="6">
        <v>34080000</v>
      </c>
      <c r="E7" s="6">
        <v>34692000</v>
      </c>
      <c r="F7" s="6">
        <v>34933000</v>
      </c>
      <c r="G7" s="6">
        <v>36516000</v>
      </c>
      <c r="H7" s="6">
        <v>41181000</v>
      </c>
      <c r="I7" s="6">
        <v>39563000</v>
      </c>
      <c r="J7" s="6">
        <v>39799000</v>
      </c>
      <c r="K7" s="6">
        <v>39604000</v>
      </c>
      <c r="L7" s="6">
        <v>37071000</v>
      </c>
      <c r="M7" s="6">
        <v>36513000</v>
      </c>
      <c r="N7" s="6">
        <v>41058000</v>
      </c>
      <c r="O7" s="6">
        <v>43654000</v>
      </c>
      <c r="P7" s="6">
        <v>42734000</v>
      </c>
      <c r="Q7" s="6">
        <v>43239000</v>
      </c>
      <c r="R7" s="6">
        <v>43626000</v>
      </c>
      <c r="S7" s="6">
        <v>46119000</v>
      </c>
      <c r="T7" s="6">
        <v>46360000</v>
      </c>
      <c r="U7" s="6">
        <v>47704000</v>
      </c>
      <c r="V7" s="6">
        <v>48576000</v>
      </c>
      <c r="W7" s="6">
        <v>50732000</v>
      </c>
      <c r="X7" s="6">
        <v>52372000</v>
      </c>
      <c r="Y7" s="6">
        <v>58253000</v>
      </c>
      <c r="Z7" s="6">
        <v>61567200</v>
      </c>
    </row>
    <row r="8" spans="1:27" x14ac:dyDescent="0.25">
      <c r="A8" s="5">
        <v>6</v>
      </c>
      <c r="B8" s="10" t="s">
        <v>125</v>
      </c>
      <c r="C8" s="6">
        <v>7083000</v>
      </c>
      <c r="D8" s="6">
        <v>7966000</v>
      </c>
      <c r="E8" s="6">
        <v>9040000</v>
      </c>
      <c r="F8" s="6">
        <v>8960000</v>
      </c>
      <c r="G8" s="6">
        <v>6893000</v>
      </c>
      <c r="H8" s="6">
        <v>9586000</v>
      </c>
      <c r="I8" s="6">
        <v>10783000</v>
      </c>
      <c r="J8" s="6">
        <v>12790000</v>
      </c>
      <c r="K8" s="6">
        <v>13341000</v>
      </c>
      <c r="L8" s="6">
        <v>16826000</v>
      </c>
      <c r="M8" s="6">
        <v>20273000</v>
      </c>
      <c r="N8" s="6">
        <v>18916000</v>
      </c>
      <c r="O8" s="6">
        <v>26122000</v>
      </c>
      <c r="P8" s="6">
        <v>29792000</v>
      </c>
      <c r="Q8" s="6">
        <v>30187000</v>
      </c>
      <c r="R8" s="6">
        <v>31364000</v>
      </c>
      <c r="S8" s="6">
        <v>34654000</v>
      </c>
      <c r="T8" s="6">
        <v>35698000</v>
      </c>
      <c r="U8" s="6">
        <v>37795000</v>
      </c>
      <c r="V8" s="6">
        <v>39811000</v>
      </c>
      <c r="W8" s="6">
        <v>39478000</v>
      </c>
      <c r="X8" s="6">
        <v>30289000</v>
      </c>
      <c r="Y8" s="6">
        <v>37601000</v>
      </c>
      <c r="Z8" s="6">
        <v>45768000</v>
      </c>
    </row>
    <row r="9" spans="1:27" x14ac:dyDescent="0.25">
      <c r="A9" s="5">
        <v>7</v>
      </c>
      <c r="B9" s="10" t="s">
        <v>83</v>
      </c>
      <c r="C9" s="6">
        <v>20241000</v>
      </c>
      <c r="D9" s="6">
        <v>21395000</v>
      </c>
      <c r="E9" s="6">
        <v>19351000</v>
      </c>
      <c r="F9" s="6">
        <v>19392000</v>
      </c>
      <c r="G9" s="6">
        <v>19043000</v>
      </c>
      <c r="H9" s="6">
        <v>20641000</v>
      </c>
      <c r="I9" s="6">
        <v>19810000</v>
      </c>
      <c r="J9" s="6">
        <v>19667000</v>
      </c>
      <c r="K9" s="6">
        <v>18665000</v>
      </c>
      <c r="L9" s="6">
        <v>20618000</v>
      </c>
      <c r="M9" s="6">
        <v>21915000</v>
      </c>
      <c r="N9" s="6">
        <v>21353000</v>
      </c>
      <c r="O9" s="6">
        <v>21606000</v>
      </c>
      <c r="P9" s="6">
        <v>22931000</v>
      </c>
      <c r="Q9" s="6">
        <v>22346000</v>
      </c>
      <c r="R9" s="6">
        <v>23290000</v>
      </c>
      <c r="S9" s="6">
        <v>23403000</v>
      </c>
      <c r="T9" s="6">
        <v>23403000</v>
      </c>
      <c r="U9" s="6">
        <v>24151000</v>
      </c>
      <c r="V9" s="6">
        <v>29346000</v>
      </c>
      <c r="W9" s="6">
        <v>32093000</v>
      </c>
      <c r="X9" s="6">
        <v>35079000</v>
      </c>
      <c r="Y9" s="6">
        <v>39291000</v>
      </c>
      <c r="Z9" s="6">
        <v>41313000</v>
      </c>
    </row>
    <row r="10" spans="1:27" x14ac:dyDescent="0.25">
      <c r="A10" s="5">
        <v>8</v>
      </c>
      <c r="B10" s="10" t="s">
        <v>170</v>
      </c>
      <c r="C10" s="6">
        <v>14847000</v>
      </c>
      <c r="D10" s="6">
        <v>15205000</v>
      </c>
      <c r="E10" s="6">
        <v>15837000</v>
      </c>
      <c r="F10" s="6">
        <v>16511000</v>
      </c>
      <c r="G10" s="6">
        <v>17116000</v>
      </c>
      <c r="H10" s="6">
        <v>18983000</v>
      </c>
      <c r="I10" s="6">
        <v>17861000</v>
      </c>
      <c r="J10" s="6">
        <v>17969000</v>
      </c>
      <c r="K10" s="6">
        <v>18399000</v>
      </c>
      <c r="L10" s="6">
        <v>20137000</v>
      </c>
      <c r="M10" s="6">
        <v>21500000</v>
      </c>
      <c r="N10" s="6">
        <v>23569000</v>
      </c>
      <c r="O10" s="6">
        <v>24421000</v>
      </c>
      <c r="P10" s="6">
        <v>24884000</v>
      </c>
      <c r="Q10" s="6">
        <v>24220000</v>
      </c>
      <c r="R10" s="6">
        <v>26875000</v>
      </c>
      <c r="S10" s="6">
        <v>28374000</v>
      </c>
      <c r="T10" s="6">
        <v>30411000</v>
      </c>
      <c r="U10" s="6">
        <v>31545000</v>
      </c>
      <c r="V10" s="6">
        <v>32999000</v>
      </c>
      <c r="W10" s="6">
        <v>34970000</v>
      </c>
      <c r="X10" s="6">
        <v>35555000</v>
      </c>
      <c r="Y10" s="6">
        <v>37452000</v>
      </c>
      <c r="Z10" s="6">
        <v>38881000</v>
      </c>
    </row>
    <row r="11" spans="1:27" x14ac:dyDescent="0.25">
      <c r="A11" s="5">
        <v>9</v>
      </c>
      <c r="B11" s="10" t="s">
        <v>201</v>
      </c>
      <c r="C11" s="6">
        <v>6952000</v>
      </c>
      <c r="D11" s="6">
        <v>7244000</v>
      </c>
      <c r="E11" s="6">
        <v>7294000</v>
      </c>
      <c r="F11" s="6">
        <v>7843000</v>
      </c>
      <c r="G11" s="6">
        <v>8651000</v>
      </c>
      <c r="H11" s="6">
        <v>9579000</v>
      </c>
      <c r="I11" s="6">
        <v>10133000</v>
      </c>
      <c r="J11" s="6">
        <v>10873000</v>
      </c>
      <c r="K11" s="6">
        <v>10082000</v>
      </c>
      <c r="L11" s="6">
        <v>11737000</v>
      </c>
      <c r="M11" s="6">
        <v>11567000</v>
      </c>
      <c r="N11" s="6">
        <v>13822000</v>
      </c>
      <c r="O11" s="6">
        <v>14464000</v>
      </c>
      <c r="P11" s="6">
        <v>14584000</v>
      </c>
      <c r="Q11" s="6">
        <v>14150000</v>
      </c>
      <c r="R11" s="6">
        <v>15936000</v>
      </c>
      <c r="S11" s="6">
        <v>19230000</v>
      </c>
      <c r="T11" s="6">
        <v>22354000</v>
      </c>
      <c r="U11" s="6">
        <v>26547000</v>
      </c>
      <c r="V11" s="6">
        <v>24810000</v>
      </c>
      <c r="W11" s="6">
        <v>29923000</v>
      </c>
      <c r="X11" s="6">
        <v>32530000</v>
      </c>
      <c r="Y11" s="6">
        <v>35592000</v>
      </c>
      <c r="Z11" s="6">
        <v>38178000</v>
      </c>
    </row>
    <row r="12" spans="1:27" x14ac:dyDescent="0.25">
      <c r="A12" s="5">
        <v>10</v>
      </c>
      <c r="B12" s="10" t="s">
        <v>235</v>
      </c>
      <c r="C12" s="6">
        <v>21719000</v>
      </c>
      <c r="D12" s="6">
        <v>22936000</v>
      </c>
      <c r="E12" s="6">
        <v>23215000</v>
      </c>
      <c r="F12" s="6">
        <v>23710000</v>
      </c>
      <c r="G12" s="6">
        <v>23341000</v>
      </c>
      <c r="H12" s="6">
        <v>23212000</v>
      </c>
      <c r="I12" s="6">
        <v>20982000</v>
      </c>
      <c r="J12" s="6">
        <v>22307000</v>
      </c>
      <c r="K12" s="6">
        <v>22787000</v>
      </c>
      <c r="L12" s="6">
        <v>25678000</v>
      </c>
      <c r="M12" s="6">
        <v>28039000</v>
      </c>
      <c r="N12" s="6">
        <v>30654000</v>
      </c>
      <c r="O12" s="6">
        <v>30870000</v>
      </c>
      <c r="P12" s="6">
        <v>30142000</v>
      </c>
      <c r="Q12" s="6">
        <v>28199000</v>
      </c>
      <c r="R12" s="6">
        <v>28295000</v>
      </c>
      <c r="S12" s="6">
        <v>29306000</v>
      </c>
      <c r="T12" s="6">
        <v>29282000</v>
      </c>
      <c r="U12" s="6">
        <v>31063000</v>
      </c>
      <c r="V12" s="6">
        <v>32613000</v>
      </c>
      <c r="W12" s="6">
        <v>34436000</v>
      </c>
      <c r="X12" s="6">
        <v>35814000</v>
      </c>
      <c r="Y12" s="6">
        <v>37651000</v>
      </c>
      <c r="Z12" s="6">
        <v>36316000</v>
      </c>
    </row>
    <row r="13" spans="1:27" x14ac:dyDescent="0.25">
      <c r="A13" s="5">
        <v>11</v>
      </c>
      <c r="B13" s="10" t="s">
        <v>259</v>
      </c>
      <c r="C13" s="6">
        <v>3345000</v>
      </c>
      <c r="D13" s="6">
        <v>3837000</v>
      </c>
      <c r="E13" s="6">
        <v>4218000</v>
      </c>
      <c r="F13" s="6">
        <v>4106000</v>
      </c>
      <c r="G13" s="6">
        <v>4438000</v>
      </c>
      <c r="H13" s="6">
        <v>4757000</v>
      </c>
      <c r="I13" s="6">
        <v>4772000</v>
      </c>
      <c r="J13" s="6">
        <v>5239000</v>
      </c>
      <c r="K13" s="6">
        <v>5212000</v>
      </c>
      <c r="L13" s="6">
        <v>6138000</v>
      </c>
      <c r="M13" s="6">
        <v>6728000</v>
      </c>
      <c r="N13" s="6">
        <v>7334000</v>
      </c>
      <c r="O13" s="6">
        <v>8347000</v>
      </c>
      <c r="P13" s="6">
        <v>8351000</v>
      </c>
      <c r="Q13" s="6">
        <v>6790000</v>
      </c>
      <c r="R13" s="6">
        <v>8611000</v>
      </c>
      <c r="S13" s="6">
        <v>6219000</v>
      </c>
      <c r="T13" s="6">
        <v>8358000</v>
      </c>
      <c r="U13" s="6">
        <v>10364000</v>
      </c>
      <c r="V13" s="6">
        <v>13413000</v>
      </c>
      <c r="W13" s="6">
        <v>19737000</v>
      </c>
      <c r="X13" s="6">
        <v>24040000</v>
      </c>
      <c r="Y13" s="6">
        <v>28691000</v>
      </c>
      <c r="Z13" s="6">
        <v>31192000</v>
      </c>
    </row>
    <row r="14" spans="1:27" x14ac:dyDescent="0.25">
      <c r="A14" s="5">
        <v>12</v>
      </c>
      <c r="B14" s="10" t="s">
        <v>25</v>
      </c>
      <c r="C14" s="6">
        <v>17173000</v>
      </c>
      <c r="D14" s="6">
        <v>17090000</v>
      </c>
      <c r="E14" s="6">
        <v>16647000</v>
      </c>
      <c r="F14" s="6">
        <v>17352000</v>
      </c>
      <c r="G14" s="6">
        <v>17467000</v>
      </c>
      <c r="H14" s="6">
        <v>17982000</v>
      </c>
      <c r="I14" s="6">
        <v>18180000</v>
      </c>
      <c r="J14" s="6">
        <v>18611000</v>
      </c>
      <c r="K14" s="6">
        <v>19078000</v>
      </c>
      <c r="L14" s="6">
        <v>19374000</v>
      </c>
      <c r="M14" s="6">
        <v>19952000</v>
      </c>
      <c r="N14" s="6">
        <v>20269000</v>
      </c>
      <c r="O14" s="6">
        <v>20773000</v>
      </c>
      <c r="P14" s="6">
        <v>21935000</v>
      </c>
      <c r="Q14" s="6">
        <v>21355000</v>
      </c>
      <c r="R14" s="6">
        <v>22004000</v>
      </c>
      <c r="S14" s="6">
        <v>23012000</v>
      </c>
      <c r="T14" s="6">
        <v>24151000</v>
      </c>
      <c r="U14" s="6">
        <v>24813000</v>
      </c>
      <c r="V14" s="6">
        <v>25291000</v>
      </c>
      <c r="W14" s="6">
        <v>26728000</v>
      </c>
      <c r="X14" s="6">
        <v>28121000</v>
      </c>
      <c r="Y14" s="6">
        <v>29460000</v>
      </c>
      <c r="Z14" s="6">
        <v>30816000</v>
      </c>
    </row>
    <row r="15" spans="1:27" x14ac:dyDescent="0.25">
      <c r="A15" s="5">
        <v>13</v>
      </c>
      <c r="B15" s="7" t="s">
        <v>244</v>
      </c>
      <c r="C15" s="6">
        <v>10130000</v>
      </c>
      <c r="D15" s="6">
        <v>9233000</v>
      </c>
      <c r="E15" s="6">
        <v>10070000</v>
      </c>
      <c r="F15" s="6">
        <v>10916000</v>
      </c>
      <c r="G15" s="6">
        <v>12164000</v>
      </c>
      <c r="H15" s="6">
        <v>13096000</v>
      </c>
      <c r="I15" s="6">
        <v>14057000</v>
      </c>
      <c r="J15" s="6">
        <v>14180000</v>
      </c>
      <c r="K15" s="6">
        <v>13969000</v>
      </c>
      <c r="L15" s="6">
        <v>13313000</v>
      </c>
      <c r="M15" s="6">
        <v>14765000</v>
      </c>
      <c r="N15" s="6">
        <v>16039000</v>
      </c>
      <c r="O15" s="6">
        <v>16165000</v>
      </c>
      <c r="P15" s="6">
        <v>15939000</v>
      </c>
      <c r="Q15" s="6">
        <v>14915000</v>
      </c>
      <c r="R15" s="6">
        <v>15007000</v>
      </c>
      <c r="S15" s="6">
        <v>16427000</v>
      </c>
      <c r="T15" s="6">
        <v>15518000</v>
      </c>
      <c r="U15" s="6">
        <v>17920000</v>
      </c>
      <c r="V15" s="6">
        <v>22033000</v>
      </c>
      <c r="W15" s="6">
        <v>23599000</v>
      </c>
      <c r="X15" s="6">
        <v>24799000</v>
      </c>
      <c r="Y15" s="6">
        <v>27194000</v>
      </c>
      <c r="Z15" s="6">
        <v>30123000</v>
      </c>
    </row>
    <row r="16" spans="1:27" x14ac:dyDescent="0.25">
      <c r="A16" s="5">
        <v>14</v>
      </c>
      <c r="B16" s="7" t="s">
        <v>92</v>
      </c>
      <c r="C16" s="11">
        <v>6500000</v>
      </c>
      <c r="D16" s="11">
        <v>6700000</v>
      </c>
      <c r="E16" s="11">
        <v>7000000</v>
      </c>
      <c r="F16" s="6">
        <v>7137000</v>
      </c>
      <c r="G16" s="6">
        <v>7837000</v>
      </c>
      <c r="H16" s="6">
        <v>8814000</v>
      </c>
      <c r="I16" s="6">
        <v>8878000</v>
      </c>
      <c r="J16" s="6">
        <v>10689000</v>
      </c>
      <c r="K16" s="6">
        <v>9676000</v>
      </c>
      <c r="L16" s="6">
        <v>13655000</v>
      </c>
      <c r="M16" s="6">
        <v>14773000</v>
      </c>
      <c r="N16" s="6">
        <v>15821000</v>
      </c>
      <c r="O16" s="6">
        <v>17154000</v>
      </c>
      <c r="P16" s="6">
        <v>17319000</v>
      </c>
      <c r="Q16" s="6">
        <v>16926000</v>
      </c>
      <c r="R16" s="6">
        <v>20085000</v>
      </c>
      <c r="S16" s="6">
        <v>22316000</v>
      </c>
      <c r="T16" s="6">
        <v>23770000</v>
      </c>
      <c r="U16" s="6">
        <v>25661000</v>
      </c>
      <c r="V16" s="6">
        <v>27770000</v>
      </c>
      <c r="W16" s="6">
        <v>26686000</v>
      </c>
      <c r="X16" s="6">
        <v>26553000</v>
      </c>
      <c r="Y16" s="6">
        <v>27884000</v>
      </c>
      <c r="Z16" s="6">
        <v>29263000</v>
      </c>
    </row>
    <row r="17" spans="1:26" x14ac:dyDescent="0.25">
      <c r="A17" s="5">
        <v>15</v>
      </c>
      <c r="B17" s="7" t="s">
        <v>160</v>
      </c>
      <c r="C17" s="6">
        <v>7469000</v>
      </c>
      <c r="D17" s="6">
        <v>7138000</v>
      </c>
      <c r="E17" s="6">
        <v>6211000</v>
      </c>
      <c r="F17" s="6">
        <v>5551000</v>
      </c>
      <c r="G17" s="6">
        <v>7931000</v>
      </c>
      <c r="H17" s="6">
        <v>10222000</v>
      </c>
      <c r="I17" s="6">
        <v>12775000</v>
      </c>
      <c r="J17" s="6">
        <v>13292000</v>
      </c>
      <c r="K17" s="6">
        <v>10577000</v>
      </c>
      <c r="L17" s="6">
        <v>15703000</v>
      </c>
      <c r="M17" s="6">
        <v>16431000</v>
      </c>
      <c r="N17" s="6">
        <v>17547000</v>
      </c>
      <c r="O17" s="6">
        <v>20973000</v>
      </c>
      <c r="P17" s="6">
        <v>22052000</v>
      </c>
      <c r="Q17" s="6">
        <v>23646000</v>
      </c>
      <c r="R17" s="6">
        <v>24577000</v>
      </c>
      <c r="S17" s="6">
        <v>24714000</v>
      </c>
      <c r="T17" s="6">
        <v>25033000</v>
      </c>
      <c r="U17" s="6">
        <v>25715000</v>
      </c>
      <c r="V17" s="6">
        <v>27437000</v>
      </c>
      <c r="W17" s="6">
        <v>25721000</v>
      </c>
      <c r="X17" s="6">
        <v>26757000</v>
      </c>
      <c r="Y17" s="6">
        <v>25948000</v>
      </c>
      <c r="Z17" s="6">
        <v>25832000</v>
      </c>
    </row>
    <row r="18" spans="1:26" x14ac:dyDescent="0.25">
      <c r="A18" s="5">
        <v>16</v>
      </c>
      <c r="B18" s="7" t="s">
        <v>1</v>
      </c>
      <c r="C18" s="6">
        <v>10290000</v>
      </c>
      <c r="D18" s="6">
        <v>16208000</v>
      </c>
      <c r="E18" s="6">
        <v>17463000</v>
      </c>
      <c r="F18" s="6">
        <v>16188000</v>
      </c>
      <c r="G18" s="6">
        <v>18820000</v>
      </c>
      <c r="H18" s="6">
        <v>21169000</v>
      </c>
      <c r="I18" s="6">
        <v>21595000</v>
      </c>
      <c r="J18" s="6">
        <v>23309000</v>
      </c>
      <c r="K18" s="6">
        <v>22521000</v>
      </c>
      <c r="L18" s="6">
        <v>22064000</v>
      </c>
      <c r="M18" s="6">
        <v>22201000</v>
      </c>
      <c r="N18" s="6">
        <v>22486000</v>
      </c>
      <c r="O18" s="6">
        <v>22909000</v>
      </c>
      <c r="P18" s="6">
        <v>23676000</v>
      </c>
      <c r="Q18" s="6">
        <v>21339000</v>
      </c>
      <c r="R18" s="6">
        <v>22281000</v>
      </c>
      <c r="S18" s="6">
        <v>24932000</v>
      </c>
      <c r="T18" s="6">
        <v>28177000</v>
      </c>
      <c r="U18" s="6">
        <v>30792000</v>
      </c>
      <c r="V18" s="6">
        <v>32421000</v>
      </c>
      <c r="W18" s="6">
        <v>33729000</v>
      </c>
      <c r="X18" s="6">
        <v>24571000</v>
      </c>
      <c r="Y18" s="6">
        <v>24390000</v>
      </c>
      <c r="Z18" s="6">
        <v>24551000</v>
      </c>
    </row>
    <row r="19" spans="1:26" x14ac:dyDescent="0.25">
      <c r="A19" s="5">
        <v>17</v>
      </c>
      <c r="B19" s="7" t="s">
        <v>71</v>
      </c>
      <c r="C19" s="6">
        <v>16932000</v>
      </c>
      <c r="D19" s="6">
        <v>17286000</v>
      </c>
      <c r="E19" s="6">
        <v>17669000</v>
      </c>
      <c r="F19" s="6">
        <v>18870000</v>
      </c>
      <c r="G19" s="6">
        <v>19411000</v>
      </c>
      <c r="H19" s="6">
        <v>19627000</v>
      </c>
      <c r="I19" s="6">
        <v>19679000</v>
      </c>
      <c r="J19" s="6">
        <v>20057000</v>
      </c>
      <c r="K19" s="6">
        <v>17534000</v>
      </c>
      <c r="L19" s="6">
        <v>19145000</v>
      </c>
      <c r="M19" s="6">
        <v>18771000</v>
      </c>
      <c r="N19" s="6">
        <v>18265000</v>
      </c>
      <c r="O19" s="6">
        <v>17935000</v>
      </c>
      <c r="P19" s="6">
        <v>17142000</v>
      </c>
      <c r="Q19" s="6">
        <v>15737000</v>
      </c>
      <c r="R19" s="6">
        <v>16219000</v>
      </c>
      <c r="S19" s="6">
        <v>16014000</v>
      </c>
      <c r="T19" s="6">
        <v>16344000</v>
      </c>
      <c r="U19" s="6">
        <v>16059000</v>
      </c>
      <c r="V19" s="6">
        <v>16537000</v>
      </c>
      <c r="W19" s="6">
        <v>17971000</v>
      </c>
      <c r="X19" s="6">
        <v>19971000</v>
      </c>
      <c r="Y19" s="6">
        <v>20883000</v>
      </c>
      <c r="Z19" s="6">
        <v>21134000</v>
      </c>
    </row>
    <row r="20" spans="1:26" x14ac:dyDescent="0.25">
      <c r="A20" s="5">
        <v>18</v>
      </c>
      <c r="B20" s="7" t="s">
        <v>27</v>
      </c>
      <c r="C20" s="6">
        <v>19215000</v>
      </c>
      <c r="D20" s="6">
        <v>19410000</v>
      </c>
      <c r="E20" s="6">
        <v>19520000</v>
      </c>
      <c r="F20" s="6">
        <v>18780000</v>
      </c>
      <c r="G20" s="6">
        <v>17950000</v>
      </c>
      <c r="H20" s="6">
        <v>17400000</v>
      </c>
      <c r="I20" s="6">
        <v>15000000</v>
      </c>
      <c r="J20" s="6">
        <v>13980000</v>
      </c>
      <c r="K20" s="6">
        <v>13720000</v>
      </c>
      <c r="L20" s="6">
        <v>14290000</v>
      </c>
      <c r="M20" s="6">
        <v>15200000</v>
      </c>
      <c r="N20" s="6">
        <v>15670000</v>
      </c>
      <c r="O20" s="6">
        <v>14975000</v>
      </c>
      <c r="P20" s="6">
        <v>12960000</v>
      </c>
      <c r="Q20" s="6">
        <v>11890000</v>
      </c>
      <c r="R20" s="6">
        <v>12470000</v>
      </c>
      <c r="S20" s="6">
        <v>13350000</v>
      </c>
      <c r="T20" s="6">
        <v>14840000</v>
      </c>
      <c r="U20" s="6">
        <v>15800000</v>
      </c>
      <c r="V20" s="6">
        <v>16000000</v>
      </c>
      <c r="W20" s="6">
        <v>16728000</v>
      </c>
      <c r="X20" s="6">
        <v>17471000</v>
      </c>
      <c r="Y20" s="6">
        <v>18258000</v>
      </c>
      <c r="Z20" s="6">
        <v>19622000</v>
      </c>
    </row>
    <row r="21" spans="1:26" x14ac:dyDescent="0.25">
      <c r="A21" s="5">
        <v>19</v>
      </c>
      <c r="B21" s="7" t="s">
        <v>6</v>
      </c>
      <c r="C21" s="6">
        <v>6574000</v>
      </c>
      <c r="D21" s="6">
        <v>6580000</v>
      </c>
      <c r="E21" s="6">
        <v>7841000</v>
      </c>
      <c r="F21" s="6">
        <v>9312000</v>
      </c>
      <c r="G21" s="6">
        <v>9874000</v>
      </c>
      <c r="H21" s="6">
        <v>10003000</v>
      </c>
      <c r="I21" s="6">
        <v>9500000</v>
      </c>
      <c r="J21" s="6">
        <v>9595000</v>
      </c>
      <c r="K21" s="6">
        <v>9181000</v>
      </c>
      <c r="L21" s="6">
        <v>9646000</v>
      </c>
      <c r="M21" s="6">
        <v>10012000</v>
      </c>
      <c r="N21" s="6">
        <v>10739000</v>
      </c>
      <c r="O21" s="6">
        <v>11008000</v>
      </c>
      <c r="P21" s="6">
        <v>10104000</v>
      </c>
      <c r="Q21" s="6">
        <v>9921000</v>
      </c>
      <c r="R21" s="6">
        <v>10883000</v>
      </c>
      <c r="S21" s="6">
        <v>11300000</v>
      </c>
      <c r="T21" s="6">
        <v>11680000</v>
      </c>
      <c r="U21" s="6">
        <v>12783000</v>
      </c>
      <c r="V21" s="6">
        <v>13925000</v>
      </c>
      <c r="W21" s="6">
        <v>15007000</v>
      </c>
      <c r="X21" s="6">
        <v>15828000</v>
      </c>
      <c r="Y21" s="6">
        <v>17924000</v>
      </c>
      <c r="Z21" s="6">
        <v>18780000</v>
      </c>
    </row>
    <row r="22" spans="1:26" x14ac:dyDescent="0.25">
      <c r="A22" s="5">
        <v>20</v>
      </c>
      <c r="B22" t="s">
        <v>73</v>
      </c>
      <c r="C22" s="2">
        <v>2124000</v>
      </c>
      <c r="D22" s="2">
        <v>2288000</v>
      </c>
      <c r="E22" s="2">
        <v>2374000</v>
      </c>
      <c r="F22" s="2">
        <v>2359000</v>
      </c>
      <c r="G22" s="2">
        <v>2482000</v>
      </c>
      <c r="H22" s="2">
        <v>2649000</v>
      </c>
      <c r="I22" s="2">
        <v>2537000</v>
      </c>
      <c r="J22" s="2">
        <v>2384000</v>
      </c>
      <c r="K22" s="2">
        <v>2726000</v>
      </c>
      <c r="L22" s="2">
        <v>3457000</v>
      </c>
      <c r="M22" s="2">
        <v>3919000</v>
      </c>
      <c r="N22" s="2">
        <v>4447000</v>
      </c>
      <c r="O22" s="2">
        <v>5082000</v>
      </c>
      <c r="P22" s="2">
        <v>5283000</v>
      </c>
      <c r="Q22" s="2">
        <v>5168000</v>
      </c>
      <c r="R22" s="2">
        <v>5776000</v>
      </c>
      <c r="S22" s="2">
        <v>6309000</v>
      </c>
      <c r="T22" s="2">
        <v>6578000</v>
      </c>
      <c r="U22" s="2">
        <v>6968000</v>
      </c>
      <c r="V22" s="2">
        <v>13107000</v>
      </c>
      <c r="W22" s="2">
        <v>13284000</v>
      </c>
      <c r="X22" s="2">
        <v>14570000</v>
      </c>
      <c r="Y22" s="2">
        <v>15543000</v>
      </c>
      <c r="Z22" s="2">
        <v>17423000</v>
      </c>
    </row>
    <row r="23" spans="1:26" s="14" customFormat="1" x14ac:dyDescent="0.25">
      <c r="A23" s="12"/>
      <c r="B23" s="12" t="s">
        <v>214</v>
      </c>
      <c r="C23" s="13">
        <v>532953051.65948105</v>
      </c>
      <c r="D23" s="13">
        <v>565594074.15906584</v>
      </c>
      <c r="E23" s="13">
        <v>595103445.74213994</v>
      </c>
      <c r="F23" s="13">
        <v>613237036.37277055</v>
      </c>
      <c r="G23" s="13">
        <v>638602226.9257549</v>
      </c>
      <c r="H23" s="13">
        <v>689646049.50724387</v>
      </c>
      <c r="I23" s="13">
        <v>690513487.81003165</v>
      </c>
      <c r="J23" s="13">
        <v>711141538.33152175</v>
      </c>
      <c r="K23" s="13">
        <v>701698868.57817459</v>
      </c>
      <c r="L23" s="13">
        <v>775453106.30640638</v>
      </c>
      <c r="M23" s="13">
        <v>823378342.59657717</v>
      </c>
      <c r="N23" s="13">
        <v>869722828.69137883</v>
      </c>
      <c r="O23" s="13">
        <v>934622716.61418343</v>
      </c>
      <c r="P23" s="13">
        <v>950386923.38804281</v>
      </c>
      <c r="Q23" s="13">
        <v>911852198.95584428</v>
      </c>
      <c r="R23" s="13">
        <v>973771581.2412529</v>
      </c>
      <c r="S23" s="13">
        <v>1013076858.3885765</v>
      </c>
      <c r="T23" s="13">
        <v>1070183028.7730601</v>
      </c>
      <c r="U23" s="13">
        <v>1122920655.2650692</v>
      </c>
      <c r="V23" s="13">
        <v>1177079693.1773853</v>
      </c>
      <c r="W23" s="13">
        <v>1227873879.4549382</v>
      </c>
      <c r="X23" s="13">
        <v>1271881626.8045461</v>
      </c>
      <c r="Y23" s="13">
        <v>1363216205.3945518</v>
      </c>
      <c r="Z23" s="13">
        <v>1441953149.1432889</v>
      </c>
    </row>
    <row r="24" spans="1:26" x14ac:dyDescent="0.25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8"/>
      <c r="V26" s="18"/>
      <c r="W26" s="18"/>
      <c r="X26" s="18"/>
      <c r="Y26" s="18"/>
      <c r="Z26" s="18"/>
    </row>
    <row r="27" spans="1:26" x14ac:dyDescent="0.25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3:26" x14ac:dyDescent="0.2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3:26" x14ac:dyDescent="0.25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3:26" x14ac:dyDescent="0.2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3:26" x14ac:dyDescent="0.25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3:26" x14ac:dyDescent="0.25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3:26" x14ac:dyDescent="0.25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3:26" x14ac:dyDescent="0.25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3:26" x14ac:dyDescent="0.25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3:26" x14ac:dyDescent="0.25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3:26" x14ac:dyDescent="0.25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3:26" x14ac:dyDescent="0.25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3:26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3:26" x14ac:dyDescent="0.25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3:26" x14ac:dyDescent="0.25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3:26" x14ac:dyDescent="0.25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3:26" x14ac:dyDescent="0.2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3:26" x14ac:dyDescent="0.2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3:26" x14ac:dyDescent="0.2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3:26" x14ac:dyDescent="0.25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3:26" x14ac:dyDescent="0.25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3:26" x14ac:dyDescent="0.25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3:26" x14ac:dyDescent="0.25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3:26" x14ac:dyDescent="0.25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3:26" x14ac:dyDescent="0.25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3:26" x14ac:dyDescent="0.25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3:26" x14ac:dyDescent="0.25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3:26" x14ac:dyDescent="0.25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3:26" x14ac:dyDescent="0.25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3:26" x14ac:dyDescent="0.25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3:26" x14ac:dyDescent="0.25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3:26" x14ac:dyDescent="0.25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3:26" x14ac:dyDescent="0.25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3:26" x14ac:dyDescent="0.25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3:26" x14ac:dyDescent="0.25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3:26" x14ac:dyDescent="0.25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3:26" x14ac:dyDescent="0.25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3:26" x14ac:dyDescent="0.25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3:26" x14ac:dyDescent="0.25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3:26" x14ac:dyDescent="0.25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3:26" x14ac:dyDescent="0.25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3:26" x14ac:dyDescent="0.25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3:26" x14ac:dyDescent="0.25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3:26" x14ac:dyDescent="0.25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3:26" x14ac:dyDescent="0.25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3:26" x14ac:dyDescent="0.25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3:26" x14ac:dyDescent="0.25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3:26" x14ac:dyDescent="0.25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3:26" x14ac:dyDescent="0.25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3:26" x14ac:dyDescent="0.25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3:26" x14ac:dyDescent="0.25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3:26" x14ac:dyDescent="0.25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3:26" x14ac:dyDescent="0.25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3:26" x14ac:dyDescent="0.25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3:26" x14ac:dyDescent="0.25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3:26" x14ac:dyDescent="0.25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3:26" x14ac:dyDescent="0.25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3:26" x14ac:dyDescent="0.25"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3:26" x14ac:dyDescent="0.25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3:26" x14ac:dyDescent="0.25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3:26" x14ac:dyDescent="0.25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3:26" x14ac:dyDescent="0.25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3:26" x14ac:dyDescent="0.25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3:26" x14ac:dyDescent="0.25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3:26" x14ac:dyDescent="0.25"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3:26" x14ac:dyDescent="0.25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3:26" x14ac:dyDescent="0.25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3:26" x14ac:dyDescent="0.25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3:26" x14ac:dyDescent="0.25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3:26" x14ac:dyDescent="0.25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3:26" x14ac:dyDescent="0.25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3:26" x14ac:dyDescent="0.25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3:26" x14ac:dyDescent="0.25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3:26" x14ac:dyDescent="0.25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3:26" x14ac:dyDescent="0.25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3:26" x14ac:dyDescent="0.25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3:26" x14ac:dyDescent="0.25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3:26" x14ac:dyDescent="0.25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3:26" x14ac:dyDescent="0.25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3:26" x14ac:dyDescent="0.25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3:26" x14ac:dyDescent="0.25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3:26" x14ac:dyDescent="0.25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3:26" x14ac:dyDescent="0.25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3:26" x14ac:dyDescent="0.25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3:26" x14ac:dyDescent="0.25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3:26" x14ac:dyDescent="0.25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3:26" x14ac:dyDescent="0.25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3:26" x14ac:dyDescent="0.25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3:26" x14ac:dyDescent="0.25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3:26" x14ac:dyDescent="0.25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3:26" x14ac:dyDescent="0.25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3:26" x14ac:dyDescent="0.25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3:26" x14ac:dyDescent="0.25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3:26" x14ac:dyDescent="0.25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3:26" x14ac:dyDescent="0.25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3:26" x14ac:dyDescent="0.25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3:26" x14ac:dyDescent="0.25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3:26" x14ac:dyDescent="0.25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3:26" x14ac:dyDescent="0.25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3:26" x14ac:dyDescent="0.25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3:26" x14ac:dyDescent="0.25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3:26" x14ac:dyDescent="0.25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3:26" x14ac:dyDescent="0.25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3:26" x14ac:dyDescent="0.25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3:26" x14ac:dyDescent="0.25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3:26" x14ac:dyDescent="0.25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3:26" x14ac:dyDescent="0.25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3:26" x14ac:dyDescent="0.25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3:26" x14ac:dyDescent="0.25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3:26" x14ac:dyDescent="0.25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3:26" x14ac:dyDescent="0.25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3:26" x14ac:dyDescent="0.25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3:26" x14ac:dyDescent="0.25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3:26" x14ac:dyDescent="0.25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3:26" x14ac:dyDescent="0.25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3:26" x14ac:dyDescent="0.25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3:26" x14ac:dyDescent="0.25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3:26" x14ac:dyDescent="0.25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3:26" x14ac:dyDescent="0.25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3:26" x14ac:dyDescent="0.25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3:26" x14ac:dyDescent="0.25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3:26" x14ac:dyDescent="0.25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3:26" x14ac:dyDescent="0.25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3:26" x14ac:dyDescent="0.25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3:26" x14ac:dyDescent="0.25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3:26" x14ac:dyDescent="0.25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3:26" x14ac:dyDescent="0.25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3:26" x14ac:dyDescent="0.25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3:26" x14ac:dyDescent="0.25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3:26" x14ac:dyDescent="0.25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3:26" x14ac:dyDescent="0.25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3:26" x14ac:dyDescent="0.25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3:26" x14ac:dyDescent="0.25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3:26" x14ac:dyDescent="0.25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3:26" x14ac:dyDescent="0.25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3:26" x14ac:dyDescent="0.25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3:26" x14ac:dyDescent="0.25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3:26" x14ac:dyDescent="0.25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3:26" x14ac:dyDescent="0.25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3:26" x14ac:dyDescent="0.25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3:26" x14ac:dyDescent="0.25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3:26" x14ac:dyDescent="0.25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3:26" x14ac:dyDescent="0.25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3:26" x14ac:dyDescent="0.25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3:26" x14ac:dyDescent="0.25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3:26" x14ac:dyDescent="0.25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3:26" x14ac:dyDescent="0.25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3:26" x14ac:dyDescent="0.25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</sheetData>
  <sortState xmlns:xlrd2="http://schemas.microsoft.com/office/spreadsheetml/2017/richdata2" ref="B3:Z179">
    <sortCondition descending="1" ref="Z3:Z179"/>
  </sortState>
  <mergeCells count="1">
    <mergeCell ref="A1:G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3AC4-D68C-4E80-B8A7-C0E8ADAFE872}">
  <dimension ref="A1:Y481"/>
  <sheetViews>
    <sheetView zoomScaleNormal="100" workbookViewId="0">
      <selection activeCell="P8" sqref="P8"/>
    </sheetView>
  </sheetViews>
  <sheetFormatPr defaultRowHeight="15" x14ac:dyDescent="0.25"/>
  <cols>
    <col min="1" max="1" width="5.5703125" style="7" bestFit="1" customWidth="1"/>
    <col min="2" max="2" width="3.42578125" style="7" bestFit="1" customWidth="1"/>
    <col min="3" max="3" width="5.28515625" style="7" bestFit="1" customWidth="1"/>
    <col min="4" max="4" width="11.140625" style="7" bestFit="1" customWidth="1"/>
    <col min="5" max="5" width="11.7109375" style="7" bestFit="1" customWidth="1"/>
    <col min="6" max="6" width="5.7109375" style="7" customWidth="1"/>
    <col min="7" max="7" width="3.140625" style="7" bestFit="1" customWidth="1"/>
    <col min="8" max="8" width="12" style="7" bestFit="1" customWidth="1"/>
    <col min="9" max="17" width="10.140625" style="7" bestFit="1" customWidth="1"/>
    <col min="18" max="18" width="10.42578125" style="7" bestFit="1" customWidth="1"/>
    <col min="19" max="22" width="10.140625" style="7" bestFit="1" customWidth="1"/>
    <col min="23" max="23" width="12" style="7" bestFit="1" customWidth="1"/>
    <col min="24" max="24" width="10.140625" style="7" bestFit="1" customWidth="1"/>
    <col min="25" max="25" width="16.42578125" style="7" customWidth="1"/>
    <col min="26" max="16384" width="9.140625" style="7"/>
  </cols>
  <sheetData>
    <row r="1" spans="1:25" x14ac:dyDescent="0.25">
      <c r="A1" s="21" t="s">
        <v>295</v>
      </c>
      <c r="B1" s="21" t="s">
        <v>274</v>
      </c>
      <c r="C1" s="21" t="s">
        <v>273</v>
      </c>
      <c r="D1" s="21" t="s">
        <v>272</v>
      </c>
      <c r="E1" s="12" t="s">
        <v>275</v>
      </c>
      <c r="F1" s="20"/>
      <c r="G1" s="22" t="s">
        <v>274</v>
      </c>
      <c r="H1" s="21" t="s">
        <v>294</v>
      </c>
      <c r="I1" s="21" t="s">
        <v>295</v>
      </c>
      <c r="J1" s="10"/>
      <c r="K1" s="10"/>
      <c r="L1" s="10"/>
      <c r="M1" s="10"/>
      <c r="N1" s="10"/>
      <c r="O1" s="10"/>
      <c r="P1" s="10"/>
      <c r="Y1" s="12"/>
    </row>
    <row r="2" spans="1:25" x14ac:dyDescent="0.25">
      <c r="A2" s="7" t="s">
        <v>276</v>
      </c>
      <c r="B2" s="7">
        <f t="array" ref="B2:B25">1</f>
        <v>1</v>
      </c>
      <c r="C2" s="7">
        <v>1995</v>
      </c>
      <c r="D2" s="6">
        <v>60033000</v>
      </c>
      <c r="E2" s="23">
        <f>LN(D2)</f>
        <v>17.910404968991809</v>
      </c>
      <c r="G2" s="19">
        <v>1</v>
      </c>
      <c r="H2" s="10" t="s">
        <v>130</v>
      </c>
      <c r="I2" s="7" t="s">
        <v>276</v>
      </c>
      <c r="Y2" s="13"/>
    </row>
    <row r="3" spans="1:25" x14ac:dyDescent="0.25">
      <c r="A3" s="7" t="s">
        <v>276</v>
      </c>
      <c r="B3" s="7">
        <v>1</v>
      </c>
      <c r="C3" s="7">
        <v>1996</v>
      </c>
      <c r="D3" s="6">
        <v>62406000</v>
      </c>
      <c r="E3" s="23">
        <f t="shared" ref="E3:E66" si="0">LN(D3)</f>
        <v>17.949171982563325</v>
      </c>
      <c r="G3" s="19">
        <v>2</v>
      </c>
      <c r="H3" s="10" t="s">
        <v>32</v>
      </c>
      <c r="I3" s="7" t="s">
        <v>285</v>
      </c>
      <c r="Y3" s="13"/>
    </row>
    <row r="4" spans="1:25" x14ac:dyDescent="0.25">
      <c r="A4" s="7" t="s">
        <v>276</v>
      </c>
      <c r="B4" s="7">
        <v>1</v>
      </c>
      <c r="C4" s="7">
        <v>1997</v>
      </c>
      <c r="D4" s="6">
        <v>66591000</v>
      </c>
      <c r="E4" s="23">
        <f t="shared" si="0"/>
        <v>18.014079991243907</v>
      </c>
      <c r="G4" s="19">
        <v>3</v>
      </c>
      <c r="H4" s="10" t="s">
        <v>271</v>
      </c>
      <c r="I4" s="7" t="s">
        <v>271</v>
      </c>
      <c r="Y4" s="13"/>
    </row>
    <row r="5" spans="1:25" x14ac:dyDescent="0.25">
      <c r="A5" s="7" t="s">
        <v>276</v>
      </c>
      <c r="B5" s="7">
        <v>1</v>
      </c>
      <c r="C5" s="7">
        <v>1998</v>
      </c>
      <c r="D5" s="6">
        <v>70109000</v>
      </c>
      <c r="E5" s="23">
        <f t="shared" si="0"/>
        <v>18.0655617317809</v>
      </c>
      <c r="G5" s="19">
        <v>4</v>
      </c>
      <c r="H5" s="10" t="s">
        <v>183</v>
      </c>
      <c r="I5" s="19" t="s">
        <v>286</v>
      </c>
      <c r="Y5" s="13"/>
    </row>
    <row r="6" spans="1:25" x14ac:dyDescent="0.25">
      <c r="A6" s="7" t="s">
        <v>276</v>
      </c>
      <c r="B6" s="7">
        <v>1</v>
      </c>
      <c r="C6" s="7">
        <v>1999</v>
      </c>
      <c r="D6" s="6">
        <v>73147000</v>
      </c>
      <c r="E6" s="23">
        <f t="shared" si="0"/>
        <v>18.107981672969448</v>
      </c>
      <c r="G6" s="19">
        <v>5</v>
      </c>
      <c r="H6" s="10" t="s">
        <v>62</v>
      </c>
      <c r="I6" s="19" t="s">
        <v>277</v>
      </c>
      <c r="Y6" s="13"/>
    </row>
    <row r="7" spans="1:25" x14ac:dyDescent="0.25">
      <c r="A7" s="7" t="s">
        <v>276</v>
      </c>
      <c r="B7" s="7">
        <v>1</v>
      </c>
      <c r="C7" s="7">
        <v>2000</v>
      </c>
      <c r="D7" s="6">
        <v>77190000</v>
      </c>
      <c r="E7" s="23">
        <f t="shared" si="0"/>
        <v>18.161780472926036</v>
      </c>
      <c r="G7" s="19">
        <v>6</v>
      </c>
      <c r="H7" s="10" t="s">
        <v>125</v>
      </c>
      <c r="I7" s="19" t="s">
        <v>278</v>
      </c>
      <c r="Y7" s="13"/>
    </row>
    <row r="8" spans="1:25" x14ac:dyDescent="0.25">
      <c r="A8" s="7" t="s">
        <v>276</v>
      </c>
      <c r="B8" s="7">
        <v>1</v>
      </c>
      <c r="C8" s="7">
        <v>2001</v>
      </c>
      <c r="D8" s="6">
        <v>75202000</v>
      </c>
      <c r="E8" s="23">
        <f t="shared" si="0"/>
        <v>18.135688384311088</v>
      </c>
      <c r="G8" s="19">
        <v>7</v>
      </c>
      <c r="H8" s="10" t="s">
        <v>83</v>
      </c>
      <c r="I8" s="19" t="s">
        <v>279</v>
      </c>
      <c r="Y8" s="13"/>
    </row>
    <row r="9" spans="1:25" x14ac:dyDescent="0.25">
      <c r="A9" s="7" t="s">
        <v>276</v>
      </c>
      <c r="B9" s="7">
        <v>1</v>
      </c>
      <c r="C9" s="7">
        <v>2002</v>
      </c>
      <c r="D9" s="6">
        <v>77012000</v>
      </c>
      <c r="E9" s="23">
        <f t="shared" si="0"/>
        <v>18.159471811831363</v>
      </c>
      <c r="G9" s="19">
        <v>8</v>
      </c>
      <c r="H9" s="10" t="s">
        <v>170</v>
      </c>
      <c r="I9" s="19" t="s">
        <v>287</v>
      </c>
      <c r="Y9" s="13"/>
    </row>
    <row r="10" spans="1:25" x14ac:dyDescent="0.25">
      <c r="A10" s="7" t="s">
        <v>276</v>
      </c>
      <c r="B10" s="7">
        <v>1</v>
      </c>
      <c r="C10" s="7">
        <v>2003</v>
      </c>
      <c r="D10" s="6">
        <v>75048000</v>
      </c>
      <c r="E10" s="23">
        <f t="shared" si="0"/>
        <v>18.133638466787925</v>
      </c>
      <c r="G10" s="19">
        <v>9</v>
      </c>
      <c r="H10" s="10" t="s">
        <v>201</v>
      </c>
      <c r="I10" s="19" t="s">
        <v>280</v>
      </c>
      <c r="Y10" s="13"/>
    </row>
    <row r="11" spans="1:25" x14ac:dyDescent="0.25">
      <c r="A11" s="7" t="s">
        <v>276</v>
      </c>
      <c r="B11" s="7">
        <v>1</v>
      </c>
      <c r="C11" s="7">
        <v>2004</v>
      </c>
      <c r="D11" s="6">
        <v>74433000</v>
      </c>
      <c r="E11" s="23">
        <f t="shared" si="0"/>
        <v>18.12540994985191</v>
      </c>
      <c r="G11" s="19">
        <v>10</v>
      </c>
      <c r="H11" s="10" t="s">
        <v>270</v>
      </c>
      <c r="I11" s="19" t="s">
        <v>288</v>
      </c>
      <c r="Y11" s="13"/>
    </row>
    <row r="12" spans="1:25" x14ac:dyDescent="0.25">
      <c r="A12" s="7" t="s">
        <v>276</v>
      </c>
      <c r="B12" s="7">
        <v>1</v>
      </c>
      <c r="C12" s="7">
        <v>2005</v>
      </c>
      <c r="D12" s="6">
        <v>74988000</v>
      </c>
      <c r="E12" s="23">
        <f t="shared" si="0"/>
        <v>18.132838658699217</v>
      </c>
      <c r="G12" s="19">
        <v>11</v>
      </c>
      <c r="H12" s="10" t="s">
        <v>259</v>
      </c>
      <c r="I12" s="19" t="s">
        <v>289</v>
      </c>
      <c r="Y12" s="13"/>
    </row>
    <row r="13" spans="1:25" x14ac:dyDescent="0.25">
      <c r="A13" s="7" t="s">
        <v>276</v>
      </c>
      <c r="B13" s="7">
        <v>1</v>
      </c>
      <c r="C13" s="7">
        <v>2006</v>
      </c>
      <c r="D13" s="6">
        <v>77916000</v>
      </c>
      <c r="E13" s="23">
        <f t="shared" si="0"/>
        <v>18.171141881278626</v>
      </c>
      <c r="G13" s="19">
        <v>12</v>
      </c>
      <c r="H13" s="10" t="s">
        <v>25</v>
      </c>
      <c r="I13" s="19" t="s">
        <v>290</v>
      </c>
      <c r="Y13" s="13"/>
    </row>
    <row r="14" spans="1:25" x14ac:dyDescent="0.25">
      <c r="A14" s="7" t="s">
        <v>276</v>
      </c>
      <c r="B14" s="7">
        <v>1</v>
      </c>
      <c r="C14" s="7">
        <v>2007</v>
      </c>
      <c r="D14" s="6">
        <v>80853000</v>
      </c>
      <c r="E14" s="23">
        <f t="shared" si="0"/>
        <v>18.20814324905038</v>
      </c>
      <c r="G14" s="19">
        <v>13</v>
      </c>
      <c r="H14" s="7" t="s">
        <v>244</v>
      </c>
      <c r="I14" s="19" t="s">
        <v>291</v>
      </c>
      <c r="Y14" s="13"/>
    </row>
    <row r="15" spans="1:25" x14ac:dyDescent="0.25">
      <c r="A15" s="7" t="s">
        <v>276</v>
      </c>
      <c r="B15" s="7">
        <v>1</v>
      </c>
      <c r="C15" s="7">
        <v>2008</v>
      </c>
      <c r="D15" s="6">
        <v>79218000</v>
      </c>
      <c r="E15" s="23">
        <f t="shared" si="0"/>
        <v>18.187714103689395</v>
      </c>
      <c r="G15" s="19">
        <v>14</v>
      </c>
      <c r="H15" s="7" t="s">
        <v>268</v>
      </c>
      <c r="I15" s="19" t="s">
        <v>292</v>
      </c>
      <c r="Y15" s="13"/>
    </row>
    <row r="16" spans="1:25" x14ac:dyDescent="0.25">
      <c r="A16" s="7" t="s">
        <v>276</v>
      </c>
      <c r="B16" s="7">
        <v>1</v>
      </c>
      <c r="C16" s="7">
        <v>2009</v>
      </c>
      <c r="D16" s="6">
        <v>76764000</v>
      </c>
      <c r="E16" s="23">
        <f t="shared" si="0"/>
        <v>18.156246338220274</v>
      </c>
      <c r="G16" s="19">
        <v>15</v>
      </c>
      <c r="H16" s="7" t="s">
        <v>160</v>
      </c>
      <c r="I16" s="19" t="s">
        <v>293</v>
      </c>
      <c r="Y16" s="13"/>
    </row>
    <row r="17" spans="1:25" x14ac:dyDescent="0.25">
      <c r="A17" s="7" t="s">
        <v>276</v>
      </c>
      <c r="B17" s="7">
        <v>1</v>
      </c>
      <c r="C17" s="7">
        <v>2010</v>
      </c>
      <c r="D17" s="6">
        <v>76647000</v>
      </c>
      <c r="E17" s="23">
        <f t="shared" si="0"/>
        <v>18.1547210235729</v>
      </c>
      <c r="G17" s="19">
        <v>16</v>
      </c>
      <c r="H17" s="7" t="s">
        <v>269</v>
      </c>
      <c r="I17" s="19" t="s">
        <v>281</v>
      </c>
      <c r="Y17" s="13"/>
    </row>
    <row r="18" spans="1:25" x14ac:dyDescent="0.25">
      <c r="A18" s="7" t="s">
        <v>276</v>
      </c>
      <c r="B18" s="7">
        <v>1</v>
      </c>
      <c r="C18" s="7">
        <v>2011</v>
      </c>
      <c r="D18" s="6">
        <v>80499000</v>
      </c>
      <c r="E18" s="23">
        <f t="shared" si="0"/>
        <v>18.203755319951384</v>
      </c>
      <c r="G18" s="19">
        <v>17</v>
      </c>
      <c r="H18" s="7" t="s">
        <v>71</v>
      </c>
      <c r="I18" s="19" t="s">
        <v>282</v>
      </c>
      <c r="N18" s="19"/>
      <c r="O18" s="19"/>
    </row>
    <row r="19" spans="1:25" x14ac:dyDescent="0.25">
      <c r="A19" s="7" t="s">
        <v>276</v>
      </c>
      <c r="B19" s="7">
        <v>1</v>
      </c>
      <c r="C19" s="7">
        <v>2012</v>
      </c>
      <c r="D19" s="6">
        <v>81980000</v>
      </c>
      <c r="E19" s="23">
        <f t="shared" si="0"/>
        <v>18.221985873040467</v>
      </c>
      <c r="G19" s="19">
        <v>18</v>
      </c>
      <c r="H19" s="7" t="s">
        <v>27</v>
      </c>
      <c r="I19" s="19" t="s">
        <v>283</v>
      </c>
      <c r="N19" s="19"/>
      <c r="O19" s="19"/>
    </row>
    <row r="20" spans="1:25" x14ac:dyDescent="0.25">
      <c r="A20" s="7" t="s">
        <v>276</v>
      </c>
      <c r="B20" s="7">
        <v>1</v>
      </c>
      <c r="C20" s="7">
        <v>2013</v>
      </c>
      <c r="D20" s="6">
        <v>83634000</v>
      </c>
      <c r="E20" s="23">
        <f t="shared" si="0"/>
        <v>18.241960693940079</v>
      </c>
      <c r="G20" s="19">
        <v>19</v>
      </c>
      <c r="H20" s="7" t="s">
        <v>6</v>
      </c>
      <c r="I20" s="19" t="s">
        <v>296</v>
      </c>
      <c r="N20" s="19"/>
      <c r="O20" s="19"/>
    </row>
    <row r="21" spans="1:25" x14ac:dyDescent="0.25">
      <c r="A21" s="7" t="s">
        <v>276</v>
      </c>
      <c r="B21" s="7">
        <v>1</v>
      </c>
      <c r="C21" s="7">
        <v>2014</v>
      </c>
      <c r="D21" s="6">
        <v>83701000</v>
      </c>
      <c r="E21" s="23">
        <f t="shared" si="0"/>
        <v>18.242761482819635</v>
      </c>
      <c r="G21" s="19">
        <v>20</v>
      </c>
      <c r="H21" s="7" t="s">
        <v>73</v>
      </c>
      <c r="I21" s="19" t="s">
        <v>284</v>
      </c>
      <c r="N21" s="19"/>
      <c r="O21" s="19"/>
    </row>
    <row r="22" spans="1:25" x14ac:dyDescent="0.25">
      <c r="A22" s="7" t="s">
        <v>276</v>
      </c>
      <c r="B22" s="7">
        <v>1</v>
      </c>
      <c r="C22" s="7">
        <v>2015</v>
      </c>
      <c r="D22" s="6">
        <v>84452000</v>
      </c>
      <c r="E22" s="23">
        <f t="shared" si="0"/>
        <v>18.251693883590111</v>
      </c>
      <c r="N22" s="19"/>
      <c r="O22" s="19"/>
    </row>
    <row r="23" spans="1:25" x14ac:dyDescent="0.25">
      <c r="A23" s="7" t="s">
        <v>276</v>
      </c>
      <c r="B23" s="7">
        <v>1</v>
      </c>
      <c r="C23" s="7">
        <v>2016</v>
      </c>
      <c r="D23" s="6">
        <v>82682000</v>
      </c>
      <c r="E23" s="23">
        <f t="shared" si="0"/>
        <v>18.230512482132109</v>
      </c>
    </row>
    <row r="24" spans="1:25" x14ac:dyDescent="0.25">
      <c r="A24" s="7" t="s">
        <v>276</v>
      </c>
      <c r="B24" s="7">
        <v>1</v>
      </c>
      <c r="C24" s="7">
        <v>2017</v>
      </c>
      <c r="D24" s="6">
        <v>86758000</v>
      </c>
      <c r="E24" s="23">
        <f t="shared" si="0"/>
        <v>18.278633191559504</v>
      </c>
    </row>
    <row r="25" spans="1:25" x14ac:dyDescent="0.25">
      <c r="A25" s="7" t="s">
        <v>276</v>
      </c>
      <c r="B25" s="7">
        <v>1</v>
      </c>
      <c r="C25" s="7">
        <v>2018</v>
      </c>
      <c r="D25" s="6">
        <v>89322000</v>
      </c>
      <c r="E25" s="23">
        <f t="shared" si="0"/>
        <v>18.30775837608725</v>
      </c>
    </row>
    <row r="26" spans="1:25" x14ac:dyDescent="0.25">
      <c r="A26" s="7" t="s">
        <v>285</v>
      </c>
      <c r="B26" s="19">
        <f t="array" ref="B26:B49">2</f>
        <v>2</v>
      </c>
      <c r="C26" s="7">
        <v>1995</v>
      </c>
      <c r="D26" s="6">
        <v>32971000</v>
      </c>
      <c r="E26" s="23">
        <f t="shared" si="0"/>
        <v>17.31113894519153</v>
      </c>
    </row>
    <row r="27" spans="1:25" x14ac:dyDescent="0.25">
      <c r="A27" s="7" t="s">
        <v>285</v>
      </c>
      <c r="B27" s="19">
        <v>2</v>
      </c>
      <c r="C27" s="7">
        <v>1996</v>
      </c>
      <c r="D27" s="6">
        <v>34027000</v>
      </c>
      <c r="E27" s="23">
        <f t="shared" si="0"/>
        <v>17.342664885082907</v>
      </c>
    </row>
    <row r="28" spans="1:25" x14ac:dyDescent="0.25">
      <c r="A28" s="7" t="s">
        <v>285</v>
      </c>
      <c r="B28" s="19">
        <v>2</v>
      </c>
      <c r="C28" s="7">
        <v>1997</v>
      </c>
      <c r="D28" s="6">
        <v>39553000</v>
      </c>
      <c r="E28" s="23">
        <f t="shared" si="0"/>
        <v>17.493152102651408</v>
      </c>
    </row>
    <row r="29" spans="1:25" x14ac:dyDescent="0.25">
      <c r="A29" s="7" t="s">
        <v>285</v>
      </c>
      <c r="B29" s="19">
        <v>2</v>
      </c>
      <c r="C29" s="7">
        <v>1998</v>
      </c>
      <c r="D29" s="6">
        <v>41892000</v>
      </c>
      <c r="E29" s="23">
        <f t="shared" si="0"/>
        <v>17.550605435875173</v>
      </c>
    </row>
    <row r="30" spans="1:25" x14ac:dyDescent="0.25">
      <c r="A30" s="7" t="s">
        <v>285</v>
      </c>
      <c r="B30" s="19">
        <v>2</v>
      </c>
      <c r="C30" s="7">
        <v>1999</v>
      </c>
      <c r="D30" s="6">
        <v>45440000</v>
      </c>
      <c r="E30" s="23">
        <f t="shared" si="0"/>
        <v>17.631903332377171</v>
      </c>
    </row>
    <row r="31" spans="1:25" x14ac:dyDescent="0.25">
      <c r="A31" s="7" t="s">
        <v>285</v>
      </c>
      <c r="B31" s="19">
        <v>2</v>
      </c>
      <c r="C31" s="7">
        <v>2000</v>
      </c>
      <c r="D31" s="6">
        <v>46403000</v>
      </c>
      <c r="E31" s="23">
        <f t="shared" si="0"/>
        <v>17.652874670278841</v>
      </c>
    </row>
    <row r="32" spans="1:25" x14ac:dyDescent="0.25">
      <c r="A32" s="7" t="s">
        <v>285</v>
      </c>
      <c r="B32" s="19">
        <v>2</v>
      </c>
      <c r="C32" s="7">
        <v>2001</v>
      </c>
      <c r="D32" s="6">
        <v>48565000</v>
      </c>
      <c r="E32" s="23">
        <f t="shared" si="0"/>
        <v>17.698413664818567</v>
      </c>
    </row>
    <row r="33" spans="1:5" x14ac:dyDescent="0.25">
      <c r="A33" s="7" t="s">
        <v>285</v>
      </c>
      <c r="B33" s="19">
        <v>2</v>
      </c>
      <c r="C33" s="7">
        <v>2002</v>
      </c>
      <c r="D33" s="6">
        <v>50331000</v>
      </c>
      <c r="E33" s="23">
        <f t="shared" si="0"/>
        <v>17.734131747420648</v>
      </c>
    </row>
    <row r="34" spans="1:5" x14ac:dyDescent="0.25">
      <c r="A34" s="7" t="s">
        <v>285</v>
      </c>
      <c r="B34" s="19">
        <v>2</v>
      </c>
      <c r="C34" s="7">
        <v>2003</v>
      </c>
      <c r="D34" s="6">
        <v>50854000</v>
      </c>
      <c r="E34" s="23">
        <f t="shared" si="0"/>
        <v>17.744469340098622</v>
      </c>
    </row>
    <row r="35" spans="1:5" x14ac:dyDescent="0.25">
      <c r="A35" s="7" t="s">
        <v>285</v>
      </c>
      <c r="B35" s="19">
        <v>2</v>
      </c>
      <c r="C35" s="7">
        <v>2004</v>
      </c>
      <c r="D35" s="6">
        <v>52430000</v>
      </c>
      <c r="E35" s="23">
        <f t="shared" si="0"/>
        <v>17.774989504548717</v>
      </c>
    </row>
    <row r="36" spans="1:5" x14ac:dyDescent="0.25">
      <c r="A36" s="7" t="s">
        <v>285</v>
      </c>
      <c r="B36" s="19">
        <v>2</v>
      </c>
      <c r="C36" s="7">
        <v>2005</v>
      </c>
      <c r="D36" s="6">
        <v>55914000</v>
      </c>
      <c r="E36" s="23">
        <f t="shared" si="0"/>
        <v>17.839325353995847</v>
      </c>
    </row>
    <row r="37" spans="1:5" x14ac:dyDescent="0.25">
      <c r="A37" s="7" t="s">
        <v>285</v>
      </c>
      <c r="B37" s="19">
        <v>2</v>
      </c>
      <c r="C37" s="7">
        <v>2006</v>
      </c>
      <c r="D37" s="6">
        <v>58004000</v>
      </c>
      <c r="E37" s="23">
        <f t="shared" si="0"/>
        <v>17.876022531649923</v>
      </c>
    </row>
    <row r="38" spans="1:5" x14ac:dyDescent="0.25">
      <c r="A38" s="7" t="s">
        <v>285</v>
      </c>
      <c r="B38" s="19">
        <v>2</v>
      </c>
      <c r="C38" s="7">
        <v>2007</v>
      </c>
      <c r="D38" s="6">
        <v>58666000</v>
      </c>
      <c r="E38" s="23">
        <f t="shared" si="0"/>
        <v>17.887370900633385</v>
      </c>
    </row>
    <row r="39" spans="1:5" x14ac:dyDescent="0.25">
      <c r="A39" s="7" t="s">
        <v>285</v>
      </c>
      <c r="B39" s="19">
        <v>2</v>
      </c>
      <c r="C39" s="7">
        <v>2008</v>
      </c>
      <c r="D39" s="6">
        <v>57192000</v>
      </c>
      <c r="E39" s="23">
        <f t="shared" si="0"/>
        <v>17.861924586428824</v>
      </c>
    </row>
    <row r="40" spans="1:5" x14ac:dyDescent="0.25">
      <c r="A40" s="7" t="s">
        <v>285</v>
      </c>
      <c r="B40" s="19">
        <v>2</v>
      </c>
      <c r="C40" s="7">
        <v>2009</v>
      </c>
      <c r="D40" s="6">
        <v>52178000</v>
      </c>
      <c r="E40" s="23">
        <f t="shared" si="0"/>
        <v>17.770171508076654</v>
      </c>
    </row>
    <row r="41" spans="1:5" x14ac:dyDescent="0.25">
      <c r="A41" s="7" t="s">
        <v>285</v>
      </c>
      <c r="B41" s="19">
        <v>2</v>
      </c>
      <c r="C41" s="7">
        <v>2010</v>
      </c>
      <c r="D41" s="6">
        <v>52677000</v>
      </c>
      <c r="E41" s="23">
        <f t="shared" si="0"/>
        <v>17.779689485609577</v>
      </c>
    </row>
    <row r="42" spans="1:5" x14ac:dyDescent="0.25">
      <c r="A42" s="7" t="s">
        <v>285</v>
      </c>
      <c r="B42" s="19">
        <v>2</v>
      </c>
      <c r="C42" s="7">
        <v>2011</v>
      </c>
      <c r="D42" s="6">
        <v>56177000</v>
      </c>
      <c r="E42" s="23">
        <f t="shared" si="0"/>
        <v>17.844017978428152</v>
      </c>
    </row>
    <row r="43" spans="1:5" x14ac:dyDescent="0.25">
      <c r="A43" s="7" t="s">
        <v>285</v>
      </c>
      <c r="B43" s="19">
        <v>2</v>
      </c>
      <c r="C43" s="7">
        <v>2012</v>
      </c>
      <c r="D43" s="6">
        <v>57464000</v>
      </c>
      <c r="E43" s="23">
        <f t="shared" si="0"/>
        <v>17.866669222736775</v>
      </c>
    </row>
    <row r="44" spans="1:5" x14ac:dyDescent="0.25">
      <c r="A44" s="7" t="s">
        <v>285</v>
      </c>
      <c r="B44" s="19">
        <v>2</v>
      </c>
      <c r="C44" s="7">
        <v>2013</v>
      </c>
      <c r="D44" s="6">
        <v>60675000</v>
      </c>
      <c r="E44" s="23">
        <f t="shared" si="0"/>
        <v>17.92104230957694</v>
      </c>
    </row>
    <row r="45" spans="1:5" x14ac:dyDescent="0.25">
      <c r="A45" s="7" t="s">
        <v>285</v>
      </c>
      <c r="B45" s="19">
        <v>2</v>
      </c>
      <c r="C45" s="7">
        <v>2014</v>
      </c>
      <c r="D45" s="6">
        <v>64939000</v>
      </c>
      <c r="E45" s="23">
        <f t="shared" si="0"/>
        <v>17.988958925690721</v>
      </c>
    </row>
    <row r="46" spans="1:5" x14ac:dyDescent="0.25">
      <c r="A46" s="7" t="s">
        <v>285</v>
      </c>
      <c r="B46" s="19">
        <v>2</v>
      </c>
      <c r="C46" s="7">
        <v>2015</v>
      </c>
      <c r="D46" s="6">
        <v>68175000</v>
      </c>
      <c r="E46" s="23">
        <f t="shared" si="0"/>
        <v>18.037588486695928</v>
      </c>
    </row>
    <row r="47" spans="1:5" x14ac:dyDescent="0.25">
      <c r="A47" s="7" t="s">
        <v>285</v>
      </c>
      <c r="B47" s="19">
        <v>2</v>
      </c>
      <c r="C47" s="7">
        <v>2016</v>
      </c>
      <c r="D47" s="6">
        <v>75315000</v>
      </c>
      <c r="E47" s="23">
        <f t="shared" si="0"/>
        <v>18.137189876119052</v>
      </c>
    </row>
    <row r="48" spans="1:5" x14ac:dyDescent="0.25">
      <c r="A48" s="7" t="s">
        <v>285</v>
      </c>
      <c r="B48" s="19">
        <v>2</v>
      </c>
      <c r="C48" s="7">
        <v>2017</v>
      </c>
      <c r="D48" s="6">
        <v>81869000</v>
      </c>
      <c r="E48" s="23">
        <f t="shared" si="0"/>
        <v>18.220630966791653</v>
      </c>
    </row>
    <row r="49" spans="1:5" x14ac:dyDescent="0.25">
      <c r="A49" s="7" t="s">
        <v>285</v>
      </c>
      <c r="B49" s="19">
        <v>2</v>
      </c>
      <c r="C49" s="7">
        <v>2018</v>
      </c>
      <c r="D49" s="6">
        <v>82773000</v>
      </c>
      <c r="E49" s="23">
        <f t="shared" si="0"/>
        <v>18.231612479221052</v>
      </c>
    </row>
    <row r="50" spans="1:5" x14ac:dyDescent="0.25">
      <c r="A50" s="7" t="s">
        <v>271</v>
      </c>
      <c r="B50" s="19">
        <f t="array" ref="B50:B73">3</f>
        <v>3</v>
      </c>
      <c r="C50" s="7">
        <v>1995</v>
      </c>
      <c r="D50" s="6">
        <v>43318000</v>
      </c>
      <c r="E50" s="23">
        <f t="shared" si="0"/>
        <v>17.584078810979577</v>
      </c>
    </row>
    <row r="51" spans="1:5" x14ac:dyDescent="0.25">
      <c r="A51" s="7" t="s">
        <v>271</v>
      </c>
      <c r="B51" s="19">
        <v>3</v>
      </c>
      <c r="C51" s="7">
        <v>1996</v>
      </c>
      <c r="D51" s="6">
        <v>46489000</v>
      </c>
      <c r="E51" s="23">
        <f t="shared" si="0"/>
        <v>17.654726283433273</v>
      </c>
    </row>
    <row r="52" spans="1:5" x14ac:dyDescent="0.25">
      <c r="A52" s="7" t="s">
        <v>271</v>
      </c>
      <c r="B52" s="19">
        <v>3</v>
      </c>
      <c r="C52" s="7">
        <v>1997</v>
      </c>
      <c r="D52" s="6">
        <v>47767000</v>
      </c>
      <c r="E52" s="23">
        <f t="shared" si="0"/>
        <v>17.681845582473002</v>
      </c>
    </row>
    <row r="53" spans="1:5" x14ac:dyDescent="0.25">
      <c r="A53" s="7" t="s">
        <v>271</v>
      </c>
      <c r="B53" s="19">
        <v>3</v>
      </c>
      <c r="C53" s="7">
        <v>1998</v>
      </c>
      <c r="D53" s="6">
        <v>46377000</v>
      </c>
      <c r="E53" s="23">
        <f t="shared" si="0"/>
        <v>17.652314204646579</v>
      </c>
    </row>
    <row r="54" spans="1:5" x14ac:dyDescent="0.25">
      <c r="A54" s="7" t="s">
        <v>271</v>
      </c>
      <c r="B54" s="19">
        <v>3</v>
      </c>
      <c r="C54" s="7">
        <v>1999</v>
      </c>
      <c r="D54" s="6">
        <v>48689000</v>
      </c>
      <c r="E54" s="23">
        <f t="shared" si="0"/>
        <v>17.7009636898498</v>
      </c>
    </row>
    <row r="55" spans="1:5" x14ac:dyDescent="0.25">
      <c r="A55" s="7" t="s">
        <v>271</v>
      </c>
      <c r="B55" s="19">
        <v>3</v>
      </c>
      <c r="C55" s="7">
        <v>2000</v>
      </c>
      <c r="D55" s="6">
        <v>51238000</v>
      </c>
      <c r="E55" s="23">
        <f t="shared" si="0"/>
        <v>17.751992002224792</v>
      </c>
    </row>
    <row r="56" spans="1:5" x14ac:dyDescent="0.25">
      <c r="A56" s="7" t="s">
        <v>271</v>
      </c>
      <c r="B56" s="19">
        <v>3</v>
      </c>
      <c r="C56" s="7">
        <v>2001</v>
      </c>
      <c r="D56" s="6">
        <v>46927000</v>
      </c>
      <c r="E56" s="23">
        <f t="shared" si="0"/>
        <v>17.664103760732637</v>
      </c>
    </row>
    <row r="57" spans="1:5" x14ac:dyDescent="0.25">
      <c r="A57" s="7" t="s">
        <v>271</v>
      </c>
      <c r="B57" s="19">
        <v>3</v>
      </c>
      <c r="C57" s="7">
        <v>2002</v>
      </c>
      <c r="D57" s="6">
        <v>43581000</v>
      </c>
      <c r="E57" s="23">
        <f t="shared" si="0"/>
        <v>17.590131833523131</v>
      </c>
    </row>
    <row r="58" spans="1:5" x14ac:dyDescent="0.25">
      <c r="A58" s="7" t="s">
        <v>271</v>
      </c>
      <c r="B58" s="19">
        <v>3</v>
      </c>
      <c r="C58" s="7">
        <v>2003</v>
      </c>
      <c r="D58" s="6">
        <v>41218000</v>
      </c>
      <c r="E58" s="23">
        <f t="shared" si="0"/>
        <v>17.534385612113592</v>
      </c>
    </row>
    <row r="59" spans="1:5" x14ac:dyDescent="0.25">
      <c r="A59" s="7" t="s">
        <v>271</v>
      </c>
      <c r="B59" s="19">
        <v>3</v>
      </c>
      <c r="C59" s="7">
        <v>2004</v>
      </c>
      <c r="D59" s="6">
        <v>46086000</v>
      </c>
      <c r="E59" s="23">
        <f t="shared" si="0"/>
        <v>17.646019774208874</v>
      </c>
    </row>
    <row r="60" spans="1:5" x14ac:dyDescent="0.25">
      <c r="A60" s="7" t="s">
        <v>271</v>
      </c>
      <c r="B60" s="19">
        <v>3</v>
      </c>
      <c r="C60" s="7">
        <v>2005</v>
      </c>
      <c r="D60" s="6">
        <v>49206000</v>
      </c>
      <c r="E60" s="23">
        <f t="shared" si="0"/>
        <v>17.711526125246603</v>
      </c>
    </row>
    <row r="61" spans="1:5" x14ac:dyDescent="0.25">
      <c r="A61" s="7" t="s">
        <v>271</v>
      </c>
      <c r="B61" s="19">
        <v>3</v>
      </c>
      <c r="C61" s="7">
        <v>2006</v>
      </c>
      <c r="D61" s="6">
        <v>50977000</v>
      </c>
      <c r="E61" s="23">
        <f t="shared" si="0"/>
        <v>17.746885108574201</v>
      </c>
    </row>
    <row r="62" spans="1:5" x14ac:dyDescent="0.25">
      <c r="A62" s="7" t="s">
        <v>271</v>
      </c>
      <c r="B62" s="19">
        <v>3</v>
      </c>
      <c r="C62" s="7">
        <v>2007</v>
      </c>
      <c r="D62" s="6">
        <v>56135000</v>
      </c>
      <c r="E62" s="23">
        <f t="shared" si="0"/>
        <v>17.843270061875018</v>
      </c>
    </row>
    <row r="63" spans="1:5" x14ac:dyDescent="0.25">
      <c r="A63" s="7" t="s">
        <v>271</v>
      </c>
      <c r="B63" s="19">
        <v>3</v>
      </c>
      <c r="C63" s="7">
        <v>2008</v>
      </c>
      <c r="D63" s="6">
        <v>58007000</v>
      </c>
      <c r="E63" s="23">
        <f t="shared" si="0"/>
        <v>17.876074250883455</v>
      </c>
    </row>
    <row r="64" spans="1:5" x14ac:dyDescent="0.25">
      <c r="A64" s="7" t="s">
        <v>271</v>
      </c>
      <c r="B64" s="19">
        <v>3</v>
      </c>
      <c r="C64" s="7">
        <v>2009</v>
      </c>
      <c r="D64" s="6">
        <v>55103000</v>
      </c>
      <c r="E64" s="23">
        <f t="shared" si="0"/>
        <v>17.824714719101969</v>
      </c>
    </row>
    <row r="65" spans="1:5" x14ac:dyDescent="0.25">
      <c r="A65" s="7" t="s">
        <v>271</v>
      </c>
      <c r="B65" s="19">
        <v>3</v>
      </c>
      <c r="C65" s="7">
        <v>2010</v>
      </c>
      <c r="D65" s="6">
        <v>60010000</v>
      </c>
      <c r="E65" s="23">
        <f t="shared" si="0"/>
        <v>17.910021772965695</v>
      </c>
    </row>
    <row r="66" spans="1:5" x14ac:dyDescent="0.25">
      <c r="A66" s="7" t="s">
        <v>271</v>
      </c>
      <c r="B66" s="19">
        <v>3</v>
      </c>
      <c r="C66" s="7">
        <v>2011</v>
      </c>
      <c r="D66" s="6">
        <v>63477410</v>
      </c>
      <c r="E66" s="23">
        <f t="shared" si="0"/>
        <v>17.966194652538082</v>
      </c>
    </row>
    <row r="67" spans="1:5" x14ac:dyDescent="0.25">
      <c r="A67" s="7" t="s">
        <v>271</v>
      </c>
      <c r="B67" s="19">
        <v>3</v>
      </c>
      <c r="C67" s="7">
        <v>2012</v>
      </c>
      <c r="D67" s="6">
        <v>66966899.999999993</v>
      </c>
      <c r="E67" s="23">
        <f t="shared" ref="E67:E130" si="1">LN(D67)</f>
        <v>18.019709025431542</v>
      </c>
    </row>
    <row r="68" spans="1:5" x14ac:dyDescent="0.25">
      <c r="A68" s="7" t="s">
        <v>271</v>
      </c>
      <c r="B68" s="19">
        <v>3</v>
      </c>
      <c r="C68" s="7">
        <v>2013</v>
      </c>
      <c r="D68" s="6">
        <v>71642910</v>
      </c>
      <c r="E68" s="23">
        <f t="shared" si="1"/>
        <v>18.087204754097318</v>
      </c>
    </row>
    <row r="69" spans="1:5" x14ac:dyDescent="0.25">
      <c r="A69" s="7" t="s">
        <v>271</v>
      </c>
      <c r="B69" s="19">
        <v>3</v>
      </c>
      <c r="C69" s="7">
        <v>2014</v>
      </c>
      <c r="D69" s="6">
        <v>75379350</v>
      </c>
      <c r="E69" s="23">
        <f t="shared" si="1"/>
        <v>18.138043922789169</v>
      </c>
    </row>
    <row r="70" spans="1:5" x14ac:dyDescent="0.25">
      <c r="A70" s="7" t="s">
        <v>271</v>
      </c>
      <c r="B70" s="19">
        <v>3</v>
      </c>
      <c r="C70" s="7">
        <v>2015</v>
      </c>
      <c r="D70" s="6">
        <v>77773520</v>
      </c>
      <c r="E70" s="23">
        <f t="shared" si="1"/>
        <v>18.169311571315873</v>
      </c>
    </row>
    <row r="71" spans="1:5" x14ac:dyDescent="0.25">
      <c r="A71" s="7" t="s">
        <v>271</v>
      </c>
      <c r="B71" s="19">
        <v>3</v>
      </c>
      <c r="C71" s="7">
        <v>2016</v>
      </c>
      <c r="D71" s="6">
        <v>76407480</v>
      </c>
      <c r="E71" s="23">
        <f t="shared" si="1"/>
        <v>18.151591155103453</v>
      </c>
    </row>
    <row r="72" spans="1:5" x14ac:dyDescent="0.25">
      <c r="A72" s="7" t="s">
        <v>271</v>
      </c>
      <c r="B72" s="19">
        <v>3</v>
      </c>
      <c r="C72" s="7">
        <v>2017</v>
      </c>
      <c r="D72" s="6">
        <v>77186740</v>
      </c>
      <c r="E72" s="23">
        <f t="shared" si="1"/>
        <v>18.161738238584249</v>
      </c>
    </row>
    <row r="73" spans="1:5" x14ac:dyDescent="0.25">
      <c r="A73" s="7" t="s">
        <v>271</v>
      </c>
      <c r="B73" s="19">
        <v>3</v>
      </c>
      <c r="C73" s="7">
        <v>2018</v>
      </c>
      <c r="D73" s="6">
        <v>79745920</v>
      </c>
      <c r="E73" s="23">
        <f t="shared" si="1"/>
        <v>18.194356138445908</v>
      </c>
    </row>
    <row r="74" spans="1:5" x14ac:dyDescent="0.25">
      <c r="A74" s="19" t="s">
        <v>286</v>
      </c>
      <c r="B74" s="19">
        <f t="array" ref="B74:B97">4</f>
        <v>4</v>
      </c>
      <c r="C74" s="7">
        <v>1995</v>
      </c>
      <c r="D74" s="6">
        <v>20034000</v>
      </c>
      <c r="E74" s="23">
        <f t="shared" si="1"/>
        <v>16.812941388153845</v>
      </c>
    </row>
    <row r="75" spans="1:5" x14ac:dyDescent="0.25">
      <c r="A75" s="19" t="s">
        <v>286</v>
      </c>
      <c r="B75" s="19">
        <v>4</v>
      </c>
      <c r="C75" s="7">
        <v>1996</v>
      </c>
      <c r="D75" s="6">
        <v>22765000</v>
      </c>
      <c r="E75" s="23">
        <f t="shared" si="1"/>
        <v>16.940734826751019</v>
      </c>
    </row>
    <row r="76" spans="1:5" x14ac:dyDescent="0.25">
      <c r="A76" s="19" t="s">
        <v>286</v>
      </c>
      <c r="B76" s="19">
        <v>4</v>
      </c>
      <c r="C76" s="7">
        <v>1997</v>
      </c>
      <c r="D76" s="6">
        <v>23770000</v>
      </c>
      <c r="E76" s="23">
        <f t="shared" si="1"/>
        <v>16.983934839336378</v>
      </c>
    </row>
    <row r="77" spans="1:5" x14ac:dyDescent="0.25">
      <c r="A77" s="19" t="s">
        <v>286</v>
      </c>
      <c r="B77" s="19">
        <v>4</v>
      </c>
      <c r="C77" s="7">
        <v>1998</v>
      </c>
      <c r="D77" s="6">
        <v>25073000</v>
      </c>
      <c r="E77" s="23">
        <f t="shared" si="1"/>
        <v>17.037302127913371</v>
      </c>
    </row>
    <row r="78" spans="1:5" x14ac:dyDescent="0.25">
      <c r="A78" s="19" t="s">
        <v>286</v>
      </c>
      <c r="B78" s="19">
        <v>4</v>
      </c>
      <c r="C78" s="7">
        <v>1999</v>
      </c>
      <c r="D78" s="6">
        <v>27047000</v>
      </c>
      <c r="E78" s="23">
        <f t="shared" si="1"/>
        <v>17.11308665137614</v>
      </c>
    </row>
    <row r="79" spans="1:5" x14ac:dyDescent="0.25">
      <c r="A79" s="19" t="s">
        <v>286</v>
      </c>
      <c r="B79" s="19">
        <v>4</v>
      </c>
      <c r="C79" s="7">
        <v>2000</v>
      </c>
      <c r="D79" s="6">
        <v>31229000</v>
      </c>
      <c r="E79" s="23">
        <f t="shared" si="1"/>
        <v>17.256857708253477</v>
      </c>
    </row>
    <row r="80" spans="1:5" x14ac:dyDescent="0.25">
      <c r="A80" s="19" t="s">
        <v>286</v>
      </c>
      <c r="B80" s="19">
        <v>4</v>
      </c>
      <c r="C80" s="7">
        <v>2001</v>
      </c>
      <c r="D80" s="6">
        <v>33167000</v>
      </c>
      <c r="E80" s="23">
        <f t="shared" si="1"/>
        <v>17.317065963661463</v>
      </c>
    </row>
    <row r="81" spans="1:5" x14ac:dyDescent="0.25">
      <c r="A81" s="19" t="s">
        <v>286</v>
      </c>
      <c r="B81" s="19">
        <v>4</v>
      </c>
      <c r="C81" s="7">
        <v>2002</v>
      </c>
      <c r="D81" s="6">
        <v>36803000</v>
      </c>
      <c r="E81" s="23">
        <f t="shared" si="1"/>
        <v>17.421089921555573</v>
      </c>
    </row>
    <row r="82" spans="1:5" x14ac:dyDescent="0.25">
      <c r="A82" s="19" t="s">
        <v>286</v>
      </c>
      <c r="B82" s="19">
        <v>4</v>
      </c>
      <c r="C82" s="7">
        <v>2003</v>
      </c>
      <c r="D82" s="6">
        <v>32970000</v>
      </c>
      <c r="E82" s="23">
        <f t="shared" si="1"/>
        <v>17.311108615047914</v>
      </c>
    </row>
    <row r="83" spans="1:5" x14ac:dyDescent="0.25">
      <c r="A83" s="19" t="s">
        <v>286</v>
      </c>
      <c r="B83" s="19">
        <v>4</v>
      </c>
      <c r="C83" s="7">
        <v>2004</v>
      </c>
      <c r="D83" s="6">
        <v>41761000</v>
      </c>
      <c r="E83" s="23">
        <f t="shared" si="1"/>
        <v>17.547473447612102</v>
      </c>
    </row>
    <row r="84" spans="1:5" x14ac:dyDescent="0.25">
      <c r="A84" s="19" t="s">
        <v>286</v>
      </c>
      <c r="B84" s="19">
        <v>4</v>
      </c>
      <c r="C84" s="7">
        <v>2005</v>
      </c>
      <c r="D84" s="6">
        <v>46809000</v>
      </c>
      <c r="E84" s="23">
        <f t="shared" si="1"/>
        <v>17.661586050091429</v>
      </c>
    </row>
    <row r="85" spans="1:5" x14ac:dyDescent="0.25">
      <c r="A85" s="19" t="s">
        <v>286</v>
      </c>
      <c r="B85" s="19">
        <v>4</v>
      </c>
      <c r="C85" s="7">
        <v>2006</v>
      </c>
      <c r="D85" s="6">
        <v>49913000</v>
      </c>
      <c r="E85" s="23">
        <f t="shared" si="1"/>
        <v>17.725792047834119</v>
      </c>
    </row>
    <row r="86" spans="1:5" x14ac:dyDescent="0.25">
      <c r="A86" s="19" t="s">
        <v>286</v>
      </c>
      <c r="B86" s="19">
        <v>4</v>
      </c>
      <c r="C86" s="7">
        <v>2007</v>
      </c>
      <c r="D86" s="6">
        <v>54720000</v>
      </c>
      <c r="E86" s="23">
        <f t="shared" si="1"/>
        <v>17.817739831278569</v>
      </c>
    </row>
    <row r="87" spans="1:5" x14ac:dyDescent="0.25">
      <c r="A87" s="19" t="s">
        <v>286</v>
      </c>
      <c r="B87" s="19">
        <v>4</v>
      </c>
      <c r="C87" s="7">
        <v>2008</v>
      </c>
      <c r="D87" s="6">
        <v>53049000</v>
      </c>
      <c r="E87" s="23">
        <f t="shared" si="1"/>
        <v>17.786726572705224</v>
      </c>
    </row>
    <row r="88" spans="1:5" x14ac:dyDescent="0.25">
      <c r="A88" s="19" t="s">
        <v>286</v>
      </c>
      <c r="B88" s="19">
        <v>4</v>
      </c>
      <c r="C88" s="7">
        <v>2009</v>
      </c>
      <c r="D88" s="6">
        <v>50875000</v>
      </c>
      <c r="E88" s="23">
        <f t="shared" si="1"/>
        <v>17.744882201727034</v>
      </c>
    </row>
    <row r="89" spans="1:5" x14ac:dyDescent="0.25">
      <c r="A89" s="19" t="s">
        <v>286</v>
      </c>
      <c r="B89" s="19">
        <v>4</v>
      </c>
      <c r="C89" s="7">
        <v>2010</v>
      </c>
      <c r="D89" s="6">
        <v>55664000</v>
      </c>
      <c r="E89" s="23">
        <f t="shared" si="1"/>
        <v>17.83484417637386</v>
      </c>
    </row>
    <row r="90" spans="1:5" x14ac:dyDescent="0.25">
      <c r="A90" s="19" t="s">
        <v>286</v>
      </c>
      <c r="B90" s="19">
        <v>4</v>
      </c>
      <c r="C90" s="7">
        <v>2011</v>
      </c>
      <c r="D90" s="6">
        <v>57581000</v>
      </c>
      <c r="E90" s="23">
        <f t="shared" si="1"/>
        <v>17.868703210138865</v>
      </c>
    </row>
    <row r="91" spans="1:5" x14ac:dyDescent="0.25">
      <c r="A91" s="19" t="s">
        <v>286</v>
      </c>
      <c r="B91" s="19">
        <v>4</v>
      </c>
      <c r="C91" s="7">
        <v>2012</v>
      </c>
      <c r="D91" s="6">
        <v>57725000</v>
      </c>
      <c r="E91" s="23">
        <f t="shared" si="1"/>
        <v>17.871200913204834</v>
      </c>
    </row>
    <row r="92" spans="1:5" x14ac:dyDescent="0.25">
      <c r="A92" s="19" t="s">
        <v>286</v>
      </c>
      <c r="B92" s="19">
        <v>4</v>
      </c>
      <c r="C92" s="7">
        <v>2013</v>
      </c>
      <c r="D92" s="6">
        <v>55686000</v>
      </c>
      <c r="E92" s="23">
        <f t="shared" si="1"/>
        <v>17.835239326805585</v>
      </c>
    </row>
    <row r="93" spans="1:5" x14ac:dyDescent="0.25">
      <c r="A93" s="19" t="s">
        <v>286</v>
      </c>
      <c r="B93" s="19">
        <v>4</v>
      </c>
      <c r="C93" s="7">
        <v>2014</v>
      </c>
      <c r="D93" s="6">
        <v>55622000</v>
      </c>
      <c r="E93" s="23">
        <f t="shared" si="1"/>
        <v>17.834089364411994</v>
      </c>
    </row>
    <row r="94" spans="1:5" x14ac:dyDescent="0.25">
      <c r="A94" s="19" t="s">
        <v>286</v>
      </c>
      <c r="B94" s="19">
        <v>4</v>
      </c>
      <c r="C94" s="7">
        <v>2015</v>
      </c>
      <c r="D94" s="6">
        <v>56886000</v>
      </c>
      <c r="E94" s="23">
        <f t="shared" si="1"/>
        <v>17.856559823128151</v>
      </c>
    </row>
    <row r="95" spans="1:5" x14ac:dyDescent="0.25">
      <c r="A95" s="19" t="s">
        <v>286</v>
      </c>
      <c r="B95" s="19">
        <v>4</v>
      </c>
      <c r="C95" s="7">
        <v>2016</v>
      </c>
      <c r="D95" s="6">
        <v>59270000</v>
      </c>
      <c r="E95" s="23">
        <f t="shared" si="1"/>
        <v>17.897613833764019</v>
      </c>
    </row>
    <row r="96" spans="1:5" x14ac:dyDescent="0.25">
      <c r="A96" s="19" t="s">
        <v>286</v>
      </c>
      <c r="B96" s="19">
        <v>4</v>
      </c>
      <c r="C96" s="7">
        <v>2017</v>
      </c>
      <c r="D96" s="6">
        <v>60740000</v>
      </c>
      <c r="E96" s="23">
        <f t="shared" si="1"/>
        <v>17.922113017581879</v>
      </c>
    </row>
    <row r="97" spans="1:5" x14ac:dyDescent="0.25">
      <c r="A97" s="19" t="s">
        <v>286</v>
      </c>
      <c r="B97" s="19">
        <v>4</v>
      </c>
      <c r="C97" s="7">
        <v>2018</v>
      </c>
      <c r="D97" s="6">
        <v>62900000</v>
      </c>
      <c r="E97" s="23">
        <f t="shared" si="1"/>
        <v>17.957056721670668</v>
      </c>
    </row>
    <row r="98" spans="1:5" x14ac:dyDescent="0.25">
      <c r="A98" s="19" t="s">
        <v>277</v>
      </c>
      <c r="B98" s="19">
        <f t="array" ref="B98:B121">5</f>
        <v>5</v>
      </c>
      <c r="C98" s="7">
        <v>1995</v>
      </c>
      <c r="D98" s="6">
        <v>31052000</v>
      </c>
      <c r="E98" s="23">
        <f t="shared" si="1"/>
        <v>17.251173776507709</v>
      </c>
    </row>
    <row r="99" spans="1:5" x14ac:dyDescent="0.25">
      <c r="A99" s="19" t="s">
        <v>277</v>
      </c>
      <c r="B99" s="19">
        <v>5</v>
      </c>
      <c r="C99" s="7">
        <v>1996</v>
      </c>
      <c r="D99" s="6">
        <v>34080000</v>
      </c>
      <c r="E99" s="23">
        <f t="shared" si="1"/>
        <v>17.344221259925391</v>
      </c>
    </row>
    <row r="100" spans="1:5" x14ac:dyDescent="0.25">
      <c r="A100" s="19" t="s">
        <v>277</v>
      </c>
      <c r="B100" s="19">
        <v>5</v>
      </c>
      <c r="C100" s="7">
        <v>1997</v>
      </c>
      <c r="D100" s="6">
        <v>34692000</v>
      </c>
      <c r="E100" s="23">
        <f t="shared" si="1"/>
        <v>17.362019670786484</v>
      </c>
    </row>
    <row r="101" spans="1:5" x14ac:dyDescent="0.25">
      <c r="A101" s="19" t="s">
        <v>277</v>
      </c>
      <c r="B101" s="19">
        <v>5</v>
      </c>
      <c r="C101" s="7">
        <v>1998</v>
      </c>
      <c r="D101" s="6">
        <v>34933000</v>
      </c>
      <c r="E101" s="23">
        <f t="shared" si="1"/>
        <v>17.368942499152848</v>
      </c>
    </row>
    <row r="102" spans="1:5" x14ac:dyDescent="0.25">
      <c r="A102" s="19" t="s">
        <v>277</v>
      </c>
      <c r="B102" s="19">
        <v>5</v>
      </c>
      <c r="C102" s="7">
        <v>1999</v>
      </c>
      <c r="D102" s="6">
        <v>36516000</v>
      </c>
      <c r="E102" s="23">
        <f t="shared" si="1"/>
        <v>17.413261078667109</v>
      </c>
    </row>
    <row r="103" spans="1:5" x14ac:dyDescent="0.25">
      <c r="A103" s="19" t="s">
        <v>277</v>
      </c>
      <c r="B103" s="19">
        <v>5</v>
      </c>
      <c r="C103" s="7">
        <v>2000</v>
      </c>
      <c r="D103" s="6">
        <v>41181000</v>
      </c>
      <c r="E103" s="23">
        <f t="shared" si="1"/>
        <v>17.533487542901906</v>
      </c>
    </row>
    <row r="104" spans="1:5" x14ac:dyDescent="0.25">
      <c r="A104" s="19" t="s">
        <v>277</v>
      </c>
      <c r="B104" s="19">
        <v>5</v>
      </c>
      <c r="C104" s="7">
        <v>2001</v>
      </c>
      <c r="D104" s="6">
        <v>39563000</v>
      </c>
      <c r="E104" s="23">
        <f t="shared" si="1"/>
        <v>17.493404896019456</v>
      </c>
    </row>
    <row r="105" spans="1:5" x14ac:dyDescent="0.25">
      <c r="A105" s="19" t="s">
        <v>277</v>
      </c>
      <c r="B105" s="19">
        <v>5</v>
      </c>
      <c r="C105" s="7">
        <v>2002</v>
      </c>
      <c r="D105" s="6">
        <v>39799000</v>
      </c>
      <c r="E105" s="23">
        <f t="shared" si="1"/>
        <v>17.499352344310871</v>
      </c>
    </row>
    <row r="106" spans="1:5" x14ac:dyDescent="0.25">
      <c r="A106" s="19" t="s">
        <v>277</v>
      </c>
      <c r="B106" s="19">
        <v>5</v>
      </c>
      <c r="C106" s="7">
        <v>2003</v>
      </c>
      <c r="D106" s="6">
        <v>39604000</v>
      </c>
      <c r="E106" s="23">
        <f t="shared" si="1"/>
        <v>17.494440681224543</v>
      </c>
    </row>
    <row r="107" spans="1:5" x14ac:dyDescent="0.25">
      <c r="A107" s="19" t="s">
        <v>277</v>
      </c>
      <c r="B107" s="19">
        <v>5</v>
      </c>
      <c r="C107" s="7">
        <v>2004</v>
      </c>
      <c r="D107" s="6">
        <v>37071000</v>
      </c>
      <c r="E107" s="23">
        <f t="shared" si="1"/>
        <v>17.428345550754436</v>
      </c>
    </row>
    <row r="108" spans="1:5" x14ac:dyDescent="0.25">
      <c r="A108" s="19" t="s">
        <v>277</v>
      </c>
      <c r="B108" s="19">
        <v>5</v>
      </c>
      <c r="C108" s="7">
        <v>2005</v>
      </c>
      <c r="D108" s="6">
        <v>36513000</v>
      </c>
      <c r="E108" s="23">
        <f t="shared" si="1"/>
        <v>17.413178919524803</v>
      </c>
    </row>
    <row r="109" spans="1:5" x14ac:dyDescent="0.25">
      <c r="A109" s="19" t="s">
        <v>277</v>
      </c>
      <c r="B109" s="19">
        <v>5</v>
      </c>
      <c r="C109" s="7">
        <v>2006</v>
      </c>
      <c r="D109" s="6">
        <v>41058000</v>
      </c>
      <c r="E109" s="23">
        <f t="shared" si="1"/>
        <v>17.530496259162689</v>
      </c>
    </row>
    <row r="110" spans="1:5" x14ac:dyDescent="0.25">
      <c r="A110" s="19" t="s">
        <v>277</v>
      </c>
      <c r="B110" s="19">
        <v>5</v>
      </c>
      <c r="C110" s="7">
        <v>2007</v>
      </c>
      <c r="D110" s="6">
        <v>43654000</v>
      </c>
      <c r="E110" s="23">
        <f t="shared" si="1"/>
        <v>17.591805474081159</v>
      </c>
    </row>
    <row r="111" spans="1:5" x14ac:dyDescent="0.25">
      <c r="A111" s="19" t="s">
        <v>277</v>
      </c>
      <c r="B111" s="19">
        <v>5</v>
      </c>
      <c r="C111" s="7">
        <v>2008</v>
      </c>
      <c r="D111" s="6">
        <v>42734000</v>
      </c>
      <c r="E111" s="23">
        <f t="shared" si="1"/>
        <v>17.570505414285069</v>
      </c>
    </row>
    <row r="112" spans="1:5" x14ac:dyDescent="0.25">
      <c r="A112" s="19" t="s">
        <v>277</v>
      </c>
      <c r="B112" s="19">
        <v>5</v>
      </c>
      <c r="C112" s="7">
        <v>2009</v>
      </c>
      <c r="D112" s="6">
        <v>43239000</v>
      </c>
      <c r="E112" s="23">
        <f t="shared" si="1"/>
        <v>17.582253423733349</v>
      </c>
    </row>
    <row r="113" spans="1:5" x14ac:dyDescent="0.25">
      <c r="A113" s="19" t="s">
        <v>277</v>
      </c>
      <c r="B113" s="19">
        <v>5</v>
      </c>
      <c r="C113" s="7">
        <v>2010</v>
      </c>
      <c r="D113" s="6">
        <v>43626000</v>
      </c>
      <c r="E113" s="23">
        <f t="shared" si="1"/>
        <v>17.591163860860249</v>
      </c>
    </row>
    <row r="114" spans="1:5" x14ac:dyDescent="0.25">
      <c r="A114" s="19" t="s">
        <v>277</v>
      </c>
      <c r="B114" s="19">
        <v>5</v>
      </c>
      <c r="C114" s="7">
        <v>2011</v>
      </c>
      <c r="D114" s="6">
        <v>46119000</v>
      </c>
      <c r="E114" s="23">
        <f t="shared" si="1"/>
        <v>17.646735570562846</v>
      </c>
    </row>
    <row r="115" spans="1:5" x14ac:dyDescent="0.25">
      <c r="A115" s="19" t="s">
        <v>277</v>
      </c>
      <c r="B115" s="19">
        <v>5</v>
      </c>
      <c r="C115" s="7">
        <v>2012</v>
      </c>
      <c r="D115" s="6">
        <v>46360000</v>
      </c>
      <c r="E115" s="23">
        <f t="shared" si="1"/>
        <v>17.651947576435823</v>
      </c>
    </row>
    <row r="116" spans="1:5" x14ac:dyDescent="0.25">
      <c r="A116" s="19" t="s">
        <v>277</v>
      </c>
      <c r="B116" s="19">
        <v>5</v>
      </c>
      <c r="C116" s="7">
        <v>2013</v>
      </c>
      <c r="D116" s="6">
        <v>47704000</v>
      </c>
      <c r="E116" s="23">
        <f t="shared" si="1"/>
        <v>17.680525809785077</v>
      </c>
    </row>
    <row r="117" spans="1:5" x14ac:dyDescent="0.25">
      <c r="A117" s="19" t="s">
        <v>277</v>
      </c>
      <c r="B117" s="19">
        <v>5</v>
      </c>
      <c r="C117" s="7">
        <v>2014</v>
      </c>
      <c r="D117" s="6">
        <v>48576000</v>
      </c>
      <c r="E117" s="23">
        <f t="shared" si="1"/>
        <v>17.698640139737439</v>
      </c>
    </row>
    <row r="118" spans="1:5" x14ac:dyDescent="0.25">
      <c r="A118" s="19" t="s">
        <v>277</v>
      </c>
      <c r="B118" s="19">
        <v>5</v>
      </c>
      <c r="C118" s="7">
        <v>2015</v>
      </c>
      <c r="D118" s="6">
        <v>50732000</v>
      </c>
      <c r="E118" s="23">
        <f t="shared" si="1"/>
        <v>17.742067433169456</v>
      </c>
    </row>
    <row r="119" spans="1:5" x14ac:dyDescent="0.25">
      <c r="A119" s="19" t="s">
        <v>277</v>
      </c>
      <c r="B119" s="19">
        <v>5</v>
      </c>
      <c r="C119" s="7">
        <v>2016</v>
      </c>
      <c r="D119" s="6">
        <v>52372000</v>
      </c>
      <c r="E119" s="23">
        <f t="shared" si="1"/>
        <v>17.773882655329782</v>
      </c>
    </row>
    <row r="120" spans="1:5" x14ac:dyDescent="0.25">
      <c r="A120" s="19" t="s">
        <v>277</v>
      </c>
      <c r="B120" s="19">
        <v>5</v>
      </c>
      <c r="C120" s="7">
        <v>2017</v>
      </c>
      <c r="D120" s="6">
        <v>58253000</v>
      </c>
      <c r="E120" s="23">
        <f t="shared" si="1"/>
        <v>17.880306151229817</v>
      </c>
    </row>
    <row r="121" spans="1:5" x14ac:dyDescent="0.25">
      <c r="A121" s="19" t="s">
        <v>277</v>
      </c>
      <c r="B121" s="19">
        <v>5</v>
      </c>
      <c r="C121" s="7">
        <v>2018</v>
      </c>
      <c r="D121" s="6">
        <v>61567200</v>
      </c>
      <c r="E121" s="23">
        <f t="shared" si="1"/>
        <v>17.935639819160102</v>
      </c>
    </row>
    <row r="122" spans="1:5" x14ac:dyDescent="0.25">
      <c r="A122" s="19" t="s">
        <v>278</v>
      </c>
      <c r="B122" s="7">
        <f t="array" ref="B122:B145">6</f>
        <v>6</v>
      </c>
      <c r="C122" s="7">
        <v>1995</v>
      </c>
      <c r="D122" s="6">
        <v>7083000</v>
      </c>
      <c r="E122" s="23">
        <f t="shared" si="1"/>
        <v>15.77320810473576</v>
      </c>
    </row>
    <row r="123" spans="1:5" x14ac:dyDescent="0.25">
      <c r="A123" s="19" t="s">
        <v>278</v>
      </c>
      <c r="B123" s="7">
        <v>6</v>
      </c>
      <c r="C123" s="7">
        <v>1996</v>
      </c>
      <c r="D123" s="6">
        <v>7966000</v>
      </c>
      <c r="E123" s="23">
        <f t="shared" si="1"/>
        <v>15.890693042723727</v>
      </c>
    </row>
    <row r="124" spans="1:5" x14ac:dyDescent="0.25">
      <c r="A124" s="19" t="s">
        <v>278</v>
      </c>
      <c r="B124" s="7">
        <v>6</v>
      </c>
      <c r="C124" s="7">
        <v>1997</v>
      </c>
      <c r="D124" s="6">
        <v>9040000</v>
      </c>
      <c r="E124" s="23">
        <f t="shared" si="1"/>
        <v>16.017169732368359</v>
      </c>
    </row>
    <row r="125" spans="1:5" x14ac:dyDescent="0.25">
      <c r="A125" s="19" t="s">
        <v>278</v>
      </c>
      <c r="B125" s="7">
        <v>6</v>
      </c>
      <c r="C125" s="7">
        <v>1998</v>
      </c>
      <c r="D125" s="6">
        <v>8960000</v>
      </c>
      <c r="E125" s="23">
        <f t="shared" si="1"/>
        <v>16.008280784951115</v>
      </c>
    </row>
    <row r="126" spans="1:5" x14ac:dyDescent="0.25">
      <c r="A126" s="19" t="s">
        <v>278</v>
      </c>
      <c r="B126" s="7">
        <v>6</v>
      </c>
      <c r="C126" s="7">
        <v>1999</v>
      </c>
      <c r="D126" s="6">
        <v>6893000</v>
      </c>
      <c r="E126" s="23">
        <f t="shared" si="1"/>
        <v>15.746016961867788</v>
      </c>
    </row>
    <row r="127" spans="1:5" x14ac:dyDescent="0.25">
      <c r="A127" s="19" t="s">
        <v>278</v>
      </c>
      <c r="B127" s="7">
        <v>6</v>
      </c>
      <c r="C127" s="7">
        <v>2000</v>
      </c>
      <c r="D127" s="6">
        <v>9586000</v>
      </c>
      <c r="E127" s="23">
        <f t="shared" si="1"/>
        <v>16.075814258701712</v>
      </c>
    </row>
    <row r="128" spans="1:5" x14ac:dyDescent="0.25">
      <c r="A128" s="19" t="s">
        <v>278</v>
      </c>
      <c r="B128" s="7">
        <v>6</v>
      </c>
      <c r="C128" s="7">
        <v>2001</v>
      </c>
      <c r="D128" s="6">
        <v>10783000</v>
      </c>
      <c r="E128" s="23">
        <f t="shared" si="1"/>
        <v>16.193481377864209</v>
      </c>
    </row>
    <row r="129" spans="1:5" x14ac:dyDescent="0.25">
      <c r="A129" s="19" t="s">
        <v>278</v>
      </c>
      <c r="B129" s="7">
        <v>6</v>
      </c>
      <c r="C129" s="7">
        <v>2002</v>
      </c>
      <c r="D129" s="6">
        <v>12790000</v>
      </c>
      <c r="E129" s="23">
        <f t="shared" si="1"/>
        <v>16.364174173555025</v>
      </c>
    </row>
    <row r="130" spans="1:5" x14ac:dyDescent="0.25">
      <c r="A130" s="19" t="s">
        <v>278</v>
      </c>
      <c r="B130" s="7">
        <v>6</v>
      </c>
      <c r="C130" s="7">
        <v>2003</v>
      </c>
      <c r="D130" s="6">
        <v>13341000</v>
      </c>
      <c r="E130" s="23">
        <f t="shared" si="1"/>
        <v>16.406352558160943</v>
      </c>
    </row>
    <row r="131" spans="1:5" x14ac:dyDescent="0.25">
      <c r="A131" s="19" t="s">
        <v>278</v>
      </c>
      <c r="B131" s="7">
        <v>6</v>
      </c>
      <c r="C131" s="7">
        <v>2004</v>
      </c>
      <c r="D131" s="6">
        <v>16826000</v>
      </c>
      <c r="E131" s="23">
        <f t="shared" ref="E131:E194" si="2">LN(D131)</f>
        <v>16.638435867092895</v>
      </c>
    </row>
    <row r="132" spans="1:5" x14ac:dyDescent="0.25">
      <c r="A132" s="19" t="s">
        <v>278</v>
      </c>
      <c r="B132" s="7">
        <v>6</v>
      </c>
      <c r="C132" s="7">
        <v>2005</v>
      </c>
      <c r="D132" s="6">
        <v>20273000</v>
      </c>
      <c r="E132" s="23">
        <f t="shared" si="2"/>
        <v>16.824800509450331</v>
      </c>
    </row>
    <row r="133" spans="1:5" x14ac:dyDescent="0.25">
      <c r="A133" s="19" t="s">
        <v>278</v>
      </c>
      <c r="B133" s="7">
        <v>6</v>
      </c>
      <c r="C133" s="7">
        <v>2006</v>
      </c>
      <c r="D133" s="6">
        <v>18916000</v>
      </c>
      <c r="E133" s="23">
        <f t="shared" si="2"/>
        <v>16.755518682745905</v>
      </c>
    </row>
    <row r="134" spans="1:5" x14ac:dyDescent="0.25">
      <c r="A134" s="19" t="s">
        <v>278</v>
      </c>
      <c r="B134" s="7">
        <v>6</v>
      </c>
      <c r="C134" s="7">
        <v>2007</v>
      </c>
      <c r="D134" s="6">
        <v>26122000</v>
      </c>
      <c r="E134" s="23">
        <f t="shared" si="2"/>
        <v>17.078288429119603</v>
      </c>
    </row>
    <row r="135" spans="1:5" x14ac:dyDescent="0.25">
      <c r="A135" s="19" t="s">
        <v>278</v>
      </c>
      <c r="B135" s="7">
        <v>6</v>
      </c>
      <c r="C135" s="7">
        <v>2008</v>
      </c>
      <c r="D135" s="6">
        <v>29792000</v>
      </c>
      <c r="E135" s="23">
        <f t="shared" si="2"/>
        <v>17.209750459058931</v>
      </c>
    </row>
    <row r="136" spans="1:5" x14ac:dyDescent="0.25">
      <c r="A136" s="19" t="s">
        <v>278</v>
      </c>
      <c r="B136" s="7">
        <v>6</v>
      </c>
      <c r="C136" s="7">
        <v>2009</v>
      </c>
      <c r="D136" s="6">
        <v>30187000</v>
      </c>
      <c r="E136" s="23">
        <f t="shared" si="2"/>
        <v>17.222921926092898</v>
      </c>
    </row>
    <row r="137" spans="1:5" x14ac:dyDescent="0.25">
      <c r="A137" s="19" t="s">
        <v>278</v>
      </c>
      <c r="B137" s="7">
        <v>6</v>
      </c>
      <c r="C137" s="7">
        <v>2010</v>
      </c>
      <c r="D137" s="6">
        <v>31364000</v>
      </c>
      <c r="E137" s="23">
        <f t="shared" si="2"/>
        <v>17.26117129633295</v>
      </c>
    </row>
    <row r="138" spans="1:5" x14ac:dyDescent="0.25">
      <c r="A138" s="19" t="s">
        <v>278</v>
      </c>
      <c r="B138" s="7">
        <v>6</v>
      </c>
      <c r="C138" s="7">
        <v>2011</v>
      </c>
      <c r="D138" s="6">
        <v>34654000</v>
      </c>
      <c r="E138" s="23">
        <f t="shared" si="2"/>
        <v>17.36092371705293</v>
      </c>
    </row>
    <row r="139" spans="1:5" x14ac:dyDescent="0.25">
      <c r="A139" s="19" t="s">
        <v>278</v>
      </c>
      <c r="B139" s="7">
        <v>6</v>
      </c>
      <c r="C139" s="7">
        <v>2012</v>
      </c>
      <c r="D139" s="6">
        <v>35698000</v>
      </c>
      <c r="E139" s="23">
        <f t="shared" si="2"/>
        <v>17.39060522277159</v>
      </c>
    </row>
    <row r="140" spans="1:5" x14ac:dyDescent="0.25">
      <c r="A140" s="19" t="s">
        <v>278</v>
      </c>
      <c r="B140" s="7">
        <v>6</v>
      </c>
      <c r="C140" s="7">
        <v>2013</v>
      </c>
      <c r="D140" s="6">
        <v>37795000</v>
      </c>
      <c r="E140" s="23">
        <f t="shared" si="2"/>
        <v>17.447687376708416</v>
      </c>
    </row>
    <row r="141" spans="1:5" x14ac:dyDescent="0.25">
      <c r="A141" s="19" t="s">
        <v>278</v>
      </c>
      <c r="B141" s="7">
        <v>6</v>
      </c>
      <c r="C141" s="7">
        <v>2014</v>
      </c>
      <c r="D141" s="6">
        <v>39811000</v>
      </c>
      <c r="E141" s="23">
        <f t="shared" si="2"/>
        <v>17.499653813977769</v>
      </c>
    </row>
    <row r="142" spans="1:5" x14ac:dyDescent="0.25">
      <c r="A142" s="19" t="s">
        <v>278</v>
      </c>
      <c r="B142" s="7">
        <v>6</v>
      </c>
      <c r="C142" s="7">
        <v>2015</v>
      </c>
      <c r="D142" s="6">
        <v>39478000</v>
      </c>
      <c r="E142" s="23">
        <f t="shared" si="2"/>
        <v>17.49125411268507</v>
      </c>
    </row>
    <row r="143" spans="1:5" x14ac:dyDescent="0.25">
      <c r="A143" s="19" t="s">
        <v>278</v>
      </c>
      <c r="B143" s="7">
        <v>6</v>
      </c>
      <c r="C143" s="7">
        <v>2016</v>
      </c>
      <c r="D143" s="6">
        <v>30289000</v>
      </c>
      <c r="E143" s="23">
        <f t="shared" si="2"/>
        <v>17.226295168262336</v>
      </c>
    </row>
    <row r="144" spans="1:5" x14ac:dyDescent="0.25">
      <c r="A144" s="19" t="s">
        <v>278</v>
      </c>
      <c r="B144" s="7">
        <v>6</v>
      </c>
      <c r="C144" s="7">
        <v>2017</v>
      </c>
      <c r="D144" s="6">
        <v>37601000</v>
      </c>
      <c r="E144" s="23">
        <f t="shared" si="2"/>
        <v>17.442541203751144</v>
      </c>
    </row>
    <row r="145" spans="1:5" x14ac:dyDescent="0.25">
      <c r="A145" s="19" t="s">
        <v>278</v>
      </c>
      <c r="B145" s="7">
        <v>6</v>
      </c>
      <c r="C145" s="7">
        <v>2018</v>
      </c>
      <c r="D145" s="6">
        <v>45768000</v>
      </c>
      <c r="E145" s="23">
        <f t="shared" si="2"/>
        <v>17.639095714930502</v>
      </c>
    </row>
    <row r="146" spans="1:5" x14ac:dyDescent="0.25">
      <c r="A146" s="19" t="s">
        <v>279</v>
      </c>
      <c r="B146" s="7">
        <f t="array" ref="B146:B169">7</f>
        <v>7</v>
      </c>
      <c r="C146" s="7">
        <v>1995</v>
      </c>
      <c r="D146" s="6">
        <v>20241000</v>
      </c>
      <c r="E146" s="23">
        <f t="shared" si="2"/>
        <v>16.823220808277672</v>
      </c>
    </row>
    <row r="147" spans="1:5" x14ac:dyDescent="0.25">
      <c r="A147" s="19" t="s">
        <v>279</v>
      </c>
      <c r="B147" s="7">
        <v>7</v>
      </c>
      <c r="C147" s="7">
        <v>1996</v>
      </c>
      <c r="D147" s="6">
        <v>21395000</v>
      </c>
      <c r="E147" s="23">
        <f t="shared" si="2"/>
        <v>16.878667807833054</v>
      </c>
    </row>
    <row r="148" spans="1:5" x14ac:dyDescent="0.25">
      <c r="A148" s="19" t="s">
        <v>279</v>
      </c>
      <c r="B148" s="7">
        <v>7</v>
      </c>
      <c r="C148" s="7">
        <v>1997</v>
      </c>
      <c r="D148" s="6">
        <v>19351000</v>
      </c>
      <c r="E148" s="23">
        <f t="shared" si="2"/>
        <v>16.778254655691285</v>
      </c>
    </row>
    <row r="149" spans="1:5" x14ac:dyDescent="0.25">
      <c r="A149" s="19" t="s">
        <v>279</v>
      </c>
      <c r="B149" s="7">
        <v>7</v>
      </c>
      <c r="C149" s="7">
        <v>1998</v>
      </c>
      <c r="D149" s="6">
        <v>19392000</v>
      </c>
      <c r="E149" s="23">
        <f t="shared" si="2"/>
        <v>16.780371167851179</v>
      </c>
    </row>
    <row r="150" spans="1:5" x14ac:dyDescent="0.25">
      <c r="A150" s="19" t="s">
        <v>279</v>
      </c>
      <c r="B150" s="7">
        <v>7</v>
      </c>
      <c r="C150" s="7">
        <v>1999</v>
      </c>
      <c r="D150" s="6">
        <v>19043000</v>
      </c>
      <c r="E150" s="23">
        <f t="shared" si="2"/>
        <v>16.762210137940954</v>
      </c>
    </row>
    <row r="151" spans="1:5" x14ac:dyDescent="0.25">
      <c r="A151" s="19" t="s">
        <v>279</v>
      </c>
      <c r="B151" s="7">
        <v>7</v>
      </c>
      <c r="C151" s="7">
        <v>2000</v>
      </c>
      <c r="D151" s="6">
        <v>20641000</v>
      </c>
      <c r="E151" s="23">
        <f t="shared" si="2"/>
        <v>16.842789947016396</v>
      </c>
    </row>
    <row r="152" spans="1:5" x14ac:dyDescent="0.25">
      <c r="A152" s="19" t="s">
        <v>279</v>
      </c>
      <c r="B152" s="7">
        <v>7</v>
      </c>
      <c r="C152" s="7">
        <v>2001</v>
      </c>
      <c r="D152" s="6">
        <v>19810000</v>
      </c>
      <c r="E152" s="23">
        <f t="shared" si="2"/>
        <v>16.801697418674735</v>
      </c>
    </row>
    <row r="153" spans="1:5" x14ac:dyDescent="0.25">
      <c r="A153" s="19" t="s">
        <v>279</v>
      </c>
      <c r="B153" s="7">
        <v>7</v>
      </c>
      <c r="C153" s="7">
        <v>2002</v>
      </c>
      <c r="D153" s="6">
        <v>19667000</v>
      </c>
      <c r="E153" s="23">
        <f t="shared" si="2"/>
        <v>16.794452662210791</v>
      </c>
    </row>
    <row r="154" spans="1:5" x14ac:dyDescent="0.25">
      <c r="A154" s="19" t="s">
        <v>279</v>
      </c>
      <c r="B154" s="7">
        <v>7</v>
      </c>
      <c r="C154" s="7">
        <v>2003</v>
      </c>
      <c r="D154" s="6">
        <v>18665000</v>
      </c>
      <c r="E154" s="23">
        <f t="shared" si="2"/>
        <v>16.742160670330822</v>
      </c>
    </row>
    <row r="155" spans="1:5" x14ac:dyDescent="0.25">
      <c r="A155" s="19" t="s">
        <v>279</v>
      </c>
      <c r="B155" s="7">
        <v>7</v>
      </c>
      <c r="C155" s="7">
        <v>2004</v>
      </c>
      <c r="D155" s="6">
        <v>20618000</v>
      </c>
      <c r="E155" s="23">
        <f t="shared" si="2"/>
        <v>16.841675038638467</v>
      </c>
    </row>
    <row r="156" spans="1:5" x14ac:dyDescent="0.25">
      <c r="A156" s="19" t="s">
        <v>279</v>
      </c>
      <c r="B156" s="7">
        <v>7</v>
      </c>
      <c r="C156" s="7">
        <v>2005</v>
      </c>
      <c r="D156" s="6">
        <v>21915000</v>
      </c>
      <c r="E156" s="23">
        <f t="shared" si="2"/>
        <v>16.902681891835048</v>
      </c>
    </row>
    <row r="157" spans="1:5" x14ac:dyDescent="0.25">
      <c r="A157" s="19" t="s">
        <v>279</v>
      </c>
      <c r="B157" s="7">
        <v>7</v>
      </c>
      <c r="C157" s="7">
        <v>2006</v>
      </c>
      <c r="D157" s="6">
        <v>21353000</v>
      </c>
      <c r="E157" s="23">
        <f t="shared" si="2"/>
        <v>16.876702802990049</v>
      </c>
    </row>
    <row r="158" spans="1:5" x14ac:dyDescent="0.25">
      <c r="A158" s="19" t="s">
        <v>279</v>
      </c>
      <c r="B158" s="7">
        <v>7</v>
      </c>
      <c r="C158" s="7">
        <v>2007</v>
      </c>
      <c r="D158" s="6">
        <v>21606000</v>
      </c>
      <c r="E158" s="23">
        <f t="shared" si="2"/>
        <v>16.888481611859067</v>
      </c>
    </row>
    <row r="159" spans="1:5" x14ac:dyDescent="0.25">
      <c r="A159" s="19" t="s">
        <v>279</v>
      </c>
      <c r="B159" s="7">
        <v>7</v>
      </c>
      <c r="C159" s="7">
        <v>2008</v>
      </c>
      <c r="D159" s="6">
        <v>22931000</v>
      </c>
      <c r="E159" s="23">
        <f t="shared" si="2"/>
        <v>16.948000264873126</v>
      </c>
    </row>
    <row r="160" spans="1:5" x14ac:dyDescent="0.25">
      <c r="A160" s="19" t="s">
        <v>279</v>
      </c>
      <c r="B160" s="7">
        <v>7</v>
      </c>
      <c r="C160" s="7">
        <v>2009</v>
      </c>
      <c r="D160" s="6">
        <v>22346000</v>
      </c>
      <c r="E160" s="23">
        <f t="shared" si="2"/>
        <v>16.92215789208942</v>
      </c>
    </row>
    <row r="161" spans="1:5" x14ac:dyDescent="0.25">
      <c r="A161" s="19" t="s">
        <v>279</v>
      </c>
      <c r="B161" s="7">
        <v>7</v>
      </c>
      <c r="C161" s="7">
        <v>2010</v>
      </c>
      <c r="D161" s="6">
        <v>23290000</v>
      </c>
      <c r="E161" s="23">
        <f t="shared" si="2"/>
        <v>16.963534641860523</v>
      </c>
    </row>
    <row r="162" spans="1:5" x14ac:dyDescent="0.25">
      <c r="A162" s="19" t="s">
        <v>279</v>
      </c>
      <c r="B162" s="7">
        <v>7</v>
      </c>
      <c r="C162" s="7">
        <v>2011</v>
      </c>
      <c r="D162" s="6">
        <v>23403000</v>
      </c>
      <c r="E162" s="23">
        <f t="shared" si="2"/>
        <v>16.968374777238559</v>
      </c>
    </row>
    <row r="163" spans="1:5" x14ac:dyDescent="0.25">
      <c r="A163" s="19" t="s">
        <v>279</v>
      </c>
      <c r="B163" s="7">
        <v>7</v>
      </c>
      <c r="C163" s="7">
        <v>2012</v>
      </c>
      <c r="D163" s="6">
        <v>23403000</v>
      </c>
      <c r="E163" s="23">
        <f t="shared" si="2"/>
        <v>16.968374777238559</v>
      </c>
    </row>
    <row r="164" spans="1:5" x14ac:dyDescent="0.25">
      <c r="A164" s="19" t="s">
        <v>279</v>
      </c>
      <c r="B164" s="7">
        <v>7</v>
      </c>
      <c r="C164" s="7">
        <v>2013</v>
      </c>
      <c r="D164" s="6">
        <v>24151000</v>
      </c>
      <c r="E164" s="23">
        <f t="shared" si="2"/>
        <v>16.999836345073067</v>
      </c>
    </row>
    <row r="165" spans="1:5" x14ac:dyDescent="0.25">
      <c r="A165" s="19" t="s">
        <v>279</v>
      </c>
      <c r="B165" s="7">
        <v>7</v>
      </c>
      <c r="C165" s="7">
        <v>2014</v>
      </c>
      <c r="D165" s="6">
        <v>29346000</v>
      </c>
      <c r="E165" s="23">
        <f t="shared" si="2"/>
        <v>17.194666808749549</v>
      </c>
    </row>
    <row r="166" spans="1:5" x14ac:dyDescent="0.25">
      <c r="A166" s="19" t="s">
        <v>279</v>
      </c>
      <c r="B166" s="7">
        <v>7</v>
      </c>
      <c r="C166" s="7">
        <v>2015</v>
      </c>
      <c r="D166" s="6">
        <v>32093000</v>
      </c>
      <c r="E166" s="23">
        <f t="shared" si="2"/>
        <v>17.284148495784017</v>
      </c>
    </row>
    <row r="167" spans="1:5" x14ac:dyDescent="0.25">
      <c r="A167" s="19" t="s">
        <v>279</v>
      </c>
      <c r="B167" s="7">
        <v>7</v>
      </c>
      <c r="C167" s="7">
        <v>2016</v>
      </c>
      <c r="D167" s="6">
        <v>35079000</v>
      </c>
      <c r="E167" s="23">
        <f t="shared" si="2"/>
        <v>17.373113218790564</v>
      </c>
    </row>
    <row r="168" spans="1:5" x14ac:dyDescent="0.25">
      <c r="A168" s="19" t="s">
        <v>279</v>
      </c>
      <c r="B168" s="7">
        <v>7</v>
      </c>
      <c r="C168" s="7">
        <v>2017</v>
      </c>
      <c r="D168" s="6">
        <v>39291000</v>
      </c>
      <c r="E168" s="23">
        <f t="shared" si="2"/>
        <v>17.486506042979649</v>
      </c>
    </row>
    <row r="169" spans="1:5" x14ac:dyDescent="0.25">
      <c r="A169" s="19" t="s">
        <v>279</v>
      </c>
      <c r="B169" s="7">
        <v>7</v>
      </c>
      <c r="C169" s="7">
        <v>2018</v>
      </c>
      <c r="D169" s="6">
        <v>41313000</v>
      </c>
      <c r="E169" s="23">
        <f t="shared" si="2"/>
        <v>17.536687778377374</v>
      </c>
    </row>
    <row r="170" spans="1:5" x14ac:dyDescent="0.25">
      <c r="A170" s="19" t="s">
        <v>287</v>
      </c>
      <c r="B170" s="7">
        <f t="array" ref="B170:B193">8</f>
        <v>8</v>
      </c>
      <c r="C170" s="7">
        <v>1995</v>
      </c>
      <c r="D170" s="6">
        <v>14847000</v>
      </c>
      <c r="E170" s="23">
        <f t="shared" si="2"/>
        <v>16.513308382602133</v>
      </c>
    </row>
    <row r="171" spans="1:5" x14ac:dyDescent="0.25">
      <c r="A171" s="19" t="s">
        <v>287</v>
      </c>
      <c r="B171" s="7">
        <v>8</v>
      </c>
      <c r="C171" s="7">
        <v>1996</v>
      </c>
      <c r="D171" s="6">
        <v>15205000</v>
      </c>
      <c r="E171" s="23">
        <f t="shared" si="2"/>
        <v>16.537134879093603</v>
      </c>
    </row>
    <row r="172" spans="1:5" x14ac:dyDescent="0.25">
      <c r="A172" s="19" t="s">
        <v>287</v>
      </c>
      <c r="B172" s="7">
        <v>8</v>
      </c>
      <c r="C172" s="7">
        <v>1997</v>
      </c>
      <c r="D172" s="6">
        <v>15837000</v>
      </c>
      <c r="E172" s="23">
        <f t="shared" si="2"/>
        <v>16.577859532473862</v>
      </c>
    </row>
    <row r="173" spans="1:5" x14ac:dyDescent="0.25">
      <c r="A173" s="19" t="s">
        <v>287</v>
      </c>
      <c r="B173" s="7">
        <v>8</v>
      </c>
      <c r="C173" s="7">
        <v>1998</v>
      </c>
      <c r="D173" s="6">
        <v>16511000</v>
      </c>
      <c r="E173" s="23">
        <f t="shared" si="2"/>
        <v>16.61953738341397</v>
      </c>
    </row>
    <row r="174" spans="1:5" x14ac:dyDescent="0.25">
      <c r="A174" s="19" t="s">
        <v>287</v>
      </c>
      <c r="B174" s="7">
        <v>8</v>
      </c>
      <c r="C174" s="7">
        <v>1999</v>
      </c>
      <c r="D174" s="6">
        <v>17116000</v>
      </c>
      <c r="E174" s="23">
        <f t="shared" si="2"/>
        <v>16.655524256518845</v>
      </c>
    </row>
    <row r="175" spans="1:5" x14ac:dyDescent="0.25">
      <c r="A175" s="19" t="s">
        <v>287</v>
      </c>
      <c r="B175" s="7">
        <v>8</v>
      </c>
      <c r="C175" s="7">
        <v>2000</v>
      </c>
      <c r="D175" s="6">
        <v>18983000</v>
      </c>
      <c r="E175" s="23">
        <f t="shared" si="2"/>
        <v>16.75905439977268</v>
      </c>
    </row>
    <row r="176" spans="1:5" x14ac:dyDescent="0.25">
      <c r="A176" s="19" t="s">
        <v>287</v>
      </c>
      <c r="B176" s="7">
        <v>8</v>
      </c>
      <c r="C176" s="7">
        <v>2001</v>
      </c>
      <c r="D176" s="6">
        <v>17861000</v>
      </c>
      <c r="E176" s="23">
        <f t="shared" si="2"/>
        <v>16.698130122886621</v>
      </c>
    </row>
    <row r="177" spans="1:5" x14ac:dyDescent="0.25">
      <c r="A177" s="19" t="s">
        <v>287</v>
      </c>
      <c r="B177" s="7">
        <v>8</v>
      </c>
      <c r="C177" s="7">
        <v>2002</v>
      </c>
      <c r="D177" s="6">
        <v>17969000</v>
      </c>
      <c r="E177" s="23">
        <f t="shared" si="2"/>
        <v>16.704158608908592</v>
      </c>
    </row>
    <row r="178" spans="1:5" x14ac:dyDescent="0.25">
      <c r="A178" s="19" t="s">
        <v>287</v>
      </c>
      <c r="B178" s="7">
        <v>8</v>
      </c>
      <c r="C178" s="7">
        <v>2003</v>
      </c>
      <c r="D178" s="6">
        <v>18399000</v>
      </c>
      <c r="E178" s="23">
        <f t="shared" si="2"/>
        <v>16.727806873276229</v>
      </c>
    </row>
    <row r="179" spans="1:5" x14ac:dyDescent="0.25">
      <c r="A179" s="19" t="s">
        <v>287</v>
      </c>
      <c r="B179" s="7">
        <v>8</v>
      </c>
      <c r="C179" s="7">
        <v>2004</v>
      </c>
      <c r="D179" s="6">
        <v>20137000</v>
      </c>
      <c r="E179" s="23">
        <f t="shared" si="2"/>
        <v>16.818069476860543</v>
      </c>
    </row>
    <row r="180" spans="1:5" x14ac:dyDescent="0.25">
      <c r="A180" s="19" t="s">
        <v>287</v>
      </c>
      <c r="B180" s="7">
        <v>8</v>
      </c>
      <c r="C180" s="7">
        <v>2005</v>
      </c>
      <c r="D180" s="6">
        <v>21500000</v>
      </c>
      <c r="E180" s="23">
        <f t="shared" si="2"/>
        <v>16.883563493097892</v>
      </c>
    </row>
    <row r="181" spans="1:5" x14ac:dyDescent="0.25">
      <c r="A181" s="19" t="s">
        <v>287</v>
      </c>
      <c r="B181" s="7">
        <v>8</v>
      </c>
      <c r="C181" s="7">
        <v>2006</v>
      </c>
      <c r="D181" s="6">
        <v>23569000</v>
      </c>
      <c r="E181" s="23">
        <f t="shared" si="2"/>
        <v>16.975442847198526</v>
      </c>
    </row>
    <row r="182" spans="1:5" x14ac:dyDescent="0.25">
      <c r="A182" s="19" t="s">
        <v>287</v>
      </c>
      <c r="B182" s="7">
        <v>8</v>
      </c>
      <c r="C182" s="7">
        <v>2007</v>
      </c>
      <c r="D182" s="6">
        <v>24421000</v>
      </c>
      <c r="E182" s="23">
        <f t="shared" si="2"/>
        <v>17.010953975849354</v>
      </c>
    </row>
    <row r="183" spans="1:5" x14ac:dyDescent="0.25">
      <c r="A183" s="19" t="s">
        <v>287</v>
      </c>
      <c r="B183" s="7">
        <v>8</v>
      </c>
      <c r="C183" s="7">
        <v>2008</v>
      </c>
      <c r="D183" s="6">
        <v>24884000</v>
      </c>
      <c r="E183" s="23">
        <f t="shared" si="2"/>
        <v>17.029735584617047</v>
      </c>
    </row>
    <row r="184" spans="1:5" x14ac:dyDescent="0.25">
      <c r="A184" s="19" t="s">
        <v>287</v>
      </c>
      <c r="B184" s="7">
        <v>8</v>
      </c>
      <c r="C184" s="7">
        <v>2009</v>
      </c>
      <c r="D184" s="6">
        <v>24220000</v>
      </c>
      <c r="E184" s="23">
        <f t="shared" si="2"/>
        <v>17.002689296089219</v>
      </c>
    </row>
    <row r="185" spans="1:5" x14ac:dyDescent="0.25">
      <c r="A185" s="19" t="s">
        <v>287</v>
      </c>
      <c r="B185" s="7">
        <v>8</v>
      </c>
      <c r="C185" s="7">
        <v>2010</v>
      </c>
      <c r="D185" s="6">
        <v>26875000</v>
      </c>
      <c r="E185" s="23">
        <f t="shared" si="2"/>
        <v>17.106707044412101</v>
      </c>
    </row>
    <row r="186" spans="1:5" x14ac:dyDescent="0.25">
      <c r="A186" s="19" t="s">
        <v>287</v>
      </c>
      <c r="B186" s="7">
        <v>8</v>
      </c>
      <c r="C186" s="7">
        <v>2011</v>
      </c>
      <c r="D186" s="6">
        <v>28374000</v>
      </c>
      <c r="E186" s="23">
        <f t="shared" si="2"/>
        <v>17.160983790854068</v>
      </c>
    </row>
    <row r="187" spans="1:5" x14ac:dyDescent="0.25">
      <c r="A187" s="19" t="s">
        <v>287</v>
      </c>
      <c r="B187" s="7">
        <v>8</v>
      </c>
      <c r="C187" s="7">
        <v>2012</v>
      </c>
      <c r="D187" s="6">
        <v>30411000</v>
      </c>
      <c r="E187" s="23">
        <f t="shared" si="2"/>
        <v>17.230314943032646</v>
      </c>
    </row>
    <row r="188" spans="1:5" x14ac:dyDescent="0.25">
      <c r="A188" s="19" t="s">
        <v>287</v>
      </c>
      <c r="B188" s="7">
        <v>8</v>
      </c>
      <c r="C188" s="7">
        <v>2013</v>
      </c>
      <c r="D188" s="6">
        <v>31545000</v>
      </c>
      <c r="E188" s="23">
        <f t="shared" si="2"/>
        <v>17.266925655787048</v>
      </c>
    </row>
    <row r="189" spans="1:5" x14ac:dyDescent="0.25">
      <c r="A189" s="19" t="s">
        <v>287</v>
      </c>
      <c r="B189" s="7">
        <v>8</v>
      </c>
      <c r="C189" s="7">
        <v>2014</v>
      </c>
      <c r="D189" s="6">
        <v>32999000</v>
      </c>
      <c r="E189" s="23">
        <f t="shared" si="2"/>
        <v>17.311987815941304</v>
      </c>
    </row>
    <row r="190" spans="1:5" x14ac:dyDescent="0.25">
      <c r="A190" s="19" t="s">
        <v>287</v>
      </c>
      <c r="B190" s="7">
        <v>8</v>
      </c>
      <c r="C190" s="7">
        <v>2015</v>
      </c>
      <c r="D190" s="6">
        <v>34970000</v>
      </c>
      <c r="E190" s="23">
        <f t="shared" si="2"/>
        <v>17.37000110903956</v>
      </c>
    </row>
    <row r="191" spans="1:5" x14ac:dyDescent="0.25">
      <c r="A191" s="19" t="s">
        <v>287</v>
      </c>
      <c r="B191" s="7">
        <v>8</v>
      </c>
      <c r="C191" s="7">
        <v>2016</v>
      </c>
      <c r="D191" s="6">
        <v>35555000</v>
      </c>
      <c r="E191" s="23">
        <f t="shared" si="2"/>
        <v>17.386591351299757</v>
      </c>
    </row>
    <row r="192" spans="1:5" x14ac:dyDescent="0.25">
      <c r="A192" s="19" t="s">
        <v>287</v>
      </c>
      <c r="B192" s="7">
        <v>8</v>
      </c>
      <c r="C192" s="7">
        <v>2017</v>
      </c>
      <c r="D192" s="6">
        <v>37452000</v>
      </c>
      <c r="E192" s="23">
        <f t="shared" si="2"/>
        <v>17.438570671040917</v>
      </c>
    </row>
    <row r="193" spans="1:5" x14ac:dyDescent="0.25">
      <c r="A193" s="19" t="s">
        <v>287</v>
      </c>
      <c r="B193" s="7">
        <v>8</v>
      </c>
      <c r="C193" s="7">
        <v>2018</v>
      </c>
      <c r="D193" s="6">
        <v>38881000</v>
      </c>
      <c r="E193" s="23">
        <f t="shared" si="2"/>
        <v>17.476016257390363</v>
      </c>
    </row>
    <row r="194" spans="1:5" x14ac:dyDescent="0.25">
      <c r="A194" s="19" t="s">
        <v>280</v>
      </c>
      <c r="B194" s="7">
        <f t="array" ref="B194:B217">9</f>
        <v>9</v>
      </c>
      <c r="C194" s="7">
        <v>1995</v>
      </c>
      <c r="D194" s="6">
        <v>6952000</v>
      </c>
      <c r="E194" s="23">
        <f t="shared" si="2"/>
        <v>15.754539945927364</v>
      </c>
    </row>
    <row r="195" spans="1:5" x14ac:dyDescent="0.25">
      <c r="A195" s="19" t="s">
        <v>280</v>
      </c>
      <c r="B195" s="7">
        <v>9</v>
      </c>
      <c r="C195" s="7">
        <v>1996</v>
      </c>
      <c r="D195" s="6">
        <v>7244000</v>
      </c>
      <c r="E195" s="23">
        <f t="shared" ref="E195:E258" si="3">LN(D195)</f>
        <v>15.795684097985442</v>
      </c>
    </row>
    <row r="196" spans="1:5" x14ac:dyDescent="0.25">
      <c r="A196" s="19" t="s">
        <v>280</v>
      </c>
      <c r="B196" s="7">
        <v>9</v>
      </c>
      <c r="C196" s="7">
        <v>1997</v>
      </c>
      <c r="D196" s="6">
        <v>7294000</v>
      </c>
      <c r="E196" s="23">
        <f t="shared" si="3"/>
        <v>15.802562650350763</v>
      </c>
    </row>
    <row r="197" spans="1:5" x14ac:dyDescent="0.25">
      <c r="A197" s="19" t="s">
        <v>280</v>
      </c>
      <c r="B197" s="7">
        <v>9</v>
      </c>
      <c r="C197" s="7">
        <v>1998</v>
      </c>
      <c r="D197" s="6">
        <v>7843000</v>
      </c>
      <c r="E197" s="23">
        <f t="shared" si="3"/>
        <v>15.875131972194804</v>
      </c>
    </row>
    <row r="198" spans="1:5" x14ac:dyDescent="0.25">
      <c r="A198" s="19" t="s">
        <v>280</v>
      </c>
      <c r="B198" s="7">
        <v>9</v>
      </c>
      <c r="C198" s="7">
        <v>1999</v>
      </c>
      <c r="D198" s="6">
        <v>8651000</v>
      </c>
      <c r="E198" s="23">
        <f t="shared" si="3"/>
        <v>15.973185479162511</v>
      </c>
    </row>
    <row r="199" spans="1:5" x14ac:dyDescent="0.25">
      <c r="A199" s="19" t="s">
        <v>280</v>
      </c>
      <c r="B199" s="7">
        <v>9</v>
      </c>
      <c r="C199" s="7">
        <v>2000</v>
      </c>
      <c r="D199" s="6">
        <v>9579000</v>
      </c>
      <c r="E199" s="23">
        <f t="shared" si="3"/>
        <v>16.075083760365029</v>
      </c>
    </row>
    <row r="200" spans="1:5" x14ac:dyDescent="0.25">
      <c r="A200" s="19" t="s">
        <v>280</v>
      </c>
      <c r="B200" s="7">
        <v>9</v>
      </c>
      <c r="C200" s="7">
        <v>2001</v>
      </c>
      <c r="D200" s="6">
        <v>10133000</v>
      </c>
      <c r="E200" s="23">
        <f t="shared" si="3"/>
        <v>16.131307982430453</v>
      </c>
    </row>
    <row r="201" spans="1:5" x14ac:dyDescent="0.25">
      <c r="A201" s="19" t="s">
        <v>280</v>
      </c>
      <c r="B201" s="7">
        <v>9</v>
      </c>
      <c r="C201" s="7">
        <v>2002</v>
      </c>
      <c r="D201" s="6">
        <v>10873000</v>
      </c>
      <c r="E201" s="23">
        <f t="shared" si="3"/>
        <v>16.201793209979886</v>
      </c>
    </row>
    <row r="202" spans="1:5" x14ac:dyDescent="0.25">
      <c r="A202" s="19" t="s">
        <v>280</v>
      </c>
      <c r="B202" s="7">
        <v>9</v>
      </c>
      <c r="C202" s="7">
        <v>2003</v>
      </c>
      <c r="D202" s="6">
        <v>10082000</v>
      </c>
      <c r="E202" s="23">
        <f t="shared" si="3"/>
        <v>16.126262213624713</v>
      </c>
    </row>
    <row r="203" spans="1:5" x14ac:dyDescent="0.25">
      <c r="A203" s="19" t="s">
        <v>280</v>
      </c>
      <c r="B203" s="7">
        <v>9</v>
      </c>
      <c r="C203" s="7">
        <v>2004</v>
      </c>
      <c r="D203" s="6">
        <v>11737000</v>
      </c>
      <c r="E203" s="23">
        <f t="shared" si="3"/>
        <v>16.278256803082261</v>
      </c>
    </row>
    <row r="204" spans="1:5" x14ac:dyDescent="0.25">
      <c r="A204" s="19" t="s">
        <v>280</v>
      </c>
      <c r="B204" s="7">
        <v>9</v>
      </c>
      <c r="C204" s="7">
        <v>2005</v>
      </c>
      <c r="D204" s="6">
        <v>11567000</v>
      </c>
      <c r="E204" s="23">
        <f t="shared" si="3"/>
        <v>16.263666774277539</v>
      </c>
    </row>
    <row r="205" spans="1:5" x14ac:dyDescent="0.25">
      <c r="A205" s="19" t="s">
        <v>280</v>
      </c>
      <c r="B205" s="7">
        <v>9</v>
      </c>
      <c r="C205" s="7">
        <v>2006</v>
      </c>
      <c r="D205" s="6">
        <v>13822000</v>
      </c>
      <c r="E205" s="23">
        <f t="shared" si="3"/>
        <v>16.441772083633477</v>
      </c>
    </row>
    <row r="206" spans="1:5" x14ac:dyDescent="0.25">
      <c r="A206" s="19" t="s">
        <v>280</v>
      </c>
      <c r="B206" s="7">
        <v>9</v>
      </c>
      <c r="C206" s="7">
        <v>2007</v>
      </c>
      <c r="D206" s="6">
        <v>14464000</v>
      </c>
      <c r="E206" s="23">
        <f t="shared" si="3"/>
        <v>16.487173361614094</v>
      </c>
    </row>
    <row r="207" spans="1:5" x14ac:dyDescent="0.25">
      <c r="A207" s="19" t="s">
        <v>280</v>
      </c>
      <c r="B207" s="7">
        <v>9</v>
      </c>
      <c r="C207" s="7">
        <v>2008</v>
      </c>
      <c r="D207" s="6">
        <v>14584000</v>
      </c>
      <c r="E207" s="23">
        <f t="shared" si="3"/>
        <v>16.495435595340638</v>
      </c>
    </row>
    <row r="208" spans="1:5" x14ac:dyDescent="0.25">
      <c r="A208" s="19" t="s">
        <v>280</v>
      </c>
      <c r="B208" s="7">
        <v>9</v>
      </c>
      <c r="C208" s="7">
        <v>2009</v>
      </c>
      <c r="D208" s="6">
        <v>14150000</v>
      </c>
      <c r="E208" s="23">
        <f t="shared" si="3"/>
        <v>16.465225182053519</v>
      </c>
    </row>
    <row r="209" spans="1:5" x14ac:dyDescent="0.25">
      <c r="A209" s="19" t="s">
        <v>280</v>
      </c>
      <c r="B209" s="7">
        <v>9</v>
      </c>
      <c r="C209" s="7">
        <v>2010</v>
      </c>
      <c r="D209" s="6">
        <v>15936000</v>
      </c>
      <c r="E209" s="23">
        <f t="shared" si="3"/>
        <v>16.584091258806517</v>
      </c>
    </row>
    <row r="210" spans="1:5" x14ac:dyDescent="0.25">
      <c r="A210" s="19" t="s">
        <v>280</v>
      </c>
      <c r="B210" s="7">
        <v>9</v>
      </c>
      <c r="C210" s="7">
        <v>2011</v>
      </c>
      <c r="D210" s="6">
        <v>19230000</v>
      </c>
      <c r="E210" s="23">
        <f t="shared" si="3"/>
        <v>16.771982117564963</v>
      </c>
    </row>
    <row r="211" spans="1:5" x14ac:dyDescent="0.25">
      <c r="A211" s="19" t="s">
        <v>280</v>
      </c>
      <c r="B211" s="7">
        <v>9</v>
      </c>
      <c r="C211" s="7">
        <v>2012</v>
      </c>
      <c r="D211" s="6">
        <v>22354000</v>
      </c>
      <c r="E211" s="23">
        <f t="shared" si="3"/>
        <v>16.922515833927694</v>
      </c>
    </row>
    <row r="212" spans="1:5" x14ac:dyDescent="0.25">
      <c r="A212" s="19" t="s">
        <v>280</v>
      </c>
      <c r="B212" s="7">
        <v>9</v>
      </c>
      <c r="C212" s="7">
        <v>2013</v>
      </c>
      <c r="D212" s="6">
        <v>26547000</v>
      </c>
      <c r="E212" s="23">
        <f t="shared" si="3"/>
        <v>17.094427304917598</v>
      </c>
    </row>
    <row r="213" spans="1:5" x14ac:dyDescent="0.25">
      <c r="A213" s="19" t="s">
        <v>280</v>
      </c>
      <c r="B213" s="7">
        <v>9</v>
      </c>
      <c r="C213" s="7">
        <v>2014</v>
      </c>
      <c r="D213" s="6">
        <v>24810000</v>
      </c>
      <c r="E213" s="23">
        <f t="shared" si="3"/>
        <v>17.026757355667982</v>
      </c>
    </row>
    <row r="214" spans="1:5" x14ac:dyDescent="0.25">
      <c r="A214" s="19" t="s">
        <v>280</v>
      </c>
      <c r="B214" s="7">
        <v>9</v>
      </c>
      <c r="C214" s="7">
        <v>2015</v>
      </c>
      <c r="D214" s="6">
        <v>29923000</v>
      </c>
      <c r="E214" s="23">
        <f t="shared" si="3"/>
        <v>17.214137973423792</v>
      </c>
    </row>
    <row r="215" spans="1:5" x14ac:dyDescent="0.25">
      <c r="A215" s="19" t="s">
        <v>280</v>
      </c>
      <c r="B215" s="7">
        <v>9</v>
      </c>
      <c r="C215" s="7">
        <v>2016</v>
      </c>
      <c r="D215" s="6">
        <v>32530000</v>
      </c>
      <c r="E215" s="23">
        <f t="shared" si="3"/>
        <v>17.297673298449535</v>
      </c>
    </row>
    <row r="216" spans="1:5" x14ac:dyDescent="0.25">
      <c r="A216" s="19" t="s">
        <v>280</v>
      </c>
      <c r="B216" s="7">
        <v>9</v>
      </c>
      <c r="C216" s="7">
        <v>2017</v>
      </c>
      <c r="D216" s="6">
        <v>35592000</v>
      </c>
      <c r="E216" s="23">
        <f t="shared" si="3"/>
        <v>17.387631451468014</v>
      </c>
    </row>
    <row r="217" spans="1:5" x14ac:dyDescent="0.25">
      <c r="A217" s="19" t="s">
        <v>280</v>
      </c>
      <c r="B217" s="7">
        <v>9</v>
      </c>
      <c r="C217" s="7">
        <v>2018</v>
      </c>
      <c r="D217" s="6">
        <v>38178000</v>
      </c>
      <c r="E217" s="23">
        <f t="shared" si="3"/>
        <v>17.457769991442984</v>
      </c>
    </row>
    <row r="218" spans="1:5" x14ac:dyDescent="0.25">
      <c r="A218" s="19" t="s">
        <v>288</v>
      </c>
      <c r="B218" s="7">
        <f t="array" ref="B218:B241">10</f>
        <v>10</v>
      </c>
      <c r="C218" s="7">
        <v>1995</v>
      </c>
      <c r="D218" s="6">
        <v>21719000</v>
      </c>
      <c r="E218" s="23">
        <f t="shared" si="3"/>
        <v>16.893698011454457</v>
      </c>
    </row>
    <row r="219" spans="1:5" x14ac:dyDescent="0.25">
      <c r="A219" s="19" t="s">
        <v>288</v>
      </c>
      <c r="B219" s="7">
        <v>10</v>
      </c>
      <c r="C219" s="7">
        <v>1996</v>
      </c>
      <c r="D219" s="6">
        <v>22936000</v>
      </c>
      <c r="E219" s="23">
        <f t="shared" si="3"/>
        <v>16.948218286545345</v>
      </c>
    </row>
    <row r="220" spans="1:5" x14ac:dyDescent="0.25">
      <c r="A220" s="19" t="s">
        <v>288</v>
      </c>
      <c r="B220" s="7">
        <v>10</v>
      </c>
      <c r="C220" s="7">
        <v>1997</v>
      </c>
      <c r="D220" s="6">
        <v>23215000</v>
      </c>
      <c r="E220" s="23">
        <f t="shared" si="3"/>
        <v>16.960309179436159</v>
      </c>
    </row>
    <row r="221" spans="1:5" x14ac:dyDescent="0.25">
      <c r="A221" s="19" t="s">
        <v>288</v>
      </c>
      <c r="B221" s="7">
        <v>10</v>
      </c>
      <c r="C221" s="7">
        <v>1998</v>
      </c>
      <c r="D221" s="6">
        <v>23710000</v>
      </c>
      <c r="E221" s="23">
        <f t="shared" si="3"/>
        <v>16.981407458041588</v>
      </c>
    </row>
    <row r="222" spans="1:5" x14ac:dyDescent="0.25">
      <c r="A222" s="19" t="s">
        <v>288</v>
      </c>
      <c r="B222" s="7">
        <v>10</v>
      </c>
      <c r="C222" s="7">
        <v>1999</v>
      </c>
      <c r="D222" s="6">
        <v>23341000</v>
      </c>
      <c r="E222" s="23">
        <f t="shared" si="3"/>
        <v>16.965722028806326</v>
      </c>
    </row>
    <row r="223" spans="1:5" x14ac:dyDescent="0.25">
      <c r="A223" s="19" t="s">
        <v>288</v>
      </c>
      <c r="B223" s="7">
        <v>10</v>
      </c>
      <c r="C223" s="7">
        <v>2000</v>
      </c>
      <c r="D223" s="6">
        <v>23212000</v>
      </c>
      <c r="E223" s="23">
        <f t="shared" si="3"/>
        <v>16.960179944292637</v>
      </c>
    </row>
    <row r="224" spans="1:5" x14ac:dyDescent="0.25">
      <c r="A224" s="19" t="s">
        <v>288</v>
      </c>
      <c r="B224" s="7">
        <v>10</v>
      </c>
      <c r="C224" s="7">
        <v>2001</v>
      </c>
      <c r="D224" s="6">
        <v>20982000</v>
      </c>
      <c r="E224" s="23">
        <f t="shared" si="3"/>
        <v>16.859175485273568</v>
      </c>
    </row>
    <row r="225" spans="1:5" x14ac:dyDescent="0.25">
      <c r="A225" s="19" t="s">
        <v>288</v>
      </c>
      <c r="B225" s="7">
        <v>10</v>
      </c>
      <c r="C225" s="7">
        <v>2002</v>
      </c>
      <c r="D225" s="6">
        <v>22307000</v>
      </c>
      <c r="E225" s="23">
        <f t="shared" si="3"/>
        <v>16.920411088518918</v>
      </c>
    </row>
    <row r="226" spans="1:5" x14ac:dyDescent="0.25">
      <c r="A226" s="19" t="s">
        <v>288</v>
      </c>
      <c r="B226" s="7">
        <v>10</v>
      </c>
      <c r="C226" s="7">
        <v>2003</v>
      </c>
      <c r="D226" s="6">
        <v>22787000</v>
      </c>
      <c r="E226" s="23">
        <f t="shared" si="3"/>
        <v>16.941700755874244</v>
      </c>
    </row>
    <row r="227" spans="1:5" x14ac:dyDescent="0.25">
      <c r="A227" s="19" t="s">
        <v>288</v>
      </c>
      <c r="B227" s="7">
        <v>10</v>
      </c>
      <c r="C227" s="7">
        <v>2004</v>
      </c>
      <c r="D227" s="6">
        <v>25678000</v>
      </c>
      <c r="E227" s="23">
        <f t="shared" si="3"/>
        <v>17.061145152133165</v>
      </c>
    </row>
    <row r="228" spans="1:5" x14ac:dyDescent="0.25">
      <c r="A228" s="19" t="s">
        <v>288</v>
      </c>
      <c r="B228" s="7">
        <v>10</v>
      </c>
      <c r="C228" s="7">
        <v>2005</v>
      </c>
      <c r="D228" s="6">
        <v>28039000</v>
      </c>
      <c r="E228" s="23">
        <f t="shared" si="3"/>
        <v>17.149106956156622</v>
      </c>
    </row>
    <row r="229" spans="1:5" x14ac:dyDescent="0.25">
      <c r="A229" s="19" t="s">
        <v>288</v>
      </c>
      <c r="B229" s="7">
        <v>10</v>
      </c>
      <c r="C229" s="7">
        <v>2006</v>
      </c>
      <c r="D229" s="6">
        <v>30654000</v>
      </c>
      <c r="E229" s="23">
        <f t="shared" si="3"/>
        <v>17.238273717540991</v>
      </c>
    </row>
    <row r="230" spans="1:5" x14ac:dyDescent="0.25">
      <c r="A230" s="19" t="s">
        <v>288</v>
      </c>
      <c r="B230" s="7">
        <v>10</v>
      </c>
      <c r="C230" s="7">
        <v>2007</v>
      </c>
      <c r="D230" s="6">
        <v>30870000</v>
      </c>
      <c r="E230" s="23">
        <f t="shared" si="3"/>
        <v>17.24529539647834</v>
      </c>
    </row>
    <row r="231" spans="1:5" x14ac:dyDescent="0.25">
      <c r="A231" s="19" t="s">
        <v>288</v>
      </c>
      <c r="B231" s="7">
        <v>10</v>
      </c>
      <c r="C231" s="7">
        <v>2008</v>
      </c>
      <c r="D231" s="6">
        <v>30142000</v>
      </c>
      <c r="E231" s="23">
        <f t="shared" si="3"/>
        <v>17.221430105961758</v>
      </c>
    </row>
    <row r="232" spans="1:5" x14ac:dyDescent="0.25">
      <c r="A232" s="19" t="s">
        <v>288</v>
      </c>
      <c r="B232" s="7">
        <v>10</v>
      </c>
      <c r="C232" s="7">
        <v>2009</v>
      </c>
      <c r="D232" s="6">
        <v>28199000</v>
      </c>
      <c r="E232" s="23">
        <f t="shared" si="3"/>
        <v>17.154797074286677</v>
      </c>
    </row>
    <row r="233" spans="1:5" x14ac:dyDescent="0.25">
      <c r="A233" s="19" t="s">
        <v>288</v>
      </c>
      <c r="B233" s="7">
        <v>10</v>
      </c>
      <c r="C233" s="7">
        <v>2010</v>
      </c>
      <c r="D233" s="6">
        <v>28295000</v>
      </c>
      <c r="E233" s="23">
        <f t="shared" si="3"/>
        <v>17.158195668558761</v>
      </c>
    </row>
    <row r="234" spans="1:5" x14ac:dyDescent="0.25">
      <c r="A234" s="19" t="s">
        <v>288</v>
      </c>
      <c r="B234" s="7">
        <v>10</v>
      </c>
      <c r="C234" s="7">
        <v>2011</v>
      </c>
      <c r="D234" s="6">
        <v>29306000</v>
      </c>
      <c r="E234" s="23">
        <f t="shared" si="3"/>
        <v>17.193302831180109</v>
      </c>
    </row>
    <row r="235" spans="1:5" x14ac:dyDescent="0.25">
      <c r="A235" s="19" t="s">
        <v>288</v>
      </c>
      <c r="B235" s="7">
        <v>10</v>
      </c>
      <c r="C235" s="7">
        <v>2012</v>
      </c>
      <c r="D235" s="6">
        <v>29282000</v>
      </c>
      <c r="E235" s="23">
        <f t="shared" si="3"/>
        <v>17.192483550735563</v>
      </c>
    </row>
    <row r="236" spans="1:5" x14ac:dyDescent="0.25">
      <c r="A236" s="19" t="s">
        <v>288</v>
      </c>
      <c r="B236" s="7">
        <v>10</v>
      </c>
      <c r="C236" s="7">
        <v>2013</v>
      </c>
      <c r="D236" s="6">
        <v>31063000</v>
      </c>
      <c r="E236" s="23">
        <f t="shared" si="3"/>
        <v>17.251527958271051</v>
      </c>
    </row>
    <row r="237" spans="1:5" x14ac:dyDescent="0.25">
      <c r="A237" s="19" t="s">
        <v>288</v>
      </c>
      <c r="B237" s="7">
        <v>10</v>
      </c>
      <c r="C237" s="7">
        <v>2014</v>
      </c>
      <c r="D237" s="6">
        <v>32613000</v>
      </c>
      <c r="E237" s="23">
        <f t="shared" si="3"/>
        <v>17.300221539854245</v>
      </c>
    </row>
    <row r="238" spans="1:5" x14ac:dyDescent="0.25">
      <c r="A238" s="19" t="s">
        <v>288</v>
      </c>
      <c r="B238" s="7">
        <v>10</v>
      </c>
      <c r="C238" s="7">
        <v>2015</v>
      </c>
      <c r="D238" s="6">
        <v>34436000</v>
      </c>
      <c r="E238" s="23">
        <f t="shared" si="3"/>
        <v>17.354613086759983</v>
      </c>
    </row>
    <row r="239" spans="1:5" x14ac:dyDescent="0.25">
      <c r="A239" s="19" t="s">
        <v>288</v>
      </c>
      <c r="B239" s="7">
        <v>10</v>
      </c>
      <c r="C239" s="7">
        <v>2016</v>
      </c>
      <c r="D239" s="6">
        <v>35814000</v>
      </c>
      <c r="E239" s="23">
        <f t="shared" si="3"/>
        <v>17.393849436378844</v>
      </c>
    </row>
    <row r="240" spans="1:5" x14ac:dyDescent="0.25">
      <c r="A240" s="19" t="s">
        <v>288</v>
      </c>
      <c r="B240" s="7">
        <v>10</v>
      </c>
      <c r="C240" s="7">
        <v>2017</v>
      </c>
      <c r="D240" s="6">
        <v>37651000</v>
      </c>
      <c r="E240" s="23">
        <f t="shared" si="3"/>
        <v>17.443870072282422</v>
      </c>
    </row>
    <row r="241" spans="1:5" x14ac:dyDescent="0.25">
      <c r="A241" s="19" t="s">
        <v>288</v>
      </c>
      <c r="B241" s="7">
        <v>10</v>
      </c>
      <c r="C241" s="7">
        <v>2018</v>
      </c>
      <c r="D241" s="6">
        <v>36316000</v>
      </c>
      <c r="E241" s="23">
        <f t="shared" si="3"/>
        <v>17.407768973473786</v>
      </c>
    </row>
    <row r="242" spans="1:5" x14ac:dyDescent="0.25">
      <c r="A242" s="19" t="s">
        <v>289</v>
      </c>
      <c r="B242" s="7">
        <f t="array" ref="B242:B265">11</f>
        <v>11</v>
      </c>
      <c r="C242" s="7">
        <v>1995</v>
      </c>
      <c r="D242" s="6">
        <v>3345000</v>
      </c>
      <c r="E242" s="23">
        <f t="shared" si="3"/>
        <v>15.022977251544466</v>
      </c>
    </row>
    <row r="243" spans="1:5" x14ac:dyDescent="0.25">
      <c r="A243" s="19" t="s">
        <v>289</v>
      </c>
      <c r="B243" s="7">
        <v>11</v>
      </c>
      <c r="C243" s="7">
        <v>1996</v>
      </c>
      <c r="D243" s="6">
        <v>3837000</v>
      </c>
      <c r="E243" s="23">
        <f t="shared" si="3"/>
        <v>15.160201369229089</v>
      </c>
    </row>
    <row r="244" spans="1:5" x14ac:dyDescent="0.25">
      <c r="A244" s="19" t="s">
        <v>289</v>
      </c>
      <c r="B244" s="7">
        <v>11</v>
      </c>
      <c r="C244" s="7">
        <v>1997</v>
      </c>
      <c r="D244" s="6">
        <v>4218000</v>
      </c>
      <c r="E244" s="23">
        <f t="shared" si="3"/>
        <v>15.254871640020857</v>
      </c>
    </row>
    <row r="245" spans="1:5" x14ac:dyDescent="0.25">
      <c r="A245" s="19" t="s">
        <v>289</v>
      </c>
      <c r="B245" s="7">
        <v>11</v>
      </c>
      <c r="C245" s="7">
        <v>1998</v>
      </c>
      <c r="D245" s="6">
        <v>4106000</v>
      </c>
      <c r="E245" s="23">
        <f t="shared" si="3"/>
        <v>15.227959876561016</v>
      </c>
    </row>
    <row r="246" spans="1:5" x14ac:dyDescent="0.25">
      <c r="A246" s="19" t="s">
        <v>289</v>
      </c>
      <c r="B246" s="7">
        <v>11</v>
      </c>
      <c r="C246" s="7">
        <v>1999</v>
      </c>
      <c r="D246" s="6">
        <v>4438000</v>
      </c>
      <c r="E246" s="23">
        <f t="shared" si="3"/>
        <v>15.305714382474676</v>
      </c>
    </row>
    <row r="247" spans="1:5" x14ac:dyDescent="0.25">
      <c r="A247" s="19" t="s">
        <v>289</v>
      </c>
      <c r="B247" s="7">
        <v>11</v>
      </c>
      <c r="C247" s="7">
        <v>2000</v>
      </c>
      <c r="D247" s="6">
        <v>4757000</v>
      </c>
      <c r="E247" s="23">
        <f t="shared" si="3"/>
        <v>15.375127775414418</v>
      </c>
    </row>
    <row r="248" spans="1:5" x14ac:dyDescent="0.25">
      <c r="A248" s="19" t="s">
        <v>289</v>
      </c>
      <c r="B248" s="7">
        <v>11</v>
      </c>
      <c r="C248" s="7">
        <v>2001</v>
      </c>
      <c r="D248" s="6">
        <v>4772000</v>
      </c>
      <c r="E248" s="23">
        <f t="shared" si="3"/>
        <v>15.378276062199944</v>
      </c>
    </row>
    <row r="249" spans="1:5" x14ac:dyDescent="0.25">
      <c r="A249" s="19" t="s">
        <v>289</v>
      </c>
      <c r="B249" s="7">
        <v>11</v>
      </c>
      <c r="C249" s="7">
        <v>2002</v>
      </c>
      <c r="D249" s="6">
        <v>5239000</v>
      </c>
      <c r="E249" s="23">
        <f t="shared" si="3"/>
        <v>15.471641198390357</v>
      </c>
    </row>
    <row r="250" spans="1:5" x14ac:dyDescent="0.25">
      <c r="A250" s="19" t="s">
        <v>289</v>
      </c>
      <c r="B250" s="7">
        <v>11</v>
      </c>
      <c r="C250" s="7">
        <v>2003</v>
      </c>
      <c r="D250" s="6">
        <v>5212000</v>
      </c>
      <c r="E250" s="23">
        <f t="shared" si="3"/>
        <v>15.466474217226873</v>
      </c>
    </row>
    <row r="251" spans="1:5" x14ac:dyDescent="0.25">
      <c r="A251" s="19" t="s">
        <v>289</v>
      </c>
      <c r="B251" s="7">
        <v>11</v>
      </c>
      <c r="C251" s="7">
        <v>2004</v>
      </c>
      <c r="D251" s="6">
        <v>6138000</v>
      </c>
      <c r="E251" s="23">
        <f t="shared" si="3"/>
        <v>15.630009514161818</v>
      </c>
    </row>
    <row r="252" spans="1:5" x14ac:dyDescent="0.25">
      <c r="A252" s="19" t="s">
        <v>289</v>
      </c>
      <c r="B252" s="7">
        <v>11</v>
      </c>
      <c r="C252" s="7">
        <v>2005</v>
      </c>
      <c r="D252" s="6">
        <v>6728000</v>
      </c>
      <c r="E252" s="23">
        <f t="shared" si="3"/>
        <v>15.72178848063492</v>
      </c>
    </row>
    <row r="253" spans="1:5" x14ac:dyDescent="0.25">
      <c r="A253" s="19" t="s">
        <v>289</v>
      </c>
      <c r="B253" s="7">
        <v>11</v>
      </c>
      <c r="C253" s="7">
        <v>2006</v>
      </c>
      <c r="D253" s="6">
        <v>7334000</v>
      </c>
      <c r="E253" s="23">
        <f t="shared" si="3"/>
        <v>15.808031627613408</v>
      </c>
    </row>
    <row r="254" spans="1:5" x14ac:dyDescent="0.25">
      <c r="A254" s="19" t="s">
        <v>289</v>
      </c>
      <c r="B254" s="7">
        <v>11</v>
      </c>
      <c r="C254" s="7">
        <v>2007</v>
      </c>
      <c r="D254" s="6">
        <v>8347000</v>
      </c>
      <c r="E254" s="23">
        <f t="shared" si="3"/>
        <v>15.937412750832873</v>
      </c>
    </row>
    <row r="255" spans="1:5" x14ac:dyDescent="0.25">
      <c r="A255" s="19" t="s">
        <v>289</v>
      </c>
      <c r="B255" s="7">
        <v>11</v>
      </c>
      <c r="C255" s="7">
        <v>2008</v>
      </c>
      <c r="D255" s="6">
        <v>8351000</v>
      </c>
      <c r="E255" s="23">
        <f t="shared" si="3"/>
        <v>15.937891850135367</v>
      </c>
    </row>
    <row r="256" spans="1:5" x14ac:dyDescent="0.25">
      <c r="A256" s="19" t="s">
        <v>289</v>
      </c>
      <c r="B256" s="7">
        <v>11</v>
      </c>
      <c r="C256" s="7">
        <v>2009</v>
      </c>
      <c r="D256" s="6">
        <v>6790000</v>
      </c>
      <c r="E256" s="23">
        <f t="shared" si="3"/>
        <v>15.730961499534878</v>
      </c>
    </row>
    <row r="257" spans="1:5" x14ac:dyDescent="0.25">
      <c r="A257" s="19" t="s">
        <v>289</v>
      </c>
      <c r="B257" s="7">
        <v>11</v>
      </c>
      <c r="C257" s="7">
        <v>2010</v>
      </c>
      <c r="D257" s="6">
        <v>8611000</v>
      </c>
      <c r="E257" s="23">
        <f t="shared" si="3"/>
        <v>15.968551013678303</v>
      </c>
    </row>
    <row r="258" spans="1:5" x14ac:dyDescent="0.25">
      <c r="A258" s="19" t="s">
        <v>289</v>
      </c>
      <c r="B258" s="7">
        <v>11</v>
      </c>
      <c r="C258" s="7">
        <v>2011</v>
      </c>
      <c r="D258" s="6">
        <v>6219000</v>
      </c>
      <c r="E258" s="23">
        <f t="shared" si="3"/>
        <v>15.643119680086027</v>
      </c>
    </row>
    <row r="259" spans="1:5" x14ac:dyDescent="0.25">
      <c r="A259" s="19" t="s">
        <v>289</v>
      </c>
      <c r="B259" s="7">
        <v>11</v>
      </c>
      <c r="C259" s="7">
        <v>2012</v>
      </c>
      <c r="D259" s="6">
        <v>8358000</v>
      </c>
      <c r="E259" s="23">
        <f t="shared" ref="E259:E322" si="4">LN(D259)</f>
        <v>15.938729721989997</v>
      </c>
    </row>
    <row r="260" spans="1:5" x14ac:dyDescent="0.25">
      <c r="A260" s="19" t="s">
        <v>289</v>
      </c>
      <c r="B260" s="7">
        <v>11</v>
      </c>
      <c r="C260" s="7">
        <v>2013</v>
      </c>
      <c r="D260" s="6">
        <v>10364000</v>
      </c>
      <c r="E260" s="23">
        <f t="shared" si="4"/>
        <v>16.153848820664138</v>
      </c>
    </row>
    <row r="261" spans="1:5" x14ac:dyDescent="0.25">
      <c r="A261" s="19" t="s">
        <v>289</v>
      </c>
      <c r="B261" s="7">
        <v>11</v>
      </c>
      <c r="C261" s="7">
        <v>2014</v>
      </c>
      <c r="D261" s="6">
        <v>13413000</v>
      </c>
      <c r="E261" s="23">
        <f t="shared" si="4"/>
        <v>16.411734943884227</v>
      </c>
    </row>
    <row r="262" spans="1:5" x14ac:dyDescent="0.25">
      <c r="A262" s="19" t="s">
        <v>289</v>
      </c>
      <c r="B262" s="7">
        <v>11</v>
      </c>
      <c r="C262" s="7">
        <v>2015</v>
      </c>
      <c r="D262" s="6">
        <v>19737000</v>
      </c>
      <c r="E262" s="23">
        <f t="shared" si="4"/>
        <v>16.798005604736243</v>
      </c>
    </row>
    <row r="263" spans="1:5" x14ac:dyDescent="0.25">
      <c r="A263" s="19" t="s">
        <v>289</v>
      </c>
      <c r="B263" s="7">
        <v>11</v>
      </c>
      <c r="C263" s="7">
        <v>2016</v>
      </c>
      <c r="D263" s="6">
        <v>24040000</v>
      </c>
      <c r="E263" s="23">
        <f t="shared" si="4"/>
        <v>16.995229667631282</v>
      </c>
    </row>
    <row r="264" spans="1:5" x14ac:dyDescent="0.25">
      <c r="A264" s="19" t="s">
        <v>289</v>
      </c>
      <c r="B264" s="7">
        <v>11</v>
      </c>
      <c r="C264" s="7">
        <v>2017</v>
      </c>
      <c r="D264" s="6">
        <v>28691000</v>
      </c>
      <c r="E264" s="23">
        <f t="shared" si="4"/>
        <v>17.172094042700412</v>
      </c>
    </row>
    <row r="265" spans="1:5" x14ac:dyDescent="0.25">
      <c r="A265" s="19" t="s">
        <v>289</v>
      </c>
      <c r="B265" s="7">
        <v>11</v>
      </c>
      <c r="C265" s="7">
        <v>2018</v>
      </c>
      <c r="D265" s="6">
        <v>31192000</v>
      </c>
      <c r="E265" s="23">
        <f t="shared" si="4"/>
        <v>17.255672209644569</v>
      </c>
    </row>
    <row r="266" spans="1:5" x14ac:dyDescent="0.25">
      <c r="A266" s="19" t="s">
        <v>290</v>
      </c>
      <c r="B266" s="7">
        <f t="array" ref="B266:B289">12</f>
        <v>12</v>
      </c>
      <c r="C266" s="7">
        <v>1995</v>
      </c>
      <c r="D266" s="6">
        <v>17173000</v>
      </c>
      <c r="E266" s="23">
        <f t="shared" si="4"/>
        <v>16.658848940965999</v>
      </c>
    </row>
    <row r="267" spans="1:5" x14ac:dyDescent="0.25">
      <c r="A267" s="19" t="s">
        <v>290</v>
      </c>
      <c r="B267" s="7">
        <v>12</v>
      </c>
      <c r="C267" s="7">
        <v>1996</v>
      </c>
      <c r="D267" s="6">
        <v>17090000</v>
      </c>
      <c r="E267" s="23">
        <f t="shared" si="4"/>
        <v>16.654004055091775</v>
      </c>
    </row>
    <row r="268" spans="1:5" x14ac:dyDescent="0.25">
      <c r="A268" s="19" t="s">
        <v>290</v>
      </c>
      <c r="B268" s="7">
        <v>12</v>
      </c>
      <c r="C268" s="7">
        <v>1997</v>
      </c>
      <c r="D268" s="6">
        <v>16647000</v>
      </c>
      <c r="E268" s="23">
        <f t="shared" si="4"/>
        <v>16.627740577976148</v>
      </c>
    </row>
    <row r="269" spans="1:5" x14ac:dyDescent="0.25">
      <c r="A269" s="19" t="s">
        <v>290</v>
      </c>
      <c r="B269" s="7">
        <v>12</v>
      </c>
      <c r="C269" s="7">
        <v>1998</v>
      </c>
      <c r="D269" s="6">
        <v>17352000</v>
      </c>
      <c r="E269" s="23">
        <f t="shared" si="4"/>
        <v>16.669218331488846</v>
      </c>
    </row>
    <row r="270" spans="1:5" x14ac:dyDescent="0.25">
      <c r="A270" s="19" t="s">
        <v>290</v>
      </c>
      <c r="B270" s="7">
        <v>12</v>
      </c>
      <c r="C270" s="7">
        <v>1999</v>
      </c>
      <c r="D270" s="6">
        <v>17467000</v>
      </c>
      <c r="E270" s="23">
        <f t="shared" si="4"/>
        <v>16.675823944410531</v>
      </c>
    </row>
    <row r="271" spans="1:5" x14ac:dyDescent="0.25">
      <c r="A271" s="19" t="s">
        <v>290</v>
      </c>
      <c r="B271" s="7">
        <v>12</v>
      </c>
      <c r="C271" s="7">
        <v>2000</v>
      </c>
      <c r="D271" s="6">
        <v>17982000</v>
      </c>
      <c r="E271" s="23">
        <f t="shared" si="4"/>
        <v>16.704881815526857</v>
      </c>
    </row>
    <row r="272" spans="1:5" x14ac:dyDescent="0.25">
      <c r="A272" s="19" t="s">
        <v>290</v>
      </c>
      <c r="B272" s="7">
        <v>12</v>
      </c>
      <c r="C272" s="7">
        <v>2001</v>
      </c>
      <c r="D272" s="6">
        <v>18180000</v>
      </c>
      <c r="E272" s="23">
        <f t="shared" si="4"/>
        <v>16.715832646713608</v>
      </c>
    </row>
    <row r="273" spans="1:5" x14ac:dyDescent="0.25">
      <c r="A273" s="19" t="s">
        <v>290</v>
      </c>
      <c r="B273" s="7">
        <v>12</v>
      </c>
      <c r="C273" s="7">
        <v>2002</v>
      </c>
      <c r="D273" s="6">
        <v>18611000</v>
      </c>
      <c r="E273" s="23">
        <f t="shared" si="4"/>
        <v>16.739263361726099</v>
      </c>
    </row>
    <row r="274" spans="1:5" x14ac:dyDescent="0.25">
      <c r="A274" s="19" t="s">
        <v>290</v>
      </c>
      <c r="B274" s="7">
        <v>12</v>
      </c>
      <c r="C274" s="7">
        <v>2003</v>
      </c>
      <c r="D274" s="6">
        <v>19078000</v>
      </c>
      <c r="E274" s="23">
        <f t="shared" si="4"/>
        <v>16.764046396687291</v>
      </c>
    </row>
    <row r="275" spans="1:5" x14ac:dyDescent="0.25">
      <c r="A275" s="19" t="s">
        <v>290</v>
      </c>
      <c r="B275" s="7">
        <v>12</v>
      </c>
      <c r="C275" s="7">
        <v>2004</v>
      </c>
      <c r="D275" s="6">
        <v>19374000</v>
      </c>
      <c r="E275" s="23">
        <f t="shared" si="4"/>
        <v>16.779442518968466</v>
      </c>
    </row>
    <row r="276" spans="1:5" x14ac:dyDescent="0.25">
      <c r="A276" s="19" t="s">
        <v>290</v>
      </c>
      <c r="B276" s="7">
        <v>12</v>
      </c>
      <c r="C276" s="7">
        <v>2005</v>
      </c>
      <c r="D276" s="6">
        <v>19952000</v>
      </c>
      <c r="E276" s="23">
        <f t="shared" si="4"/>
        <v>16.808839946901955</v>
      </c>
    </row>
    <row r="277" spans="1:5" x14ac:dyDescent="0.25">
      <c r="A277" s="19" t="s">
        <v>290</v>
      </c>
      <c r="B277" s="7">
        <v>12</v>
      </c>
      <c r="C277" s="7">
        <v>2006</v>
      </c>
      <c r="D277" s="6">
        <v>20269000</v>
      </c>
      <c r="E277" s="23">
        <f t="shared" si="4"/>
        <v>16.824603183220102</v>
      </c>
    </row>
    <row r="278" spans="1:5" x14ac:dyDescent="0.25">
      <c r="A278" s="19" t="s">
        <v>290</v>
      </c>
      <c r="B278" s="7">
        <v>12</v>
      </c>
      <c r="C278" s="7">
        <v>2007</v>
      </c>
      <c r="D278" s="6">
        <v>20773000</v>
      </c>
      <c r="E278" s="23">
        <f t="shared" si="4"/>
        <v>16.849164624516821</v>
      </c>
    </row>
    <row r="279" spans="1:5" x14ac:dyDescent="0.25">
      <c r="A279" s="19" t="s">
        <v>290</v>
      </c>
      <c r="B279" s="7">
        <v>12</v>
      </c>
      <c r="C279" s="7">
        <v>2008</v>
      </c>
      <c r="D279" s="6">
        <v>21935000</v>
      </c>
      <c r="E279" s="23">
        <f t="shared" si="4"/>
        <v>16.903594092582452</v>
      </c>
    </row>
    <row r="280" spans="1:5" x14ac:dyDescent="0.25">
      <c r="A280" s="19" t="s">
        <v>290</v>
      </c>
      <c r="B280" s="7">
        <v>12</v>
      </c>
      <c r="C280" s="7">
        <v>2009</v>
      </c>
      <c r="D280" s="6">
        <v>21355000</v>
      </c>
      <c r="E280" s="23">
        <f t="shared" si="4"/>
        <v>16.876796462257705</v>
      </c>
    </row>
    <row r="281" spans="1:5" x14ac:dyDescent="0.25">
      <c r="A281" s="19" t="s">
        <v>290</v>
      </c>
      <c r="B281" s="7">
        <v>12</v>
      </c>
      <c r="C281" s="7">
        <v>2010</v>
      </c>
      <c r="D281" s="6">
        <v>22004000</v>
      </c>
      <c r="E281" s="23">
        <f t="shared" si="4"/>
        <v>16.906734812977486</v>
      </c>
    </row>
    <row r="282" spans="1:5" x14ac:dyDescent="0.25">
      <c r="A282" s="19" t="s">
        <v>290</v>
      </c>
      <c r="B282" s="7">
        <v>12</v>
      </c>
      <c r="C282" s="7">
        <v>2011</v>
      </c>
      <c r="D282" s="6">
        <v>23012000</v>
      </c>
      <c r="E282" s="23">
        <f t="shared" si="4"/>
        <v>16.951526376965322</v>
      </c>
    </row>
    <row r="283" spans="1:5" x14ac:dyDescent="0.25">
      <c r="A283" s="19" t="s">
        <v>290</v>
      </c>
      <c r="B283" s="7">
        <v>12</v>
      </c>
      <c r="C283" s="7">
        <v>2012</v>
      </c>
      <c r="D283" s="6">
        <v>24151000</v>
      </c>
      <c r="E283" s="23">
        <f t="shared" si="4"/>
        <v>16.999836345073067</v>
      </c>
    </row>
    <row r="284" spans="1:5" x14ac:dyDescent="0.25">
      <c r="A284" s="19" t="s">
        <v>290</v>
      </c>
      <c r="B284" s="7">
        <v>12</v>
      </c>
      <c r="C284" s="7">
        <v>2013</v>
      </c>
      <c r="D284" s="6">
        <v>24813000</v>
      </c>
      <c r="E284" s="23">
        <f t="shared" si="4"/>
        <v>17.026878267342152</v>
      </c>
    </row>
    <row r="285" spans="1:5" x14ac:dyDescent="0.25">
      <c r="A285" s="19" t="s">
        <v>290</v>
      </c>
      <c r="B285" s="7">
        <v>12</v>
      </c>
      <c r="C285" s="7">
        <v>2014</v>
      </c>
      <c r="D285" s="6">
        <v>25291000</v>
      </c>
      <c r="E285" s="23">
        <f t="shared" si="4"/>
        <v>17.045959159185092</v>
      </c>
    </row>
    <row r="286" spans="1:5" x14ac:dyDescent="0.25">
      <c r="A286" s="19" t="s">
        <v>290</v>
      </c>
      <c r="B286" s="7">
        <v>12</v>
      </c>
      <c r="C286" s="7">
        <v>2015</v>
      </c>
      <c r="D286" s="6">
        <v>26728000</v>
      </c>
      <c r="E286" s="23">
        <f t="shared" si="4"/>
        <v>17.10122226301873</v>
      </c>
    </row>
    <row r="287" spans="1:5" x14ac:dyDescent="0.25">
      <c r="A287" s="19" t="s">
        <v>290</v>
      </c>
      <c r="B287" s="7">
        <v>12</v>
      </c>
      <c r="C287" s="7">
        <v>2016</v>
      </c>
      <c r="D287" s="6">
        <v>28121000</v>
      </c>
      <c r="E287" s="23">
        <f t="shared" si="4"/>
        <v>17.152027186152097</v>
      </c>
    </row>
    <row r="288" spans="1:5" x14ac:dyDescent="0.25">
      <c r="A288" s="19" t="s">
        <v>290</v>
      </c>
      <c r="B288" s="7">
        <v>12</v>
      </c>
      <c r="C288" s="7">
        <v>2017</v>
      </c>
      <c r="D288" s="6">
        <v>29460000</v>
      </c>
      <c r="E288" s="23">
        <f t="shared" si="4"/>
        <v>17.198543968998759</v>
      </c>
    </row>
    <row r="289" spans="1:5" x14ac:dyDescent="0.25">
      <c r="A289" s="19" t="s">
        <v>290</v>
      </c>
      <c r="B289" s="7">
        <v>12</v>
      </c>
      <c r="C289" s="7">
        <v>2018</v>
      </c>
      <c r="D289" s="6">
        <v>30816000</v>
      </c>
      <c r="E289" s="23">
        <f t="shared" si="4"/>
        <v>17.24354459357999</v>
      </c>
    </row>
    <row r="290" spans="1:5" x14ac:dyDescent="0.25">
      <c r="A290" s="19" t="s">
        <v>291</v>
      </c>
      <c r="B290" s="7">
        <f t="array" ref="B290:B313">13</f>
        <v>13</v>
      </c>
      <c r="C290" s="7">
        <v>1995</v>
      </c>
      <c r="D290" s="6">
        <v>10130000</v>
      </c>
      <c r="E290" s="23">
        <f t="shared" si="4"/>
        <v>16.131011876224868</v>
      </c>
    </row>
    <row r="291" spans="1:5" x14ac:dyDescent="0.25">
      <c r="A291" s="19" t="s">
        <v>291</v>
      </c>
      <c r="B291" s="7">
        <v>13</v>
      </c>
      <c r="C291" s="7">
        <v>1996</v>
      </c>
      <c r="D291" s="6">
        <v>9233000</v>
      </c>
      <c r="E291" s="23">
        <f t="shared" si="4"/>
        <v>16.038294580754766</v>
      </c>
    </row>
    <row r="292" spans="1:5" x14ac:dyDescent="0.25">
      <c r="A292" s="19" t="s">
        <v>291</v>
      </c>
      <c r="B292" s="7">
        <v>13</v>
      </c>
      <c r="C292" s="7">
        <v>1997</v>
      </c>
      <c r="D292" s="6">
        <v>10070000</v>
      </c>
      <c r="E292" s="23">
        <f t="shared" si="4"/>
        <v>16.125071264694746</v>
      </c>
    </row>
    <row r="293" spans="1:5" x14ac:dyDescent="0.25">
      <c r="A293" s="19" t="s">
        <v>291</v>
      </c>
      <c r="B293" s="7">
        <v>13</v>
      </c>
      <c r="C293" s="7">
        <v>1998</v>
      </c>
      <c r="D293" s="6">
        <v>10916000</v>
      </c>
      <c r="E293" s="23">
        <f t="shared" si="4"/>
        <v>16.205740160810365</v>
      </c>
    </row>
    <row r="294" spans="1:5" x14ac:dyDescent="0.25">
      <c r="A294" s="19" t="s">
        <v>291</v>
      </c>
      <c r="B294" s="7">
        <v>13</v>
      </c>
      <c r="C294" s="7">
        <v>1999</v>
      </c>
      <c r="D294" s="6">
        <v>12164000</v>
      </c>
      <c r="E294" s="23">
        <f t="shared" si="4"/>
        <v>16.313991327779391</v>
      </c>
    </row>
    <row r="295" spans="1:5" x14ac:dyDescent="0.25">
      <c r="A295" s="19" t="s">
        <v>291</v>
      </c>
      <c r="B295" s="7">
        <v>13</v>
      </c>
      <c r="C295" s="7">
        <v>2000</v>
      </c>
      <c r="D295" s="6">
        <v>13096000</v>
      </c>
      <c r="E295" s="23">
        <f t="shared" si="4"/>
        <v>16.387817398033107</v>
      </c>
    </row>
    <row r="296" spans="1:5" x14ac:dyDescent="0.25">
      <c r="A296" s="19" t="s">
        <v>291</v>
      </c>
      <c r="B296" s="7">
        <v>13</v>
      </c>
      <c r="C296" s="7">
        <v>2001</v>
      </c>
      <c r="D296" s="6">
        <v>14057000</v>
      </c>
      <c r="E296" s="23">
        <f t="shared" si="4"/>
        <v>16.458631050313905</v>
      </c>
    </row>
    <row r="297" spans="1:5" x14ac:dyDescent="0.25">
      <c r="A297" s="19" t="s">
        <v>291</v>
      </c>
      <c r="B297" s="7">
        <v>13</v>
      </c>
      <c r="C297" s="7">
        <v>2002</v>
      </c>
      <c r="D297" s="6">
        <v>14180000</v>
      </c>
      <c r="E297" s="23">
        <f t="shared" si="4"/>
        <v>16.467343079068254</v>
      </c>
    </row>
    <row r="298" spans="1:5" x14ac:dyDescent="0.25">
      <c r="A298" s="19" t="s">
        <v>291</v>
      </c>
      <c r="B298" s="7">
        <v>13</v>
      </c>
      <c r="C298" s="7">
        <v>2003</v>
      </c>
      <c r="D298" s="6">
        <v>13969000</v>
      </c>
      <c r="E298" s="23">
        <f t="shared" si="4"/>
        <v>16.452351146709688</v>
      </c>
    </row>
    <row r="299" spans="1:5" x14ac:dyDescent="0.25">
      <c r="A299" s="19" t="s">
        <v>291</v>
      </c>
      <c r="B299" s="7">
        <v>13</v>
      </c>
      <c r="C299" s="7">
        <v>2004</v>
      </c>
      <c r="D299" s="6">
        <v>13313000</v>
      </c>
      <c r="E299" s="23">
        <f t="shared" si="4"/>
        <v>16.404251559414053</v>
      </c>
    </row>
    <row r="300" spans="1:5" x14ac:dyDescent="0.25">
      <c r="A300" s="19" t="s">
        <v>291</v>
      </c>
      <c r="B300" s="7">
        <v>13</v>
      </c>
      <c r="C300" s="7">
        <v>2005</v>
      </c>
      <c r="D300" s="6">
        <v>14765000</v>
      </c>
      <c r="E300" s="23">
        <f t="shared" si="4"/>
        <v>16.50777007316016</v>
      </c>
    </row>
    <row r="301" spans="1:5" x14ac:dyDescent="0.25">
      <c r="A301" s="19" t="s">
        <v>291</v>
      </c>
      <c r="B301" s="7">
        <v>13</v>
      </c>
      <c r="C301" s="7">
        <v>2006</v>
      </c>
      <c r="D301" s="6">
        <v>16039000</v>
      </c>
      <c r="E301" s="23">
        <f t="shared" si="4"/>
        <v>16.590533814319514</v>
      </c>
    </row>
    <row r="302" spans="1:5" x14ac:dyDescent="0.25">
      <c r="A302" s="19" t="s">
        <v>291</v>
      </c>
      <c r="B302" s="7">
        <v>13</v>
      </c>
      <c r="C302" s="7">
        <v>2007</v>
      </c>
      <c r="D302" s="6">
        <v>16165000</v>
      </c>
      <c r="E302" s="23">
        <f t="shared" si="4"/>
        <v>16.598358969141671</v>
      </c>
    </row>
    <row r="303" spans="1:5" x14ac:dyDescent="0.25">
      <c r="A303" s="19" t="s">
        <v>291</v>
      </c>
      <c r="B303" s="7">
        <v>13</v>
      </c>
      <c r="C303" s="7">
        <v>2008</v>
      </c>
      <c r="D303" s="6">
        <v>15939000</v>
      </c>
      <c r="E303" s="23">
        <f t="shared" si="4"/>
        <v>16.584279494101189</v>
      </c>
    </row>
    <row r="304" spans="1:5" x14ac:dyDescent="0.25">
      <c r="A304" s="19" t="s">
        <v>291</v>
      </c>
      <c r="B304" s="7">
        <v>13</v>
      </c>
      <c r="C304" s="7">
        <v>2009</v>
      </c>
      <c r="D304" s="6">
        <v>14915000</v>
      </c>
      <c r="E304" s="23">
        <f t="shared" si="4"/>
        <v>16.517877975930986</v>
      </c>
    </row>
    <row r="305" spans="1:5" x14ac:dyDescent="0.25">
      <c r="A305" s="19" t="s">
        <v>291</v>
      </c>
      <c r="B305" s="7">
        <v>13</v>
      </c>
      <c r="C305" s="7">
        <v>2010</v>
      </c>
      <c r="D305" s="6">
        <v>15007000</v>
      </c>
      <c r="E305" s="23">
        <f t="shared" si="4"/>
        <v>16.524027316878126</v>
      </c>
    </row>
    <row r="306" spans="1:5" x14ac:dyDescent="0.25">
      <c r="A306" s="19" t="s">
        <v>291</v>
      </c>
      <c r="B306" s="7">
        <v>13</v>
      </c>
      <c r="C306" s="7">
        <v>2011</v>
      </c>
      <c r="D306" s="6">
        <v>16427000</v>
      </c>
      <c r="E306" s="23">
        <f t="shared" si="4"/>
        <v>16.614436880523336</v>
      </c>
    </row>
    <row r="307" spans="1:5" x14ac:dyDescent="0.25">
      <c r="A307" s="19" t="s">
        <v>291</v>
      </c>
      <c r="B307" s="7">
        <v>13</v>
      </c>
      <c r="C307" s="7">
        <v>2012</v>
      </c>
      <c r="D307" s="6">
        <v>15518000</v>
      </c>
      <c r="E307" s="23">
        <f t="shared" si="4"/>
        <v>16.557511198436032</v>
      </c>
    </row>
    <row r="308" spans="1:5" x14ac:dyDescent="0.25">
      <c r="A308" s="19" t="s">
        <v>291</v>
      </c>
      <c r="B308" s="7">
        <v>13</v>
      </c>
      <c r="C308" s="7">
        <v>2013</v>
      </c>
      <c r="D308" s="6">
        <v>17920000</v>
      </c>
      <c r="E308" s="23">
        <f t="shared" si="4"/>
        <v>16.701427965511058</v>
      </c>
    </row>
    <row r="309" spans="1:5" x14ac:dyDescent="0.25">
      <c r="A309" s="19" t="s">
        <v>291</v>
      </c>
      <c r="B309" s="7">
        <v>13</v>
      </c>
      <c r="C309" s="7">
        <v>2014</v>
      </c>
      <c r="D309" s="6">
        <v>22033000</v>
      </c>
      <c r="E309" s="23">
        <f t="shared" si="4"/>
        <v>16.908051887446327</v>
      </c>
    </row>
    <row r="310" spans="1:5" x14ac:dyDescent="0.25">
      <c r="A310" s="19" t="s">
        <v>291</v>
      </c>
      <c r="B310" s="7">
        <v>13</v>
      </c>
      <c r="C310" s="7">
        <v>2015</v>
      </c>
      <c r="D310" s="6">
        <v>23599000</v>
      </c>
      <c r="E310" s="23">
        <f t="shared" si="4"/>
        <v>16.976714896216727</v>
      </c>
    </row>
    <row r="311" spans="1:5" x14ac:dyDescent="0.25">
      <c r="A311" s="19" t="s">
        <v>291</v>
      </c>
      <c r="B311" s="7">
        <v>13</v>
      </c>
      <c r="C311" s="7">
        <v>2016</v>
      </c>
      <c r="D311" s="6">
        <v>24799000</v>
      </c>
      <c r="E311" s="23">
        <f t="shared" si="4"/>
        <v>17.026313887741587</v>
      </c>
    </row>
    <row r="312" spans="1:5" x14ac:dyDescent="0.25">
      <c r="A312" s="19" t="s">
        <v>291</v>
      </c>
      <c r="B312" s="7">
        <v>13</v>
      </c>
      <c r="C312" s="7">
        <v>2017</v>
      </c>
      <c r="D312" s="6">
        <v>27194000</v>
      </c>
      <c r="E312" s="23">
        <f t="shared" si="4"/>
        <v>17.118506918697769</v>
      </c>
    </row>
    <row r="313" spans="1:5" x14ac:dyDescent="0.25">
      <c r="A313" s="19" t="s">
        <v>291</v>
      </c>
      <c r="B313" s="7">
        <v>13</v>
      </c>
      <c r="C313" s="7">
        <v>2018</v>
      </c>
      <c r="D313" s="6">
        <v>30123000</v>
      </c>
      <c r="E313" s="23">
        <f t="shared" si="4"/>
        <v>17.220799557529684</v>
      </c>
    </row>
    <row r="314" spans="1:5" x14ac:dyDescent="0.25">
      <c r="A314" s="19" t="s">
        <v>292</v>
      </c>
      <c r="B314" s="7">
        <f t="array" ref="B314:B337">14</f>
        <v>14</v>
      </c>
      <c r="C314" s="7">
        <v>1995</v>
      </c>
      <c r="D314" s="11">
        <v>6500000</v>
      </c>
      <c r="E314" s="23">
        <f t="shared" si="4"/>
        <v>15.687312734865866</v>
      </c>
    </row>
    <row r="315" spans="1:5" x14ac:dyDescent="0.25">
      <c r="A315" s="19" t="s">
        <v>292</v>
      </c>
      <c r="B315" s="7">
        <v>14</v>
      </c>
      <c r="C315" s="7">
        <v>1996</v>
      </c>
      <c r="D315" s="11">
        <v>6700000</v>
      </c>
      <c r="E315" s="23">
        <f t="shared" si="4"/>
        <v>15.717618084361195</v>
      </c>
    </row>
    <row r="316" spans="1:5" x14ac:dyDescent="0.25">
      <c r="A316" s="19" t="s">
        <v>292</v>
      </c>
      <c r="B316" s="7">
        <v>14</v>
      </c>
      <c r="C316" s="7">
        <v>1997</v>
      </c>
      <c r="D316" s="11">
        <v>7000000</v>
      </c>
      <c r="E316" s="23">
        <f t="shared" si="4"/>
        <v>15.761420707019587</v>
      </c>
    </row>
    <row r="317" spans="1:5" x14ac:dyDescent="0.25">
      <c r="A317" s="19" t="s">
        <v>292</v>
      </c>
      <c r="B317" s="7">
        <v>14</v>
      </c>
      <c r="C317" s="7">
        <v>1998</v>
      </c>
      <c r="D317" s="6">
        <v>7137000</v>
      </c>
      <c r="E317" s="23">
        <f t="shared" si="4"/>
        <v>15.780803077953204</v>
      </c>
    </row>
    <row r="318" spans="1:5" x14ac:dyDescent="0.25">
      <c r="A318" s="19" t="s">
        <v>292</v>
      </c>
      <c r="B318" s="7">
        <v>14</v>
      </c>
      <c r="C318" s="7">
        <v>1999</v>
      </c>
      <c r="D318" s="6">
        <v>7837000</v>
      </c>
      <c r="E318" s="23">
        <f t="shared" si="4"/>
        <v>15.874366666035002</v>
      </c>
    </row>
    <row r="319" spans="1:5" x14ac:dyDescent="0.25">
      <c r="A319" s="19" t="s">
        <v>292</v>
      </c>
      <c r="B319" s="7">
        <v>14</v>
      </c>
      <c r="C319" s="7">
        <v>2000</v>
      </c>
      <c r="D319" s="6">
        <v>8814000</v>
      </c>
      <c r="E319" s="23">
        <f t="shared" si="4"/>
        <v>15.99185192438407</v>
      </c>
    </row>
    <row r="320" spans="1:5" x14ac:dyDescent="0.25">
      <c r="A320" s="19" t="s">
        <v>292</v>
      </c>
      <c r="B320" s="7">
        <v>14</v>
      </c>
      <c r="C320" s="7">
        <v>2001</v>
      </c>
      <c r="D320" s="6">
        <v>8878000</v>
      </c>
      <c r="E320" s="23">
        <f t="shared" si="4"/>
        <v>15.999086864376117</v>
      </c>
    </row>
    <row r="321" spans="1:5" x14ac:dyDescent="0.25">
      <c r="A321" s="19" t="s">
        <v>292</v>
      </c>
      <c r="B321" s="7">
        <v>14</v>
      </c>
      <c r="C321" s="7">
        <v>2002</v>
      </c>
      <c r="D321" s="6">
        <v>10689000</v>
      </c>
      <c r="E321" s="23">
        <f t="shared" si="4"/>
        <v>16.184725733256084</v>
      </c>
    </row>
    <row r="322" spans="1:5" x14ac:dyDescent="0.25">
      <c r="A322" s="19" t="s">
        <v>292</v>
      </c>
      <c r="B322" s="7">
        <v>14</v>
      </c>
      <c r="C322" s="7">
        <v>2003</v>
      </c>
      <c r="D322" s="6">
        <v>9676000</v>
      </c>
      <c r="E322" s="23">
        <f t="shared" si="4"/>
        <v>16.085159150712055</v>
      </c>
    </row>
    <row r="323" spans="1:5" x14ac:dyDescent="0.25">
      <c r="A323" s="19" t="s">
        <v>292</v>
      </c>
      <c r="B323" s="7">
        <v>14</v>
      </c>
      <c r="C323" s="7">
        <v>2004</v>
      </c>
      <c r="D323" s="6">
        <v>13655000</v>
      </c>
      <c r="E323" s="23">
        <f t="shared" ref="E323:E386" si="5">LN(D323)</f>
        <v>16.429616312889941</v>
      </c>
    </row>
    <row r="324" spans="1:5" x14ac:dyDescent="0.25">
      <c r="A324" s="19" t="s">
        <v>292</v>
      </c>
      <c r="B324" s="7">
        <v>14</v>
      </c>
      <c r="C324" s="7">
        <v>2005</v>
      </c>
      <c r="D324" s="6">
        <v>14773000</v>
      </c>
      <c r="E324" s="23">
        <f t="shared" si="5"/>
        <v>16.508311748303747</v>
      </c>
    </row>
    <row r="325" spans="1:5" x14ac:dyDescent="0.25">
      <c r="A325" s="19" t="s">
        <v>292</v>
      </c>
      <c r="B325" s="7">
        <v>14</v>
      </c>
      <c r="C325" s="7">
        <v>2006</v>
      </c>
      <c r="D325" s="6">
        <v>15821000</v>
      </c>
      <c r="E325" s="23">
        <f t="shared" si="5"/>
        <v>16.576848729431202</v>
      </c>
    </row>
    <row r="326" spans="1:5" x14ac:dyDescent="0.25">
      <c r="A326" s="19" t="s">
        <v>292</v>
      </c>
      <c r="B326" s="7">
        <v>14</v>
      </c>
      <c r="C326" s="7">
        <v>2007</v>
      </c>
      <c r="D326" s="6">
        <v>17154000</v>
      </c>
      <c r="E326" s="23">
        <f t="shared" si="5"/>
        <v>16.657741940532503</v>
      </c>
    </row>
    <row r="327" spans="1:5" x14ac:dyDescent="0.25">
      <c r="A327" s="19" t="s">
        <v>292</v>
      </c>
      <c r="B327" s="7">
        <v>14</v>
      </c>
      <c r="C327" s="7">
        <v>2008</v>
      </c>
      <c r="D327" s="6">
        <v>17319000</v>
      </c>
      <c r="E327" s="23">
        <f t="shared" si="5"/>
        <v>16.667314722711179</v>
      </c>
    </row>
    <row r="328" spans="1:5" x14ac:dyDescent="0.25">
      <c r="A328" s="19" t="s">
        <v>292</v>
      </c>
      <c r="B328" s="7">
        <v>14</v>
      </c>
      <c r="C328" s="7">
        <v>2009</v>
      </c>
      <c r="D328" s="6">
        <v>16926000</v>
      </c>
      <c r="E328" s="23">
        <f t="shared" si="5"/>
        <v>16.644361459212188</v>
      </c>
    </row>
    <row r="329" spans="1:5" x14ac:dyDescent="0.25">
      <c r="A329" s="19" t="s">
        <v>292</v>
      </c>
      <c r="B329" s="7">
        <v>14</v>
      </c>
      <c r="C329" s="7">
        <v>2010</v>
      </c>
      <c r="D329" s="6">
        <v>20085000</v>
      </c>
      <c r="E329" s="23">
        <f t="shared" si="5"/>
        <v>16.815483825775519</v>
      </c>
    </row>
    <row r="330" spans="1:5" x14ac:dyDescent="0.25">
      <c r="A330" s="19" t="s">
        <v>292</v>
      </c>
      <c r="B330" s="7">
        <v>14</v>
      </c>
      <c r="C330" s="7">
        <v>2011</v>
      </c>
      <c r="D330" s="6">
        <v>22316000</v>
      </c>
      <c r="E330" s="23">
        <f t="shared" si="5"/>
        <v>16.920814467947555</v>
      </c>
    </row>
    <row r="331" spans="1:5" x14ac:dyDescent="0.25">
      <c r="A331" s="19" t="s">
        <v>292</v>
      </c>
      <c r="B331" s="7">
        <v>14</v>
      </c>
      <c r="C331" s="7">
        <v>2012</v>
      </c>
      <c r="D331" s="6">
        <v>23770000</v>
      </c>
      <c r="E331" s="23">
        <f t="shared" si="5"/>
        <v>16.983934839336378</v>
      </c>
    </row>
    <row r="332" spans="1:5" x14ac:dyDescent="0.25">
      <c r="A332" s="19" t="s">
        <v>292</v>
      </c>
      <c r="B332" s="7">
        <v>14</v>
      </c>
      <c r="C332" s="7">
        <v>2013</v>
      </c>
      <c r="D332" s="6">
        <v>25661000</v>
      </c>
      <c r="E332" s="23">
        <f t="shared" si="5"/>
        <v>17.06048288755375</v>
      </c>
    </row>
    <row r="333" spans="1:5" x14ac:dyDescent="0.25">
      <c r="A333" s="19" t="s">
        <v>292</v>
      </c>
      <c r="B333" s="7">
        <v>14</v>
      </c>
      <c r="C333" s="7">
        <v>2014</v>
      </c>
      <c r="D333" s="6">
        <v>27770000</v>
      </c>
      <c r="E333" s="23">
        <f t="shared" si="5"/>
        <v>17.139466859282983</v>
      </c>
    </row>
    <row r="334" spans="1:5" x14ac:dyDescent="0.25">
      <c r="A334" s="19" t="s">
        <v>292</v>
      </c>
      <c r="B334" s="7">
        <v>14</v>
      </c>
      <c r="C334" s="7">
        <v>2015</v>
      </c>
      <c r="D334" s="6">
        <v>26686000</v>
      </c>
      <c r="E334" s="23">
        <f t="shared" si="5"/>
        <v>17.099649641284504</v>
      </c>
    </row>
    <row r="335" spans="1:5" x14ac:dyDescent="0.25">
      <c r="A335" s="19" t="s">
        <v>292</v>
      </c>
      <c r="B335" s="7">
        <v>14</v>
      </c>
      <c r="C335" s="7">
        <v>2016</v>
      </c>
      <c r="D335" s="6">
        <v>26553000</v>
      </c>
      <c r="E335" s="23">
        <f t="shared" si="5"/>
        <v>17.094653293619125</v>
      </c>
    </row>
    <row r="336" spans="1:5" x14ac:dyDescent="0.25">
      <c r="A336" s="19" t="s">
        <v>292</v>
      </c>
      <c r="B336" s="7">
        <v>14</v>
      </c>
      <c r="C336" s="7">
        <v>2017</v>
      </c>
      <c r="D336" s="6">
        <v>27884000</v>
      </c>
      <c r="E336" s="23">
        <f t="shared" si="5"/>
        <v>17.143563605588426</v>
      </c>
    </row>
    <row r="337" spans="1:5" x14ac:dyDescent="0.25">
      <c r="A337" s="19" t="s">
        <v>292</v>
      </c>
      <c r="B337" s="7">
        <v>14</v>
      </c>
      <c r="C337" s="7">
        <v>2018</v>
      </c>
      <c r="D337" s="6">
        <v>29263000</v>
      </c>
      <c r="E337" s="23">
        <f t="shared" si="5"/>
        <v>17.191834477350405</v>
      </c>
    </row>
    <row r="338" spans="1:5" x14ac:dyDescent="0.25">
      <c r="A338" s="19" t="s">
        <v>293</v>
      </c>
      <c r="B338" s="7">
        <f t="array" ref="B338:B361">15</f>
        <v>15</v>
      </c>
      <c r="C338" s="7">
        <v>1995</v>
      </c>
      <c r="D338" s="6">
        <v>7469000</v>
      </c>
      <c r="E338" s="23">
        <f t="shared" si="5"/>
        <v>15.826271679339204</v>
      </c>
    </row>
    <row r="339" spans="1:5" x14ac:dyDescent="0.25">
      <c r="A339" s="19" t="s">
        <v>293</v>
      </c>
      <c r="B339" s="7">
        <v>15</v>
      </c>
      <c r="C339" s="7">
        <v>1996</v>
      </c>
      <c r="D339" s="6">
        <v>7138000</v>
      </c>
      <c r="E339" s="23">
        <f t="shared" si="5"/>
        <v>15.780943183032242</v>
      </c>
    </row>
    <row r="340" spans="1:5" x14ac:dyDescent="0.25">
      <c r="A340" s="19" t="s">
        <v>293</v>
      </c>
      <c r="B340" s="7">
        <v>15</v>
      </c>
      <c r="C340" s="7">
        <v>1997</v>
      </c>
      <c r="D340" s="6">
        <v>6211000</v>
      </c>
      <c r="E340" s="23">
        <f t="shared" si="5"/>
        <v>15.64183247154144</v>
      </c>
    </row>
    <row r="341" spans="1:5" x14ac:dyDescent="0.25">
      <c r="A341" s="19" t="s">
        <v>293</v>
      </c>
      <c r="B341" s="7">
        <v>15</v>
      </c>
      <c r="C341" s="7">
        <v>1998</v>
      </c>
      <c r="D341" s="6">
        <v>5551000</v>
      </c>
      <c r="E341" s="23">
        <f t="shared" si="5"/>
        <v>15.529488649672299</v>
      </c>
    </row>
    <row r="342" spans="1:5" x14ac:dyDescent="0.25">
      <c r="A342" s="19" t="s">
        <v>293</v>
      </c>
      <c r="B342" s="7">
        <v>15</v>
      </c>
      <c r="C342" s="7">
        <v>1999</v>
      </c>
      <c r="D342" s="6">
        <v>7931000</v>
      </c>
      <c r="E342" s="23">
        <f t="shared" si="5"/>
        <v>15.886289689065457</v>
      </c>
    </row>
    <row r="343" spans="1:5" x14ac:dyDescent="0.25">
      <c r="A343" s="19" t="s">
        <v>293</v>
      </c>
      <c r="B343" s="7">
        <v>15</v>
      </c>
      <c r="C343" s="7">
        <v>2000</v>
      </c>
      <c r="D343" s="6">
        <v>10222000</v>
      </c>
      <c r="E343" s="23">
        <f t="shared" si="5"/>
        <v>16.140052818310362</v>
      </c>
    </row>
    <row r="344" spans="1:5" x14ac:dyDescent="0.25">
      <c r="A344" s="19" t="s">
        <v>293</v>
      </c>
      <c r="B344" s="7">
        <v>15</v>
      </c>
      <c r="C344" s="7">
        <v>2001</v>
      </c>
      <c r="D344" s="6">
        <v>12775000</v>
      </c>
      <c r="E344" s="23">
        <f t="shared" si="5"/>
        <v>16.363000694054044</v>
      </c>
    </row>
    <row r="345" spans="1:5" x14ac:dyDescent="0.25">
      <c r="A345" s="19" t="s">
        <v>293</v>
      </c>
      <c r="B345" s="7">
        <v>15</v>
      </c>
      <c r="C345" s="7">
        <v>2002</v>
      </c>
      <c r="D345" s="6">
        <v>13292000</v>
      </c>
      <c r="E345" s="23">
        <f t="shared" si="5"/>
        <v>16.402672908456623</v>
      </c>
    </row>
    <row r="346" spans="1:5" x14ac:dyDescent="0.25">
      <c r="A346" s="19" t="s">
        <v>293</v>
      </c>
      <c r="B346" s="7">
        <v>15</v>
      </c>
      <c r="C346" s="7">
        <v>2003</v>
      </c>
      <c r="D346" s="6">
        <v>10577000</v>
      </c>
      <c r="E346" s="23">
        <f t="shared" si="5"/>
        <v>16.174192390310189</v>
      </c>
    </row>
    <row r="347" spans="1:5" x14ac:dyDescent="0.25">
      <c r="A347" s="19" t="s">
        <v>293</v>
      </c>
      <c r="B347" s="7">
        <v>15</v>
      </c>
      <c r="C347" s="7">
        <v>2004</v>
      </c>
      <c r="D347" s="6">
        <v>15703000</v>
      </c>
      <c r="E347" s="23">
        <f t="shared" si="5"/>
        <v>16.56936233486709</v>
      </c>
    </row>
    <row r="348" spans="1:5" x14ac:dyDescent="0.25">
      <c r="A348" s="19" t="s">
        <v>293</v>
      </c>
      <c r="B348" s="7">
        <v>15</v>
      </c>
      <c r="C348" s="7">
        <v>2005</v>
      </c>
      <c r="D348" s="6">
        <v>16431000</v>
      </c>
      <c r="E348" s="23">
        <f t="shared" si="5"/>
        <v>16.614680352433968</v>
      </c>
    </row>
    <row r="349" spans="1:5" x14ac:dyDescent="0.25">
      <c r="A349" s="19" t="s">
        <v>293</v>
      </c>
      <c r="B349" s="7">
        <v>15</v>
      </c>
      <c r="C349" s="7">
        <v>2006</v>
      </c>
      <c r="D349" s="6">
        <v>17547000</v>
      </c>
      <c r="E349" s="23">
        <f t="shared" si="5"/>
        <v>16.680393553093271</v>
      </c>
    </row>
    <row r="350" spans="1:5" x14ac:dyDescent="0.25">
      <c r="A350" s="19" t="s">
        <v>293</v>
      </c>
      <c r="B350" s="7">
        <v>15</v>
      </c>
      <c r="C350" s="7">
        <v>2007</v>
      </c>
      <c r="D350" s="6">
        <v>20973000</v>
      </c>
      <c r="E350" s="23">
        <f t="shared" si="5"/>
        <v>16.858746454162233</v>
      </c>
    </row>
    <row r="351" spans="1:5" x14ac:dyDescent="0.25">
      <c r="A351" s="19" t="s">
        <v>293</v>
      </c>
      <c r="B351" s="7">
        <v>15</v>
      </c>
      <c r="C351" s="7">
        <v>2008</v>
      </c>
      <c r="D351" s="6">
        <v>22052000</v>
      </c>
      <c r="E351" s="23">
        <f t="shared" si="5"/>
        <v>16.908913858691712</v>
      </c>
    </row>
    <row r="352" spans="1:5" x14ac:dyDescent="0.25">
      <c r="A352" s="19" t="s">
        <v>293</v>
      </c>
      <c r="B352" s="7">
        <v>15</v>
      </c>
      <c r="C352" s="7">
        <v>2009</v>
      </c>
      <c r="D352" s="6">
        <v>23646000</v>
      </c>
      <c r="E352" s="23">
        <f t="shared" si="5"/>
        <v>16.978704525405195</v>
      </c>
    </row>
    <row r="353" spans="1:5" x14ac:dyDescent="0.25">
      <c r="A353" s="19" t="s">
        <v>293</v>
      </c>
      <c r="B353" s="7">
        <v>15</v>
      </c>
      <c r="C353" s="7">
        <v>2010</v>
      </c>
      <c r="D353" s="6">
        <v>24577000</v>
      </c>
      <c r="E353" s="23">
        <f t="shared" si="5"/>
        <v>17.017321604205883</v>
      </c>
    </row>
    <row r="354" spans="1:5" x14ac:dyDescent="0.25">
      <c r="A354" s="19" t="s">
        <v>293</v>
      </c>
      <c r="B354" s="7">
        <v>15</v>
      </c>
      <c r="C354" s="7">
        <v>2011</v>
      </c>
      <c r="D354" s="6">
        <v>24714000</v>
      </c>
      <c r="E354" s="23">
        <f t="shared" si="5"/>
        <v>17.022880442646272</v>
      </c>
    </row>
    <row r="355" spans="1:5" x14ac:dyDescent="0.25">
      <c r="A355" s="19" t="s">
        <v>293</v>
      </c>
      <c r="B355" s="7">
        <v>15</v>
      </c>
      <c r="C355" s="7">
        <v>2012</v>
      </c>
      <c r="D355" s="6">
        <v>25033000</v>
      </c>
      <c r="E355" s="23">
        <f t="shared" si="5"/>
        <v>17.035705512398373</v>
      </c>
    </row>
    <row r="356" spans="1:5" x14ac:dyDescent="0.25">
      <c r="A356" s="19" t="s">
        <v>293</v>
      </c>
      <c r="B356" s="7">
        <v>15</v>
      </c>
      <c r="C356" s="7">
        <v>2013</v>
      </c>
      <c r="D356" s="6">
        <v>25715000</v>
      </c>
      <c r="E356" s="23">
        <f t="shared" si="5"/>
        <v>17.062585037191155</v>
      </c>
    </row>
    <row r="357" spans="1:5" x14ac:dyDescent="0.25">
      <c r="A357" s="19" t="s">
        <v>293</v>
      </c>
      <c r="B357" s="7">
        <v>15</v>
      </c>
      <c r="C357" s="7">
        <v>2014</v>
      </c>
      <c r="D357" s="6">
        <v>27437000</v>
      </c>
      <c r="E357" s="23">
        <f t="shared" si="5"/>
        <v>17.127403025398994</v>
      </c>
    </row>
    <row r="358" spans="1:5" x14ac:dyDescent="0.25">
      <c r="A358" s="19" t="s">
        <v>293</v>
      </c>
      <c r="B358" s="7">
        <v>15</v>
      </c>
      <c r="C358" s="7">
        <v>2015</v>
      </c>
      <c r="D358" s="6">
        <v>25721000</v>
      </c>
      <c r="E358" s="23">
        <f t="shared" si="5"/>
        <v>17.062818336826709</v>
      </c>
    </row>
    <row r="359" spans="1:5" x14ac:dyDescent="0.25">
      <c r="A359" s="19" t="s">
        <v>293</v>
      </c>
      <c r="B359" s="7">
        <v>15</v>
      </c>
      <c r="C359" s="7">
        <v>2016</v>
      </c>
      <c r="D359" s="6">
        <v>26757000</v>
      </c>
      <c r="E359" s="23">
        <f t="shared" si="5"/>
        <v>17.102306679316452</v>
      </c>
    </row>
    <row r="360" spans="1:5" x14ac:dyDescent="0.25">
      <c r="A360" s="19" t="s">
        <v>293</v>
      </c>
      <c r="B360" s="7">
        <v>15</v>
      </c>
      <c r="C360" s="7">
        <v>2017</v>
      </c>
      <c r="D360" s="6">
        <v>25948000</v>
      </c>
      <c r="E360" s="23">
        <f t="shared" si="5"/>
        <v>17.071605093315082</v>
      </c>
    </row>
    <row r="361" spans="1:5" x14ac:dyDescent="0.25">
      <c r="A361" s="19" t="s">
        <v>293</v>
      </c>
      <c r="B361" s="7">
        <v>15</v>
      </c>
      <c r="C361" s="7">
        <v>2018</v>
      </c>
      <c r="D361" s="6">
        <v>25832000</v>
      </c>
      <c r="E361" s="23">
        <f t="shared" si="5"/>
        <v>17.067124591420249</v>
      </c>
    </row>
    <row r="362" spans="1:5" x14ac:dyDescent="0.25">
      <c r="A362" s="19" t="s">
        <v>281</v>
      </c>
      <c r="B362" s="7">
        <f t="array" ref="B362:B385">16</f>
        <v>16</v>
      </c>
      <c r="C362" s="7">
        <v>1995</v>
      </c>
      <c r="D362" s="6">
        <v>10290000</v>
      </c>
      <c r="E362" s="23">
        <f t="shared" si="5"/>
        <v>16.146683107810233</v>
      </c>
    </row>
    <row r="363" spans="1:5" x14ac:dyDescent="0.25">
      <c r="A363" s="19" t="s">
        <v>281</v>
      </c>
      <c r="B363" s="7">
        <v>16</v>
      </c>
      <c r="C363" s="7">
        <v>1996</v>
      </c>
      <c r="D363" s="6">
        <v>16208000</v>
      </c>
      <c r="E363" s="23">
        <f t="shared" si="5"/>
        <v>16.601015505470603</v>
      </c>
    </row>
    <row r="364" spans="1:5" x14ac:dyDescent="0.25">
      <c r="A364" s="19" t="s">
        <v>281</v>
      </c>
      <c r="B364" s="7">
        <v>16</v>
      </c>
      <c r="C364" s="7">
        <v>1997</v>
      </c>
      <c r="D364" s="6">
        <v>17463000</v>
      </c>
      <c r="E364" s="23">
        <f t="shared" si="5"/>
        <v>16.675594914921984</v>
      </c>
    </row>
    <row r="365" spans="1:5" x14ac:dyDescent="0.25">
      <c r="A365" s="19" t="s">
        <v>281</v>
      </c>
      <c r="B365" s="7">
        <v>16</v>
      </c>
      <c r="C365" s="7">
        <v>1998</v>
      </c>
      <c r="D365" s="6">
        <v>16188000</v>
      </c>
      <c r="E365" s="23">
        <f t="shared" si="5"/>
        <v>16.599780784977892</v>
      </c>
    </row>
    <row r="366" spans="1:5" x14ac:dyDescent="0.25">
      <c r="A366" s="19" t="s">
        <v>281</v>
      </c>
      <c r="B366" s="7">
        <v>16</v>
      </c>
      <c r="C366" s="7">
        <v>1999</v>
      </c>
      <c r="D366" s="6">
        <v>18820000</v>
      </c>
      <c r="E366" s="23">
        <f t="shared" si="5"/>
        <v>16.750430692121508</v>
      </c>
    </row>
    <row r="367" spans="1:5" x14ac:dyDescent="0.25">
      <c r="A367" s="19" t="s">
        <v>281</v>
      </c>
      <c r="B367" s="7">
        <v>16</v>
      </c>
      <c r="C367" s="7">
        <v>2000</v>
      </c>
      <c r="D367" s="6">
        <v>21169000</v>
      </c>
      <c r="E367" s="23">
        <f t="shared" si="5"/>
        <v>16.868048405339717</v>
      </c>
    </row>
    <row r="368" spans="1:5" x14ac:dyDescent="0.25">
      <c r="A368" s="19" t="s">
        <v>281</v>
      </c>
      <c r="B368" s="7">
        <v>16</v>
      </c>
      <c r="C368" s="7">
        <v>2001</v>
      </c>
      <c r="D368" s="6">
        <v>21595000</v>
      </c>
      <c r="E368" s="23">
        <f t="shared" si="5"/>
        <v>16.887972364376939</v>
      </c>
    </row>
    <row r="369" spans="1:5" x14ac:dyDescent="0.25">
      <c r="A369" s="19" t="s">
        <v>281</v>
      </c>
      <c r="B369" s="7">
        <v>16</v>
      </c>
      <c r="C369" s="7">
        <v>2002</v>
      </c>
      <c r="D369" s="6">
        <v>23309000</v>
      </c>
      <c r="E369" s="23">
        <f t="shared" si="5"/>
        <v>16.964350110048805</v>
      </c>
    </row>
    <row r="370" spans="1:5" x14ac:dyDescent="0.25">
      <c r="A370" s="19" t="s">
        <v>281</v>
      </c>
      <c r="B370" s="7">
        <v>16</v>
      </c>
      <c r="C370" s="7">
        <v>2003</v>
      </c>
      <c r="D370" s="6">
        <v>22521000</v>
      </c>
      <c r="E370" s="23">
        <f t="shared" si="5"/>
        <v>16.929958765223247</v>
      </c>
    </row>
    <row r="371" spans="1:5" x14ac:dyDescent="0.25">
      <c r="A371" s="19" t="s">
        <v>281</v>
      </c>
      <c r="B371" s="7">
        <v>16</v>
      </c>
      <c r="C371" s="7">
        <v>2004</v>
      </c>
      <c r="D371" s="6">
        <v>22064000</v>
      </c>
      <c r="E371" s="23">
        <f t="shared" si="5"/>
        <v>16.909457879015221</v>
      </c>
    </row>
    <row r="372" spans="1:5" x14ac:dyDescent="0.25">
      <c r="A372" s="19" t="s">
        <v>281</v>
      </c>
      <c r="B372" s="7">
        <v>16</v>
      </c>
      <c r="C372" s="7">
        <v>2005</v>
      </c>
      <c r="D372" s="6">
        <v>22201000</v>
      </c>
      <c r="E372" s="23">
        <f t="shared" si="5"/>
        <v>16.915647890873057</v>
      </c>
    </row>
    <row r="373" spans="1:5" x14ac:dyDescent="0.25">
      <c r="A373" s="19" t="s">
        <v>281</v>
      </c>
      <c r="B373" s="7">
        <v>16</v>
      </c>
      <c r="C373" s="7">
        <v>2006</v>
      </c>
      <c r="D373" s="6">
        <v>22486000</v>
      </c>
      <c r="E373" s="23">
        <f t="shared" si="5"/>
        <v>16.928403451291842</v>
      </c>
    </row>
    <row r="374" spans="1:5" x14ac:dyDescent="0.25">
      <c r="A374" s="19" t="s">
        <v>281</v>
      </c>
      <c r="B374" s="7">
        <v>16</v>
      </c>
      <c r="C374" s="7">
        <v>2007</v>
      </c>
      <c r="D374" s="6">
        <v>22909000</v>
      </c>
      <c r="E374" s="23">
        <f t="shared" si="5"/>
        <v>16.947040404415485</v>
      </c>
    </row>
    <row r="375" spans="1:5" x14ac:dyDescent="0.25">
      <c r="A375" s="19" t="s">
        <v>281</v>
      </c>
      <c r="B375" s="7">
        <v>16</v>
      </c>
      <c r="C375" s="7">
        <v>2008</v>
      </c>
      <c r="D375" s="6">
        <v>23676000</v>
      </c>
      <c r="E375" s="23">
        <f t="shared" si="5"/>
        <v>16.979972434792753</v>
      </c>
    </row>
    <row r="376" spans="1:5" x14ac:dyDescent="0.25">
      <c r="A376" s="19" t="s">
        <v>281</v>
      </c>
      <c r="B376" s="7">
        <v>16</v>
      </c>
      <c r="C376" s="7">
        <v>2009</v>
      </c>
      <c r="D376" s="6">
        <v>21339000</v>
      </c>
      <c r="E376" s="23">
        <f t="shared" si="5"/>
        <v>16.876046942383763</v>
      </c>
    </row>
    <row r="377" spans="1:5" x14ac:dyDescent="0.25">
      <c r="A377" s="19" t="s">
        <v>281</v>
      </c>
      <c r="B377" s="7">
        <v>16</v>
      </c>
      <c r="C377" s="7">
        <v>2010</v>
      </c>
      <c r="D377" s="6">
        <v>22281000</v>
      </c>
      <c r="E377" s="23">
        <f t="shared" si="5"/>
        <v>16.919244855319544</v>
      </c>
    </row>
    <row r="378" spans="1:5" x14ac:dyDescent="0.25">
      <c r="A378" s="19" t="s">
        <v>281</v>
      </c>
      <c r="B378" s="7">
        <v>16</v>
      </c>
      <c r="C378" s="7">
        <v>2011</v>
      </c>
      <c r="D378" s="6">
        <v>24932000</v>
      </c>
      <c r="E378" s="23">
        <f t="shared" si="5"/>
        <v>17.031662676910877</v>
      </c>
    </row>
    <row r="379" spans="1:5" x14ac:dyDescent="0.25">
      <c r="A379" s="19" t="s">
        <v>281</v>
      </c>
      <c r="B379" s="7">
        <v>16</v>
      </c>
      <c r="C379" s="7">
        <v>2012</v>
      </c>
      <c r="D379" s="6">
        <v>28177000</v>
      </c>
      <c r="E379" s="23">
        <f t="shared" si="5"/>
        <v>17.154016600286511</v>
      </c>
    </row>
    <row r="380" spans="1:5" x14ac:dyDescent="0.25">
      <c r="A380" s="19" t="s">
        <v>281</v>
      </c>
      <c r="B380" s="7">
        <v>16</v>
      </c>
      <c r="C380" s="7">
        <v>2013</v>
      </c>
      <c r="D380" s="6">
        <v>30792000</v>
      </c>
      <c r="E380" s="23">
        <f t="shared" si="5"/>
        <v>17.24276547394572</v>
      </c>
    </row>
    <row r="381" spans="1:5" x14ac:dyDescent="0.25">
      <c r="A381" s="19" t="s">
        <v>281</v>
      </c>
      <c r="B381" s="7">
        <v>16</v>
      </c>
      <c r="C381" s="7">
        <v>2014</v>
      </c>
      <c r="D381" s="6">
        <v>32421000</v>
      </c>
      <c r="E381" s="23">
        <f t="shared" si="5"/>
        <v>17.294316918953413</v>
      </c>
    </row>
    <row r="382" spans="1:5" x14ac:dyDescent="0.25">
      <c r="A382" s="19" t="s">
        <v>281</v>
      </c>
      <c r="B382" s="7">
        <v>16</v>
      </c>
      <c r="C382" s="7">
        <v>2015</v>
      </c>
      <c r="D382" s="6">
        <v>33729000</v>
      </c>
      <c r="E382" s="23">
        <f t="shared" si="5"/>
        <v>17.333868559400006</v>
      </c>
    </row>
    <row r="383" spans="1:5" x14ac:dyDescent="0.25">
      <c r="A383" s="19" t="s">
        <v>281</v>
      </c>
      <c r="B383" s="7">
        <v>16</v>
      </c>
      <c r="C383" s="7">
        <v>2016</v>
      </c>
      <c r="D383" s="6">
        <v>24571000</v>
      </c>
      <c r="E383" s="23">
        <f t="shared" si="5"/>
        <v>17.017077443709837</v>
      </c>
    </row>
    <row r="384" spans="1:5" x14ac:dyDescent="0.25">
      <c r="A384" s="19" t="s">
        <v>281</v>
      </c>
      <c r="B384" s="7">
        <v>16</v>
      </c>
      <c r="C384" s="7">
        <v>2017</v>
      </c>
      <c r="D384" s="6">
        <v>24390000</v>
      </c>
      <c r="E384" s="23">
        <f t="shared" si="5"/>
        <v>17.009683770192105</v>
      </c>
    </row>
    <row r="385" spans="1:5" x14ac:dyDescent="0.25">
      <c r="A385" s="19" t="s">
        <v>281</v>
      </c>
      <c r="B385" s="7">
        <v>16</v>
      </c>
      <c r="C385" s="7">
        <v>2018</v>
      </c>
      <c r="D385" s="6">
        <v>24551000</v>
      </c>
      <c r="E385" s="23">
        <f t="shared" si="5"/>
        <v>17.016263144572786</v>
      </c>
    </row>
    <row r="386" spans="1:5" x14ac:dyDescent="0.25">
      <c r="A386" s="19" t="s">
        <v>282</v>
      </c>
      <c r="B386" s="7">
        <f t="array" ref="B386:B409">17</f>
        <v>17</v>
      </c>
      <c r="C386" s="7">
        <v>1995</v>
      </c>
      <c r="D386" s="6">
        <v>16932000</v>
      </c>
      <c r="E386" s="23">
        <f t="shared" si="5"/>
        <v>16.64471588062295</v>
      </c>
    </row>
    <row r="387" spans="1:5" x14ac:dyDescent="0.25">
      <c r="A387" s="19" t="s">
        <v>282</v>
      </c>
      <c r="B387" s="7">
        <v>17</v>
      </c>
      <c r="C387" s="7">
        <v>1996</v>
      </c>
      <c r="D387" s="6">
        <v>17286000</v>
      </c>
      <c r="E387" s="23">
        <f t="shared" ref="E387:E450" si="6">LN(D387)</f>
        <v>16.665407483294722</v>
      </c>
    </row>
    <row r="388" spans="1:5" x14ac:dyDescent="0.25">
      <c r="A388" s="19" t="s">
        <v>282</v>
      </c>
      <c r="B388" s="7">
        <v>17</v>
      </c>
      <c r="C388" s="7">
        <v>1997</v>
      </c>
      <c r="D388" s="6">
        <v>17669000</v>
      </c>
      <c r="E388" s="23">
        <f t="shared" si="6"/>
        <v>16.687322249598786</v>
      </c>
    </row>
    <row r="389" spans="1:5" x14ac:dyDescent="0.25">
      <c r="A389" s="19" t="s">
        <v>282</v>
      </c>
      <c r="B389" s="7">
        <v>17</v>
      </c>
      <c r="C389" s="7">
        <v>1998</v>
      </c>
      <c r="D389" s="6">
        <v>18870000</v>
      </c>
      <c r="E389" s="23">
        <f t="shared" si="6"/>
        <v>16.753083917344732</v>
      </c>
    </row>
    <row r="390" spans="1:5" x14ac:dyDescent="0.25">
      <c r="A390" s="19" t="s">
        <v>282</v>
      </c>
      <c r="B390" s="7">
        <v>17</v>
      </c>
      <c r="C390" s="7">
        <v>1999</v>
      </c>
      <c r="D390" s="6">
        <v>19411000</v>
      </c>
      <c r="E390" s="23">
        <f t="shared" si="6"/>
        <v>16.781350473653227</v>
      </c>
    </row>
    <row r="391" spans="1:5" x14ac:dyDescent="0.25">
      <c r="A391" s="19" t="s">
        <v>282</v>
      </c>
      <c r="B391" s="7">
        <v>17</v>
      </c>
      <c r="C391" s="7">
        <v>2000</v>
      </c>
      <c r="D391" s="6">
        <v>19627000</v>
      </c>
      <c r="E391" s="23">
        <f t="shared" si="6"/>
        <v>16.792416727268215</v>
      </c>
    </row>
    <row r="392" spans="1:5" x14ac:dyDescent="0.25">
      <c r="A392" s="19" t="s">
        <v>282</v>
      </c>
      <c r="B392" s="7">
        <v>17</v>
      </c>
      <c r="C392" s="7">
        <v>2001</v>
      </c>
      <c r="D392" s="6">
        <v>19679000</v>
      </c>
      <c r="E392" s="23">
        <f t="shared" si="6"/>
        <v>16.795062635289227</v>
      </c>
    </row>
    <row r="393" spans="1:5" x14ac:dyDescent="0.25">
      <c r="A393" s="19" t="s">
        <v>282</v>
      </c>
      <c r="B393" s="7">
        <v>17</v>
      </c>
      <c r="C393" s="7">
        <v>2002</v>
      </c>
      <c r="D393" s="6">
        <v>20057000</v>
      </c>
      <c r="E393" s="23">
        <f t="shared" si="6"/>
        <v>16.814088777968184</v>
      </c>
    </row>
    <row r="394" spans="1:5" x14ac:dyDescent="0.25">
      <c r="A394" s="19" t="s">
        <v>282</v>
      </c>
      <c r="B394" s="7">
        <v>17</v>
      </c>
      <c r="C394" s="7">
        <v>2003</v>
      </c>
      <c r="D394" s="6">
        <v>17534000</v>
      </c>
      <c r="E394" s="23">
        <f t="shared" si="6"/>
        <v>16.679652411130668</v>
      </c>
    </row>
    <row r="395" spans="1:5" x14ac:dyDescent="0.25">
      <c r="A395" s="19" t="s">
        <v>282</v>
      </c>
      <c r="B395" s="7">
        <v>17</v>
      </c>
      <c r="C395" s="7">
        <v>2004</v>
      </c>
      <c r="D395" s="6">
        <v>19145000</v>
      </c>
      <c r="E395" s="23">
        <f t="shared" si="6"/>
        <v>16.767552142893532</v>
      </c>
    </row>
    <row r="396" spans="1:5" x14ac:dyDescent="0.25">
      <c r="A396" s="19" t="s">
        <v>282</v>
      </c>
      <c r="B396" s="7">
        <v>17</v>
      </c>
      <c r="C396" s="7">
        <v>2005</v>
      </c>
      <c r="D396" s="6">
        <v>18771000</v>
      </c>
      <c r="E396" s="23">
        <f t="shared" si="6"/>
        <v>16.747823683648612</v>
      </c>
    </row>
    <row r="397" spans="1:5" x14ac:dyDescent="0.25">
      <c r="A397" s="19" t="s">
        <v>282</v>
      </c>
      <c r="B397" s="7">
        <v>17</v>
      </c>
      <c r="C397" s="7">
        <v>2006</v>
      </c>
      <c r="D397" s="6">
        <v>18265000</v>
      </c>
      <c r="E397" s="23">
        <f t="shared" si="6"/>
        <v>16.72049721821152</v>
      </c>
    </row>
    <row r="398" spans="1:5" x14ac:dyDescent="0.25">
      <c r="A398" s="19" t="s">
        <v>282</v>
      </c>
      <c r="B398" s="7">
        <v>17</v>
      </c>
      <c r="C398" s="7">
        <v>2007</v>
      </c>
      <c r="D398" s="6">
        <v>17935000</v>
      </c>
      <c r="E398" s="23">
        <f t="shared" si="6"/>
        <v>16.702264668948519</v>
      </c>
    </row>
    <row r="399" spans="1:5" x14ac:dyDescent="0.25">
      <c r="A399" s="19" t="s">
        <v>282</v>
      </c>
      <c r="B399" s="7">
        <v>17</v>
      </c>
      <c r="C399" s="7">
        <v>2008</v>
      </c>
      <c r="D399" s="6">
        <v>17142000</v>
      </c>
      <c r="E399" s="23">
        <f t="shared" si="6"/>
        <v>16.657042150440965</v>
      </c>
    </row>
    <row r="400" spans="1:5" x14ac:dyDescent="0.25">
      <c r="A400" s="19" t="s">
        <v>282</v>
      </c>
      <c r="B400" s="7">
        <v>17</v>
      </c>
      <c r="C400" s="7">
        <v>2009</v>
      </c>
      <c r="D400" s="6">
        <v>15737000</v>
      </c>
      <c r="E400" s="23">
        <f t="shared" si="6"/>
        <v>16.571525185583003</v>
      </c>
    </row>
    <row r="401" spans="1:5" x14ac:dyDescent="0.25">
      <c r="A401" s="19" t="s">
        <v>282</v>
      </c>
      <c r="B401" s="7">
        <v>17</v>
      </c>
      <c r="C401" s="7">
        <v>2010</v>
      </c>
      <c r="D401" s="6">
        <v>16219000</v>
      </c>
      <c r="E401" s="23">
        <f t="shared" si="6"/>
        <v>16.601693952469827</v>
      </c>
    </row>
    <row r="402" spans="1:5" x14ac:dyDescent="0.25">
      <c r="A402" s="19" t="s">
        <v>282</v>
      </c>
      <c r="B402" s="7">
        <v>17</v>
      </c>
      <c r="C402" s="7">
        <v>2011</v>
      </c>
      <c r="D402" s="6">
        <v>16014000</v>
      </c>
      <c r="E402" s="23">
        <f t="shared" si="6"/>
        <v>16.588973897614718</v>
      </c>
    </row>
    <row r="403" spans="1:5" x14ac:dyDescent="0.25">
      <c r="A403" s="19" t="s">
        <v>282</v>
      </c>
      <c r="B403" s="7">
        <v>17</v>
      </c>
      <c r="C403" s="7">
        <v>2012</v>
      </c>
      <c r="D403" s="6">
        <v>16344000</v>
      </c>
      <c r="E403" s="23">
        <f t="shared" si="6"/>
        <v>16.609371415479593</v>
      </c>
    </row>
    <row r="404" spans="1:5" x14ac:dyDescent="0.25">
      <c r="A404" s="19" t="s">
        <v>282</v>
      </c>
      <c r="B404" s="7">
        <v>17</v>
      </c>
      <c r="C404" s="7">
        <v>2013</v>
      </c>
      <c r="D404" s="6">
        <v>16059000</v>
      </c>
      <c r="E404" s="23">
        <f t="shared" si="6"/>
        <v>16.591779998043627</v>
      </c>
    </row>
    <row r="405" spans="1:5" x14ac:dyDescent="0.25">
      <c r="A405" s="19" t="s">
        <v>282</v>
      </c>
      <c r="B405" s="7">
        <v>17</v>
      </c>
      <c r="C405" s="7">
        <v>2014</v>
      </c>
      <c r="D405" s="6">
        <v>16537000</v>
      </c>
      <c r="E405" s="23">
        <f t="shared" si="6"/>
        <v>16.621110852632334</v>
      </c>
    </row>
    <row r="406" spans="1:5" x14ac:dyDescent="0.25">
      <c r="A406" s="19" t="s">
        <v>282</v>
      </c>
      <c r="B406" s="7">
        <v>17</v>
      </c>
      <c r="C406" s="7">
        <v>2015</v>
      </c>
      <c r="D406" s="6">
        <v>17971000</v>
      </c>
      <c r="E406" s="23">
        <f t="shared" si="6"/>
        <v>16.70426990551416</v>
      </c>
    </row>
    <row r="407" spans="1:5" x14ac:dyDescent="0.25">
      <c r="A407" s="19" t="s">
        <v>282</v>
      </c>
      <c r="B407" s="7">
        <v>17</v>
      </c>
      <c r="C407" s="7">
        <v>2016</v>
      </c>
      <c r="D407" s="6">
        <v>19971000</v>
      </c>
      <c r="E407" s="23">
        <f t="shared" si="6"/>
        <v>16.809791779250951</v>
      </c>
    </row>
    <row r="408" spans="1:5" x14ac:dyDescent="0.25">
      <c r="A408" s="19" t="s">
        <v>282</v>
      </c>
      <c r="B408" s="7">
        <v>17</v>
      </c>
      <c r="C408" s="7">
        <v>2017</v>
      </c>
      <c r="D408" s="6">
        <v>20883000</v>
      </c>
      <c r="E408" s="23">
        <f t="shared" si="6"/>
        <v>16.854445988818913</v>
      </c>
    </row>
    <row r="409" spans="1:5" x14ac:dyDescent="0.25">
      <c r="A409" s="19" t="s">
        <v>282</v>
      </c>
      <c r="B409" s="7">
        <v>17</v>
      </c>
      <c r="C409" s="7">
        <v>2018</v>
      </c>
      <c r="D409" s="6">
        <v>21134000</v>
      </c>
      <c r="E409" s="23">
        <f t="shared" si="6"/>
        <v>16.866393675983112</v>
      </c>
    </row>
    <row r="410" spans="1:5" x14ac:dyDescent="0.25">
      <c r="A410" s="19" t="s">
        <v>283</v>
      </c>
      <c r="B410" s="7">
        <f t="array" ref="B410:B433">18</f>
        <v>18</v>
      </c>
      <c r="C410" s="7">
        <v>1995</v>
      </c>
      <c r="D410" s="6">
        <v>19215000</v>
      </c>
      <c r="E410" s="23">
        <f t="shared" si="6"/>
        <v>16.77120178198108</v>
      </c>
    </row>
    <row r="411" spans="1:5" x14ac:dyDescent="0.25">
      <c r="A411" s="19" t="s">
        <v>283</v>
      </c>
      <c r="B411" s="7">
        <v>18</v>
      </c>
      <c r="C411" s="7">
        <v>1996</v>
      </c>
      <c r="D411" s="6">
        <v>19410000</v>
      </c>
      <c r="E411" s="23">
        <f t="shared" si="6"/>
        <v>16.781298955145193</v>
      </c>
    </row>
    <row r="412" spans="1:5" x14ac:dyDescent="0.25">
      <c r="A412" s="19" t="s">
        <v>283</v>
      </c>
      <c r="B412" s="7">
        <v>18</v>
      </c>
      <c r="C412" s="7">
        <v>1997</v>
      </c>
      <c r="D412" s="6">
        <v>19520000</v>
      </c>
      <c r="E412" s="23">
        <f t="shared" si="6"/>
        <v>16.786950138949219</v>
      </c>
    </row>
    <row r="413" spans="1:5" x14ac:dyDescent="0.25">
      <c r="A413" s="19" t="s">
        <v>283</v>
      </c>
      <c r="B413" s="7">
        <v>18</v>
      </c>
      <c r="C413" s="7">
        <v>1998</v>
      </c>
      <c r="D413" s="6">
        <v>18780000</v>
      </c>
      <c r="E413" s="23">
        <f t="shared" si="6"/>
        <v>16.748303031744392</v>
      </c>
    </row>
    <row r="414" spans="1:5" x14ac:dyDescent="0.25">
      <c r="A414" s="19" t="s">
        <v>283</v>
      </c>
      <c r="B414" s="7">
        <v>18</v>
      </c>
      <c r="C414" s="7">
        <v>1999</v>
      </c>
      <c r="D414" s="6">
        <v>17950000</v>
      </c>
      <c r="E414" s="23">
        <f t="shared" si="6"/>
        <v>16.703100672898561</v>
      </c>
    </row>
    <row r="415" spans="1:5" x14ac:dyDescent="0.25">
      <c r="A415" s="19" t="s">
        <v>283</v>
      </c>
      <c r="B415" s="7">
        <v>18</v>
      </c>
      <c r="C415" s="7">
        <v>2000</v>
      </c>
      <c r="D415" s="6">
        <v>17400000</v>
      </c>
      <c r="E415" s="23">
        <f t="shared" si="6"/>
        <v>16.671980764184756</v>
      </c>
    </row>
    <row r="416" spans="1:5" x14ac:dyDescent="0.25">
      <c r="A416" s="19" t="s">
        <v>283</v>
      </c>
      <c r="B416" s="7">
        <v>18</v>
      </c>
      <c r="C416" s="7">
        <v>2001</v>
      </c>
      <c r="D416" s="6">
        <v>15000000</v>
      </c>
      <c r="E416" s="23">
        <f t="shared" si="6"/>
        <v>16.523560759066484</v>
      </c>
    </row>
    <row r="417" spans="1:5" x14ac:dyDescent="0.25">
      <c r="A417" s="19" t="s">
        <v>283</v>
      </c>
      <c r="B417" s="7">
        <v>18</v>
      </c>
      <c r="C417" s="7">
        <v>2002</v>
      </c>
      <c r="D417" s="6">
        <v>13980000</v>
      </c>
      <c r="E417" s="23">
        <f t="shared" si="6"/>
        <v>16.453138294769939</v>
      </c>
    </row>
    <row r="418" spans="1:5" x14ac:dyDescent="0.25">
      <c r="A418" s="19" t="s">
        <v>283</v>
      </c>
      <c r="B418" s="7">
        <v>18</v>
      </c>
      <c r="C418" s="7">
        <v>2003</v>
      </c>
      <c r="D418" s="6">
        <v>13720000</v>
      </c>
      <c r="E418" s="23">
        <f t="shared" si="6"/>
        <v>16.434365180262013</v>
      </c>
    </row>
    <row r="419" spans="1:5" x14ac:dyDescent="0.25">
      <c r="A419" s="19" t="s">
        <v>283</v>
      </c>
      <c r="B419" s="7">
        <v>18</v>
      </c>
      <c r="C419" s="7">
        <v>2004</v>
      </c>
      <c r="D419" s="6">
        <v>14290000</v>
      </c>
      <c r="E419" s="23">
        <f t="shared" si="6"/>
        <v>16.47507054990605</v>
      </c>
    </row>
    <row r="420" spans="1:5" x14ac:dyDescent="0.25">
      <c r="A420" s="19" t="s">
        <v>283</v>
      </c>
      <c r="B420" s="7">
        <v>18</v>
      </c>
      <c r="C420" s="7">
        <v>2005</v>
      </c>
      <c r="D420" s="6">
        <v>15200000</v>
      </c>
      <c r="E420" s="23">
        <f t="shared" si="6"/>
        <v>16.536805985816503</v>
      </c>
    </row>
    <row r="421" spans="1:5" x14ac:dyDescent="0.25">
      <c r="A421" s="19" t="s">
        <v>283</v>
      </c>
      <c r="B421" s="7">
        <v>18</v>
      </c>
      <c r="C421" s="7">
        <v>2006</v>
      </c>
      <c r="D421" s="6">
        <v>15670000</v>
      </c>
      <c r="E421" s="23">
        <f t="shared" si="6"/>
        <v>16.567258614332204</v>
      </c>
    </row>
    <row r="422" spans="1:5" x14ac:dyDescent="0.25">
      <c r="A422" s="19" t="s">
        <v>283</v>
      </c>
      <c r="B422" s="7">
        <v>18</v>
      </c>
      <c r="C422" s="7">
        <v>2007</v>
      </c>
      <c r="D422" s="6">
        <v>14975000</v>
      </c>
      <c r="E422" s="23">
        <f t="shared" si="6"/>
        <v>16.521892701965786</v>
      </c>
    </row>
    <row r="423" spans="1:5" x14ac:dyDescent="0.25">
      <c r="A423" s="19" t="s">
        <v>283</v>
      </c>
      <c r="B423" s="7">
        <v>18</v>
      </c>
      <c r="C423" s="7">
        <v>2008</v>
      </c>
      <c r="D423" s="6">
        <v>12960000</v>
      </c>
      <c r="E423" s="23">
        <f t="shared" si="6"/>
        <v>16.377378248888402</v>
      </c>
    </row>
    <row r="424" spans="1:5" x14ac:dyDescent="0.25">
      <c r="A424" s="19" t="s">
        <v>283</v>
      </c>
      <c r="B424" s="7">
        <v>18</v>
      </c>
      <c r="C424" s="7">
        <v>2009</v>
      </c>
      <c r="D424" s="6">
        <v>11890000</v>
      </c>
      <c r="E424" s="23">
        <f t="shared" si="6"/>
        <v>16.291208268666963</v>
      </c>
    </row>
    <row r="425" spans="1:5" x14ac:dyDescent="0.25">
      <c r="A425" s="19" t="s">
        <v>283</v>
      </c>
      <c r="B425" s="7">
        <v>18</v>
      </c>
      <c r="C425" s="7">
        <v>2010</v>
      </c>
      <c r="D425" s="6">
        <v>12470000</v>
      </c>
      <c r="E425" s="23">
        <f t="shared" si="6"/>
        <v>16.33883631765622</v>
      </c>
    </row>
    <row r="426" spans="1:5" x14ac:dyDescent="0.25">
      <c r="A426" s="19" t="s">
        <v>283</v>
      </c>
      <c r="B426" s="7">
        <v>18</v>
      </c>
      <c r="C426" s="7">
        <v>2011</v>
      </c>
      <c r="D426" s="6">
        <v>13350000</v>
      </c>
      <c r="E426" s="23">
        <f t="shared" si="6"/>
        <v>16.407026942810532</v>
      </c>
    </row>
    <row r="427" spans="1:5" x14ac:dyDescent="0.25">
      <c r="A427" s="19" t="s">
        <v>283</v>
      </c>
      <c r="B427" s="7">
        <v>18</v>
      </c>
      <c r="C427" s="7">
        <v>2012</v>
      </c>
      <c r="D427" s="6">
        <v>14840000</v>
      </c>
      <c r="E427" s="23">
        <f t="shared" si="6"/>
        <v>16.51283679570351</v>
      </c>
    </row>
    <row r="428" spans="1:5" x14ac:dyDescent="0.25">
      <c r="A428" s="19" t="s">
        <v>283</v>
      </c>
      <c r="B428" s="7">
        <v>18</v>
      </c>
      <c r="C428" s="7">
        <v>2013</v>
      </c>
      <c r="D428" s="6">
        <v>15800000</v>
      </c>
      <c r="E428" s="23">
        <f t="shared" si="6"/>
        <v>16.575520497997196</v>
      </c>
    </row>
    <row r="429" spans="1:5" x14ac:dyDescent="0.25">
      <c r="A429" s="19" t="s">
        <v>283</v>
      </c>
      <c r="B429" s="7">
        <v>18</v>
      </c>
      <c r="C429" s="7">
        <v>2014</v>
      </c>
      <c r="D429" s="6">
        <v>16000000</v>
      </c>
      <c r="E429" s="23">
        <f t="shared" si="6"/>
        <v>16.588099280204055</v>
      </c>
    </row>
    <row r="430" spans="1:5" x14ac:dyDescent="0.25">
      <c r="A430" s="19" t="s">
        <v>283</v>
      </c>
      <c r="B430" s="7">
        <v>18</v>
      </c>
      <c r="C430" s="7">
        <v>2015</v>
      </c>
      <c r="D430" s="6">
        <v>16728000</v>
      </c>
      <c r="E430" s="23">
        <f t="shared" si="6"/>
        <v>16.632594520090606</v>
      </c>
    </row>
    <row r="431" spans="1:5" x14ac:dyDescent="0.25">
      <c r="A431" s="19" t="s">
        <v>283</v>
      </c>
      <c r="B431" s="7">
        <v>18</v>
      </c>
      <c r="C431" s="7">
        <v>2016</v>
      </c>
      <c r="D431" s="6">
        <v>17471000</v>
      </c>
      <c r="E431" s="23">
        <f t="shared" si="6"/>
        <v>16.676052921456581</v>
      </c>
    </row>
    <row r="432" spans="1:5" x14ac:dyDescent="0.25">
      <c r="A432" s="19" t="s">
        <v>283</v>
      </c>
      <c r="B432" s="7">
        <v>18</v>
      </c>
      <c r="C432" s="7">
        <v>2017</v>
      </c>
      <c r="D432" s="6">
        <v>18258000</v>
      </c>
      <c r="E432" s="23">
        <f t="shared" si="6"/>
        <v>16.720113898107162</v>
      </c>
    </row>
    <row r="433" spans="1:5" x14ac:dyDescent="0.25">
      <c r="A433" s="19" t="s">
        <v>283</v>
      </c>
      <c r="B433" s="7">
        <v>18</v>
      </c>
      <c r="C433" s="7">
        <v>2018</v>
      </c>
      <c r="D433" s="6">
        <v>19622000</v>
      </c>
      <c r="E433" s="23">
        <f t="shared" si="6"/>
        <v>16.792161943705473</v>
      </c>
    </row>
    <row r="434" spans="1:5" x14ac:dyDescent="0.25">
      <c r="A434" s="19" t="s">
        <v>296</v>
      </c>
      <c r="B434" s="7">
        <f t="array" ref="B434:B457">19</f>
        <v>19</v>
      </c>
      <c r="C434" s="7">
        <v>1995</v>
      </c>
      <c r="D434" s="6">
        <v>6574000</v>
      </c>
      <c r="E434" s="23">
        <f t="shared" si="6"/>
        <v>15.698633033206303</v>
      </c>
    </row>
    <row r="435" spans="1:5" x14ac:dyDescent="0.25">
      <c r="A435" s="19" t="s">
        <v>296</v>
      </c>
      <c r="B435" s="7">
        <v>19</v>
      </c>
      <c r="C435" s="7">
        <v>1996</v>
      </c>
      <c r="D435" s="6">
        <v>6580000</v>
      </c>
      <c r="E435" s="23">
        <f t="shared" si="6"/>
        <v>15.6995453033015</v>
      </c>
    </row>
    <row r="436" spans="1:5" x14ac:dyDescent="0.25">
      <c r="A436" s="19" t="s">
        <v>296</v>
      </c>
      <c r="B436" s="7">
        <v>19</v>
      </c>
      <c r="C436" s="7">
        <v>1997</v>
      </c>
      <c r="D436" s="6">
        <v>7841000</v>
      </c>
      <c r="E436" s="23">
        <f t="shared" si="6"/>
        <v>15.874876935213059</v>
      </c>
    </row>
    <row r="437" spans="1:5" x14ac:dyDescent="0.25">
      <c r="A437" s="19" t="s">
        <v>296</v>
      </c>
      <c r="B437" s="7">
        <v>19</v>
      </c>
      <c r="C437" s="7">
        <v>1998</v>
      </c>
      <c r="D437" s="6">
        <v>9312000</v>
      </c>
      <c r="E437" s="23">
        <f t="shared" si="6"/>
        <v>16.046814448953356</v>
      </c>
    </row>
    <row r="438" spans="1:5" x14ac:dyDescent="0.25">
      <c r="A438" s="19" t="s">
        <v>296</v>
      </c>
      <c r="B438" s="7">
        <v>19</v>
      </c>
      <c r="C438" s="7">
        <v>1999</v>
      </c>
      <c r="D438" s="6">
        <v>9874000</v>
      </c>
      <c r="E438" s="23">
        <f t="shared" si="6"/>
        <v>16.105415597800945</v>
      </c>
    </row>
    <row r="439" spans="1:5" x14ac:dyDescent="0.25">
      <c r="A439" s="19" t="s">
        <v>296</v>
      </c>
      <c r="B439" s="7">
        <v>19</v>
      </c>
      <c r="C439" s="7">
        <v>2000</v>
      </c>
      <c r="D439" s="6">
        <v>10003000</v>
      </c>
      <c r="E439" s="23">
        <f t="shared" si="6"/>
        <v>16.118395605967319</v>
      </c>
    </row>
    <row r="440" spans="1:5" x14ac:dyDescent="0.25">
      <c r="A440" s="19" t="s">
        <v>296</v>
      </c>
      <c r="B440" s="7">
        <v>19</v>
      </c>
      <c r="C440" s="7">
        <v>2001</v>
      </c>
      <c r="D440" s="6">
        <v>9500000</v>
      </c>
      <c r="E440" s="23">
        <f t="shared" si="6"/>
        <v>16.066802356570768</v>
      </c>
    </row>
    <row r="441" spans="1:5" x14ac:dyDescent="0.25">
      <c r="A441" s="19" t="s">
        <v>296</v>
      </c>
      <c r="B441" s="7">
        <v>19</v>
      </c>
      <c r="C441" s="7">
        <v>2002</v>
      </c>
      <c r="D441" s="6">
        <v>9595000</v>
      </c>
      <c r="E441" s="23">
        <f t="shared" si="6"/>
        <v>16.076752687423937</v>
      </c>
    </row>
    <row r="442" spans="1:5" x14ac:dyDescent="0.25">
      <c r="A442" s="19" t="s">
        <v>296</v>
      </c>
      <c r="B442" s="7">
        <v>19</v>
      </c>
      <c r="C442" s="7">
        <v>2003</v>
      </c>
      <c r="D442" s="6">
        <v>9181000</v>
      </c>
      <c r="E442" s="23">
        <f t="shared" si="6"/>
        <v>16.032646689125837</v>
      </c>
    </row>
    <row r="443" spans="1:5" x14ac:dyDescent="0.25">
      <c r="A443" s="19" t="s">
        <v>296</v>
      </c>
      <c r="B443" s="7">
        <v>19</v>
      </c>
      <c r="C443" s="7">
        <v>2004</v>
      </c>
      <c r="D443" s="6">
        <v>9646000</v>
      </c>
      <c r="E443" s="23">
        <f t="shared" si="6"/>
        <v>16.082053879611053</v>
      </c>
    </row>
    <row r="444" spans="1:5" x14ac:dyDescent="0.25">
      <c r="A444" s="19" t="s">
        <v>296</v>
      </c>
      <c r="B444" s="7">
        <v>19</v>
      </c>
      <c r="C444" s="7">
        <v>2005</v>
      </c>
      <c r="D444" s="6">
        <v>10012000</v>
      </c>
      <c r="E444" s="23">
        <f t="shared" si="6"/>
        <v>16.119294931533801</v>
      </c>
    </row>
    <row r="445" spans="1:5" x14ac:dyDescent="0.25">
      <c r="A445" s="19" t="s">
        <v>296</v>
      </c>
      <c r="B445" s="7">
        <v>19</v>
      </c>
      <c r="C445" s="7">
        <v>2006</v>
      </c>
      <c r="D445" s="6">
        <v>10739000</v>
      </c>
      <c r="E445" s="23">
        <f t="shared" si="6"/>
        <v>16.189392532840355</v>
      </c>
    </row>
    <row r="446" spans="1:5" x14ac:dyDescent="0.25">
      <c r="A446" s="19" t="s">
        <v>296</v>
      </c>
      <c r="B446" s="7">
        <v>19</v>
      </c>
      <c r="C446" s="7">
        <v>2007</v>
      </c>
      <c r="D446" s="6">
        <v>11008000</v>
      </c>
      <c r="E446" s="23">
        <f t="shared" si="6"/>
        <v>16.214132839155262</v>
      </c>
    </row>
    <row r="447" spans="1:5" x14ac:dyDescent="0.25">
      <c r="A447" s="19" t="s">
        <v>296</v>
      </c>
      <c r="B447" s="7">
        <v>19</v>
      </c>
      <c r="C447" s="7">
        <v>2008</v>
      </c>
      <c r="D447" s="6">
        <v>10104000</v>
      </c>
      <c r="E447" s="23">
        <f t="shared" si="6"/>
        <v>16.128441943012465</v>
      </c>
    </row>
    <row r="448" spans="1:5" x14ac:dyDescent="0.25">
      <c r="A448" s="19" t="s">
        <v>296</v>
      </c>
      <c r="B448" s="7">
        <v>19</v>
      </c>
      <c r="C448" s="7">
        <v>2009</v>
      </c>
      <c r="D448" s="6">
        <v>9921000</v>
      </c>
      <c r="E448" s="23">
        <f t="shared" si="6"/>
        <v>16.110164280632038</v>
      </c>
    </row>
    <row r="449" spans="1:5" x14ac:dyDescent="0.25">
      <c r="A449" s="19" t="s">
        <v>296</v>
      </c>
      <c r="B449" s="7">
        <v>19</v>
      </c>
      <c r="C449" s="7">
        <v>2010</v>
      </c>
      <c r="D449" s="6">
        <v>10883000</v>
      </c>
      <c r="E449" s="23">
        <f t="shared" si="6"/>
        <v>16.202712496678199</v>
      </c>
    </row>
    <row r="450" spans="1:5" x14ac:dyDescent="0.25">
      <c r="A450" s="19" t="s">
        <v>296</v>
      </c>
      <c r="B450" s="7">
        <v>19</v>
      </c>
      <c r="C450" s="7">
        <v>2011</v>
      </c>
      <c r="D450" s="6">
        <v>11300000</v>
      </c>
      <c r="E450" s="23">
        <f t="shared" si="6"/>
        <v>16.240313283682568</v>
      </c>
    </row>
    <row r="451" spans="1:5" x14ac:dyDescent="0.25">
      <c r="A451" s="19" t="s">
        <v>296</v>
      </c>
      <c r="B451" s="7">
        <v>19</v>
      </c>
      <c r="C451" s="7">
        <v>2012</v>
      </c>
      <c r="D451" s="6">
        <v>11680000</v>
      </c>
      <c r="E451" s="23">
        <f t="shared" ref="E451:E481" si="7">LN(D451)</f>
        <v>16.273388535364354</v>
      </c>
    </row>
    <row r="452" spans="1:5" x14ac:dyDescent="0.25">
      <c r="A452" s="19" t="s">
        <v>296</v>
      </c>
      <c r="B452" s="7">
        <v>19</v>
      </c>
      <c r="C452" s="7">
        <v>2013</v>
      </c>
      <c r="D452" s="6">
        <v>12783000</v>
      </c>
      <c r="E452" s="23">
        <f t="shared" si="7"/>
        <v>16.363626721150158</v>
      </c>
    </row>
    <row r="453" spans="1:5" x14ac:dyDescent="0.25">
      <c r="A453" s="19" t="s">
        <v>296</v>
      </c>
      <c r="B453" s="7">
        <v>19</v>
      </c>
      <c r="C453" s="7">
        <v>2014</v>
      </c>
      <c r="D453" s="6">
        <v>13925000</v>
      </c>
      <c r="E453" s="23">
        <f t="shared" si="7"/>
        <v>16.449196343777622</v>
      </c>
    </row>
    <row r="454" spans="1:5" x14ac:dyDescent="0.25">
      <c r="A454" s="19" t="s">
        <v>296</v>
      </c>
      <c r="B454" s="7">
        <v>19</v>
      </c>
      <c r="C454" s="7">
        <v>2015</v>
      </c>
      <c r="D454" s="6">
        <v>15007000</v>
      </c>
      <c r="E454" s="23">
        <f t="shared" si="7"/>
        <v>16.524027316878126</v>
      </c>
    </row>
    <row r="455" spans="1:5" x14ac:dyDescent="0.25">
      <c r="A455" s="19" t="s">
        <v>296</v>
      </c>
      <c r="B455" s="7">
        <v>19</v>
      </c>
      <c r="C455" s="7">
        <v>2016</v>
      </c>
      <c r="D455" s="6">
        <v>15828000</v>
      </c>
      <c r="E455" s="23">
        <f t="shared" si="7"/>
        <v>16.577291081487452</v>
      </c>
    </row>
    <row r="456" spans="1:5" x14ac:dyDescent="0.25">
      <c r="A456" s="19" t="s">
        <v>296</v>
      </c>
      <c r="B456" s="7">
        <v>19</v>
      </c>
      <c r="C456" s="7">
        <v>2017</v>
      </c>
      <c r="D456" s="6">
        <v>17924000</v>
      </c>
      <c r="E456" s="23">
        <f t="shared" si="7"/>
        <v>16.701651154888172</v>
      </c>
    </row>
    <row r="457" spans="1:5" x14ac:dyDescent="0.25">
      <c r="A457" s="19" t="s">
        <v>296</v>
      </c>
      <c r="B457" s="7">
        <v>19</v>
      </c>
      <c r="C457" s="7">
        <v>2018</v>
      </c>
      <c r="D457" s="6">
        <v>18780000</v>
      </c>
      <c r="E457" s="23">
        <f t="shared" si="7"/>
        <v>16.748303031744392</v>
      </c>
    </row>
    <row r="458" spans="1:5" x14ac:dyDescent="0.25">
      <c r="A458" s="19" t="s">
        <v>284</v>
      </c>
      <c r="B458" s="7">
        <f t="array" ref="B458:B481">20</f>
        <v>20</v>
      </c>
      <c r="C458" s="7">
        <v>1995</v>
      </c>
      <c r="D458" s="6">
        <v>2124000</v>
      </c>
      <c r="E458" s="23">
        <f t="shared" si="7"/>
        <v>14.568811661343966</v>
      </c>
    </row>
    <row r="459" spans="1:5" x14ac:dyDescent="0.25">
      <c r="A459" s="19" t="s">
        <v>284</v>
      </c>
      <c r="B459" s="7">
        <v>20</v>
      </c>
      <c r="C459" s="7">
        <v>1996</v>
      </c>
      <c r="D459" s="6">
        <v>2288000</v>
      </c>
      <c r="E459" s="23">
        <f t="shared" si="7"/>
        <v>14.643188631481825</v>
      </c>
    </row>
    <row r="460" spans="1:5" x14ac:dyDescent="0.25">
      <c r="A460" s="19" t="s">
        <v>284</v>
      </c>
      <c r="B460" s="7">
        <v>20</v>
      </c>
      <c r="C460" s="7">
        <v>1997</v>
      </c>
      <c r="D460" s="6">
        <v>2374000</v>
      </c>
      <c r="E460" s="23">
        <f t="shared" si="7"/>
        <v>14.68008685415175</v>
      </c>
    </row>
    <row r="461" spans="1:5" x14ac:dyDescent="0.25">
      <c r="A461" s="19" t="s">
        <v>284</v>
      </c>
      <c r="B461" s="7">
        <v>20</v>
      </c>
      <c r="C461" s="7">
        <v>1998</v>
      </c>
      <c r="D461" s="6">
        <v>2359000</v>
      </c>
      <c r="E461" s="23">
        <f t="shared" si="7"/>
        <v>14.673748358389812</v>
      </c>
    </row>
    <row r="462" spans="1:5" x14ac:dyDescent="0.25">
      <c r="A462" s="19" t="s">
        <v>284</v>
      </c>
      <c r="B462" s="7">
        <v>20</v>
      </c>
      <c r="C462" s="7">
        <v>1999</v>
      </c>
      <c r="D462" s="6">
        <v>2482000</v>
      </c>
      <c r="E462" s="23">
        <f t="shared" si="7"/>
        <v>14.72457524474669</v>
      </c>
    </row>
    <row r="463" spans="1:5" x14ac:dyDescent="0.25">
      <c r="A463" s="19" t="s">
        <v>284</v>
      </c>
      <c r="B463" s="7">
        <v>20</v>
      </c>
      <c r="C463" s="7">
        <v>2000</v>
      </c>
      <c r="D463" s="6">
        <v>2649000</v>
      </c>
      <c r="E463" s="23">
        <f t="shared" si="7"/>
        <v>14.789692768254207</v>
      </c>
    </row>
    <row r="464" spans="1:5" x14ac:dyDescent="0.25">
      <c r="A464" s="19" t="s">
        <v>284</v>
      </c>
      <c r="B464" s="7">
        <v>20</v>
      </c>
      <c r="C464" s="7">
        <v>2001</v>
      </c>
      <c r="D464" s="6">
        <v>2537000</v>
      </c>
      <c r="E464" s="23">
        <f t="shared" si="7"/>
        <v>14.746492838581419</v>
      </c>
    </row>
    <row r="465" spans="1:5" x14ac:dyDescent="0.25">
      <c r="A465" s="19" t="s">
        <v>284</v>
      </c>
      <c r="B465" s="7">
        <v>20</v>
      </c>
      <c r="C465" s="7">
        <v>2002</v>
      </c>
      <c r="D465" s="6">
        <v>2384000</v>
      </c>
      <c r="E465" s="23">
        <f t="shared" si="7"/>
        <v>14.684290307167377</v>
      </c>
    </row>
    <row r="466" spans="1:5" x14ac:dyDescent="0.25">
      <c r="A466" s="19" t="s">
        <v>284</v>
      </c>
      <c r="B466" s="7">
        <v>20</v>
      </c>
      <c r="C466" s="7">
        <v>2003</v>
      </c>
      <c r="D466" s="6">
        <v>2726000</v>
      </c>
      <c r="E466" s="23">
        <f t="shared" si="7"/>
        <v>14.818345891238614</v>
      </c>
    </row>
    <row r="467" spans="1:5" x14ac:dyDescent="0.25">
      <c r="A467" s="19" t="s">
        <v>284</v>
      </c>
      <c r="B467" s="7">
        <v>20</v>
      </c>
      <c r="C467" s="7">
        <v>2004</v>
      </c>
      <c r="D467" s="6">
        <v>3457000</v>
      </c>
      <c r="E467" s="23">
        <f t="shared" si="7"/>
        <v>15.055911718903761</v>
      </c>
    </row>
    <row r="468" spans="1:5" x14ac:dyDescent="0.25">
      <c r="A468" s="19" t="s">
        <v>284</v>
      </c>
      <c r="B468" s="7">
        <v>20</v>
      </c>
      <c r="C468" s="7">
        <v>2005</v>
      </c>
      <c r="D468" s="6">
        <v>3919000</v>
      </c>
      <c r="E468" s="23">
        <f t="shared" si="7"/>
        <v>15.181347077181769</v>
      </c>
    </row>
    <row r="469" spans="1:5" x14ac:dyDescent="0.25">
      <c r="A469" s="19" t="s">
        <v>284</v>
      </c>
      <c r="B469" s="7">
        <v>20</v>
      </c>
      <c r="C469" s="7">
        <v>2006</v>
      </c>
      <c r="D469" s="6">
        <v>4447000</v>
      </c>
      <c r="E469" s="23">
        <f t="shared" si="7"/>
        <v>15.307740269492834</v>
      </c>
    </row>
    <row r="470" spans="1:5" x14ac:dyDescent="0.25">
      <c r="A470" s="19" t="s">
        <v>284</v>
      </c>
      <c r="B470" s="7">
        <v>20</v>
      </c>
      <c r="C470" s="7">
        <v>2007</v>
      </c>
      <c r="D470" s="6">
        <v>5082000</v>
      </c>
      <c r="E470" s="23">
        <f t="shared" si="7"/>
        <v>15.441215442862246</v>
      </c>
    </row>
    <row r="471" spans="1:5" x14ac:dyDescent="0.25">
      <c r="A471" s="19" t="s">
        <v>284</v>
      </c>
      <c r="B471" s="7">
        <v>20</v>
      </c>
      <c r="C471" s="7">
        <v>2008</v>
      </c>
      <c r="D471" s="6">
        <v>5283000</v>
      </c>
      <c r="E471" s="23">
        <f t="shared" si="7"/>
        <v>15.480004676146454</v>
      </c>
    </row>
    <row r="472" spans="1:5" x14ac:dyDescent="0.25">
      <c r="A472" s="19" t="s">
        <v>284</v>
      </c>
      <c r="B472" s="7">
        <v>20</v>
      </c>
      <c r="C472" s="7">
        <v>2009</v>
      </c>
      <c r="D472" s="6">
        <v>5168000</v>
      </c>
      <c r="E472" s="23">
        <f t="shared" si="7"/>
        <v>15.457996324444574</v>
      </c>
    </row>
    <row r="473" spans="1:5" x14ac:dyDescent="0.25">
      <c r="A473" s="19" t="s">
        <v>284</v>
      </c>
      <c r="B473" s="7">
        <v>20</v>
      </c>
      <c r="C473" s="7">
        <v>2010</v>
      </c>
      <c r="D473" s="6">
        <v>5776000</v>
      </c>
      <c r="E473" s="23">
        <f t="shared" si="7"/>
        <v>15.569221959554799</v>
      </c>
    </row>
    <row r="474" spans="1:5" x14ac:dyDescent="0.25">
      <c r="A474" s="19" t="s">
        <v>284</v>
      </c>
      <c r="B474" s="7">
        <v>20</v>
      </c>
      <c r="C474" s="7">
        <v>2011</v>
      </c>
      <c r="D474" s="6">
        <v>6309000</v>
      </c>
      <c r="E474" s="23">
        <f t="shared" si="7"/>
        <v>15.657487743352947</v>
      </c>
    </row>
    <row r="475" spans="1:5" x14ac:dyDescent="0.25">
      <c r="A475" s="19" t="s">
        <v>284</v>
      </c>
      <c r="B475" s="7">
        <v>20</v>
      </c>
      <c r="C475" s="7">
        <v>2012</v>
      </c>
      <c r="D475" s="6">
        <v>6578000</v>
      </c>
      <c r="E475" s="23">
        <f t="shared" si="7"/>
        <v>15.699241305731139</v>
      </c>
    </row>
    <row r="476" spans="1:5" x14ac:dyDescent="0.25">
      <c r="A476" s="19" t="s">
        <v>284</v>
      </c>
      <c r="B476" s="7">
        <v>20</v>
      </c>
      <c r="C476" s="7">
        <v>2013</v>
      </c>
      <c r="D476" s="6">
        <v>6968000</v>
      </c>
      <c r="E476" s="23">
        <f t="shared" si="7"/>
        <v>15.756838797514476</v>
      </c>
    </row>
    <row r="477" spans="1:5" x14ac:dyDescent="0.25">
      <c r="A477" s="19" t="s">
        <v>284</v>
      </c>
      <c r="B477" s="7">
        <v>20</v>
      </c>
      <c r="C477" s="7">
        <v>2014</v>
      </c>
      <c r="D477" s="6">
        <v>13107000</v>
      </c>
      <c r="E477" s="23">
        <f t="shared" si="7"/>
        <v>16.388656996601682</v>
      </c>
    </row>
    <row r="478" spans="1:5" x14ac:dyDescent="0.25">
      <c r="A478" s="19" t="s">
        <v>284</v>
      </c>
      <c r="B478" s="7">
        <v>20</v>
      </c>
      <c r="C478" s="7">
        <v>2015</v>
      </c>
      <c r="D478" s="6">
        <v>13284000</v>
      </c>
      <c r="E478" s="23">
        <f t="shared" si="7"/>
        <v>16.402070861478773</v>
      </c>
    </row>
    <row r="479" spans="1:5" x14ac:dyDescent="0.25">
      <c r="A479" s="19" t="s">
        <v>284</v>
      </c>
      <c r="B479" s="7">
        <v>20</v>
      </c>
      <c r="C479" s="7">
        <v>2016</v>
      </c>
      <c r="D479" s="6">
        <v>14570000</v>
      </c>
      <c r="E479" s="23">
        <f t="shared" si="7"/>
        <v>16.494475178171388</v>
      </c>
    </row>
    <row r="480" spans="1:5" x14ac:dyDescent="0.25">
      <c r="A480" s="19" t="s">
        <v>284</v>
      </c>
      <c r="B480" s="7">
        <v>20</v>
      </c>
      <c r="C480" s="7">
        <v>2017</v>
      </c>
      <c r="D480" s="6">
        <v>15543000</v>
      </c>
      <c r="E480" s="23">
        <f t="shared" si="7"/>
        <v>16.559120934465035</v>
      </c>
    </row>
    <row r="481" spans="1:5" x14ac:dyDescent="0.25">
      <c r="A481" s="19" t="s">
        <v>284</v>
      </c>
      <c r="B481" s="7">
        <v>20</v>
      </c>
      <c r="C481" s="7">
        <v>2018</v>
      </c>
      <c r="D481" s="6">
        <v>17423000</v>
      </c>
      <c r="E481" s="23">
        <f t="shared" si="7"/>
        <v>16.673301730405043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A97D-D251-44CF-9188-C9D75DE074A5}">
  <dimension ref="A1:AC25"/>
  <sheetViews>
    <sheetView zoomScale="85" zoomScaleNormal="85" workbookViewId="0">
      <selection activeCell="F22" sqref="F22"/>
    </sheetView>
  </sheetViews>
  <sheetFormatPr defaultRowHeight="15" x14ac:dyDescent="0.25"/>
  <cols>
    <col min="1" max="1" width="9.140625" style="7"/>
    <col min="2" max="14" width="9.5703125" style="7" bestFit="1" customWidth="1"/>
    <col min="15" max="15" width="10" style="7" bestFit="1" customWidth="1"/>
    <col min="16" max="19" width="9.5703125" style="7" bestFit="1" customWidth="1"/>
    <col min="20" max="20" width="12" style="7" bestFit="1" customWidth="1"/>
    <col min="21" max="21" width="9.5703125" style="7" bestFit="1" customWidth="1"/>
    <col min="22" max="16384" width="9.140625" style="7"/>
  </cols>
  <sheetData>
    <row r="1" spans="1:29" x14ac:dyDescent="0.25">
      <c r="A1" s="21" t="s">
        <v>273</v>
      </c>
      <c r="B1" s="21" t="s">
        <v>130</v>
      </c>
      <c r="C1" s="21" t="s">
        <v>32</v>
      </c>
      <c r="D1" s="21" t="s">
        <v>271</v>
      </c>
      <c r="E1" s="21" t="s">
        <v>183</v>
      </c>
      <c r="F1" s="21" t="s">
        <v>62</v>
      </c>
      <c r="G1" s="21" t="s">
        <v>125</v>
      </c>
      <c r="H1" s="21" t="s">
        <v>83</v>
      </c>
      <c r="I1" s="21" t="s">
        <v>170</v>
      </c>
      <c r="J1" s="21" t="s">
        <v>201</v>
      </c>
      <c r="K1" s="21" t="s">
        <v>270</v>
      </c>
      <c r="L1" s="21" t="s">
        <v>259</v>
      </c>
      <c r="M1" s="21" t="s">
        <v>25</v>
      </c>
      <c r="N1" s="21" t="s">
        <v>244</v>
      </c>
      <c r="O1" s="21" t="s">
        <v>268</v>
      </c>
      <c r="P1" s="21" t="s">
        <v>160</v>
      </c>
      <c r="Q1" s="21" t="s">
        <v>269</v>
      </c>
      <c r="R1" s="21" t="s">
        <v>71</v>
      </c>
      <c r="S1" s="21" t="s">
        <v>27</v>
      </c>
      <c r="T1" s="21" t="s">
        <v>6</v>
      </c>
      <c r="U1" s="21" t="s">
        <v>73</v>
      </c>
    </row>
    <row r="2" spans="1:29" x14ac:dyDescent="0.25">
      <c r="A2" s="21">
        <v>1995</v>
      </c>
      <c r="B2" s="31">
        <v>17.910404968991809</v>
      </c>
      <c r="C2" s="31">
        <v>17.31113894519153</v>
      </c>
      <c r="D2" s="31">
        <v>17.584078810979577</v>
      </c>
      <c r="E2" s="31">
        <v>16.812941388153845</v>
      </c>
      <c r="F2" s="31">
        <v>17.251173776507709</v>
      </c>
      <c r="G2" s="31">
        <v>15.77320810473576</v>
      </c>
      <c r="H2" s="31">
        <v>16.823220808277672</v>
      </c>
      <c r="I2" s="31">
        <v>16.513308382602133</v>
      </c>
      <c r="J2" s="31">
        <v>15.754539945927364</v>
      </c>
      <c r="K2" s="31">
        <v>16.893698011454457</v>
      </c>
      <c r="L2" s="31">
        <v>15.022977251544466</v>
      </c>
      <c r="M2" s="31">
        <v>16.658848940965999</v>
      </c>
      <c r="N2" s="31">
        <v>16.131011876224868</v>
      </c>
      <c r="O2" s="31">
        <v>15.687312734865866</v>
      </c>
      <c r="P2" s="31">
        <v>15.826271679339204</v>
      </c>
      <c r="Q2" s="31">
        <v>16.146683107810233</v>
      </c>
      <c r="R2" s="31">
        <v>16.64471588062295</v>
      </c>
      <c r="S2" s="31">
        <v>16.77120178198108</v>
      </c>
      <c r="T2" s="31">
        <v>15.698633033206303</v>
      </c>
      <c r="U2" s="31">
        <v>14.568811661343966</v>
      </c>
      <c r="V2" s="31"/>
      <c r="W2" s="31"/>
      <c r="X2" s="31"/>
      <c r="Y2" s="31"/>
      <c r="Z2" s="31"/>
      <c r="AA2" s="31"/>
      <c r="AB2" s="31"/>
      <c r="AC2" s="31"/>
    </row>
    <row r="3" spans="1:29" x14ac:dyDescent="0.25">
      <c r="A3" s="21">
        <v>1996</v>
      </c>
      <c r="B3" s="31">
        <v>17.949171982563325</v>
      </c>
      <c r="C3" s="31">
        <v>17.342664885082907</v>
      </c>
      <c r="D3" s="31">
        <v>17.654726283433273</v>
      </c>
      <c r="E3" s="31">
        <v>16.940734826751019</v>
      </c>
      <c r="F3" s="31">
        <v>17.344221259925391</v>
      </c>
      <c r="G3" s="31">
        <v>15.890693042723727</v>
      </c>
      <c r="H3" s="31">
        <v>16.878667807833054</v>
      </c>
      <c r="I3" s="31">
        <v>16.537134879093603</v>
      </c>
      <c r="J3" s="31">
        <v>15.795684097985442</v>
      </c>
      <c r="K3" s="31">
        <v>16.948218286545345</v>
      </c>
      <c r="L3" s="31">
        <v>15.160201369229089</v>
      </c>
      <c r="M3" s="31">
        <v>16.654004055091775</v>
      </c>
      <c r="N3" s="31">
        <v>16.038294580754766</v>
      </c>
      <c r="O3" s="31">
        <v>15.717618084361195</v>
      </c>
      <c r="P3" s="31">
        <v>15.780943183032242</v>
      </c>
      <c r="Q3" s="31">
        <v>16.601015505470603</v>
      </c>
      <c r="R3" s="31">
        <v>16.665407483294722</v>
      </c>
      <c r="S3" s="31">
        <v>16.781298955145193</v>
      </c>
      <c r="T3" s="31">
        <v>15.6995453033015</v>
      </c>
      <c r="U3" s="31">
        <v>14.643188631481825</v>
      </c>
      <c r="V3" s="31"/>
      <c r="W3" s="31"/>
      <c r="X3" s="31"/>
      <c r="Y3" s="31"/>
      <c r="Z3" s="31"/>
      <c r="AA3" s="31"/>
      <c r="AB3" s="31"/>
      <c r="AC3" s="31"/>
    </row>
    <row r="4" spans="1:29" x14ac:dyDescent="0.25">
      <c r="A4" s="21">
        <v>1997</v>
      </c>
      <c r="B4" s="31">
        <v>18.014079991243907</v>
      </c>
      <c r="C4" s="31">
        <v>17.493152102651408</v>
      </c>
      <c r="D4" s="31">
        <v>17.681845582473002</v>
      </c>
      <c r="E4" s="31">
        <v>16.983934839336378</v>
      </c>
      <c r="F4" s="31">
        <v>17.362019670786484</v>
      </c>
      <c r="G4" s="31">
        <v>16.017169732368359</v>
      </c>
      <c r="H4" s="31">
        <v>16.778254655691285</v>
      </c>
      <c r="I4" s="31">
        <v>16.577859532473862</v>
      </c>
      <c r="J4" s="31">
        <v>15.802562650350763</v>
      </c>
      <c r="K4" s="31">
        <v>16.960309179436159</v>
      </c>
      <c r="L4" s="31">
        <v>15.254871640020857</v>
      </c>
      <c r="M4" s="31">
        <v>16.627740577976148</v>
      </c>
      <c r="N4" s="31">
        <v>16.125071264694746</v>
      </c>
      <c r="O4" s="31">
        <v>15.761420707019587</v>
      </c>
      <c r="P4" s="31">
        <v>15.64183247154144</v>
      </c>
      <c r="Q4" s="31">
        <v>16.675594914921984</v>
      </c>
      <c r="R4" s="31">
        <v>16.687322249598786</v>
      </c>
      <c r="S4" s="31">
        <v>16.786950138949219</v>
      </c>
      <c r="T4" s="31">
        <v>15.874876935213059</v>
      </c>
      <c r="U4" s="31">
        <v>14.68008685415175</v>
      </c>
      <c r="V4" s="31"/>
      <c r="W4" s="31"/>
      <c r="X4" s="31"/>
      <c r="Y4" s="31"/>
      <c r="Z4" s="31"/>
      <c r="AA4" s="31"/>
      <c r="AB4" s="31"/>
      <c r="AC4" s="31"/>
    </row>
    <row r="5" spans="1:29" x14ac:dyDescent="0.25">
      <c r="A5" s="21">
        <v>1998</v>
      </c>
      <c r="B5" s="31">
        <v>18.0655617317809</v>
      </c>
      <c r="C5" s="31">
        <v>17.550605435875173</v>
      </c>
      <c r="D5" s="31">
        <v>17.652314204646579</v>
      </c>
      <c r="E5" s="31">
        <v>17.037302127913371</v>
      </c>
      <c r="F5" s="31">
        <v>17.368942499152848</v>
      </c>
      <c r="G5" s="31">
        <v>16.008280784951115</v>
      </c>
      <c r="H5" s="31">
        <v>16.780371167851179</v>
      </c>
      <c r="I5" s="31">
        <v>16.61953738341397</v>
      </c>
      <c r="J5" s="31">
        <v>15.875131972194804</v>
      </c>
      <c r="K5" s="31">
        <v>16.981407458041588</v>
      </c>
      <c r="L5" s="31">
        <v>15.227959876561016</v>
      </c>
      <c r="M5" s="31">
        <v>16.669218331488846</v>
      </c>
      <c r="N5" s="31">
        <v>16.205740160810365</v>
      </c>
      <c r="O5" s="31">
        <v>15.780803077953204</v>
      </c>
      <c r="P5" s="31">
        <v>15.529488649672299</v>
      </c>
      <c r="Q5" s="31">
        <v>16.599780784977892</v>
      </c>
      <c r="R5" s="31">
        <v>16.753083917344732</v>
      </c>
      <c r="S5" s="31">
        <v>16.748303031744392</v>
      </c>
      <c r="T5" s="31">
        <v>16.046814448953356</v>
      </c>
      <c r="U5" s="31">
        <v>14.673748358389812</v>
      </c>
      <c r="V5" s="31"/>
      <c r="W5" s="31"/>
      <c r="X5" s="31"/>
      <c r="Y5" s="31"/>
      <c r="Z5" s="31"/>
      <c r="AA5" s="31"/>
      <c r="AB5" s="31"/>
      <c r="AC5" s="31"/>
    </row>
    <row r="6" spans="1:29" x14ac:dyDescent="0.25">
      <c r="A6" s="21">
        <v>1999</v>
      </c>
      <c r="B6" s="31">
        <v>18.107981672969448</v>
      </c>
      <c r="C6" s="31">
        <v>17.631903332377171</v>
      </c>
      <c r="D6" s="31">
        <v>17.7009636898498</v>
      </c>
      <c r="E6" s="31">
        <v>17.11308665137614</v>
      </c>
      <c r="F6" s="31">
        <v>17.413261078667109</v>
      </c>
      <c r="G6" s="31">
        <v>15.746016961867788</v>
      </c>
      <c r="H6" s="31">
        <v>16.762210137940954</v>
      </c>
      <c r="I6" s="31">
        <v>16.655524256518845</v>
      </c>
      <c r="J6" s="31">
        <v>15.973185479162511</v>
      </c>
      <c r="K6" s="31">
        <v>16.965722028806326</v>
      </c>
      <c r="L6" s="31">
        <v>15.305714382474676</v>
      </c>
      <c r="M6" s="31">
        <v>16.675823944410531</v>
      </c>
      <c r="N6" s="31">
        <v>16.313991327779391</v>
      </c>
      <c r="O6" s="31">
        <v>15.874366666035002</v>
      </c>
      <c r="P6" s="31">
        <v>15.886289689065457</v>
      </c>
      <c r="Q6" s="31">
        <v>16.750430692121508</v>
      </c>
      <c r="R6" s="31">
        <v>16.781350473653227</v>
      </c>
      <c r="S6" s="31">
        <v>16.703100672898561</v>
      </c>
      <c r="T6" s="31">
        <v>16.105415597800945</v>
      </c>
      <c r="U6" s="31">
        <v>14.72457524474669</v>
      </c>
      <c r="V6" s="31"/>
      <c r="W6" s="31"/>
      <c r="X6" s="31"/>
      <c r="Y6" s="31"/>
      <c r="Z6" s="31"/>
      <c r="AA6" s="31"/>
      <c r="AB6" s="31"/>
      <c r="AC6" s="31"/>
    </row>
    <row r="7" spans="1:29" x14ac:dyDescent="0.25">
      <c r="A7" s="21">
        <v>2000</v>
      </c>
      <c r="B7" s="31">
        <v>18.161780472926036</v>
      </c>
      <c r="C7" s="31">
        <v>17.652874670278841</v>
      </c>
      <c r="D7" s="31">
        <v>17.751992002224792</v>
      </c>
      <c r="E7" s="31">
        <v>17.256857708253477</v>
      </c>
      <c r="F7" s="31">
        <v>17.533487542901906</v>
      </c>
      <c r="G7" s="31">
        <v>16.075814258701712</v>
      </c>
      <c r="H7" s="31">
        <v>16.842789947016396</v>
      </c>
      <c r="I7" s="31">
        <v>16.75905439977268</v>
      </c>
      <c r="J7" s="31">
        <v>16.075083760365029</v>
      </c>
      <c r="K7" s="31">
        <v>16.960179944292637</v>
      </c>
      <c r="L7" s="31">
        <v>15.375127775414418</v>
      </c>
      <c r="M7" s="31">
        <v>16.704881815526857</v>
      </c>
      <c r="N7" s="31">
        <v>16.387817398033107</v>
      </c>
      <c r="O7" s="31">
        <v>15.99185192438407</v>
      </c>
      <c r="P7" s="31">
        <v>16.140052818310362</v>
      </c>
      <c r="Q7" s="31">
        <v>16.868048405339717</v>
      </c>
      <c r="R7" s="31">
        <v>16.792416727268215</v>
      </c>
      <c r="S7" s="31">
        <v>16.671980764184756</v>
      </c>
      <c r="T7" s="31">
        <v>16.118395605967319</v>
      </c>
      <c r="U7" s="31">
        <v>14.789692768254207</v>
      </c>
      <c r="V7" s="31"/>
      <c r="W7" s="31"/>
      <c r="X7" s="31"/>
      <c r="Y7" s="31"/>
      <c r="Z7" s="31"/>
      <c r="AA7" s="31"/>
      <c r="AB7" s="31"/>
      <c r="AC7" s="31"/>
    </row>
    <row r="8" spans="1:29" x14ac:dyDescent="0.25">
      <c r="A8" s="21">
        <v>2001</v>
      </c>
      <c r="B8" s="31">
        <v>18.135688384311088</v>
      </c>
      <c r="C8" s="31">
        <v>17.698413664818567</v>
      </c>
      <c r="D8" s="31">
        <v>17.664103760732637</v>
      </c>
      <c r="E8" s="31">
        <v>17.317065963661463</v>
      </c>
      <c r="F8" s="31">
        <v>17.493404896019456</v>
      </c>
      <c r="G8" s="31">
        <v>16.193481377864209</v>
      </c>
      <c r="H8" s="31">
        <v>16.801697418674735</v>
      </c>
      <c r="I8" s="31">
        <v>16.698130122886621</v>
      </c>
      <c r="J8" s="31">
        <v>16.131307982430453</v>
      </c>
      <c r="K8" s="31">
        <v>16.859175485273568</v>
      </c>
      <c r="L8" s="31">
        <v>15.378276062199944</v>
      </c>
      <c r="M8" s="31">
        <v>16.715832646713608</v>
      </c>
      <c r="N8" s="31">
        <v>16.458631050313905</v>
      </c>
      <c r="O8" s="31">
        <v>15.999086864376117</v>
      </c>
      <c r="P8" s="31">
        <v>16.363000694054044</v>
      </c>
      <c r="Q8" s="31">
        <v>16.887972364376939</v>
      </c>
      <c r="R8" s="31">
        <v>16.795062635289227</v>
      </c>
      <c r="S8" s="31">
        <v>16.523560759066484</v>
      </c>
      <c r="T8" s="31">
        <v>16.066802356570768</v>
      </c>
      <c r="U8" s="31">
        <v>14.746492838581419</v>
      </c>
      <c r="V8" s="31"/>
      <c r="W8" s="31"/>
      <c r="X8" s="31"/>
      <c r="Y8" s="31"/>
      <c r="Z8" s="31"/>
      <c r="AA8" s="31"/>
      <c r="AB8" s="31"/>
      <c r="AC8" s="31"/>
    </row>
    <row r="9" spans="1:29" x14ac:dyDescent="0.25">
      <c r="A9" s="21">
        <v>2002</v>
      </c>
      <c r="B9" s="31">
        <v>18.159471811831363</v>
      </c>
      <c r="C9" s="31">
        <v>17.734131747420648</v>
      </c>
      <c r="D9" s="31">
        <v>17.590131833523131</v>
      </c>
      <c r="E9" s="31">
        <v>17.421089921555573</v>
      </c>
      <c r="F9" s="31">
        <v>17.499352344310871</v>
      </c>
      <c r="G9" s="31">
        <v>16.364174173555025</v>
      </c>
      <c r="H9" s="31">
        <v>16.794452662210791</v>
      </c>
      <c r="I9" s="31">
        <v>16.704158608908592</v>
      </c>
      <c r="J9" s="31">
        <v>16.201793209979886</v>
      </c>
      <c r="K9" s="31">
        <v>16.920411088518918</v>
      </c>
      <c r="L9" s="31">
        <v>15.471641198390357</v>
      </c>
      <c r="M9" s="31">
        <v>16.739263361726099</v>
      </c>
      <c r="N9" s="31">
        <v>16.467343079068254</v>
      </c>
      <c r="O9" s="31">
        <v>16.184725733256084</v>
      </c>
      <c r="P9" s="31">
        <v>16.402672908456623</v>
      </c>
      <c r="Q9" s="31">
        <v>16.964350110048805</v>
      </c>
      <c r="R9" s="31">
        <v>16.814088777968184</v>
      </c>
      <c r="S9" s="31">
        <v>16.453138294769939</v>
      </c>
      <c r="T9" s="31">
        <v>16.076752687423937</v>
      </c>
      <c r="U9" s="31">
        <v>14.684290307167377</v>
      </c>
      <c r="V9" s="31"/>
      <c r="W9" s="31"/>
      <c r="X9" s="31"/>
      <c r="Y9" s="31"/>
      <c r="Z9" s="31"/>
      <c r="AA9" s="31"/>
      <c r="AB9" s="31"/>
      <c r="AC9" s="31"/>
    </row>
    <row r="10" spans="1:29" x14ac:dyDescent="0.25">
      <c r="A10" s="21">
        <v>2003</v>
      </c>
      <c r="B10" s="31">
        <v>18.133638466787925</v>
      </c>
      <c r="C10" s="31">
        <v>17.744469340098622</v>
      </c>
      <c r="D10" s="31">
        <v>17.534385612113592</v>
      </c>
      <c r="E10" s="31">
        <v>17.311108615047914</v>
      </c>
      <c r="F10" s="31">
        <v>17.494440681224543</v>
      </c>
      <c r="G10" s="31">
        <v>16.406352558160943</v>
      </c>
      <c r="H10" s="31">
        <v>16.742160670330822</v>
      </c>
      <c r="I10" s="31">
        <v>16.727806873276229</v>
      </c>
      <c r="J10" s="31">
        <v>16.126262213624713</v>
      </c>
      <c r="K10" s="31">
        <v>16.941700755874244</v>
      </c>
      <c r="L10" s="31">
        <v>15.466474217226873</v>
      </c>
      <c r="M10" s="31">
        <v>16.764046396687291</v>
      </c>
      <c r="N10" s="31">
        <v>16.452351146709688</v>
      </c>
      <c r="O10" s="31">
        <v>16.085159150712055</v>
      </c>
      <c r="P10" s="31">
        <v>16.174192390310189</v>
      </c>
      <c r="Q10" s="31">
        <v>16.929958765223247</v>
      </c>
      <c r="R10" s="31">
        <v>16.679652411130668</v>
      </c>
      <c r="S10" s="31">
        <v>16.434365180262013</v>
      </c>
      <c r="T10" s="31">
        <v>16.032646689125837</v>
      </c>
      <c r="U10" s="31">
        <v>14.818345891238614</v>
      </c>
      <c r="V10" s="31"/>
      <c r="W10" s="31"/>
      <c r="X10" s="31"/>
      <c r="Y10" s="31"/>
      <c r="Z10" s="31"/>
      <c r="AA10" s="31"/>
      <c r="AB10" s="31"/>
      <c r="AC10" s="31"/>
    </row>
    <row r="11" spans="1:29" x14ac:dyDescent="0.25">
      <c r="A11" s="21">
        <v>2004</v>
      </c>
      <c r="B11" s="31">
        <v>18.12540994985191</v>
      </c>
      <c r="C11" s="31">
        <v>17.774989504548717</v>
      </c>
      <c r="D11" s="31">
        <v>17.646019774208874</v>
      </c>
      <c r="E11" s="31">
        <v>17.547473447612102</v>
      </c>
      <c r="F11" s="31">
        <v>17.428345550754436</v>
      </c>
      <c r="G11" s="31">
        <v>16.638435867092895</v>
      </c>
      <c r="H11" s="31">
        <v>16.841675038638467</v>
      </c>
      <c r="I11" s="31">
        <v>16.818069476860543</v>
      </c>
      <c r="J11" s="31">
        <v>16.278256803082261</v>
      </c>
      <c r="K11" s="31">
        <v>17.061145152133165</v>
      </c>
      <c r="L11" s="31">
        <v>15.630009514161818</v>
      </c>
      <c r="M11" s="31">
        <v>16.779442518968466</v>
      </c>
      <c r="N11" s="31">
        <v>16.404251559414053</v>
      </c>
      <c r="O11" s="31">
        <v>16.429616312889941</v>
      </c>
      <c r="P11" s="31">
        <v>16.56936233486709</v>
      </c>
      <c r="Q11" s="31">
        <v>16.909457879015221</v>
      </c>
      <c r="R11" s="31">
        <v>16.767552142893532</v>
      </c>
      <c r="S11" s="31">
        <v>16.47507054990605</v>
      </c>
      <c r="T11" s="31">
        <v>16.082053879611053</v>
      </c>
      <c r="U11" s="31">
        <v>15.055911718903761</v>
      </c>
      <c r="V11" s="31"/>
      <c r="W11" s="31"/>
      <c r="X11" s="31"/>
      <c r="Y11" s="31"/>
      <c r="Z11" s="31"/>
      <c r="AA11" s="31"/>
      <c r="AB11" s="31"/>
      <c r="AC11" s="31"/>
    </row>
    <row r="12" spans="1:29" x14ac:dyDescent="0.25">
      <c r="A12" s="21">
        <v>2005</v>
      </c>
      <c r="B12" s="31">
        <v>18.132838658699217</v>
      </c>
      <c r="C12" s="31">
        <v>17.839325353995847</v>
      </c>
      <c r="D12" s="31">
        <v>17.711526125246603</v>
      </c>
      <c r="E12" s="31">
        <v>17.661586050091429</v>
      </c>
      <c r="F12" s="31">
        <v>17.413178919524803</v>
      </c>
      <c r="G12" s="31">
        <v>16.824800509450331</v>
      </c>
      <c r="H12" s="31">
        <v>16.902681891835048</v>
      </c>
      <c r="I12" s="31">
        <v>16.883563493097892</v>
      </c>
      <c r="J12" s="31">
        <v>16.263666774277539</v>
      </c>
      <c r="K12" s="31">
        <v>17.149106956156622</v>
      </c>
      <c r="L12" s="31">
        <v>15.72178848063492</v>
      </c>
      <c r="M12" s="31">
        <v>16.808839946901955</v>
      </c>
      <c r="N12" s="31">
        <v>16.50777007316016</v>
      </c>
      <c r="O12" s="31">
        <v>16.508311748303747</v>
      </c>
      <c r="P12" s="31">
        <v>16.614680352433968</v>
      </c>
      <c r="Q12" s="31">
        <v>16.915647890873057</v>
      </c>
      <c r="R12" s="31">
        <v>16.747823683648612</v>
      </c>
      <c r="S12" s="31">
        <v>16.536805985816503</v>
      </c>
      <c r="T12" s="31">
        <v>16.119294931533801</v>
      </c>
      <c r="U12" s="31">
        <v>15.181347077181769</v>
      </c>
      <c r="V12" s="31"/>
      <c r="W12" s="31"/>
      <c r="X12" s="31"/>
      <c r="Y12" s="31"/>
      <c r="Z12" s="31"/>
      <c r="AA12" s="31"/>
      <c r="AB12" s="31"/>
      <c r="AC12" s="31"/>
    </row>
    <row r="13" spans="1:29" x14ac:dyDescent="0.25">
      <c r="A13" s="21">
        <v>2006</v>
      </c>
      <c r="B13" s="31">
        <v>18.171141881278626</v>
      </c>
      <c r="C13" s="31">
        <v>17.876022531649923</v>
      </c>
      <c r="D13" s="31">
        <v>17.746885108574201</v>
      </c>
      <c r="E13" s="31">
        <v>17.725792047834119</v>
      </c>
      <c r="F13" s="31">
        <v>17.530496259162689</v>
      </c>
      <c r="G13" s="31">
        <v>16.755518682745905</v>
      </c>
      <c r="H13" s="31">
        <v>16.876702802990049</v>
      </c>
      <c r="I13" s="31">
        <v>16.975442847198526</v>
      </c>
      <c r="J13" s="31">
        <v>16.441772083633477</v>
      </c>
      <c r="K13" s="31">
        <v>17.238273717540991</v>
      </c>
      <c r="L13" s="31">
        <v>15.808031627613408</v>
      </c>
      <c r="M13" s="31">
        <v>16.824603183220102</v>
      </c>
      <c r="N13" s="31">
        <v>16.590533814319514</v>
      </c>
      <c r="O13" s="31">
        <v>16.576848729431202</v>
      </c>
      <c r="P13" s="31">
        <v>16.680393553093271</v>
      </c>
      <c r="Q13" s="31">
        <v>16.928403451291842</v>
      </c>
      <c r="R13" s="31">
        <v>16.72049721821152</v>
      </c>
      <c r="S13" s="31">
        <v>16.567258614332204</v>
      </c>
      <c r="T13" s="31">
        <v>16.189392532840355</v>
      </c>
      <c r="U13" s="31">
        <v>15.307740269492834</v>
      </c>
      <c r="V13" s="31"/>
      <c r="W13" s="31"/>
      <c r="X13" s="31"/>
      <c r="Y13" s="31"/>
      <c r="Z13" s="31"/>
      <c r="AA13" s="31"/>
      <c r="AB13" s="31"/>
      <c r="AC13" s="31"/>
    </row>
    <row r="14" spans="1:29" x14ac:dyDescent="0.25">
      <c r="A14" s="21">
        <v>2007</v>
      </c>
      <c r="B14" s="31">
        <v>18.20814324905038</v>
      </c>
      <c r="C14" s="31">
        <v>17.887370900633385</v>
      </c>
      <c r="D14" s="31">
        <v>17.843270061875018</v>
      </c>
      <c r="E14" s="31">
        <v>17.817739831278569</v>
      </c>
      <c r="F14" s="31">
        <v>17.591805474081159</v>
      </c>
      <c r="G14" s="31">
        <v>17.078288429119603</v>
      </c>
      <c r="H14" s="31">
        <v>16.888481611859067</v>
      </c>
      <c r="I14" s="31">
        <v>17.010953975849354</v>
      </c>
      <c r="J14" s="31">
        <v>16.487173361614094</v>
      </c>
      <c r="K14" s="31">
        <v>17.24529539647834</v>
      </c>
      <c r="L14" s="31">
        <v>15.937412750832873</v>
      </c>
      <c r="M14" s="31">
        <v>16.849164624516821</v>
      </c>
      <c r="N14" s="31">
        <v>16.598358969141671</v>
      </c>
      <c r="O14" s="31">
        <v>16.657741940532503</v>
      </c>
      <c r="P14" s="31">
        <v>16.858746454162233</v>
      </c>
      <c r="Q14" s="31">
        <v>16.947040404415485</v>
      </c>
      <c r="R14" s="31">
        <v>16.702264668948519</v>
      </c>
      <c r="S14" s="31">
        <v>16.521892701965786</v>
      </c>
      <c r="T14" s="31">
        <v>16.214132839155262</v>
      </c>
      <c r="U14" s="31">
        <v>15.441215442862246</v>
      </c>
      <c r="V14" s="31"/>
      <c r="W14" s="31"/>
      <c r="X14" s="31"/>
      <c r="Y14" s="31"/>
      <c r="Z14" s="31"/>
      <c r="AA14" s="31"/>
      <c r="AB14" s="31"/>
      <c r="AC14" s="31"/>
    </row>
    <row r="15" spans="1:29" x14ac:dyDescent="0.25">
      <c r="A15" s="21">
        <v>2008</v>
      </c>
      <c r="B15" s="31">
        <v>18.187714103689395</v>
      </c>
      <c r="C15" s="31">
        <v>17.861924586428824</v>
      </c>
      <c r="D15" s="31">
        <v>17.876074250883455</v>
      </c>
      <c r="E15" s="31">
        <v>17.786726572705224</v>
      </c>
      <c r="F15" s="31">
        <v>17.570505414285069</v>
      </c>
      <c r="G15" s="31">
        <v>17.209750459058931</v>
      </c>
      <c r="H15" s="31">
        <v>16.948000264873126</v>
      </c>
      <c r="I15" s="31">
        <v>17.029735584617047</v>
      </c>
      <c r="J15" s="31">
        <v>16.495435595340638</v>
      </c>
      <c r="K15" s="31">
        <v>17.221430105961758</v>
      </c>
      <c r="L15" s="31">
        <v>15.937891850135367</v>
      </c>
      <c r="M15" s="31">
        <v>16.903594092582452</v>
      </c>
      <c r="N15" s="31">
        <v>16.584279494101189</v>
      </c>
      <c r="O15" s="31">
        <v>16.667314722711179</v>
      </c>
      <c r="P15" s="31">
        <v>16.908913858691712</v>
      </c>
      <c r="Q15" s="31">
        <v>16.979972434792753</v>
      </c>
      <c r="R15" s="31">
        <v>16.657042150440965</v>
      </c>
      <c r="S15" s="31">
        <v>16.377378248888402</v>
      </c>
      <c r="T15" s="31">
        <v>16.128441943012465</v>
      </c>
      <c r="U15" s="31">
        <v>15.480004676146454</v>
      </c>
      <c r="V15" s="31"/>
      <c r="W15" s="31"/>
      <c r="X15" s="31"/>
      <c r="Y15" s="31"/>
      <c r="Z15" s="31"/>
      <c r="AA15" s="31"/>
      <c r="AB15" s="31"/>
      <c r="AC15" s="31"/>
    </row>
    <row r="16" spans="1:29" x14ac:dyDescent="0.25">
      <c r="A16" s="21">
        <v>2009</v>
      </c>
      <c r="B16" s="31">
        <v>18.156246338220274</v>
      </c>
      <c r="C16" s="31">
        <v>17.770171508076654</v>
      </c>
      <c r="D16" s="31">
        <v>17.824714719101969</v>
      </c>
      <c r="E16" s="31">
        <v>17.744882201727034</v>
      </c>
      <c r="F16" s="31">
        <v>17.582253423733349</v>
      </c>
      <c r="G16" s="31">
        <v>17.222921926092898</v>
      </c>
      <c r="H16" s="31">
        <v>16.92215789208942</v>
      </c>
      <c r="I16" s="31">
        <v>17.002689296089219</v>
      </c>
      <c r="J16" s="31">
        <v>16.465225182053519</v>
      </c>
      <c r="K16" s="31">
        <v>17.154797074286677</v>
      </c>
      <c r="L16" s="31">
        <v>15.730961499534878</v>
      </c>
      <c r="M16" s="31">
        <v>16.876796462257705</v>
      </c>
      <c r="N16" s="31">
        <v>16.517877975930986</v>
      </c>
      <c r="O16" s="31">
        <v>16.644361459212188</v>
      </c>
      <c r="P16" s="31">
        <v>16.978704525405195</v>
      </c>
      <c r="Q16" s="31">
        <v>16.876046942383763</v>
      </c>
      <c r="R16" s="31">
        <v>16.571525185583003</v>
      </c>
      <c r="S16" s="31">
        <v>16.291208268666963</v>
      </c>
      <c r="T16" s="31">
        <v>16.110164280632038</v>
      </c>
      <c r="U16" s="31">
        <v>15.457996324444574</v>
      </c>
      <c r="V16" s="31"/>
      <c r="W16" s="31"/>
      <c r="X16" s="31"/>
      <c r="Y16" s="31"/>
      <c r="Z16" s="31"/>
      <c r="AA16" s="31"/>
      <c r="AB16" s="31"/>
      <c r="AC16" s="31"/>
    </row>
    <row r="17" spans="1:29" x14ac:dyDescent="0.25">
      <c r="A17" s="21">
        <v>2010</v>
      </c>
      <c r="B17" s="31">
        <v>18.1547210235729</v>
      </c>
      <c r="C17" s="31">
        <v>17.779689485609577</v>
      </c>
      <c r="D17" s="31">
        <v>17.910021772965695</v>
      </c>
      <c r="E17" s="31">
        <v>17.83484417637386</v>
      </c>
      <c r="F17" s="31">
        <v>17.591163860860249</v>
      </c>
      <c r="G17" s="31">
        <v>17.26117129633295</v>
      </c>
      <c r="H17" s="31">
        <v>16.963534641860523</v>
      </c>
      <c r="I17" s="31">
        <v>17.106707044412101</v>
      </c>
      <c r="J17" s="31">
        <v>16.584091258806517</v>
      </c>
      <c r="K17" s="31">
        <v>17.158195668558761</v>
      </c>
      <c r="L17" s="31">
        <v>15.968551013678303</v>
      </c>
      <c r="M17" s="31">
        <v>16.906734812977486</v>
      </c>
      <c r="N17" s="31">
        <v>16.524027316878126</v>
      </c>
      <c r="O17" s="31">
        <v>16.815483825775519</v>
      </c>
      <c r="P17" s="31">
        <v>17.017321604205883</v>
      </c>
      <c r="Q17" s="31">
        <v>16.919244855319544</v>
      </c>
      <c r="R17" s="31">
        <v>16.601693952469827</v>
      </c>
      <c r="S17" s="31">
        <v>16.33883631765622</v>
      </c>
      <c r="T17" s="31">
        <v>16.202712496678199</v>
      </c>
      <c r="U17" s="31">
        <v>15.569221959554799</v>
      </c>
      <c r="V17" s="31"/>
      <c r="W17" s="31"/>
      <c r="X17" s="31"/>
      <c r="Y17" s="31"/>
      <c r="Z17" s="31"/>
      <c r="AA17" s="31"/>
      <c r="AB17" s="31"/>
      <c r="AC17" s="31"/>
    </row>
    <row r="18" spans="1:29" x14ac:dyDescent="0.25">
      <c r="A18" s="21">
        <v>2011</v>
      </c>
      <c r="B18" s="31">
        <v>18.203755319951384</v>
      </c>
      <c r="C18" s="31">
        <v>17.844017978428152</v>
      </c>
      <c r="D18" s="31">
        <v>17.966194652538082</v>
      </c>
      <c r="E18" s="31">
        <v>17.868703210138865</v>
      </c>
      <c r="F18" s="31">
        <v>17.646735570562846</v>
      </c>
      <c r="G18" s="31">
        <v>17.36092371705293</v>
      </c>
      <c r="H18" s="31">
        <v>16.968374777238559</v>
      </c>
      <c r="I18" s="31">
        <v>17.160983790854068</v>
      </c>
      <c r="J18" s="31">
        <v>16.771982117564963</v>
      </c>
      <c r="K18" s="31">
        <v>17.193302831180109</v>
      </c>
      <c r="L18" s="31">
        <v>15.643119680086027</v>
      </c>
      <c r="M18" s="31">
        <v>16.951526376965322</v>
      </c>
      <c r="N18" s="31">
        <v>16.614436880523336</v>
      </c>
      <c r="O18" s="31">
        <v>16.920814467947555</v>
      </c>
      <c r="P18" s="31">
        <v>17.022880442646272</v>
      </c>
      <c r="Q18" s="31">
        <v>17.031662676910877</v>
      </c>
      <c r="R18" s="31">
        <v>16.588973897614718</v>
      </c>
      <c r="S18" s="31">
        <v>16.407026942810532</v>
      </c>
      <c r="T18" s="31">
        <v>16.240313283682568</v>
      </c>
      <c r="U18" s="31">
        <v>15.657487743352947</v>
      </c>
      <c r="V18" s="31"/>
      <c r="W18" s="31"/>
      <c r="X18" s="31"/>
      <c r="Y18" s="31"/>
      <c r="Z18" s="31"/>
      <c r="AA18" s="31"/>
      <c r="AB18" s="31"/>
      <c r="AC18" s="31"/>
    </row>
    <row r="19" spans="1:29" x14ac:dyDescent="0.25">
      <c r="A19" s="21">
        <v>2012</v>
      </c>
      <c r="B19" s="31">
        <v>18.221985873040467</v>
      </c>
      <c r="C19" s="31">
        <v>17.866669222736775</v>
      </c>
      <c r="D19" s="31">
        <v>18.019709025431542</v>
      </c>
      <c r="E19" s="31">
        <v>17.871200913204834</v>
      </c>
      <c r="F19" s="31">
        <v>17.651947576435823</v>
      </c>
      <c r="G19" s="31">
        <v>17.39060522277159</v>
      </c>
      <c r="H19" s="31">
        <v>16.968374777238559</v>
      </c>
      <c r="I19" s="31">
        <v>17.230314943032646</v>
      </c>
      <c r="J19" s="31">
        <v>16.922515833927694</v>
      </c>
      <c r="K19" s="31">
        <v>17.192483550735563</v>
      </c>
      <c r="L19" s="31">
        <v>15.938729721989997</v>
      </c>
      <c r="M19" s="31">
        <v>16.999836345073067</v>
      </c>
      <c r="N19" s="31">
        <v>16.557511198436032</v>
      </c>
      <c r="O19" s="31">
        <v>16.983934839336378</v>
      </c>
      <c r="P19" s="31">
        <v>17.035705512398373</v>
      </c>
      <c r="Q19" s="31">
        <v>17.154016600286511</v>
      </c>
      <c r="R19" s="31">
        <v>16.609371415479593</v>
      </c>
      <c r="S19" s="31">
        <v>16.51283679570351</v>
      </c>
      <c r="T19" s="31">
        <v>16.273388535364354</v>
      </c>
      <c r="U19" s="31">
        <v>15.699241305731139</v>
      </c>
      <c r="V19" s="31"/>
      <c r="W19" s="31"/>
      <c r="X19" s="31"/>
      <c r="Y19" s="31"/>
      <c r="Z19" s="31"/>
      <c r="AA19" s="31"/>
      <c r="AB19" s="31"/>
      <c r="AC19" s="31"/>
    </row>
    <row r="20" spans="1:29" x14ac:dyDescent="0.25">
      <c r="A20" s="21">
        <v>2013</v>
      </c>
      <c r="B20" s="31">
        <v>18.241960693940079</v>
      </c>
      <c r="C20" s="31">
        <v>17.92104230957694</v>
      </c>
      <c r="D20" s="31">
        <v>18.087204754097318</v>
      </c>
      <c r="E20" s="31">
        <v>17.835239326805585</v>
      </c>
      <c r="F20" s="31">
        <v>17.680525809785077</v>
      </c>
      <c r="G20" s="31">
        <v>17.447687376708416</v>
      </c>
      <c r="H20" s="31">
        <v>16.999836345073067</v>
      </c>
      <c r="I20" s="31">
        <v>17.266925655787048</v>
      </c>
      <c r="J20" s="31">
        <v>17.094427304917598</v>
      </c>
      <c r="K20" s="31">
        <v>17.251527958271051</v>
      </c>
      <c r="L20" s="31">
        <v>16.153848820664138</v>
      </c>
      <c r="M20" s="31">
        <v>17.026878267342152</v>
      </c>
      <c r="N20" s="31">
        <v>16.701427965511058</v>
      </c>
      <c r="O20" s="31">
        <v>17.06048288755375</v>
      </c>
      <c r="P20" s="31">
        <v>17.062585037191155</v>
      </c>
      <c r="Q20" s="31">
        <v>17.24276547394572</v>
      </c>
      <c r="R20" s="31">
        <v>16.591779998043627</v>
      </c>
      <c r="S20" s="31">
        <v>16.575520497997196</v>
      </c>
      <c r="T20" s="31">
        <v>16.363626721150158</v>
      </c>
      <c r="U20" s="31">
        <v>15.756838797514476</v>
      </c>
      <c r="V20" s="31"/>
      <c r="W20" s="31"/>
      <c r="X20" s="31"/>
      <c r="Y20" s="31"/>
      <c r="Z20" s="31"/>
      <c r="AA20" s="31"/>
      <c r="AB20" s="31"/>
      <c r="AC20" s="31"/>
    </row>
    <row r="21" spans="1:29" x14ac:dyDescent="0.25">
      <c r="A21" s="21">
        <v>2014</v>
      </c>
      <c r="B21" s="31">
        <v>18.242761482819635</v>
      </c>
      <c r="C21" s="31">
        <v>17.988958925690721</v>
      </c>
      <c r="D21" s="31">
        <v>18.138043922789169</v>
      </c>
      <c r="E21" s="31">
        <v>17.834089364411994</v>
      </c>
      <c r="F21" s="31">
        <v>17.698640139737439</v>
      </c>
      <c r="G21" s="31">
        <v>17.499653813977769</v>
      </c>
      <c r="H21" s="31">
        <v>17.194666808749549</v>
      </c>
      <c r="I21" s="31">
        <v>17.311987815941304</v>
      </c>
      <c r="J21" s="31">
        <v>17.026757355667982</v>
      </c>
      <c r="K21" s="31">
        <v>17.300221539854245</v>
      </c>
      <c r="L21" s="31">
        <v>16.411734943884227</v>
      </c>
      <c r="M21" s="31">
        <v>17.045959159185092</v>
      </c>
      <c r="N21" s="31">
        <v>16.908051887446327</v>
      </c>
      <c r="O21" s="31">
        <v>17.139466859282983</v>
      </c>
      <c r="P21" s="31">
        <v>17.127403025398994</v>
      </c>
      <c r="Q21" s="31">
        <v>17.294316918953413</v>
      </c>
      <c r="R21" s="31">
        <v>16.621110852632334</v>
      </c>
      <c r="S21" s="31">
        <v>16.588099280204055</v>
      </c>
      <c r="T21" s="31">
        <v>16.449196343777622</v>
      </c>
      <c r="U21" s="31">
        <v>16.388656996601682</v>
      </c>
      <c r="V21" s="31"/>
      <c r="W21" s="31"/>
      <c r="X21" s="31"/>
      <c r="Y21" s="31"/>
      <c r="Z21" s="31"/>
      <c r="AA21" s="31"/>
      <c r="AB21" s="31"/>
      <c r="AC21" s="31"/>
    </row>
    <row r="22" spans="1:29" x14ac:dyDescent="0.25">
      <c r="A22" s="21">
        <v>2015</v>
      </c>
      <c r="B22" s="31">
        <v>18.251693883590111</v>
      </c>
      <c r="C22" s="31">
        <v>18.037588486695928</v>
      </c>
      <c r="D22" s="31">
        <v>18.169311571315873</v>
      </c>
      <c r="E22" s="31">
        <v>17.856559823128151</v>
      </c>
      <c r="F22" s="31">
        <v>17.742067433169456</v>
      </c>
      <c r="G22" s="31">
        <v>17.49125411268507</v>
      </c>
      <c r="H22" s="31">
        <v>17.284148495784017</v>
      </c>
      <c r="I22" s="31">
        <v>17.37000110903956</v>
      </c>
      <c r="J22" s="31">
        <v>17.214137973423792</v>
      </c>
      <c r="K22" s="31">
        <v>17.354613086759983</v>
      </c>
      <c r="L22" s="31">
        <v>16.798005604736243</v>
      </c>
      <c r="M22" s="31">
        <v>17.10122226301873</v>
      </c>
      <c r="N22" s="31">
        <v>16.976714896216727</v>
      </c>
      <c r="O22" s="31">
        <v>17.099649641284504</v>
      </c>
      <c r="P22" s="31">
        <v>17.062818336826709</v>
      </c>
      <c r="Q22" s="31">
        <v>17.333868559400006</v>
      </c>
      <c r="R22" s="31">
        <v>16.70426990551416</v>
      </c>
      <c r="S22" s="31">
        <v>16.632594520090606</v>
      </c>
      <c r="T22" s="31">
        <v>16.524027316878126</v>
      </c>
      <c r="U22" s="31">
        <v>16.402070861478773</v>
      </c>
      <c r="V22" s="31"/>
      <c r="W22" s="31"/>
      <c r="X22" s="31"/>
      <c r="Y22" s="31"/>
      <c r="Z22" s="31"/>
      <c r="AA22" s="31"/>
      <c r="AB22" s="31"/>
      <c r="AC22" s="31"/>
    </row>
    <row r="23" spans="1:29" x14ac:dyDescent="0.25">
      <c r="A23" s="21">
        <v>2016</v>
      </c>
      <c r="B23" s="31">
        <v>18.230512482132109</v>
      </c>
      <c r="C23" s="31">
        <v>18.137189876119052</v>
      </c>
      <c r="D23" s="31">
        <v>18.151591155103453</v>
      </c>
      <c r="E23" s="31">
        <v>17.897613833764019</v>
      </c>
      <c r="F23" s="31">
        <v>17.773882655329782</v>
      </c>
      <c r="G23" s="31">
        <v>17.226295168262336</v>
      </c>
      <c r="H23" s="31">
        <v>17.373113218790564</v>
      </c>
      <c r="I23" s="31">
        <v>17.386591351299757</v>
      </c>
      <c r="J23" s="31">
        <v>17.297673298449535</v>
      </c>
      <c r="K23" s="31">
        <v>17.393849436378844</v>
      </c>
      <c r="L23" s="31">
        <v>16.995229667631282</v>
      </c>
      <c r="M23" s="31">
        <v>17.152027186152097</v>
      </c>
      <c r="N23" s="31">
        <v>17.026313887741587</v>
      </c>
      <c r="O23" s="31">
        <v>17.094653293619125</v>
      </c>
      <c r="P23" s="31">
        <v>17.102306679316452</v>
      </c>
      <c r="Q23" s="31">
        <v>17.017077443709837</v>
      </c>
      <c r="R23" s="31">
        <v>16.809791779250951</v>
      </c>
      <c r="S23" s="31">
        <v>16.676052921456581</v>
      </c>
      <c r="T23" s="31">
        <v>16.577291081487452</v>
      </c>
      <c r="U23" s="31">
        <v>16.494475178171388</v>
      </c>
      <c r="V23" s="31"/>
      <c r="W23" s="31"/>
      <c r="X23" s="31"/>
      <c r="Y23" s="31"/>
      <c r="Z23" s="31"/>
      <c r="AA23" s="31"/>
      <c r="AB23" s="31"/>
      <c r="AC23" s="31"/>
    </row>
    <row r="24" spans="1:29" x14ac:dyDescent="0.25">
      <c r="A24" s="21">
        <v>2017</v>
      </c>
      <c r="B24" s="31">
        <v>18.278633191559504</v>
      </c>
      <c r="C24" s="31">
        <v>18.220630966791653</v>
      </c>
      <c r="D24" s="31">
        <v>18.161738238584249</v>
      </c>
      <c r="E24" s="31">
        <v>17.922113017581879</v>
      </c>
      <c r="F24" s="31">
        <v>17.880306151229817</v>
      </c>
      <c r="G24" s="31">
        <v>17.442541203751144</v>
      </c>
      <c r="H24" s="31">
        <v>17.486506042979649</v>
      </c>
      <c r="I24" s="31">
        <v>17.438570671040917</v>
      </c>
      <c r="J24" s="31">
        <v>17.387631451468014</v>
      </c>
      <c r="K24" s="31">
        <v>17.443870072282422</v>
      </c>
      <c r="L24" s="31">
        <v>17.172094042700412</v>
      </c>
      <c r="M24" s="31">
        <v>17.198543968998759</v>
      </c>
      <c r="N24" s="31">
        <v>17.118506918697769</v>
      </c>
      <c r="O24" s="31">
        <v>17.143563605588426</v>
      </c>
      <c r="P24" s="31">
        <v>17.071605093315082</v>
      </c>
      <c r="Q24" s="31">
        <v>17.009683770192105</v>
      </c>
      <c r="R24" s="31">
        <v>16.854445988818913</v>
      </c>
      <c r="S24" s="31">
        <v>16.720113898107162</v>
      </c>
      <c r="T24" s="31">
        <v>16.701651154888172</v>
      </c>
      <c r="U24" s="31">
        <v>16.559120934465035</v>
      </c>
      <c r="V24" s="31"/>
      <c r="W24" s="31"/>
      <c r="X24" s="31"/>
      <c r="Y24" s="31"/>
      <c r="Z24" s="31"/>
      <c r="AA24" s="31"/>
      <c r="AB24" s="31"/>
      <c r="AC24" s="31"/>
    </row>
    <row r="25" spans="1:29" x14ac:dyDescent="0.25">
      <c r="A25" s="21">
        <v>2018</v>
      </c>
      <c r="B25" s="31">
        <v>18.30775837608725</v>
      </c>
      <c r="C25" s="31">
        <v>18.231612479221052</v>
      </c>
      <c r="D25" s="31">
        <v>18.194356138445908</v>
      </c>
      <c r="E25" s="31">
        <v>17.957056721670668</v>
      </c>
      <c r="F25" s="31">
        <v>17.935639819160102</v>
      </c>
      <c r="G25" s="31">
        <v>17.639095714930502</v>
      </c>
      <c r="H25" s="31">
        <v>17.536687778377374</v>
      </c>
      <c r="I25" s="31">
        <v>17.476016257390363</v>
      </c>
      <c r="J25" s="31">
        <v>17.457769991442984</v>
      </c>
      <c r="K25" s="31">
        <v>17.407768973473786</v>
      </c>
      <c r="L25" s="31">
        <v>17.255672209644569</v>
      </c>
      <c r="M25" s="31">
        <v>17.24354459357999</v>
      </c>
      <c r="N25" s="31">
        <v>17.220799557529684</v>
      </c>
      <c r="O25" s="31">
        <v>17.191834477350405</v>
      </c>
      <c r="P25" s="31">
        <v>17.067124591420249</v>
      </c>
      <c r="Q25" s="31">
        <v>17.016263144572786</v>
      </c>
      <c r="R25" s="31">
        <v>16.866393675983112</v>
      </c>
      <c r="S25" s="31">
        <v>16.792161943705473</v>
      </c>
      <c r="T25" s="31">
        <v>16.748303031744392</v>
      </c>
      <c r="U25" s="31">
        <v>16.673301730405043</v>
      </c>
      <c r="V25" s="31"/>
      <c r="W25" s="31"/>
      <c r="X25" s="31"/>
      <c r="Y25" s="31"/>
      <c r="Z25" s="31"/>
      <c r="AA25" s="31"/>
      <c r="AB25" s="31"/>
      <c r="AC25" s="31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A821-A968-4E06-9B50-A1BDEAE8C6D6}">
  <dimension ref="A1:U21"/>
  <sheetViews>
    <sheetView workbookViewId="0">
      <selection activeCell="E33" sqref="E33"/>
    </sheetView>
  </sheetViews>
  <sheetFormatPr defaultRowHeight="15" x14ac:dyDescent="0.25"/>
  <cols>
    <col min="1" max="1" width="11.85546875" bestFit="1" customWidth="1"/>
    <col min="2" max="3" width="7" bestFit="1" customWidth="1"/>
    <col min="4" max="4" width="6.28515625" bestFit="1" customWidth="1"/>
    <col min="5" max="5" width="7" bestFit="1" customWidth="1"/>
    <col min="6" max="6" width="6.28515625" bestFit="1" customWidth="1"/>
    <col min="7" max="7" width="7" bestFit="1" customWidth="1"/>
    <col min="8" max="8" width="6.28515625" bestFit="1" customWidth="1"/>
    <col min="9" max="9" width="7" bestFit="1" customWidth="1"/>
    <col min="10" max="14" width="6.28515625" bestFit="1" customWidth="1"/>
    <col min="15" max="17" width="7" bestFit="1" customWidth="1"/>
    <col min="18" max="21" width="6.28515625" bestFit="1" customWidth="1"/>
  </cols>
  <sheetData>
    <row r="1" spans="1:21" ht="15.75" x14ac:dyDescent="0.25">
      <c r="A1" s="27" t="s">
        <v>297</v>
      </c>
      <c r="B1" s="27" t="s">
        <v>298</v>
      </c>
      <c r="C1" s="27" t="s">
        <v>299</v>
      </c>
      <c r="D1" s="27" t="s">
        <v>300</v>
      </c>
      <c r="E1" s="27" t="s">
        <v>301</v>
      </c>
      <c r="F1" s="27" t="s">
        <v>302</v>
      </c>
      <c r="G1" s="27" t="s">
        <v>303</v>
      </c>
      <c r="H1" s="27" t="s">
        <v>304</v>
      </c>
      <c r="I1" s="27" t="s">
        <v>305</v>
      </c>
      <c r="J1" s="27" t="s">
        <v>306</v>
      </c>
      <c r="K1" s="27" t="s">
        <v>307</v>
      </c>
      <c r="L1" s="27" t="s">
        <v>308</v>
      </c>
      <c r="M1" s="27" t="s">
        <v>309</v>
      </c>
      <c r="N1" s="27" t="s">
        <v>310</v>
      </c>
      <c r="O1" s="27" t="s">
        <v>311</v>
      </c>
      <c r="P1" s="27" t="s">
        <v>312</v>
      </c>
      <c r="Q1" s="27" t="s">
        <v>313</v>
      </c>
      <c r="R1" s="27" t="s">
        <v>314</v>
      </c>
      <c r="S1" s="27" t="s">
        <v>315</v>
      </c>
      <c r="T1" s="27" t="s">
        <v>316</v>
      </c>
      <c r="U1" s="27" t="s">
        <v>317</v>
      </c>
    </row>
    <row r="2" spans="1:21" ht="15.75" x14ac:dyDescent="0.25">
      <c r="A2" s="27" t="s">
        <v>298</v>
      </c>
      <c r="B2" s="25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5.75" x14ac:dyDescent="0.25">
      <c r="A3" s="27" t="s">
        <v>299</v>
      </c>
      <c r="B3" s="25">
        <v>0.91987099999999999</v>
      </c>
      <c r="C3" s="25">
        <v>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spans="1:21" ht="15.75" x14ac:dyDescent="0.25">
      <c r="A4" s="27" t="s">
        <v>300</v>
      </c>
      <c r="B4" s="25">
        <v>0.81037899999999996</v>
      </c>
      <c r="C4" s="25">
        <v>0.85589999999999999</v>
      </c>
      <c r="D4" s="25">
        <v>1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1:21" ht="15.75" x14ac:dyDescent="0.25">
      <c r="A5" s="27" t="s">
        <v>301</v>
      </c>
      <c r="B5" s="25">
        <v>0.88937900000000003</v>
      </c>
      <c r="C5" s="25">
        <v>0.871035</v>
      </c>
      <c r="D5" s="25">
        <v>0.82577599999999995</v>
      </c>
      <c r="E5" s="25">
        <v>1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1" ht="15.75" x14ac:dyDescent="0.25">
      <c r="A6" s="27" t="s">
        <v>302</v>
      </c>
      <c r="B6" s="25">
        <v>0.90649800000000003</v>
      </c>
      <c r="C6" s="25">
        <v>0.94576800000000005</v>
      </c>
      <c r="D6" s="25">
        <v>0.91491999999999996</v>
      </c>
      <c r="E6" s="25">
        <v>0.84324299999999996</v>
      </c>
      <c r="F6" s="25">
        <v>1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</row>
    <row r="7" spans="1:21" ht="15.75" x14ac:dyDescent="0.25">
      <c r="A7" s="27" t="s">
        <v>303</v>
      </c>
      <c r="B7" s="25">
        <v>0.84631699999999999</v>
      </c>
      <c r="C7" s="25">
        <v>0.835646</v>
      </c>
      <c r="D7" s="25">
        <v>0.91014099999999998</v>
      </c>
      <c r="E7" s="25">
        <v>0.94132499999999997</v>
      </c>
      <c r="F7" s="25">
        <v>0.87468400000000002</v>
      </c>
      <c r="G7" s="25">
        <v>1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 spans="1:21" ht="15.75" x14ac:dyDescent="0.25">
      <c r="A8" s="27" t="s">
        <v>304</v>
      </c>
      <c r="B8" s="25">
        <v>0.69774899999999995</v>
      </c>
      <c r="C8" s="25">
        <v>0.88185599999999997</v>
      </c>
      <c r="D8" s="25">
        <v>0.87761500000000003</v>
      </c>
      <c r="E8" s="25">
        <v>0.67842199999999997</v>
      </c>
      <c r="F8" s="25">
        <v>0.90702700000000003</v>
      </c>
      <c r="G8" s="25">
        <v>0.74956400000000001</v>
      </c>
      <c r="H8" s="25">
        <v>1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 spans="1:21" ht="15.75" x14ac:dyDescent="0.25">
      <c r="A9" s="27" t="s">
        <v>305</v>
      </c>
      <c r="B9" s="25">
        <v>0.880602</v>
      </c>
      <c r="C9" s="25">
        <v>0.93260299999999996</v>
      </c>
      <c r="D9" s="25">
        <v>0.97163299999999997</v>
      </c>
      <c r="E9" s="25">
        <v>0.91023500000000002</v>
      </c>
      <c r="F9" s="25">
        <v>0.95383399999999996</v>
      </c>
      <c r="G9" s="25">
        <v>0.94669199999999998</v>
      </c>
      <c r="H9" s="25">
        <v>0.88571999999999995</v>
      </c>
      <c r="I9" s="25">
        <v>1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15.75" x14ac:dyDescent="0.25">
      <c r="A10" s="27" t="s">
        <v>306</v>
      </c>
      <c r="B10" s="25">
        <v>0.83934799999999998</v>
      </c>
      <c r="C10" s="25">
        <v>0.93339099999999997</v>
      </c>
      <c r="D10" s="25">
        <v>0.95667899999999995</v>
      </c>
      <c r="E10" s="25">
        <v>0.82222799999999996</v>
      </c>
      <c r="F10" s="25">
        <v>0.96148500000000003</v>
      </c>
      <c r="G10" s="25">
        <v>0.87951800000000002</v>
      </c>
      <c r="H10" s="25">
        <v>0.93939399999999995</v>
      </c>
      <c r="I10" s="25">
        <v>0.97655400000000003</v>
      </c>
      <c r="J10" s="25">
        <v>1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spans="1:21" ht="15.75" x14ac:dyDescent="0.25">
      <c r="A11" s="27" t="s">
        <v>307</v>
      </c>
      <c r="B11" s="25">
        <v>0.81601500000000005</v>
      </c>
      <c r="C11" s="25">
        <v>0.92295700000000003</v>
      </c>
      <c r="D11" s="25">
        <v>0.91110500000000005</v>
      </c>
      <c r="E11" s="25">
        <v>0.89492000000000005</v>
      </c>
      <c r="F11" s="25">
        <v>0.88563999999999998</v>
      </c>
      <c r="G11" s="25">
        <v>0.88861900000000005</v>
      </c>
      <c r="H11" s="25">
        <v>0.866475</v>
      </c>
      <c r="I11" s="25">
        <v>0.94983600000000001</v>
      </c>
      <c r="J11" s="25">
        <v>0.91683999999999999</v>
      </c>
      <c r="K11" s="25">
        <v>1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 spans="1:21" ht="15.75" x14ac:dyDescent="0.25">
      <c r="A12" s="27" t="s">
        <v>308</v>
      </c>
      <c r="B12" s="25">
        <v>0.72796700000000003</v>
      </c>
      <c r="C12" s="25">
        <v>0.91071599999999997</v>
      </c>
      <c r="D12" s="25">
        <v>0.84995100000000001</v>
      </c>
      <c r="E12" s="25">
        <v>0.68055500000000002</v>
      </c>
      <c r="F12" s="25">
        <v>0.91253399999999996</v>
      </c>
      <c r="G12" s="25">
        <v>0.72552799999999995</v>
      </c>
      <c r="H12" s="25">
        <v>0.98699700000000001</v>
      </c>
      <c r="I12" s="25">
        <v>0.87606499999999998</v>
      </c>
      <c r="J12" s="25">
        <v>0.93702600000000003</v>
      </c>
      <c r="K12" s="25">
        <v>0.86621499999999996</v>
      </c>
      <c r="L12" s="25">
        <v>1</v>
      </c>
      <c r="M12" s="25"/>
      <c r="N12" s="25"/>
      <c r="O12" s="25"/>
      <c r="P12" s="25"/>
      <c r="Q12" s="25"/>
      <c r="R12" s="25"/>
      <c r="S12" s="25"/>
      <c r="T12" s="25"/>
      <c r="U12" s="25"/>
    </row>
    <row r="13" spans="1:21" ht="15.75" x14ac:dyDescent="0.25">
      <c r="A13" s="27" t="s">
        <v>309</v>
      </c>
      <c r="B13" s="25">
        <v>0.85346200000000005</v>
      </c>
      <c r="C13" s="25">
        <v>0.94484400000000002</v>
      </c>
      <c r="D13" s="25">
        <v>0.95171300000000003</v>
      </c>
      <c r="E13" s="25">
        <v>0.869923</v>
      </c>
      <c r="F13" s="25">
        <v>0.96450000000000002</v>
      </c>
      <c r="G13" s="25">
        <v>0.91612300000000002</v>
      </c>
      <c r="H13" s="25">
        <v>0.93140000000000001</v>
      </c>
      <c r="I13" s="25">
        <v>0.98757899999999998</v>
      </c>
      <c r="J13" s="25">
        <v>0.99072099999999996</v>
      </c>
      <c r="K13" s="25">
        <v>0.93689500000000003</v>
      </c>
      <c r="L13" s="25">
        <v>0.92583400000000005</v>
      </c>
      <c r="M13" s="25">
        <v>1</v>
      </c>
      <c r="N13" s="25"/>
      <c r="O13" s="25"/>
      <c r="P13" s="25"/>
      <c r="Q13" s="25"/>
      <c r="R13" s="25"/>
      <c r="S13" s="25"/>
      <c r="T13" s="25"/>
      <c r="U13" s="25"/>
    </row>
    <row r="14" spans="1:21" ht="15.75" x14ac:dyDescent="0.25">
      <c r="A14" s="27" t="s">
        <v>310</v>
      </c>
      <c r="B14" s="25">
        <v>0.85860099999999995</v>
      </c>
      <c r="C14" s="25">
        <v>0.96928000000000003</v>
      </c>
      <c r="D14" s="25">
        <v>0.88988599999999995</v>
      </c>
      <c r="E14" s="25">
        <v>0.79594500000000001</v>
      </c>
      <c r="F14" s="25">
        <v>0.95887800000000001</v>
      </c>
      <c r="G14" s="25">
        <v>0.82147599999999998</v>
      </c>
      <c r="H14" s="25">
        <v>0.95091099999999995</v>
      </c>
      <c r="I14" s="25">
        <v>0.93404699999999996</v>
      </c>
      <c r="J14" s="25">
        <v>0.959785</v>
      </c>
      <c r="K14" s="25">
        <v>0.90211799999999998</v>
      </c>
      <c r="L14" s="25">
        <v>0.96100300000000005</v>
      </c>
      <c r="M14" s="25">
        <v>0.96015899999999998</v>
      </c>
      <c r="N14" s="25">
        <v>1</v>
      </c>
      <c r="O14" s="25"/>
      <c r="P14" s="25"/>
      <c r="Q14" s="25"/>
      <c r="R14" s="25"/>
      <c r="S14" s="25"/>
      <c r="T14" s="25"/>
      <c r="U14" s="25"/>
    </row>
    <row r="15" spans="1:21" ht="15.75" x14ac:dyDescent="0.25">
      <c r="A15" s="27" t="s">
        <v>311</v>
      </c>
      <c r="B15" s="25">
        <v>0.87154600000000004</v>
      </c>
      <c r="C15" s="25">
        <v>0.89843300000000004</v>
      </c>
      <c r="D15" s="25">
        <v>0.95189999999999997</v>
      </c>
      <c r="E15" s="25">
        <v>0.939882</v>
      </c>
      <c r="F15" s="25">
        <v>0.90934199999999998</v>
      </c>
      <c r="G15" s="25">
        <v>0.97200500000000001</v>
      </c>
      <c r="H15" s="25">
        <v>0.817828</v>
      </c>
      <c r="I15" s="25">
        <v>0.986147</v>
      </c>
      <c r="J15" s="25">
        <v>0.94063300000000005</v>
      </c>
      <c r="K15" s="25">
        <v>0.93339099999999997</v>
      </c>
      <c r="L15" s="25">
        <v>0.80059100000000005</v>
      </c>
      <c r="M15" s="25">
        <v>0.95988300000000004</v>
      </c>
      <c r="N15" s="25">
        <v>0.884903</v>
      </c>
      <c r="O15" s="25">
        <v>1</v>
      </c>
      <c r="P15" s="25"/>
      <c r="Q15" s="25"/>
      <c r="R15" s="25"/>
      <c r="S15" s="25"/>
      <c r="T15" s="25"/>
      <c r="U15" s="25"/>
    </row>
    <row r="16" spans="1:21" ht="15.75" x14ac:dyDescent="0.25">
      <c r="A16" s="27" t="s">
        <v>312</v>
      </c>
      <c r="B16" s="25">
        <v>0.84862099999999996</v>
      </c>
      <c r="C16" s="25">
        <v>0.82713400000000004</v>
      </c>
      <c r="D16" s="25">
        <v>0.86105699999999996</v>
      </c>
      <c r="E16" s="25">
        <v>0.975495</v>
      </c>
      <c r="F16" s="25">
        <v>0.83311299999999999</v>
      </c>
      <c r="G16" s="25">
        <v>0.95985799999999999</v>
      </c>
      <c r="H16" s="25">
        <v>0.68149199999999999</v>
      </c>
      <c r="I16" s="25">
        <v>0.91803100000000004</v>
      </c>
      <c r="J16" s="25">
        <v>0.83128199999999997</v>
      </c>
      <c r="K16" s="25">
        <v>0.86952499999999999</v>
      </c>
      <c r="L16" s="25">
        <v>0.66441700000000004</v>
      </c>
      <c r="M16" s="25">
        <v>0.875745</v>
      </c>
      <c r="N16" s="25">
        <v>0.782698</v>
      </c>
      <c r="O16" s="25">
        <v>0.95605099999999998</v>
      </c>
      <c r="P16" s="25">
        <v>1</v>
      </c>
      <c r="Q16" s="25"/>
      <c r="R16" s="25"/>
      <c r="S16" s="25"/>
      <c r="T16" s="25"/>
      <c r="U16" s="25"/>
    </row>
    <row r="17" spans="1:21" ht="15.75" x14ac:dyDescent="0.25">
      <c r="A17" s="27" t="s">
        <v>313</v>
      </c>
      <c r="B17" s="25">
        <v>0.84084899999999996</v>
      </c>
      <c r="C17" s="25">
        <v>0.70074899999999996</v>
      </c>
      <c r="D17" s="25">
        <v>0.73666600000000004</v>
      </c>
      <c r="E17" s="25">
        <v>0.77025399999999999</v>
      </c>
      <c r="F17" s="25">
        <v>0.68929200000000002</v>
      </c>
      <c r="G17" s="25">
        <v>0.78495999999999999</v>
      </c>
      <c r="H17" s="25">
        <v>0.47938500000000001</v>
      </c>
      <c r="I17" s="25">
        <v>0.75857699999999995</v>
      </c>
      <c r="J17" s="25">
        <v>0.690299</v>
      </c>
      <c r="K17" s="25">
        <v>0.658308</v>
      </c>
      <c r="L17" s="25">
        <v>0.483242</v>
      </c>
      <c r="M17" s="25">
        <v>0.69310000000000005</v>
      </c>
      <c r="N17" s="25">
        <v>0.65154199999999995</v>
      </c>
      <c r="O17" s="25">
        <v>0.80221500000000001</v>
      </c>
      <c r="P17" s="25">
        <v>0.79005599999999998</v>
      </c>
      <c r="Q17" s="25">
        <v>1</v>
      </c>
      <c r="R17" s="25"/>
      <c r="S17" s="25"/>
      <c r="T17" s="25"/>
      <c r="U17" s="25"/>
    </row>
    <row r="18" spans="1:21" ht="15.75" x14ac:dyDescent="0.25">
      <c r="A18" s="27" t="s">
        <v>314</v>
      </c>
      <c r="B18" s="25">
        <v>0.200822</v>
      </c>
      <c r="C18" s="25">
        <v>0.34415899999999999</v>
      </c>
      <c r="D18" s="25">
        <v>3.4941E-2</v>
      </c>
      <c r="E18" s="25">
        <v>-7.5147000000000005E-2</v>
      </c>
      <c r="F18" s="25">
        <v>0.24879499999999999</v>
      </c>
      <c r="G18" s="25">
        <v>-0.16967599999999999</v>
      </c>
      <c r="H18" s="25">
        <v>0.38204100000000002</v>
      </c>
      <c r="I18" s="25">
        <v>7.2484999999999994E-2</v>
      </c>
      <c r="J18" s="25">
        <v>0.21207899999999999</v>
      </c>
      <c r="K18" s="25">
        <v>0.104159</v>
      </c>
      <c r="L18" s="25">
        <v>0.44953100000000001</v>
      </c>
      <c r="M18" s="25">
        <v>0.159494</v>
      </c>
      <c r="N18" s="25">
        <v>0.36002899999999999</v>
      </c>
      <c r="O18" s="25">
        <v>-4.1893E-2</v>
      </c>
      <c r="P18" s="25">
        <v>-0.17577899999999999</v>
      </c>
      <c r="Q18" s="25">
        <v>-0.117788</v>
      </c>
      <c r="R18" s="25">
        <v>1</v>
      </c>
      <c r="S18" s="25"/>
      <c r="T18" s="25"/>
      <c r="U18" s="25"/>
    </row>
    <row r="19" spans="1:21" ht="15.75" x14ac:dyDescent="0.25">
      <c r="A19" s="27" t="s">
        <v>315</v>
      </c>
      <c r="B19" s="25">
        <v>-0.25534099999999998</v>
      </c>
      <c r="C19" s="25">
        <v>-4.6434999999999997E-2</v>
      </c>
      <c r="D19" s="25">
        <v>9.7647999999999999E-2</v>
      </c>
      <c r="E19" s="25">
        <v>-0.38352900000000001</v>
      </c>
      <c r="F19" s="25">
        <v>6.9760000000000004E-3</v>
      </c>
      <c r="G19" s="25">
        <v>-0.23620099999999999</v>
      </c>
      <c r="H19" s="25">
        <v>0.29972799999999999</v>
      </c>
      <c r="I19" s="25">
        <v>-3.6525000000000002E-2</v>
      </c>
      <c r="J19" s="25">
        <v>0.1142</v>
      </c>
      <c r="K19" s="25">
        <v>9.6080000000000002E-3</v>
      </c>
      <c r="L19" s="25">
        <v>0.28020499999999998</v>
      </c>
      <c r="M19" s="25">
        <v>2.3352999999999999E-2</v>
      </c>
      <c r="N19" s="25">
        <v>9.7235000000000002E-2</v>
      </c>
      <c r="O19" s="25">
        <v>-0.13807800000000001</v>
      </c>
      <c r="P19" s="25">
        <v>-0.38534299999999999</v>
      </c>
      <c r="Q19" s="25">
        <v>-0.33582499999999998</v>
      </c>
      <c r="R19" s="25">
        <v>0.44724700000000001</v>
      </c>
      <c r="S19" s="25">
        <v>1</v>
      </c>
      <c r="T19" s="25"/>
      <c r="U19" s="25"/>
    </row>
    <row r="20" spans="1:21" ht="15.75" x14ac:dyDescent="0.25">
      <c r="A20" s="27" t="s">
        <v>316</v>
      </c>
      <c r="B20" s="25">
        <v>0.88296699999999995</v>
      </c>
      <c r="C20" s="25">
        <v>0.96605600000000003</v>
      </c>
      <c r="D20" s="25">
        <v>0.90547699999999998</v>
      </c>
      <c r="E20" s="25">
        <v>0.79134000000000004</v>
      </c>
      <c r="F20" s="25">
        <v>0.96481700000000004</v>
      </c>
      <c r="G20" s="25">
        <v>0.81407300000000005</v>
      </c>
      <c r="H20" s="25">
        <v>0.93518100000000004</v>
      </c>
      <c r="I20" s="25">
        <v>0.939052</v>
      </c>
      <c r="J20" s="25">
        <v>0.964453</v>
      </c>
      <c r="K20" s="25">
        <v>0.89717800000000003</v>
      </c>
      <c r="L20" s="25">
        <v>0.950735</v>
      </c>
      <c r="M20" s="25">
        <v>0.95465100000000003</v>
      </c>
      <c r="N20" s="25">
        <v>0.98042600000000002</v>
      </c>
      <c r="O20" s="25">
        <v>0.88554999999999995</v>
      </c>
      <c r="P20" s="25">
        <v>0.76760899999999999</v>
      </c>
      <c r="Q20" s="25">
        <v>0.66066599999999998</v>
      </c>
      <c r="R20" s="25">
        <v>0.38309500000000002</v>
      </c>
      <c r="S20" s="25">
        <v>0.129964</v>
      </c>
      <c r="T20" s="25">
        <v>1</v>
      </c>
      <c r="U20" s="25"/>
    </row>
    <row r="21" spans="1:21" ht="15.75" x14ac:dyDescent="0.25">
      <c r="A21" s="27" t="s">
        <v>317</v>
      </c>
      <c r="B21" s="25">
        <v>0.77150799999999997</v>
      </c>
      <c r="C21" s="25">
        <v>0.91201900000000002</v>
      </c>
      <c r="D21" s="25">
        <v>0.93530199999999997</v>
      </c>
      <c r="E21" s="25">
        <v>0.75723700000000005</v>
      </c>
      <c r="F21" s="25">
        <v>0.92859800000000003</v>
      </c>
      <c r="G21" s="25">
        <v>0.83000200000000002</v>
      </c>
      <c r="H21" s="25">
        <v>0.97478200000000004</v>
      </c>
      <c r="I21" s="25">
        <v>0.94111100000000003</v>
      </c>
      <c r="J21" s="25">
        <v>0.964835</v>
      </c>
      <c r="K21" s="25">
        <v>0.90960300000000005</v>
      </c>
      <c r="L21" s="25">
        <v>0.96040999999999999</v>
      </c>
      <c r="M21" s="25">
        <v>0.96244799999999997</v>
      </c>
      <c r="N21" s="25">
        <v>0.96956299999999995</v>
      </c>
      <c r="O21" s="25">
        <v>0.89510199999999995</v>
      </c>
      <c r="P21" s="25">
        <v>0.77359900000000004</v>
      </c>
      <c r="Q21" s="25">
        <v>0.61907699999999999</v>
      </c>
      <c r="R21" s="25">
        <v>0.260237</v>
      </c>
      <c r="S21" s="25">
        <v>0.19614999999999999</v>
      </c>
      <c r="T21" s="25">
        <v>0.95399199999999995</v>
      </c>
      <c r="U21" s="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FE52-310C-4638-B446-F92E658CF9B0}">
  <dimension ref="A2:M30"/>
  <sheetViews>
    <sheetView zoomScale="85" zoomScaleNormal="85" workbookViewId="0">
      <selection activeCell="E18" sqref="E18"/>
    </sheetView>
  </sheetViews>
  <sheetFormatPr defaultRowHeight="15" x14ac:dyDescent="0.25"/>
  <cols>
    <col min="1" max="1" width="18.42578125" bestFit="1" customWidth="1"/>
    <col min="2" max="6" width="13" bestFit="1" customWidth="1"/>
    <col min="7" max="7" width="11.140625" bestFit="1" customWidth="1"/>
    <col min="8" max="8" width="9.85546875" bestFit="1" customWidth="1"/>
    <col min="9" max="9" width="13.85546875" bestFit="1" customWidth="1"/>
    <col min="10" max="10" width="12.140625" customWidth="1"/>
    <col min="11" max="11" width="14.5703125" bestFit="1" customWidth="1"/>
    <col min="12" max="12" width="9.28515625" bestFit="1" customWidth="1"/>
    <col min="13" max="13" width="11.140625" bestFit="1" customWidth="1"/>
  </cols>
  <sheetData>
    <row r="2" spans="1:13" ht="15.75" x14ac:dyDescent="0.25">
      <c r="A2" s="24"/>
      <c r="B2" s="27" t="s">
        <v>336</v>
      </c>
      <c r="C2" s="27" t="s">
        <v>337</v>
      </c>
      <c r="D2" s="27" t="s">
        <v>338</v>
      </c>
      <c r="E2" s="27" t="s">
        <v>339</v>
      </c>
      <c r="F2" s="27" t="s">
        <v>340</v>
      </c>
      <c r="G2" s="27" t="s">
        <v>341</v>
      </c>
      <c r="H2" s="27" t="s">
        <v>342</v>
      </c>
      <c r="I2" s="27" t="s">
        <v>343</v>
      </c>
      <c r="J2" s="27" t="s">
        <v>344</v>
      </c>
      <c r="K2" s="27" t="s">
        <v>345</v>
      </c>
      <c r="L2" s="27" t="s">
        <v>346</v>
      </c>
      <c r="M2" s="27" t="s">
        <v>349</v>
      </c>
    </row>
    <row r="3" spans="1:13" ht="15.75" x14ac:dyDescent="0.25">
      <c r="A3" s="27" t="s">
        <v>318</v>
      </c>
      <c r="B3" s="28">
        <v>77107708</v>
      </c>
      <c r="C3" s="28">
        <v>77101000</v>
      </c>
      <c r="D3" s="28">
        <v>89322000</v>
      </c>
      <c r="E3" s="28">
        <v>60033000</v>
      </c>
      <c r="F3" s="28">
        <v>7134089</v>
      </c>
      <c r="G3" s="29">
        <v>-0.69676400000000005</v>
      </c>
      <c r="H3" s="29">
        <v>3.259789</v>
      </c>
      <c r="I3" s="29">
        <v>2.0094099999999999</v>
      </c>
      <c r="J3" s="29">
        <v>0.36615300000000001</v>
      </c>
      <c r="K3" s="24">
        <v>24</v>
      </c>
      <c r="L3" s="25">
        <f>F3/B3*100</f>
        <v>9.2521087515660554</v>
      </c>
      <c r="M3" s="2">
        <f>D3-E3</f>
        <v>29289000</v>
      </c>
    </row>
    <row r="4" spans="1:13" ht="15.75" x14ac:dyDescent="0.25">
      <c r="A4" s="27" t="s">
        <v>319</v>
      </c>
      <c r="B4" s="28">
        <v>55186833</v>
      </c>
      <c r="C4" s="28">
        <v>54295500</v>
      </c>
      <c r="D4" s="28">
        <v>82773000</v>
      </c>
      <c r="E4" s="28">
        <v>32971000</v>
      </c>
      <c r="F4" s="28">
        <v>12932118</v>
      </c>
      <c r="G4" s="29">
        <v>0.46717799999999998</v>
      </c>
      <c r="H4" s="29">
        <v>2.9875790000000002</v>
      </c>
      <c r="I4" s="29">
        <v>0.87317599999999995</v>
      </c>
      <c r="J4" s="29">
        <v>0.64623799999999998</v>
      </c>
      <c r="K4" s="24">
        <v>24</v>
      </c>
      <c r="L4" s="25">
        <f t="shared" ref="L4:L22" si="0">F4/B4*100</f>
        <v>23.433339615628967</v>
      </c>
      <c r="M4" s="2">
        <f t="shared" ref="M4:M22" si="1">D4-E4</f>
        <v>49802000</v>
      </c>
    </row>
    <row r="5" spans="1:13" ht="15.75" x14ac:dyDescent="0.25">
      <c r="A5" s="27" t="s">
        <v>271</v>
      </c>
      <c r="B5" s="28">
        <v>57487843</v>
      </c>
      <c r="C5" s="28">
        <v>53170500</v>
      </c>
      <c r="D5" s="28">
        <v>79745920</v>
      </c>
      <c r="E5" s="28">
        <v>41218000</v>
      </c>
      <c r="F5" s="28">
        <v>12819964</v>
      </c>
      <c r="G5" s="29">
        <v>0.53814499999999998</v>
      </c>
      <c r="H5" s="29">
        <v>1.8064150000000001</v>
      </c>
      <c r="I5" s="29">
        <v>2.5830440000000001</v>
      </c>
      <c r="J5" s="29">
        <v>0.27485199999999999</v>
      </c>
      <c r="K5" s="24">
        <v>24</v>
      </c>
      <c r="L5" s="25">
        <f t="shared" si="0"/>
        <v>22.300304431321244</v>
      </c>
      <c r="M5" s="2">
        <f t="shared" si="1"/>
        <v>38527920</v>
      </c>
    </row>
    <row r="6" spans="1:13" ht="15.75" x14ac:dyDescent="0.25">
      <c r="A6" s="27" t="s">
        <v>320</v>
      </c>
      <c r="B6" s="28">
        <v>44669125</v>
      </c>
      <c r="C6" s="28">
        <v>50394000</v>
      </c>
      <c r="D6" s="28">
        <v>62900000</v>
      </c>
      <c r="E6" s="28">
        <v>20034000</v>
      </c>
      <c r="F6" s="28">
        <v>14191921</v>
      </c>
      <c r="G6" s="29">
        <v>-0.43733899999999998</v>
      </c>
      <c r="H6" s="29">
        <v>1.642711</v>
      </c>
      <c r="I6" s="29">
        <v>2.6072929999999999</v>
      </c>
      <c r="J6" s="29">
        <v>0.27154</v>
      </c>
      <c r="K6" s="24">
        <v>24</v>
      </c>
      <c r="L6" s="25">
        <f t="shared" si="0"/>
        <v>31.771208860706363</v>
      </c>
      <c r="M6" s="2">
        <f t="shared" si="1"/>
        <v>42866000</v>
      </c>
    </row>
    <row r="7" spans="1:13" ht="15.75" x14ac:dyDescent="0.25">
      <c r="A7" s="27" t="s">
        <v>321</v>
      </c>
      <c r="B7" s="28">
        <v>42958258</v>
      </c>
      <c r="C7" s="28">
        <v>41957500</v>
      </c>
      <c r="D7" s="28">
        <v>61567200</v>
      </c>
      <c r="E7" s="28">
        <v>31052000</v>
      </c>
      <c r="F7" s="28">
        <v>7565727</v>
      </c>
      <c r="G7" s="29">
        <v>0.75403399999999998</v>
      </c>
      <c r="H7" s="29">
        <v>3.1576689999999998</v>
      </c>
      <c r="I7" s="29">
        <v>2.2991290000000002</v>
      </c>
      <c r="J7" s="29">
        <v>0.31677499999999997</v>
      </c>
      <c r="K7" s="24">
        <v>24</v>
      </c>
      <c r="L7" s="25">
        <f t="shared" si="0"/>
        <v>17.61181051615268</v>
      </c>
      <c r="M7" s="2">
        <f t="shared" si="1"/>
        <v>30515200</v>
      </c>
    </row>
    <row r="8" spans="1:13" ht="15.75" x14ac:dyDescent="0.25">
      <c r="A8" s="27" t="s">
        <v>322</v>
      </c>
      <c r="B8" s="28">
        <v>23375667</v>
      </c>
      <c r="C8" s="28">
        <v>23197500</v>
      </c>
      <c r="D8" s="28">
        <v>45768000</v>
      </c>
      <c r="E8" s="28">
        <v>6893000</v>
      </c>
      <c r="F8" s="28">
        <v>12766563</v>
      </c>
      <c r="G8" s="29">
        <v>0.103452</v>
      </c>
      <c r="H8" s="29">
        <v>1.5331669999999999</v>
      </c>
      <c r="I8" s="29">
        <v>2.1944080000000001</v>
      </c>
      <c r="J8" s="29">
        <v>0.33380300000000002</v>
      </c>
      <c r="K8" s="24">
        <v>24</v>
      </c>
      <c r="L8" s="25">
        <f t="shared" si="0"/>
        <v>54.614753880605846</v>
      </c>
      <c r="M8" s="2">
        <f t="shared" si="1"/>
        <v>38875000</v>
      </c>
    </row>
    <row r="9" spans="1:13" ht="15.75" x14ac:dyDescent="0.25">
      <c r="A9" s="27" t="s">
        <v>323</v>
      </c>
      <c r="B9" s="28">
        <v>24180958</v>
      </c>
      <c r="C9" s="28">
        <v>21760500</v>
      </c>
      <c r="D9" s="28">
        <v>41313000</v>
      </c>
      <c r="E9" s="28">
        <v>18665000</v>
      </c>
      <c r="F9" s="28">
        <v>6418863</v>
      </c>
      <c r="G9" s="29">
        <v>1.5904529999999999</v>
      </c>
      <c r="H9" s="29">
        <v>4.3094939999999999</v>
      </c>
      <c r="I9" s="29">
        <v>11.832940000000001</v>
      </c>
      <c r="J9" s="29">
        <v>2.6949999999999999E-3</v>
      </c>
      <c r="K9" s="24">
        <v>24</v>
      </c>
      <c r="L9" s="25">
        <f t="shared" si="0"/>
        <v>26.545114548397958</v>
      </c>
      <c r="M9" s="2">
        <f t="shared" si="1"/>
        <v>22648000</v>
      </c>
    </row>
    <row r="10" spans="1:13" ht="15.75" x14ac:dyDescent="0.25">
      <c r="A10" s="27" t="s">
        <v>324</v>
      </c>
      <c r="B10" s="28">
        <v>24521708</v>
      </c>
      <c r="C10" s="28">
        <v>23894500</v>
      </c>
      <c r="D10" s="28">
        <v>38881000</v>
      </c>
      <c r="E10" s="28">
        <v>14847000</v>
      </c>
      <c r="F10" s="28">
        <v>7633851</v>
      </c>
      <c r="G10" s="29">
        <v>0.445052</v>
      </c>
      <c r="H10" s="29">
        <v>1.8967080000000001</v>
      </c>
      <c r="I10" s="29">
        <v>2.009538</v>
      </c>
      <c r="J10" s="29">
        <v>0.36612899999999998</v>
      </c>
      <c r="K10" s="24">
        <v>24</v>
      </c>
      <c r="L10" s="25">
        <f t="shared" si="0"/>
        <v>31.130992180479431</v>
      </c>
      <c r="M10" s="2">
        <f t="shared" si="1"/>
        <v>24034000</v>
      </c>
    </row>
    <row r="11" spans="1:13" ht="15.75" x14ac:dyDescent="0.25">
      <c r="A11" s="27" t="s">
        <v>325</v>
      </c>
      <c r="B11" s="28">
        <v>16836458</v>
      </c>
      <c r="C11" s="28">
        <v>13986000</v>
      </c>
      <c r="D11" s="28">
        <v>38178000</v>
      </c>
      <c r="E11" s="28">
        <v>6952000</v>
      </c>
      <c r="F11" s="28">
        <v>9573202</v>
      </c>
      <c r="G11" s="29">
        <v>0.93551899999999999</v>
      </c>
      <c r="H11" s="29">
        <v>2.604581</v>
      </c>
      <c r="I11" s="29">
        <v>3.6571380000000002</v>
      </c>
      <c r="J11" s="29">
        <v>0.16064300000000001</v>
      </c>
      <c r="K11" s="24">
        <v>24</v>
      </c>
      <c r="L11" s="25">
        <f t="shared" si="0"/>
        <v>56.859952372405168</v>
      </c>
      <c r="M11" s="2">
        <f t="shared" si="1"/>
        <v>31226000</v>
      </c>
    </row>
    <row r="12" spans="1:13" ht="15.75" x14ac:dyDescent="0.25">
      <c r="A12" s="27" t="s">
        <v>270</v>
      </c>
      <c r="B12" s="28">
        <v>28023625</v>
      </c>
      <c r="C12" s="28">
        <v>28247000</v>
      </c>
      <c r="D12" s="28">
        <v>37651000</v>
      </c>
      <c r="E12" s="28">
        <v>20982000</v>
      </c>
      <c r="F12" s="28">
        <v>5039104</v>
      </c>
      <c r="G12" s="29">
        <v>0.31181500000000001</v>
      </c>
      <c r="H12" s="29">
        <v>1.9573100000000001</v>
      </c>
      <c r="I12" s="29">
        <v>1.476116</v>
      </c>
      <c r="J12" s="29">
        <v>0.47804099999999999</v>
      </c>
      <c r="K12" s="24">
        <v>24</v>
      </c>
      <c r="L12" s="25">
        <f t="shared" si="0"/>
        <v>17.981628001373842</v>
      </c>
      <c r="M12" s="2">
        <f t="shared" si="1"/>
        <v>16669000</v>
      </c>
    </row>
    <row r="13" spans="1:13" ht="15.75" x14ac:dyDescent="0.25">
      <c r="A13" s="27" t="s">
        <v>326</v>
      </c>
      <c r="B13" s="28">
        <v>9759875</v>
      </c>
      <c r="C13" s="28">
        <v>6759000</v>
      </c>
      <c r="D13" s="28">
        <v>31192000</v>
      </c>
      <c r="E13" s="28">
        <v>3345000</v>
      </c>
      <c r="F13" s="28">
        <v>7939936</v>
      </c>
      <c r="G13" s="29">
        <v>1.6861999999999999</v>
      </c>
      <c r="H13" s="29">
        <v>4.5595509999999999</v>
      </c>
      <c r="I13" s="29">
        <v>13.80528</v>
      </c>
      <c r="J13" s="29">
        <v>1.005E-3</v>
      </c>
      <c r="K13" s="24">
        <v>24</v>
      </c>
      <c r="L13" s="25">
        <f t="shared" si="0"/>
        <v>81.352845195250964</v>
      </c>
      <c r="M13" s="2">
        <f t="shared" si="1"/>
        <v>27847000</v>
      </c>
    </row>
    <row r="14" spans="1:13" ht="15.75" x14ac:dyDescent="0.25">
      <c r="A14" s="27" t="s">
        <v>327</v>
      </c>
      <c r="B14" s="28">
        <v>21568083</v>
      </c>
      <c r="C14" s="28">
        <v>20521000</v>
      </c>
      <c r="D14" s="28">
        <v>30816000</v>
      </c>
      <c r="E14" s="28">
        <v>16647000</v>
      </c>
      <c r="F14" s="28">
        <v>4160364</v>
      </c>
      <c r="G14" s="29">
        <v>0.75601200000000002</v>
      </c>
      <c r="H14" s="29">
        <v>2.4993029999999998</v>
      </c>
      <c r="I14" s="29">
        <v>2.5369160000000002</v>
      </c>
      <c r="J14" s="29">
        <v>0.28126499999999999</v>
      </c>
      <c r="K14" s="24">
        <v>24</v>
      </c>
      <c r="L14" s="25">
        <f t="shared" si="0"/>
        <v>19.289447281893342</v>
      </c>
      <c r="M14" s="2">
        <f t="shared" si="1"/>
        <v>14169000</v>
      </c>
    </row>
    <row r="15" spans="1:13" ht="15.75" x14ac:dyDescent="0.25">
      <c r="A15" s="27" t="s">
        <v>328</v>
      </c>
      <c r="B15" s="28">
        <v>16315458</v>
      </c>
      <c r="C15" s="28">
        <v>14961000</v>
      </c>
      <c r="D15" s="28">
        <v>30123000</v>
      </c>
      <c r="E15" s="28">
        <v>9233000</v>
      </c>
      <c r="F15" s="28">
        <v>5455769</v>
      </c>
      <c r="G15" s="29">
        <v>1.0773889999999999</v>
      </c>
      <c r="H15" s="29">
        <v>3.3975149999999998</v>
      </c>
      <c r="I15" s="29">
        <v>4.8010890000000002</v>
      </c>
      <c r="J15" s="29">
        <v>9.0669E-2</v>
      </c>
      <c r="K15" s="24">
        <v>24</v>
      </c>
      <c r="L15" s="25">
        <f t="shared" si="0"/>
        <v>33.439263549941408</v>
      </c>
      <c r="M15" s="2">
        <f t="shared" si="1"/>
        <v>20890000</v>
      </c>
    </row>
    <row r="16" spans="1:13" ht="15.75" x14ac:dyDescent="0.25">
      <c r="A16" s="27" t="s">
        <v>329</v>
      </c>
      <c r="B16" s="28">
        <v>16619458</v>
      </c>
      <c r="C16" s="28">
        <v>16373500</v>
      </c>
      <c r="D16" s="28">
        <v>29263000</v>
      </c>
      <c r="E16" s="28">
        <v>6500000</v>
      </c>
      <c r="F16" s="28">
        <v>7985741</v>
      </c>
      <c r="G16" s="29">
        <v>0.19367999999999999</v>
      </c>
      <c r="H16" s="29">
        <v>1.5766800000000001</v>
      </c>
      <c r="I16" s="29">
        <v>2.1758869999999999</v>
      </c>
      <c r="J16" s="29">
        <v>0.33690900000000001</v>
      </c>
      <c r="K16" s="24">
        <v>24</v>
      </c>
      <c r="L16" s="25">
        <f t="shared" si="0"/>
        <v>48.050550144294718</v>
      </c>
      <c r="M16" s="2">
        <f t="shared" si="1"/>
        <v>22763000</v>
      </c>
    </row>
    <row r="17" spans="1:13" ht="15.75" x14ac:dyDescent="0.25">
      <c r="A17" s="27" t="s">
        <v>330</v>
      </c>
      <c r="B17" s="28">
        <v>17885500</v>
      </c>
      <c r="C17" s="28">
        <v>19260000</v>
      </c>
      <c r="D17" s="28">
        <v>27437000</v>
      </c>
      <c r="E17" s="28">
        <v>5551000</v>
      </c>
      <c r="F17" s="28">
        <v>7805352</v>
      </c>
      <c r="G17" s="29">
        <v>-0.287437</v>
      </c>
      <c r="H17" s="29">
        <v>1.499223</v>
      </c>
      <c r="I17" s="29">
        <v>2.5828120000000001</v>
      </c>
      <c r="J17" s="29">
        <v>0.27488400000000002</v>
      </c>
      <c r="K17" s="24">
        <v>24</v>
      </c>
      <c r="L17" s="25">
        <f t="shared" si="0"/>
        <v>43.640669816331666</v>
      </c>
      <c r="M17" s="2">
        <f t="shared" si="1"/>
        <v>21886000</v>
      </c>
    </row>
    <row r="18" spans="1:13" ht="15.75" x14ac:dyDescent="0.25">
      <c r="A18" s="27" t="s">
        <v>331</v>
      </c>
      <c r="B18" s="28">
        <v>22836750</v>
      </c>
      <c r="C18" s="28">
        <v>22503500</v>
      </c>
      <c r="D18" s="28">
        <v>33729000</v>
      </c>
      <c r="E18" s="28">
        <v>10290000</v>
      </c>
      <c r="F18" s="28">
        <v>5169572</v>
      </c>
      <c r="G18" s="29">
        <v>1.9654000000000001E-2</v>
      </c>
      <c r="H18" s="29">
        <v>3.6304919999999998</v>
      </c>
      <c r="I18" s="29">
        <v>0.399065</v>
      </c>
      <c r="J18" s="29">
        <v>0.81911400000000001</v>
      </c>
      <c r="K18" s="24">
        <v>24</v>
      </c>
      <c r="L18" s="25">
        <f t="shared" si="0"/>
        <v>22.637074014472287</v>
      </c>
      <c r="M18" s="2">
        <f t="shared" si="1"/>
        <v>23439000</v>
      </c>
    </row>
    <row r="19" spans="1:13" ht="15.75" x14ac:dyDescent="0.25">
      <c r="A19" s="27" t="s">
        <v>332</v>
      </c>
      <c r="B19" s="28">
        <v>18133000</v>
      </c>
      <c r="C19" s="28">
        <v>17953000</v>
      </c>
      <c r="D19" s="28">
        <v>21134000</v>
      </c>
      <c r="E19" s="28">
        <v>15737000</v>
      </c>
      <c r="F19" s="28">
        <v>1610033</v>
      </c>
      <c r="G19" s="29">
        <v>0.20578199999999999</v>
      </c>
      <c r="H19" s="29">
        <v>1.9161300000000001</v>
      </c>
      <c r="I19" s="29">
        <v>1.3441590000000001</v>
      </c>
      <c r="J19" s="29">
        <v>0.51064600000000004</v>
      </c>
      <c r="K19" s="24">
        <v>24</v>
      </c>
      <c r="L19" s="25">
        <f t="shared" si="0"/>
        <v>8.879021673192522</v>
      </c>
      <c r="M19" s="2">
        <f t="shared" si="1"/>
        <v>5397000</v>
      </c>
    </row>
    <row r="20" spans="1:13" ht="15.75" x14ac:dyDescent="0.25">
      <c r="A20" s="27" t="s">
        <v>333</v>
      </c>
      <c r="B20" s="28">
        <v>16020792</v>
      </c>
      <c r="C20" s="28">
        <v>15735000</v>
      </c>
      <c r="D20" s="28">
        <v>19622000</v>
      </c>
      <c r="E20" s="28">
        <v>11890000</v>
      </c>
      <c r="F20" s="28">
        <v>2384293</v>
      </c>
      <c r="G20" s="29">
        <v>4.3175999999999999E-2</v>
      </c>
      <c r="H20" s="29">
        <v>1.834999</v>
      </c>
      <c r="I20" s="29">
        <v>1.3646849999999999</v>
      </c>
      <c r="J20" s="29">
        <v>0.50543199999999999</v>
      </c>
      <c r="K20" s="24">
        <v>24</v>
      </c>
      <c r="L20" s="25">
        <f t="shared" si="0"/>
        <v>14.882491452357661</v>
      </c>
      <c r="M20" s="2">
        <f t="shared" si="1"/>
        <v>7732000</v>
      </c>
    </row>
    <row r="21" spans="1:13" ht="15.75" x14ac:dyDescent="0.25">
      <c r="A21" s="27" t="s">
        <v>334</v>
      </c>
      <c r="B21" s="28">
        <v>11166667</v>
      </c>
      <c r="C21" s="28">
        <v>10058000</v>
      </c>
      <c r="D21" s="28">
        <v>18780000</v>
      </c>
      <c r="E21" s="28">
        <v>6574000</v>
      </c>
      <c r="F21" s="28">
        <v>3135102</v>
      </c>
      <c r="G21" s="29">
        <v>0.96310300000000004</v>
      </c>
      <c r="H21" s="29">
        <v>3.412061</v>
      </c>
      <c r="I21" s="29">
        <v>3.8800669999999999</v>
      </c>
      <c r="J21" s="29">
        <v>0.14369899999999999</v>
      </c>
      <c r="K21" s="24">
        <v>24</v>
      </c>
      <c r="L21" s="25">
        <f t="shared" si="0"/>
        <v>28.07553946043166</v>
      </c>
      <c r="M21" s="2">
        <f t="shared" si="1"/>
        <v>12206000</v>
      </c>
    </row>
    <row r="22" spans="1:13" ht="15.75" x14ac:dyDescent="0.25">
      <c r="A22" s="27" t="s">
        <v>335</v>
      </c>
      <c r="B22" s="28">
        <v>6201542</v>
      </c>
      <c r="C22" s="28">
        <v>4764500</v>
      </c>
      <c r="D22" s="28">
        <v>17423000</v>
      </c>
      <c r="E22" s="28">
        <v>2124000</v>
      </c>
      <c r="F22" s="28">
        <v>4795217</v>
      </c>
      <c r="G22" s="29">
        <v>1.1980470000000001</v>
      </c>
      <c r="H22" s="29">
        <v>3.0114359999999998</v>
      </c>
      <c r="I22" s="29">
        <v>5.7413959999999999</v>
      </c>
      <c r="J22" s="29">
        <v>5.6659000000000001E-2</v>
      </c>
      <c r="K22" s="24">
        <v>24</v>
      </c>
      <c r="L22" s="25">
        <f t="shared" si="0"/>
        <v>77.32297870432869</v>
      </c>
      <c r="M22" s="2">
        <f t="shared" si="1"/>
        <v>15299000</v>
      </c>
    </row>
    <row r="30" spans="1:13" x14ac:dyDescent="0.25">
      <c r="J30" s="26"/>
    </row>
  </sheetData>
  <conditionalFormatting sqref="L3:L22">
    <cfRule type="top10" dxfId="6" priority="10" rank="6"/>
  </conditionalFormatting>
  <conditionalFormatting sqref="M3:M22">
    <cfRule type="top10" priority="9" rank="10"/>
    <cfRule type="top10" dxfId="5" priority="8" percent="1" rank="10"/>
    <cfRule type="top10" dxfId="4" priority="7" percent="1" bottom="1" rank="10"/>
    <cfRule type="top10" dxfId="3" priority="6" percent="1" bottom="1" rank="10"/>
  </conditionalFormatting>
  <conditionalFormatting sqref="F3:F22">
    <cfRule type="top10" dxfId="2" priority="3" percent="1" rank="5"/>
    <cfRule type="top10" dxfId="1" priority="2" percent="1" bottom="1" rank="5"/>
  </conditionalFormatting>
  <conditionalFormatting sqref="J3:J22">
    <cfRule type="cellIs" dxfId="0" priority="1" operator="lessThan">
      <formula>0.1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09A0-6EBC-4D02-9760-0A01BDBABF78}">
  <dimension ref="A1:H25"/>
  <sheetViews>
    <sheetView zoomScale="115" zoomScaleNormal="115" workbookViewId="0">
      <selection activeCell="G12" sqref="G12"/>
    </sheetView>
  </sheetViews>
  <sheetFormatPr defaultRowHeight="15" x14ac:dyDescent="0.25"/>
  <cols>
    <col min="1" max="1" width="5.140625" bestFit="1" customWidth="1"/>
    <col min="2" max="2" width="12" bestFit="1" customWidth="1"/>
    <col min="3" max="4" width="14.140625" bestFit="1" customWidth="1"/>
    <col min="5" max="5" width="10.5703125" bestFit="1" customWidth="1"/>
  </cols>
  <sheetData>
    <row r="1" spans="1:8" x14ac:dyDescent="0.25">
      <c r="A1" s="1"/>
      <c r="B1" s="1" t="s">
        <v>273</v>
      </c>
      <c r="C1" s="1" t="s">
        <v>294</v>
      </c>
      <c r="D1" s="1" t="s">
        <v>347</v>
      </c>
      <c r="E1" s="1" t="s">
        <v>348</v>
      </c>
      <c r="F1" s="1"/>
      <c r="G1" s="1"/>
      <c r="H1" s="1"/>
    </row>
    <row r="2" spans="1:8" x14ac:dyDescent="0.25">
      <c r="A2">
        <v>1</v>
      </c>
      <c r="B2" s="32">
        <v>1995</v>
      </c>
      <c r="C2" s="32" t="s">
        <v>130</v>
      </c>
      <c r="D2">
        <v>20</v>
      </c>
      <c r="E2">
        <f>VLOOKUP(D2,A$2:C$25,2,0)</f>
        <v>2014</v>
      </c>
      <c r="G2" s="1"/>
    </row>
    <row r="3" spans="1:8" x14ac:dyDescent="0.25">
      <c r="A3">
        <v>2</v>
      </c>
      <c r="B3" s="32">
        <v>1996</v>
      </c>
      <c r="C3" s="32" t="s">
        <v>32</v>
      </c>
      <c r="D3">
        <v>16</v>
      </c>
      <c r="E3">
        <f t="shared" ref="E3:E21" si="0">VLOOKUP(D3,A$2:C$25,2,0)</f>
        <v>2010</v>
      </c>
      <c r="G3" s="1"/>
    </row>
    <row r="4" spans="1:8" x14ac:dyDescent="0.25">
      <c r="A4">
        <v>3</v>
      </c>
      <c r="B4" s="32">
        <v>1997</v>
      </c>
      <c r="C4" s="32" t="s">
        <v>271</v>
      </c>
      <c r="D4">
        <v>11</v>
      </c>
      <c r="E4">
        <f t="shared" si="0"/>
        <v>2005</v>
      </c>
      <c r="G4" s="1"/>
    </row>
    <row r="5" spans="1:8" x14ac:dyDescent="0.25">
      <c r="A5">
        <v>4</v>
      </c>
      <c r="B5" s="32">
        <v>1998</v>
      </c>
      <c r="C5" s="32" t="s">
        <v>183</v>
      </c>
      <c r="D5">
        <v>12</v>
      </c>
      <c r="E5">
        <f t="shared" si="0"/>
        <v>2006</v>
      </c>
      <c r="G5" s="1"/>
    </row>
    <row r="6" spans="1:8" x14ac:dyDescent="0.25">
      <c r="A6">
        <v>5</v>
      </c>
      <c r="B6" s="32">
        <v>1999</v>
      </c>
      <c r="C6" s="32" t="s">
        <v>62</v>
      </c>
      <c r="D6">
        <v>22</v>
      </c>
      <c r="E6">
        <f t="shared" si="0"/>
        <v>2016</v>
      </c>
      <c r="G6" s="1"/>
    </row>
    <row r="7" spans="1:8" x14ac:dyDescent="0.25">
      <c r="A7">
        <v>6</v>
      </c>
      <c r="B7" s="32">
        <v>2000</v>
      </c>
      <c r="C7" s="32" t="s">
        <v>125</v>
      </c>
      <c r="D7">
        <v>20</v>
      </c>
      <c r="E7">
        <f t="shared" si="0"/>
        <v>2014</v>
      </c>
      <c r="G7" s="1"/>
    </row>
    <row r="8" spans="1:8" x14ac:dyDescent="0.25">
      <c r="A8">
        <v>7</v>
      </c>
      <c r="B8" s="32">
        <v>2001</v>
      </c>
      <c r="C8" s="32" t="s">
        <v>83</v>
      </c>
      <c r="D8">
        <v>18</v>
      </c>
      <c r="E8">
        <f t="shared" si="0"/>
        <v>2012</v>
      </c>
      <c r="G8" s="1"/>
    </row>
    <row r="9" spans="1:8" x14ac:dyDescent="0.25">
      <c r="A9">
        <v>8</v>
      </c>
      <c r="B9" s="32">
        <v>2002</v>
      </c>
      <c r="C9" s="32" t="s">
        <v>170</v>
      </c>
      <c r="D9">
        <v>14</v>
      </c>
      <c r="E9">
        <f t="shared" si="0"/>
        <v>2008</v>
      </c>
      <c r="G9" s="1"/>
    </row>
    <row r="10" spans="1:8" x14ac:dyDescent="0.25">
      <c r="A10">
        <v>9</v>
      </c>
      <c r="B10" s="32">
        <v>2003</v>
      </c>
      <c r="C10" s="32" t="s">
        <v>201</v>
      </c>
      <c r="D10">
        <v>17</v>
      </c>
      <c r="E10">
        <f t="shared" si="0"/>
        <v>2011</v>
      </c>
      <c r="G10" s="1"/>
    </row>
    <row r="11" spans="1:8" x14ac:dyDescent="0.25">
      <c r="A11">
        <v>10</v>
      </c>
      <c r="B11" s="32">
        <v>2004</v>
      </c>
      <c r="C11" s="32" t="s">
        <v>270</v>
      </c>
      <c r="D11">
        <v>16</v>
      </c>
      <c r="E11">
        <f t="shared" si="0"/>
        <v>2010</v>
      </c>
      <c r="G11" s="1"/>
    </row>
    <row r="12" spans="1:8" x14ac:dyDescent="0.25">
      <c r="A12">
        <v>11</v>
      </c>
      <c r="B12" s="32">
        <v>2005</v>
      </c>
      <c r="C12" s="32" t="s">
        <v>259</v>
      </c>
      <c r="D12">
        <v>18</v>
      </c>
      <c r="E12">
        <f t="shared" si="0"/>
        <v>2012</v>
      </c>
      <c r="G12" s="1"/>
    </row>
    <row r="13" spans="1:8" x14ac:dyDescent="0.25">
      <c r="A13">
        <v>12</v>
      </c>
      <c r="B13" s="32">
        <v>2006</v>
      </c>
      <c r="C13" s="32" t="s">
        <v>25</v>
      </c>
      <c r="D13">
        <v>14</v>
      </c>
      <c r="E13">
        <f t="shared" si="0"/>
        <v>2008</v>
      </c>
      <c r="G13" s="1"/>
    </row>
    <row r="14" spans="1:8" x14ac:dyDescent="0.25">
      <c r="A14">
        <v>13</v>
      </c>
      <c r="B14" s="32">
        <v>2007</v>
      </c>
      <c r="C14" s="32" t="s">
        <v>244</v>
      </c>
      <c r="D14">
        <v>20</v>
      </c>
      <c r="E14">
        <f t="shared" si="0"/>
        <v>2014</v>
      </c>
      <c r="G14" s="1"/>
    </row>
    <row r="15" spans="1:8" x14ac:dyDescent="0.25">
      <c r="A15">
        <v>14</v>
      </c>
      <c r="B15" s="32">
        <v>2008</v>
      </c>
      <c r="C15" s="32" t="s">
        <v>268</v>
      </c>
      <c r="D15">
        <v>10</v>
      </c>
      <c r="E15">
        <f t="shared" si="0"/>
        <v>2004</v>
      </c>
      <c r="G15" s="1"/>
    </row>
    <row r="16" spans="1:8" x14ac:dyDescent="0.25">
      <c r="A16">
        <v>15</v>
      </c>
      <c r="B16" s="32">
        <v>2009</v>
      </c>
      <c r="C16" s="32" t="s">
        <v>160</v>
      </c>
      <c r="D16">
        <v>12</v>
      </c>
      <c r="E16">
        <f t="shared" si="0"/>
        <v>2006</v>
      </c>
      <c r="G16" s="1"/>
    </row>
    <row r="17" spans="1:7" x14ac:dyDescent="0.25">
      <c r="A17">
        <v>16</v>
      </c>
      <c r="B17" s="32">
        <v>2010</v>
      </c>
      <c r="C17" s="32" t="s">
        <v>269</v>
      </c>
      <c r="D17">
        <v>20</v>
      </c>
      <c r="E17">
        <f t="shared" si="0"/>
        <v>2014</v>
      </c>
      <c r="G17" s="1"/>
    </row>
    <row r="18" spans="1:7" x14ac:dyDescent="0.25">
      <c r="A18">
        <v>17</v>
      </c>
      <c r="B18" s="32">
        <v>2011</v>
      </c>
      <c r="C18" s="32" t="s">
        <v>71</v>
      </c>
      <c r="D18">
        <v>16</v>
      </c>
      <c r="E18">
        <f t="shared" si="0"/>
        <v>2010</v>
      </c>
      <c r="G18" s="1"/>
    </row>
    <row r="19" spans="1:7" x14ac:dyDescent="0.25">
      <c r="A19">
        <v>18</v>
      </c>
      <c r="B19" s="32">
        <v>2012</v>
      </c>
      <c r="C19" s="32" t="s">
        <v>27</v>
      </c>
      <c r="D19">
        <v>18</v>
      </c>
      <c r="E19">
        <f t="shared" si="0"/>
        <v>2012</v>
      </c>
      <c r="G19" s="1"/>
    </row>
    <row r="20" spans="1:7" x14ac:dyDescent="0.25">
      <c r="A20">
        <v>19</v>
      </c>
      <c r="B20" s="32">
        <v>2013</v>
      </c>
      <c r="C20" s="32" t="s">
        <v>6</v>
      </c>
      <c r="D20">
        <v>16</v>
      </c>
      <c r="E20">
        <f t="shared" si="0"/>
        <v>2010</v>
      </c>
      <c r="G20" s="1"/>
    </row>
    <row r="21" spans="1:7" x14ac:dyDescent="0.25">
      <c r="A21">
        <v>20</v>
      </c>
      <c r="B21" s="32">
        <v>2014</v>
      </c>
      <c r="C21" s="32" t="s">
        <v>73</v>
      </c>
      <c r="D21">
        <v>20</v>
      </c>
      <c r="E21">
        <f t="shared" si="0"/>
        <v>2014</v>
      </c>
      <c r="G21" s="1"/>
    </row>
    <row r="22" spans="1:7" x14ac:dyDescent="0.25">
      <c r="A22">
        <v>21</v>
      </c>
      <c r="B22" s="32">
        <v>2015</v>
      </c>
      <c r="C22" s="32"/>
      <c r="G22" s="1"/>
    </row>
    <row r="23" spans="1:7" x14ac:dyDescent="0.25">
      <c r="A23">
        <v>22</v>
      </c>
      <c r="B23" s="32">
        <v>2016</v>
      </c>
      <c r="C23" s="32"/>
      <c r="G23" s="1"/>
    </row>
    <row r="24" spans="1:7" x14ac:dyDescent="0.25">
      <c r="A24">
        <v>23</v>
      </c>
      <c r="B24" s="32">
        <v>2017</v>
      </c>
      <c r="C24" s="32"/>
      <c r="G24" s="1"/>
    </row>
    <row r="25" spans="1:7" x14ac:dyDescent="0.25">
      <c r="A25">
        <v>24</v>
      </c>
      <c r="B25" s="32">
        <v>2018</v>
      </c>
      <c r="C25" s="32"/>
      <c r="G2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CBCE-8E1C-4422-898F-8668F9D984D3}">
  <dimension ref="A1:Z265"/>
  <sheetViews>
    <sheetView tabSelected="1" zoomScaleNormal="100" workbookViewId="0">
      <pane xSplit="1" topLeftCell="B1" activePane="topRight" state="frozen"/>
      <selection activeCell="A96" sqref="A96"/>
      <selection pane="topRight" activeCell="F16" sqref="F16"/>
    </sheetView>
  </sheetViews>
  <sheetFormatPr defaultRowHeight="15" x14ac:dyDescent="0.25"/>
  <cols>
    <col min="1" max="1" width="29.42578125" customWidth="1"/>
    <col min="2" max="8" width="13.5703125" bestFit="1" customWidth="1"/>
    <col min="9" max="11" width="12.140625" bestFit="1" customWidth="1"/>
    <col min="12" max="17" width="13.5703125" bestFit="1" customWidth="1"/>
    <col min="18" max="25" width="13.85546875" bestFit="1" customWidth="1"/>
    <col min="26" max="26" width="12" bestFit="1" customWidth="1"/>
  </cols>
  <sheetData>
    <row r="1" spans="1:25" x14ac:dyDescent="0.25">
      <c r="A1" s="1" t="s">
        <v>254</v>
      </c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</row>
    <row r="2" spans="1:25" x14ac:dyDescent="0.25">
      <c r="A2" t="s">
        <v>112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</row>
    <row r="3" spans="1:25" x14ac:dyDescent="0.25">
      <c r="A3" t="s">
        <v>72</v>
      </c>
      <c r="B3" s="2" t="s">
        <v>28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>
        <v>1062000</v>
      </c>
      <c r="O3" s="2">
        <v>1247000</v>
      </c>
      <c r="P3" s="2">
        <v>1711000</v>
      </c>
      <c r="Q3" s="2">
        <v>2191000</v>
      </c>
      <c r="R3" s="2">
        <v>2469000</v>
      </c>
      <c r="S3" s="2">
        <v>3156000</v>
      </c>
      <c r="T3" s="2">
        <v>2857000</v>
      </c>
      <c r="U3" s="2">
        <v>3341000</v>
      </c>
      <c r="V3" s="2">
        <v>3784000</v>
      </c>
      <c r="W3" s="2">
        <v>4070000</v>
      </c>
      <c r="X3" s="2">
        <v>4643000</v>
      </c>
      <c r="Y3" s="2">
        <v>5340000</v>
      </c>
    </row>
    <row r="4" spans="1:25" x14ac:dyDescent="0.25">
      <c r="A4" t="s">
        <v>242</v>
      </c>
      <c r="B4" s="2">
        <v>520000</v>
      </c>
      <c r="C4" s="2">
        <v>605000</v>
      </c>
      <c r="D4" s="2">
        <v>635000</v>
      </c>
      <c r="E4" s="2">
        <v>678000</v>
      </c>
      <c r="F4" s="2">
        <v>749000</v>
      </c>
      <c r="G4" s="2">
        <v>866000</v>
      </c>
      <c r="H4" s="2">
        <v>901000</v>
      </c>
      <c r="I4" s="2">
        <v>988000</v>
      </c>
      <c r="J4" s="2">
        <v>1166000</v>
      </c>
      <c r="K4" s="2">
        <v>1234000</v>
      </c>
      <c r="L4" s="2">
        <v>1443000</v>
      </c>
      <c r="M4" s="2">
        <v>1638000</v>
      </c>
      <c r="N4" s="2">
        <v>1743000</v>
      </c>
      <c r="O4" s="2">
        <v>1772000</v>
      </c>
      <c r="P4" s="2">
        <v>1912000</v>
      </c>
      <c r="Q4" s="2">
        <v>2070000</v>
      </c>
      <c r="R4" s="2">
        <v>2395000</v>
      </c>
      <c r="S4" s="2">
        <v>2634000</v>
      </c>
      <c r="T4" s="2">
        <v>2733000</v>
      </c>
      <c r="U4" s="2">
        <v>2301000</v>
      </c>
      <c r="V4" s="2">
        <v>1710000</v>
      </c>
      <c r="W4" s="2">
        <v>2039000</v>
      </c>
      <c r="X4" s="2">
        <v>2451000</v>
      </c>
      <c r="Y4" s="2">
        <v>2657000</v>
      </c>
    </row>
    <row r="5" spans="1:25" x14ac:dyDescent="0.25">
      <c r="A5" t="s">
        <v>42</v>
      </c>
      <c r="B5" s="2">
        <v>34000</v>
      </c>
      <c r="C5" s="2">
        <v>35000</v>
      </c>
      <c r="D5" s="2">
        <v>26000</v>
      </c>
      <c r="E5" s="2">
        <v>36000</v>
      </c>
      <c r="F5" s="2">
        <v>41000</v>
      </c>
      <c r="G5" s="2">
        <v>44000</v>
      </c>
      <c r="H5" s="2">
        <v>36000</v>
      </c>
      <c r="I5" s="2" t="s">
        <v>28</v>
      </c>
      <c r="J5" s="2" t="s">
        <v>28</v>
      </c>
      <c r="K5" s="2" t="s">
        <v>28</v>
      </c>
      <c r="L5" s="2">
        <v>24500</v>
      </c>
      <c r="M5" s="2">
        <v>25300</v>
      </c>
      <c r="N5" s="2">
        <v>24100</v>
      </c>
      <c r="O5" s="2">
        <v>24300</v>
      </c>
      <c r="P5" s="2">
        <v>23500</v>
      </c>
      <c r="Q5" s="2">
        <v>23100</v>
      </c>
      <c r="R5" s="2">
        <v>22600</v>
      </c>
      <c r="S5" s="2">
        <v>22600</v>
      </c>
      <c r="T5" s="2">
        <v>20800</v>
      </c>
      <c r="U5" s="2">
        <v>21600</v>
      </c>
      <c r="V5" s="2">
        <v>20300</v>
      </c>
      <c r="W5" s="2">
        <v>20100</v>
      </c>
      <c r="X5" s="2">
        <v>20000</v>
      </c>
      <c r="Y5" s="2">
        <v>20200</v>
      </c>
    </row>
    <row r="6" spans="1:25" x14ac:dyDescent="0.25">
      <c r="A6" t="s">
        <v>117</v>
      </c>
      <c r="B6" s="2" t="s">
        <v>28</v>
      </c>
      <c r="C6" s="2" t="s">
        <v>28</v>
      </c>
      <c r="D6" s="2" t="s">
        <v>28</v>
      </c>
      <c r="E6" s="2" t="s">
        <v>28</v>
      </c>
      <c r="F6" s="2">
        <v>2347000</v>
      </c>
      <c r="G6" s="2">
        <v>2949000</v>
      </c>
      <c r="H6" s="2">
        <v>3516000</v>
      </c>
      <c r="I6" s="2">
        <v>3387000</v>
      </c>
      <c r="J6" s="2">
        <v>3138000</v>
      </c>
      <c r="K6" s="2">
        <v>2791000</v>
      </c>
      <c r="L6" s="2">
        <v>2418000</v>
      </c>
      <c r="M6" s="2">
        <v>2227000</v>
      </c>
      <c r="N6" s="2">
        <v>2189000</v>
      </c>
      <c r="O6" s="2">
        <v>2059000</v>
      </c>
      <c r="P6" s="2">
        <v>1830000</v>
      </c>
      <c r="Q6" s="2">
        <v>1808000</v>
      </c>
      <c r="R6" s="2">
        <v>2242000</v>
      </c>
      <c r="S6" s="2">
        <v>2238000</v>
      </c>
      <c r="T6" s="2">
        <v>2328000</v>
      </c>
      <c r="U6" s="2">
        <v>2363000</v>
      </c>
      <c r="V6" s="2">
        <v>2663000</v>
      </c>
      <c r="W6" s="2">
        <v>2819000</v>
      </c>
      <c r="X6" s="2">
        <v>3003000</v>
      </c>
      <c r="Y6" s="2">
        <v>3042000</v>
      </c>
    </row>
    <row r="7" spans="1:25" x14ac:dyDescent="0.25">
      <c r="A7" t="s">
        <v>109</v>
      </c>
      <c r="B7" s="2">
        <v>9000</v>
      </c>
      <c r="C7" s="2">
        <v>21000</v>
      </c>
      <c r="D7" s="2">
        <v>45000</v>
      </c>
      <c r="E7" s="2">
        <v>52000</v>
      </c>
      <c r="F7" s="2">
        <v>45000</v>
      </c>
      <c r="G7" s="2">
        <v>51000</v>
      </c>
      <c r="H7" s="2">
        <v>67000</v>
      </c>
      <c r="I7" s="2">
        <v>91000</v>
      </c>
      <c r="J7" s="2">
        <v>107000</v>
      </c>
      <c r="K7" s="2">
        <v>194000</v>
      </c>
      <c r="L7" s="2">
        <v>210000</v>
      </c>
      <c r="M7" s="2">
        <v>121000</v>
      </c>
      <c r="N7" s="2">
        <v>195000</v>
      </c>
      <c r="O7" s="2">
        <v>294000</v>
      </c>
      <c r="P7" s="2">
        <v>366000</v>
      </c>
      <c r="Q7" s="2">
        <v>425000</v>
      </c>
      <c r="R7" s="2">
        <v>481000</v>
      </c>
      <c r="S7" s="2">
        <v>528000</v>
      </c>
      <c r="T7" s="2">
        <v>650000</v>
      </c>
      <c r="U7" s="2">
        <v>595000</v>
      </c>
      <c r="V7" s="2">
        <v>592000</v>
      </c>
      <c r="W7" s="2">
        <v>397000</v>
      </c>
      <c r="X7" s="2">
        <v>261000</v>
      </c>
      <c r="Y7" s="2">
        <v>218000</v>
      </c>
    </row>
    <row r="8" spans="1:25" x14ac:dyDescent="0.25">
      <c r="A8" t="s">
        <v>144</v>
      </c>
      <c r="B8" s="2">
        <v>220000</v>
      </c>
      <c r="C8" s="2">
        <v>228000</v>
      </c>
      <c r="D8" s="2">
        <v>240000</v>
      </c>
      <c r="E8" s="2">
        <v>234000</v>
      </c>
      <c r="F8" s="2">
        <v>232000</v>
      </c>
      <c r="G8" s="2">
        <v>207000</v>
      </c>
      <c r="H8" s="2">
        <v>215000</v>
      </c>
      <c r="I8" s="2">
        <v>218000</v>
      </c>
      <c r="J8" s="2">
        <v>239000</v>
      </c>
      <c r="K8" s="2">
        <v>246000</v>
      </c>
      <c r="L8" s="2">
        <v>245000</v>
      </c>
      <c r="M8" s="2">
        <v>254000</v>
      </c>
      <c r="N8" s="2">
        <v>262000</v>
      </c>
      <c r="O8" s="2">
        <v>266000</v>
      </c>
      <c r="P8" s="2">
        <v>234000</v>
      </c>
      <c r="Q8" s="2">
        <v>230000</v>
      </c>
      <c r="R8" s="2">
        <v>241000</v>
      </c>
      <c r="S8" s="2">
        <v>247000</v>
      </c>
      <c r="T8" s="2">
        <v>243000</v>
      </c>
      <c r="U8" s="2">
        <v>249000</v>
      </c>
      <c r="V8" s="2">
        <v>250000</v>
      </c>
      <c r="W8" s="2">
        <v>265000</v>
      </c>
      <c r="X8" s="2">
        <v>247000</v>
      </c>
      <c r="Y8" s="2">
        <v>269000</v>
      </c>
    </row>
    <row r="9" spans="1:25" x14ac:dyDescent="0.25">
      <c r="A9" t="s">
        <v>43</v>
      </c>
      <c r="B9" s="2">
        <v>22858871.128438659</v>
      </c>
      <c r="C9" s="2">
        <v>23733141.062398013</v>
      </c>
      <c r="D9" s="2">
        <v>25708996.396140344</v>
      </c>
      <c r="E9" s="2">
        <v>28265206.556734476</v>
      </c>
      <c r="F9" s="2">
        <v>32442075.632147122</v>
      </c>
      <c r="G9" s="2">
        <v>36338661.481304929</v>
      </c>
      <c r="H9" s="2">
        <v>37120451.622933514</v>
      </c>
      <c r="I9" s="2">
        <v>41532534.586634077</v>
      </c>
      <c r="J9" s="2">
        <v>43474946.077532195</v>
      </c>
      <c r="K9" s="2">
        <v>51734736.065364398</v>
      </c>
      <c r="L9" s="2">
        <v>55008979.38588313</v>
      </c>
      <c r="M9" s="2">
        <v>60973292.290747806</v>
      </c>
      <c r="N9" s="2">
        <v>69425548.804341733</v>
      </c>
      <c r="O9" s="2">
        <v>79523573.902639836</v>
      </c>
      <c r="P9" s="2">
        <v>78927995.866325051</v>
      </c>
      <c r="Q9" s="2">
        <v>90023607.249531984</v>
      </c>
      <c r="R9" s="2">
        <v>76660005.52949211</v>
      </c>
      <c r="S9" s="2">
        <v>84844588.300813392</v>
      </c>
      <c r="T9" s="2">
        <v>85114141.128268033</v>
      </c>
      <c r="U9" s="2">
        <v>90876674.135081097</v>
      </c>
      <c r="V9" s="2">
        <v>88169233.284444243</v>
      </c>
      <c r="W9" s="2">
        <v>87721747.497329518</v>
      </c>
      <c r="X9" s="2">
        <v>94181175.8660824</v>
      </c>
      <c r="Y9" s="2">
        <v>101463695.27446568</v>
      </c>
    </row>
    <row r="10" spans="1:25" x14ac:dyDescent="0.25">
      <c r="A10" t="s">
        <v>106</v>
      </c>
      <c r="B10" s="2">
        <v>2289000</v>
      </c>
      <c r="C10" s="2">
        <v>2614000</v>
      </c>
      <c r="D10" s="2">
        <v>2764000</v>
      </c>
      <c r="E10" s="2">
        <v>3012000</v>
      </c>
      <c r="F10" s="2">
        <v>2898000</v>
      </c>
      <c r="G10" s="2">
        <v>2909000</v>
      </c>
      <c r="H10" s="2">
        <v>2620000</v>
      </c>
      <c r="I10" s="2">
        <v>2820000</v>
      </c>
      <c r="J10" s="2">
        <v>2995000</v>
      </c>
      <c r="K10" s="2">
        <v>3457000</v>
      </c>
      <c r="L10" s="2">
        <v>3823000</v>
      </c>
      <c r="M10" s="2">
        <v>4173000</v>
      </c>
      <c r="N10" s="2">
        <v>4562000</v>
      </c>
      <c r="O10" s="2">
        <v>4700000</v>
      </c>
      <c r="P10" s="2">
        <v>4308000</v>
      </c>
      <c r="Q10" s="2">
        <v>6800000</v>
      </c>
      <c r="R10" s="2">
        <v>6703000</v>
      </c>
      <c r="S10" s="2">
        <v>6497000</v>
      </c>
      <c r="T10" s="2">
        <v>6510000</v>
      </c>
      <c r="U10" s="2">
        <v>7165000</v>
      </c>
      <c r="V10" s="2">
        <v>6816000</v>
      </c>
      <c r="W10" s="2">
        <v>6668000</v>
      </c>
      <c r="X10" s="2">
        <v>6711000</v>
      </c>
      <c r="Y10" s="2">
        <v>6942000</v>
      </c>
    </row>
    <row r="11" spans="1:25" x14ac:dyDescent="0.25">
      <c r="A11" t="s">
        <v>35</v>
      </c>
      <c r="B11" s="2">
        <v>12000</v>
      </c>
      <c r="C11" s="2">
        <v>13000</v>
      </c>
      <c r="D11" s="2">
        <v>23000</v>
      </c>
      <c r="E11" s="2">
        <v>32000</v>
      </c>
      <c r="F11" s="2">
        <v>41000</v>
      </c>
      <c r="G11" s="2">
        <v>45000</v>
      </c>
      <c r="H11" s="2">
        <v>123000</v>
      </c>
      <c r="I11" s="2">
        <v>162000</v>
      </c>
      <c r="J11" s="2">
        <v>206000</v>
      </c>
      <c r="K11" s="2">
        <v>263000</v>
      </c>
      <c r="L11" s="2">
        <v>319000</v>
      </c>
      <c r="M11" s="2">
        <v>382000</v>
      </c>
      <c r="N11" s="2">
        <v>511000</v>
      </c>
      <c r="O11" s="2">
        <v>558000</v>
      </c>
      <c r="P11" s="2">
        <v>575000</v>
      </c>
      <c r="Q11" s="2">
        <v>684000</v>
      </c>
      <c r="R11" s="2">
        <v>758000</v>
      </c>
      <c r="S11" s="2">
        <v>963000</v>
      </c>
      <c r="T11" s="2">
        <v>1084000</v>
      </c>
      <c r="U11" s="2">
        <v>1204000</v>
      </c>
      <c r="V11" s="2">
        <v>1192000</v>
      </c>
      <c r="W11" s="2">
        <v>1260000</v>
      </c>
      <c r="X11" s="2">
        <v>1495000</v>
      </c>
      <c r="Y11" s="2">
        <v>1652000</v>
      </c>
    </row>
    <row r="12" spans="1:25" x14ac:dyDescent="0.25">
      <c r="A12" t="s">
        <v>192</v>
      </c>
      <c r="B12" s="2">
        <v>619000</v>
      </c>
      <c r="C12" s="2">
        <v>641000</v>
      </c>
      <c r="D12" s="2">
        <v>650000</v>
      </c>
      <c r="E12" s="2">
        <v>647000</v>
      </c>
      <c r="F12" s="2">
        <v>683000</v>
      </c>
      <c r="G12" s="2">
        <v>721000</v>
      </c>
      <c r="H12" s="2">
        <v>691000</v>
      </c>
      <c r="I12" s="2">
        <v>643000</v>
      </c>
      <c r="J12" s="2">
        <v>642000</v>
      </c>
      <c r="K12" s="2">
        <v>728000</v>
      </c>
      <c r="L12" s="2">
        <v>733000</v>
      </c>
      <c r="M12" s="2">
        <v>694000</v>
      </c>
      <c r="N12" s="2">
        <v>772000</v>
      </c>
      <c r="O12" s="2">
        <v>827000</v>
      </c>
      <c r="P12" s="2">
        <v>813000</v>
      </c>
      <c r="Q12" s="2">
        <v>824000</v>
      </c>
      <c r="R12" s="2">
        <v>869000</v>
      </c>
      <c r="S12" s="2">
        <v>904000</v>
      </c>
      <c r="T12" s="2">
        <v>979000</v>
      </c>
      <c r="U12" s="2">
        <v>1072000</v>
      </c>
      <c r="V12" s="2">
        <v>1225000</v>
      </c>
      <c r="W12" s="2">
        <v>1102000</v>
      </c>
      <c r="X12" s="2">
        <v>1070500</v>
      </c>
      <c r="Y12" s="2">
        <v>1082000</v>
      </c>
    </row>
    <row r="13" spans="1:25" x14ac:dyDescent="0.25">
      <c r="A13" t="s">
        <v>153</v>
      </c>
      <c r="B13" s="2">
        <v>3726000</v>
      </c>
      <c r="C13" s="2">
        <v>4165000</v>
      </c>
      <c r="D13" s="2">
        <v>4318000</v>
      </c>
      <c r="E13" s="2">
        <v>4167000</v>
      </c>
      <c r="F13" s="2">
        <v>4459000</v>
      </c>
      <c r="G13" s="2">
        <v>4931000</v>
      </c>
      <c r="H13" s="2">
        <v>4856000</v>
      </c>
      <c r="I13" s="2">
        <v>4841000</v>
      </c>
      <c r="J13" s="2">
        <v>4746000</v>
      </c>
      <c r="K13" s="2">
        <v>5215000</v>
      </c>
      <c r="L13" s="2">
        <v>5499000</v>
      </c>
      <c r="M13" s="2">
        <v>5532000</v>
      </c>
      <c r="N13" s="2">
        <v>5644000</v>
      </c>
      <c r="O13" s="2">
        <v>5586000</v>
      </c>
      <c r="P13" s="2">
        <v>5490000</v>
      </c>
      <c r="Q13" s="2">
        <v>5790000</v>
      </c>
      <c r="R13" s="2">
        <v>5771000</v>
      </c>
      <c r="S13" s="2">
        <v>6032000</v>
      </c>
      <c r="T13" s="2">
        <v>6482000</v>
      </c>
      <c r="U13" s="2">
        <v>6922000</v>
      </c>
      <c r="V13" s="2">
        <v>7449000</v>
      </c>
      <c r="W13" s="2">
        <v>8269000</v>
      </c>
      <c r="X13" s="2">
        <v>8815000</v>
      </c>
      <c r="Y13" s="2">
        <v>9246000</v>
      </c>
    </row>
    <row r="14" spans="1:25" x14ac:dyDescent="0.25">
      <c r="A14" t="s">
        <v>25</v>
      </c>
      <c r="B14" s="2">
        <v>17173000</v>
      </c>
      <c r="C14" s="2">
        <v>17090000</v>
      </c>
      <c r="D14" s="2">
        <v>16647000</v>
      </c>
      <c r="E14" s="2">
        <v>17352000</v>
      </c>
      <c r="F14" s="2">
        <v>17467000</v>
      </c>
      <c r="G14" s="2">
        <v>17982000</v>
      </c>
      <c r="H14" s="2">
        <v>18180000</v>
      </c>
      <c r="I14" s="2">
        <v>18611000</v>
      </c>
      <c r="J14" s="2">
        <v>19078000</v>
      </c>
      <c r="K14" s="2">
        <v>19374000</v>
      </c>
      <c r="L14" s="2">
        <v>19952000</v>
      </c>
      <c r="M14" s="2">
        <v>20269000</v>
      </c>
      <c r="N14" s="2">
        <v>20773000</v>
      </c>
      <c r="O14" s="2">
        <v>21935000</v>
      </c>
      <c r="P14" s="2">
        <v>21355000</v>
      </c>
      <c r="Q14" s="2">
        <v>22004000</v>
      </c>
      <c r="R14" s="2">
        <v>23012000</v>
      </c>
      <c r="S14" s="2">
        <v>24151000</v>
      </c>
      <c r="T14" s="2">
        <v>24813000</v>
      </c>
      <c r="U14" s="2">
        <v>25291000</v>
      </c>
      <c r="V14" s="2">
        <v>26728000</v>
      </c>
      <c r="W14" s="2">
        <v>28121000</v>
      </c>
      <c r="X14" s="2">
        <v>29460000</v>
      </c>
      <c r="Y14" s="2">
        <v>30816000</v>
      </c>
    </row>
    <row r="15" spans="1:25" x14ac:dyDescent="0.25">
      <c r="A15" t="s">
        <v>194</v>
      </c>
      <c r="B15" s="2" t="s">
        <v>28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>
        <v>576000</v>
      </c>
      <c r="J15" s="2">
        <v>768000</v>
      </c>
      <c r="K15" s="2">
        <v>989000</v>
      </c>
      <c r="L15" s="2">
        <v>693000</v>
      </c>
      <c r="M15" s="2">
        <v>682000</v>
      </c>
      <c r="N15" s="2">
        <v>732000</v>
      </c>
      <c r="O15" s="2">
        <v>1043000</v>
      </c>
      <c r="P15" s="2">
        <v>1005000</v>
      </c>
      <c r="Q15" s="2">
        <v>1280000</v>
      </c>
      <c r="R15" s="2">
        <v>1562000</v>
      </c>
      <c r="S15" s="2">
        <v>1986000</v>
      </c>
      <c r="T15" s="2">
        <v>2130000</v>
      </c>
      <c r="U15" s="2">
        <v>2160000</v>
      </c>
      <c r="V15" s="2">
        <v>1922000</v>
      </c>
      <c r="W15" s="2">
        <v>2044000</v>
      </c>
      <c r="X15" s="2">
        <v>2454000</v>
      </c>
      <c r="Y15" s="2">
        <v>2633000</v>
      </c>
    </row>
    <row r="16" spans="1:25" x14ac:dyDescent="0.25">
      <c r="A16" t="s">
        <v>60</v>
      </c>
      <c r="B16" s="2">
        <v>1598000</v>
      </c>
      <c r="C16" s="2">
        <v>1633000</v>
      </c>
      <c r="D16" s="2">
        <v>1618000</v>
      </c>
      <c r="E16" s="2">
        <v>1528000</v>
      </c>
      <c r="F16" s="2">
        <v>1577000</v>
      </c>
      <c r="G16" s="2">
        <v>1544000</v>
      </c>
      <c r="H16" s="2">
        <v>1538000</v>
      </c>
      <c r="I16" s="2">
        <v>1513000</v>
      </c>
      <c r="J16" s="2">
        <v>1510000</v>
      </c>
      <c r="K16" s="2">
        <v>1561000</v>
      </c>
      <c r="L16" s="2">
        <v>1608000</v>
      </c>
      <c r="M16" s="2">
        <v>1601000</v>
      </c>
      <c r="N16" s="2">
        <v>1528000</v>
      </c>
      <c r="O16" s="2">
        <v>1463000</v>
      </c>
      <c r="P16" s="2">
        <v>1327000</v>
      </c>
      <c r="Q16" s="2">
        <v>1370000</v>
      </c>
      <c r="R16" s="2">
        <v>1346000</v>
      </c>
      <c r="S16" s="2">
        <v>1422000</v>
      </c>
      <c r="T16" s="2">
        <v>1366000</v>
      </c>
      <c r="U16" s="2">
        <v>1446000</v>
      </c>
      <c r="V16" s="2">
        <v>1502000</v>
      </c>
      <c r="W16" s="2">
        <v>1500000</v>
      </c>
      <c r="X16" s="2">
        <v>1442000</v>
      </c>
      <c r="Y16" s="2">
        <v>1633000</v>
      </c>
    </row>
    <row r="17" spans="1:25" x14ac:dyDescent="0.25">
      <c r="A17" t="s">
        <v>124</v>
      </c>
      <c r="B17" s="2">
        <v>2311000</v>
      </c>
      <c r="C17" s="2">
        <v>1988000</v>
      </c>
      <c r="D17" s="2">
        <v>2600000</v>
      </c>
      <c r="E17" s="2">
        <v>2898000</v>
      </c>
      <c r="F17" s="2">
        <v>3280000</v>
      </c>
      <c r="G17" s="2">
        <v>3869000</v>
      </c>
      <c r="H17" s="2">
        <v>4388000</v>
      </c>
      <c r="I17" s="2">
        <v>4831000</v>
      </c>
      <c r="J17" s="2">
        <v>4844000</v>
      </c>
      <c r="K17" s="2">
        <v>5667000</v>
      </c>
      <c r="L17" s="2">
        <v>6313000</v>
      </c>
      <c r="M17" s="2">
        <v>7289000</v>
      </c>
      <c r="N17" s="2">
        <v>7833000</v>
      </c>
      <c r="O17" s="2">
        <v>8631000</v>
      </c>
      <c r="P17" s="2">
        <v>8861000</v>
      </c>
      <c r="Q17" s="2">
        <v>11952000</v>
      </c>
      <c r="R17" s="2">
        <v>6732000</v>
      </c>
      <c r="S17" s="2">
        <v>8062000</v>
      </c>
      <c r="T17" s="2">
        <v>9163000</v>
      </c>
      <c r="U17" s="2">
        <v>10452000</v>
      </c>
      <c r="V17" s="2">
        <v>9670000</v>
      </c>
      <c r="W17" s="2">
        <v>10158000</v>
      </c>
      <c r="X17" s="2">
        <v>11374000</v>
      </c>
      <c r="Y17" s="2">
        <v>12045000</v>
      </c>
    </row>
    <row r="18" spans="1:25" x14ac:dyDescent="0.25">
      <c r="A18" t="s">
        <v>12</v>
      </c>
      <c r="B18" s="2">
        <v>156000</v>
      </c>
      <c r="C18" s="2">
        <v>166000</v>
      </c>
      <c r="D18" s="2">
        <v>182000</v>
      </c>
      <c r="E18" s="2">
        <v>172000</v>
      </c>
      <c r="F18" s="2">
        <v>173000</v>
      </c>
      <c r="G18" s="2">
        <v>199000</v>
      </c>
      <c r="H18" s="2">
        <v>207000</v>
      </c>
      <c r="I18" s="2">
        <v>207000</v>
      </c>
      <c r="J18" s="2">
        <v>245000</v>
      </c>
      <c r="K18" s="2">
        <v>271000</v>
      </c>
      <c r="L18" s="2">
        <v>208000</v>
      </c>
      <c r="M18" s="2">
        <v>200000</v>
      </c>
      <c r="N18" s="2">
        <v>289000</v>
      </c>
      <c r="O18" s="2">
        <v>467000</v>
      </c>
      <c r="P18" s="2">
        <v>267000</v>
      </c>
      <c r="Q18" s="2">
        <v>303000</v>
      </c>
      <c r="R18" s="2">
        <v>155000</v>
      </c>
      <c r="S18" s="2">
        <v>125000</v>
      </c>
      <c r="T18" s="2">
        <v>148000</v>
      </c>
      <c r="U18" s="2">
        <v>125000</v>
      </c>
      <c r="V18" s="2">
        <v>643000</v>
      </c>
      <c r="W18" s="2">
        <v>830000</v>
      </c>
      <c r="X18" s="2">
        <v>1026000</v>
      </c>
      <c r="Y18" s="2" t="s">
        <v>28</v>
      </c>
    </row>
    <row r="19" spans="1:25" x14ac:dyDescent="0.25">
      <c r="A19" t="s">
        <v>205</v>
      </c>
      <c r="B19" s="2">
        <v>442000</v>
      </c>
      <c r="C19" s="2">
        <v>447000</v>
      </c>
      <c r="D19" s="2">
        <v>472000</v>
      </c>
      <c r="E19" s="2">
        <v>512000</v>
      </c>
      <c r="F19" s="2">
        <v>515000</v>
      </c>
      <c r="G19" s="2">
        <v>545000</v>
      </c>
      <c r="H19" s="2">
        <v>507000</v>
      </c>
      <c r="I19" s="2">
        <v>498000</v>
      </c>
      <c r="J19" s="2">
        <v>531000</v>
      </c>
      <c r="K19" s="2">
        <v>552000</v>
      </c>
      <c r="L19" s="2">
        <v>548000</v>
      </c>
      <c r="M19" s="2">
        <v>563000</v>
      </c>
      <c r="N19" s="2">
        <v>575000</v>
      </c>
      <c r="O19" s="2">
        <v>568000</v>
      </c>
      <c r="P19" s="2">
        <v>519000</v>
      </c>
      <c r="Q19" s="2">
        <v>532000</v>
      </c>
      <c r="R19" s="2">
        <v>568000</v>
      </c>
      <c r="S19" s="2">
        <v>536000</v>
      </c>
      <c r="T19" s="2">
        <v>509000</v>
      </c>
      <c r="U19" s="2">
        <v>521000</v>
      </c>
      <c r="V19" s="2">
        <v>592000</v>
      </c>
      <c r="W19" s="2">
        <v>632000</v>
      </c>
      <c r="X19" s="2">
        <v>664000</v>
      </c>
      <c r="Y19" s="2">
        <v>680000</v>
      </c>
    </row>
    <row r="20" spans="1:25" x14ac:dyDescent="0.25">
      <c r="A20" t="s">
        <v>215</v>
      </c>
      <c r="B20" s="2">
        <v>160600</v>
      </c>
      <c r="C20" s="2">
        <v>234000</v>
      </c>
      <c r="D20" s="2">
        <v>253500</v>
      </c>
      <c r="E20" s="2">
        <v>355000</v>
      </c>
      <c r="F20" s="2">
        <v>74900</v>
      </c>
      <c r="G20" s="2">
        <v>60000</v>
      </c>
      <c r="H20" s="2">
        <v>61000</v>
      </c>
      <c r="I20" s="2">
        <v>63000</v>
      </c>
      <c r="J20" s="2">
        <v>64000</v>
      </c>
      <c r="K20" s="2">
        <v>67000</v>
      </c>
      <c r="L20" s="2">
        <v>91000</v>
      </c>
      <c r="M20" s="2">
        <v>89000</v>
      </c>
      <c r="N20" s="2">
        <v>105000</v>
      </c>
      <c r="O20" s="2">
        <v>90500</v>
      </c>
      <c r="P20" s="2">
        <v>95000</v>
      </c>
      <c r="Q20" s="2">
        <v>119300</v>
      </c>
      <c r="R20" s="2">
        <v>116000</v>
      </c>
      <c r="S20" s="2">
        <v>6129900</v>
      </c>
      <c r="T20" s="2">
        <v>6241800</v>
      </c>
      <c r="U20" s="2">
        <v>5374900</v>
      </c>
      <c r="V20" s="2">
        <v>4385600</v>
      </c>
      <c r="W20" s="2">
        <v>10935400</v>
      </c>
      <c r="X20" s="2">
        <v>11060200</v>
      </c>
      <c r="Y20" s="2">
        <v>11501600</v>
      </c>
    </row>
    <row r="21" spans="1:25" x14ac:dyDescent="0.25">
      <c r="A21" t="s">
        <v>229</v>
      </c>
      <c r="B21" s="2">
        <v>5560000</v>
      </c>
      <c r="C21" s="2">
        <v>5829000</v>
      </c>
      <c r="D21" s="2">
        <v>6037000</v>
      </c>
      <c r="E21" s="2">
        <v>6179000</v>
      </c>
      <c r="F21" s="2">
        <v>6369000</v>
      </c>
      <c r="G21" s="2">
        <v>6457000</v>
      </c>
      <c r="H21" s="2">
        <v>6452000</v>
      </c>
      <c r="I21" s="2">
        <v>6720000</v>
      </c>
      <c r="J21" s="2">
        <v>6690000</v>
      </c>
      <c r="K21" s="2">
        <v>6710000</v>
      </c>
      <c r="L21" s="2">
        <v>6747000</v>
      </c>
      <c r="M21" s="2">
        <v>6995000</v>
      </c>
      <c r="N21" s="2">
        <v>7045000</v>
      </c>
      <c r="O21" s="2">
        <v>7165000</v>
      </c>
      <c r="P21" s="2">
        <v>6815000</v>
      </c>
      <c r="Q21" s="2">
        <v>7186000</v>
      </c>
      <c r="R21" s="2">
        <v>7494000</v>
      </c>
      <c r="S21" s="2">
        <v>7560000</v>
      </c>
      <c r="T21" s="2">
        <v>7684000</v>
      </c>
      <c r="U21" s="2">
        <v>7887000</v>
      </c>
      <c r="V21" s="2">
        <v>8355000</v>
      </c>
      <c r="W21" s="2">
        <v>7481000</v>
      </c>
      <c r="X21" s="2">
        <v>8385000</v>
      </c>
      <c r="Y21" s="2">
        <v>9119000</v>
      </c>
    </row>
    <row r="22" spans="1:25" x14ac:dyDescent="0.25">
      <c r="A22" t="s">
        <v>108</v>
      </c>
      <c r="B22" s="2">
        <v>131000</v>
      </c>
      <c r="C22" s="2">
        <v>133000</v>
      </c>
      <c r="D22" s="2">
        <v>146000</v>
      </c>
      <c r="E22" s="2">
        <v>176000</v>
      </c>
      <c r="F22" s="2">
        <v>181000</v>
      </c>
      <c r="G22" s="2">
        <v>196000</v>
      </c>
      <c r="H22" s="2">
        <v>196000</v>
      </c>
      <c r="I22" s="2">
        <v>200000</v>
      </c>
      <c r="J22" s="2">
        <v>221000</v>
      </c>
      <c r="K22" s="2">
        <v>231000</v>
      </c>
      <c r="L22" s="2">
        <v>237000</v>
      </c>
      <c r="M22" s="2">
        <v>247000</v>
      </c>
      <c r="N22" s="2">
        <v>251000</v>
      </c>
      <c r="O22" s="2">
        <v>245000</v>
      </c>
      <c r="P22" s="2">
        <v>232000</v>
      </c>
      <c r="Q22" s="2">
        <v>242000</v>
      </c>
      <c r="R22" s="2">
        <v>250000</v>
      </c>
      <c r="S22" s="2">
        <v>277000</v>
      </c>
      <c r="T22" s="2">
        <v>294000</v>
      </c>
      <c r="U22" s="2">
        <v>321000</v>
      </c>
      <c r="V22" s="2">
        <v>341000</v>
      </c>
      <c r="W22" s="2">
        <v>386000</v>
      </c>
      <c r="X22" s="2">
        <v>427000</v>
      </c>
      <c r="Y22" s="2">
        <v>489000</v>
      </c>
    </row>
    <row r="23" spans="1:25" x14ac:dyDescent="0.25">
      <c r="A23" t="s">
        <v>226</v>
      </c>
      <c r="B23" s="2">
        <v>138000</v>
      </c>
      <c r="C23" s="2">
        <v>143000</v>
      </c>
      <c r="D23" s="2">
        <v>148000</v>
      </c>
      <c r="E23" s="2">
        <v>152000</v>
      </c>
      <c r="F23" s="2">
        <v>80000</v>
      </c>
      <c r="G23" s="2">
        <v>96000</v>
      </c>
      <c r="H23" s="2">
        <v>88000</v>
      </c>
      <c r="I23" s="2">
        <v>72000</v>
      </c>
      <c r="J23" s="2">
        <v>175000</v>
      </c>
      <c r="K23" s="2">
        <v>174000</v>
      </c>
      <c r="L23" s="2">
        <v>176000</v>
      </c>
      <c r="M23" s="2">
        <v>180000</v>
      </c>
      <c r="N23" s="2">
        <v>186000</v>
      </c>
      <c r="O23" s="2">
        <v>188000</v>
      </c>
      <c r="P23" s="2">
        <v>190000</v>
      </c>
      <c r="Q23" s="2">
        <v>199000</v>
      </c>
      <c r="R23" s="2">
        <v>209000</v>
      </c>
      <c r="S23" s="2">
        <v>220000</v>
      </c>
      <c r="T23" s="2">
        <v>231000</v>
      </c>
      <c r="U23" s="2">
        <v>242000</v>
      </c>
      <c r="V23" s="2">
        <v>255000</v>
      </c>
      <c r="W23" s="2">
        <v>267000</v>
      </c>
      <c r="X23" s="2">
        <v>281000</v>
      </c>
      <c r="Y23" s="2">
        <v>295000</v>
      </c>
    </row>
    <row r="24" spans="1:25" x14ac:dyDescent="0.25">
      <c r="A24" t="s">
        <v>129</v>
      </c>
      <c r="B24" s="2">
        <v>387000</v>
      </c>
      <c r="C24" s="2">
        <v>390000</v>
      </c>
      <c r="D24" s="2">
        <v>380000</v>
      </c>
      <c r="E24" s="2">
        <v>370000</v>
      </c>
      <c r="F24" s="2">
        <v>355000</v>
      </c>
      <c r="G24" s="2">
        <v>332000</v>
      </c>
      <c r="H24" s="2">
        <v>278000</v>
      </c>
      <c r="I24" s="2">
        <v>284000</v>
      </c>
      <c r="J24" s="2">
        <v>257000</v>
      </c>
      <c r="K24" s="2">
        <v>272000</v>
      </c>
      <c r="L24" s="2">
        <v>270000</v>
      </c>
      <c r="M24" s="2">
        <v>299000</v>
      </c>
      <c r="N24" s="2">
        <v>306000</v>
      </c>
      <c r="O24" s="2">
        <v>264000</v>
      </c>
      <c r="P24" s="2">
        <v>236000</v>
      </c>
      <c r="Q24" s="2">
        <v>232000</v>
      </c>
      <c r="R24" s="2">
        <v>236000</v>
      </c>
      <c r="S24" s="2">
        <v>232000</v>
      </c>
      <c r="T24" s="2">
        <v>236000</v>
      </c>
      <c r="U24" s="2">
        <v>224000</v>
      </c>
      <c r="V24" s="2">
        <v>220000</v>
      </c>
      <c r="W24" s="2">
        <v>244000</v>
      </c>
      <c r="X24" s="2">
        <v>270000</v>
      </c>
      <c r="Y24" s="2">
        <v>282000</v>
      </c>
    </row>
    <row r="25" spans="1:25" x14ac:dyDescent="0.25">
      <c r="A25" t="s">
        <v>207</v>
      </c>
      <c r="B25" s="2">
        <v>4800</v>
      </c>
      <c r="C25" s="2">
        <v>5200</v>
      </c>
      <c r="D25" s="2">
        <v>5400</v>
      </c>
      <c r="E25" s="2">
        <v>6200</v>
      </c>
      <c r="F25" s="2">
        <v>7200</v>
      </c>
      <c r="G25" s="2">
        <v>7600</v>
      </c>
      <c r="H25" s="2">
        <v>6400</v>
      </c>
      <c r="I25" s="2">
        <v>5600</v>
      </c>
      <c r="J25" s="2">
        <v>6300</v>
      </c>
      <c r="K25" s="2">
        <v>9200</v>
      </c>
      <c r="L25" s="2">
        <v>13600</v>
      </c>
      <c r="M25" s="2">
        <v>17300</v>
      </c>
      <c r="N25" s="2">
        <v>21000</v>
      </c>
      <c r="O25" s="2">
        <v>28000</v>
      </c>
      <c r="P25" s="2">
        <v>23000</v>
      </c>
      <c r="Q25" s="2">
        <v>41000</v>
      </c>
      <c r="R25" s="2">
        <v>66000</v>
      </c>
      <c r="S25" s="2">
        <v>105000</v>
      </c>
      <c r="T25" s="2">
        <v>116000</v>
      </c>
      <c r="U25" s="2">
        <v>133000</v>
      </c>
      <c r="V25" s="2">
        <v>155000</v>
      </c>
      <c r="W25" s="2">
        <v>210000</v>
      </c>
      <c r="X25" s="2">
        <v>255000</v>
      </c>
      <c r="Y25" s="2">
        <v>274000</v>
      </c>
    </row>
    <row r="26" spans="1:25" x14ac:dyDescent="0.25">
      <c r="A26" t="s">
        <v>22</v>
      </c>
      <c r="B26" s="2">
        <v>284000</v>
      </c>
      <c r="C26" s="2">
        <v>313000</v>
      </c>
      <c r="D26" s="2">
        <v>355000</v>
      </c>
      <c r="E26" s="2">
        <v>387000</v>
      </c>
      <c r="F26" s="2">
        <v>342000</v>
      </c>
      <c r="G26" s="2">
        <v>319000</v>
      </c>
      <c r="H26" s="2">
        <v>316000</v>
      </c>
      <c r="I26" s="2">
        <v>334000</v>
      </c>
      <c r="J26" s="2">
        <v>427000</v>
      </c>
      <c r="K26" s="2">
        <v>480000</v>
      </c>
      <c r="L26" s="2">
        <v>524000</v>
      </c>
      <c r="M26" s="2">
        <v>521000</v>
      </c>
      <c r="N26" s="2">
        <v>573000</v>
      </c>
      <c r="O26" s="2">
        <v>594000</v>
      </c>
      <c r="P26" s="2">
        <v>599000</v>
      </c>
      <c r="Q26" s="2">
        <v>679000</v>
      </c>
      <c r="R26" s="2">
        <v>711000</v>
      </c>
      <c r="S26" s="2">
        <v>798000</v>
      </c>
      <c r="T26" s="2">
        <v>798000</v>
      </c>
      <c r="U26" s="2">
        <v>871000</v>
      </c>
      <c r="V26" s="2">
        <v>882000</v>
      </c>
      <c r="W26" s="2">
        <v>961000</v>
      </c>
      <c r="X26" s="2">
        <v>1109000</v>
      </c>
      <c r="Y26" s="2">
        <v>1142000</v>
      </c>
    </row>
    <row r="27" spans="1:25" x14ac:dyDescent="0.25">
      <c r="A27" t="s">
        <v>135</v>
      </c>
      <c r="B27" s="2" t="s">
        <v>28</v>
      </c>
      <c r="C27" s="2" t="s">
        <v>28</v>
      </c>
      <c r="D27" s="2">
        <v>115000</v>
      </c>
      <c r="E27" s="2">
        <v>148000</v>
      </c>
      <c r="F27" s="2">
        <v>147000</v>
      </c>
      <c r="G27" s="2">
        <v>171000</v>
      </c>
      <c r="H27" s="2">
        <v>139000</v>
      </c>
      <c r="I27" s="2">
        <v>160000</v>
      </c>
      <c r="J27" s="2">
        <v>165000</v>
      </c>
      <c r="K27" s="2">
        <v>190000</v>
      </c>
      <c r="L27" s="2">
        <v>217000</v>
      </c>
      <c r="M27" s="2">
        <v>256000</v>
      </c>
      <c r="N27" s="2">
        <v>306000</v>
      </c>
      <c r="O27" s="2">
        <v>322000</v>
      </c>
      <c r="P27" s="2">
        <v>311000</v>
      </c>
      <c r="Q27" s="2">
        <v>365000</v>
      </c>
      <c r="R27" s="2">
        <v>392000</v>
      </c>
      <c r="S27" s="2">
        <v>439000</v>
      </c>
      <c r="T27" s="2">
        <v>529000</v>
      </c>
      <c r="U27" s="2">
        <v>536000</v>
      </c>
      <c r="V27" s="2">
        <v>678000</v>
      </c>
      <c r="W27" s="2">
        <v>778000</v>
      </c>
      <c r="X27" s="2">
        <v>923000</v>
      </c>
      <c r="Y27" s="2">
        <v>1053000</v>
      </c>
    </row>
    <row r="28" spans="1:25" x14ac:dyDescent="0.25">
      <c r="A28" t="s">
        <v>17</v>
      </c>
      <c r="B28" s="2">
        <v>521000</v>
      </c>
      <c r="C28" s="2">
        <v>512000</v>
      </c>
      <c r="D28" s="2">
        <v>607000</v>
      </c>
      <c r="E28" s="2">
        <v>750000</v>
      </c>
      <c r="F28" s="2">
        <v>843000</v>
      </c>
      <c r="G28" s="2">
        <v>1104000</v>
      </c>
      <c r="H28" s="2">
        <v>1193000</v>
      </c>
      <c r="I28" s="2">
        <v>1274000</v>
      </c>
      <c r="J28" s="2">
        <v>1406000</v>
      </c>
      <c r="K28" s="2">
        <v>1523000</v>
      </c>
      <c r="L28" s="2">
        <v>1474000</v>
      </c>
      <c r="M28" s="2">
        <v>1426000</v>
      </c>
      <c r="N28" s="2">
        <v>1736000</v>
      </c>
      <c r="O28" s="2">
        <v>2101000</v>
      </c>
      <c r="P28" s="2">
        <v>1721000</v>
      </c>
      <c r="Q28" s="2">
        <v>1973000</v>
      </c>
      <c r="R28" s="2" t="s">
        <v>28</v>
      </c>
      <c r="S28" s="2">
        <v>1614000</v>
      </c>
      <c r="T28" s="2">
        <v>1544000</v>
      </c>
      <c r="U28" s="2">
        <v>1966000</v>
      </c>
      <c r="V28" s="2">
        <v>1528000</v>
      </c>
      <c r="W28" s="2">
        <v>1574000</v>
      </c>
      <c r="X28" s="2">
        <v>1623000</v>
      </c>
      <c r="Y28" s="2" t="s">
        <v>28</v>
      </c>
    </row>
    <row r="29" spans="1:25" x14ac:dyDescent="0.25">
      <c r="A29" t="s">
        <v>217</v>
      </c>
      <c r="B29" s="2">
        <v>1991000</v>
      </c>
      <c r="C29" s="2">
        <v>2666000</v>
      </c>
      <c r="D29" s="2">
        <v>2850000</v>
      </c>
      <c r="E29" s="2">
        <v>4818000</v>
      </c>
      <c r="F29" s="2">
        <v>5107000</v>
      </c>
      <c r="G29" s="2">
        <v>5313000</v>
      </c>
      <c r="H29" s="2">
        <v>4773000</v>
      </c>
      <c r="I29" s="2">
        <v>3785000</v>
      </c>
      <c r="J29" s="2">
        <v>4133000</v>
      </c>
      <c r="K29" s="2">
        <v>4794000</v>
      </c>
      <c r="L29" s="2">
        <v>5358000</v>
      </c>
      <c r="M29" s="2">
        <v>5017000</v>
      </c>
      <c r="N29" s="2">
        <v>5026000</v>
      </c>
      <c r="O29" s="2">
        <v>5050000</v>
      </c>
      <c r="P29" s="2">
        <v>4802000</v>
      </c>
      <c r="Q29" s="2">
        <v>5161000</v>
      </c>
      <c r="R29" s="2">
        <v>5433000</v>
      </c>
      <c r="S29" s="2">
        <v>5677000</v>
      </c>
      <c r="T29" s="2">
        <v>5813000</v>
      </c>
      <c r="U29" s="2">
        <v>6430000</v>
      </c>
      <c r="V29" s="2">
        <v>6306000</v>
      </c>
      <c r="W29" s="2">
        <v>6547000</v>
      </c>
      <c r="X29" s="2">
        <v>6589000</v>
      </c>
      <c r="Y29" s="2">
        <v>6621000</v>
      </c>
    </row>
    <row r="30" spans="1:25" x14ac:dyDescent="0.25">
      <c r="A30" t="s">
        <v>111</v>
      </c>
      <c r="B30" s="2">
        <v>219000</v>
      </c>
      <c r="C30" s="2">
        <v>244000</v>
      </c>
      <c r="D30" s="2">
        <v>244000</v>
      </c>
      <c r="E30" s="2">
        <v>279000</v>
      </c>
      <c r="F30" s="2">
        <v>284000</v>
      </c>
      <c r="G30" s="2">
        <v>272000</v>
      </c>
      <c r="H30" s="2">
        <v>296000</v>
      </c>
      <c r="I30" s="2">
        <v>282000</v>
      </c>
      <c r="J30" s="2">
        <v>278000</v>
      </c>
      <c r="K30" s="2">
        <v>304000</v>
      </c>
      <c r="L30" s="2">
        <v>337000</v>
      </c>
      <c r="M30" s="2">
        <v>356000</v>
      </c>
      <c r="N30" s="2">
        <v>358000</v>
      </c>
      <c r="O30" s="2">
        <v>346000</v>
      </c>
      <c r="P30" s="2">
        <v>309000</v>
      </c>
      <c r="Q30" s="2">
        <v>330000</v>
      </c>
      <c r="R30" s="2">
        <v>338000</v>
      </c>
      <c r="S30" s="2">
        <v>351000</v>
      </c>
      <c r="T30" s="2">
        <v>366000</v>
      </c>
      <c r="U30" s="2">
        <v>386000</v>
      </c>
      <c r="V30" s="2">
        <v>393000</v>
      </c>
      <c r="W30" s="2">
        <v>408000</v>
      </c>
      <c r="X30" s="2">
        <v>335000</v>
      </c>
      <c r="Y30" s="2">
        <v>192000</v>
      </c>
    </row>
    <row r="31" spans="1:25" x14ac:dyDescent="0.25">
      <c r="A31" t="s">
        <v>151</v>
      </c>
      <c r="B31" s="2" t="s">
        <v>28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>
        <v>119000</v>
      </c>
      <c r="L31" s="2">
        <v>126000</v>
      </c>
      <c r="M31" s="2">
        <v>158000</v>
      </c>
      <c r="N31" s="2">
        <v>179000</v>
      </c>
      <c r="O31" s="2">
        <v>226000</v>
      </c>
      <c r="P31" s="2">
        <v>157000</v>
      </c>
      <c r="Q31" s="2">
        <v>214000</v>
      </c>
      <c r="R31" s="2">
        <v>242000</v>
      </c>
      <c r="S31" s="2">
        <v>209000</v>
      </c>
      <c r="T31" s="2">
        <v>225000</v>
      </c>
      <c r="U31" s="2">
        <v>201000</v>
      </c>
      <c r="V31" s="2">
        <v>218000</v>
      </c>
      <c r="W31" s="2">
        <v>219000</v>
      </c>
      <c r="X31" s="2">
        <v>259000</v>
      </c>
      <c r="Y31" s="2">
        <v>278000</v>
      </c>
    </row>
    <row r="32" spans="1:25" x14ac:dyDescent="0.25">
      <c r="A32" t="s">
        <v>221</v>
      </c>
      <c r="B32" s="2">
        <v>3466000</v>
      </c>
      <c r="C32" s="2">
        <v>2795000</v>
      </c>
      <c r="D32" s="2">
        <v>2980000</v>
      </c>
      <c r="E32" s="2">
        <v>2667000</v>
      </c>
      <c r="F32" s="2">
        <v>2472000</v>
      </c>
      <c r="G32" s="2">
        <v>2785000</v>
      </c>
      <c r="H32" s="2">
        <v>3186000</v>
      </c>
      <c r="I32" s="2">
        <v>3433000</v>
      </c>
      <c r="J32" s="2">
        <v>4048000</v>
      </c>
      <c r="K32" s="2">
        <v>4630000</v>
      </c>
      <c r="L32" s="2">
        <v>4837000</v>
      </c>
      <c r="M32" s="2">
        <v>5158000</v>
      </c>
      <c r="N32" s="2">
        <v>5151000</v>
      </c>
      <c r="O32" s="2">
        <v>5780000</v>
      </c>
      <c r="P32" s="2">
        <v>5739000</v>
      </c>
      <c r="Q32" s="2">
        <v>6047000</v>
      </c>
      <c r="R32" s="2">
        <v>6328000</v>
      </c>
      <c r="S32" s="2">
        <v>6541000</v>
      </c>
      <c r="T32" s="2">
        <v>6898000</v>
      </c>
      <c r="U32" s="2">
        <v>7311000</v>
      </c>
      <c r="V32" s="2">
        <v>7099000</v>
      </c>
      <c r="W32" s="2">
        <v>8252000</v>
      </c>
      <c r="X32" s="2">
        <v>8883000</v>
      </c>
      <c r="Y32" s="2">
        <v>9273000</v>
      </c>
    </row>
    <row r="33" spans="1:25" x14ac:dyDescent="0.25">
      <c r="A33" t="s">
        <v>44</v>
      </c>
      <c r="B33" s="2">
        <v>124000</v>
      </c>
      <c r="C33" s="2">
        <v>131000</v>
      </c>
      <c r="D33" s="2">
        <v>138000</v>
      </c>
      <c r="E33" s="2">
        <v>160000</v>
      </c>
      <c r="F33" s="2">
        <v>117000</v>
      </c>
      <c r="G33" s="2">
        <v>126000</v>
      </c>
      <c r="H33" s="2">
        <v>128000</v>
      </c>
      <c r="I33" s="2">
        <v>150000</v>
      </c>
      <c r="J33" s="2">
        <v>163000</v>
      </c>
      <c r="K33" s="2">
        <v>222000</v>
      </c>
      <c r="L33" s="2">
        <v>245000</v>
      </c>
      <c r="M33" s="2">
        <v>264000</v>
      </c>
      <c r="N33" s="2">
        <v>289000</v>
      </c>
      <c r="O33" s="2">
        <v>272000</v>
      </c>
      <c r="P33" s="2">
        <v>269000</v>
      </c>
      <c r="Q33" s="2">
        <v>274000</v>
      </c>
      <c r="R33" s="2">
        <v>238000</v>
      </c>
      <c r="S33" s="2">
        <v>237000</v>
      </c>
      <c r="T33" s="2">
        <v>218000</v>
      </c>
      <c r="U33" s="2">
        <v>191000</v>
      </c>
      <c r="V33" s="2">
        <v>163000</v>
      </c>
      <c r="W33" s="2">
        <v>152000</v>
      </c>
      <c r="X33" s="2">
        <v>143000</v>
      </c>
      <c r="Y33" s="2">
        <v>144000</v>
      </c>
    </row>
    <row r="34" spans="1:25" x14ac:dyDescent="0.25">
      <c r="A34" t="s">
        <v>166</v>
      </c>
      <c r="B34" s="2">
        <v>34000</v>
      </c>
      <c r="C34" s="2">
        <v>27000</v>
      </c>
      <c r="D34" s="2">
        <v>11000</v>
      </c>
      <c r="E34" s="2">
        <v>15000</v>
      </c>
      <c r="F34" s="2">
        <v>26000</v>
      </c>
      <c r="G34" s="2">
        <v>29000</v>
      </c>
      <c r="H34" s="2">
        <v>36000</v>
      </c>
      <c r="I34" s="2">
        <v>74000</v>
      </c>
      <c r="J34" s="2">
        <v>74000</v>
      </c>
      <c r="K34" s="2">
        <v>133000</v>
      </c>
      <c r="L34" s="2">
        <v>148000</v>
      </c>
      <c r="M34" s="2">
        <v>214000</v>
      </c>
      <c r="N34" s="2">
        <v>192000</v>
      </c>
      <c r="O34" s="2">
        <v>202000</v>
      </c>
      <c r="P34" s="2">
        <v>212000</v>
      </c>
      <c r="Q34" s="2">
        <v>142000</v>
      </c>
      <c r="R34" s="2">
        <v>144000</v>
      </c>
      <c r="S34" s="2">
        <v>147000</v>
      </c>
      <c r="T34" s="2">
        <v>234000</v>
      </c>
      <c r="U34" s="2">
        <v>235000</v>
      </c>
      <c r="V34" s="2">
        <v>131000</v>
      </c>
      <c r="W34" s="2">
        <v>187000</v>
      </c>
      <c r="X34" s="2">
        <v>299000</v>
      </c>
      <c r="Y34" s="2" t="s">
        <v>28</v>
      </c>
    </row>
    <row r="35" spans="1:25" x14ac:dyDescent="0.25">
      <c r="A35" t="s">
        <v>177</v>
      </c>
      <c r="B35" s="2">
        <v>28000</v>
      </c>
      <c r="C35" s="2">
        <v>37000</v>
      </c>
      <c r="D35" s="2">
        <v>45000</v>
      </c>
      <c r="E35" s="2">
        <v>52000</v>
      </c>
      <c r="F35" s="2">
        <v>67000</v>
      </c>
      <c r="G35" s="2">
        <v>115000</v>
      </c>
      <c r="H35" s="2">
        <v>134000</v>
      </c>
      <c r="I35" s="2">
        <v>126000</v>
      </c>
      <c r="J35" s="2">
        <v>150000</v>
      </c>
      <c r="K35" s="2">
        <v>157000</v>
      </c>
      <c r="L35" s="2">
        <v>198000</v>
      </c>
      <c r="M35" s="2">
        <v>242000</v>
      </c>
      <c r="N35" s="2">
        <v>267000</v>
      </c>
      <c r="O35" s="2">
        <v>285000</v>
      </c>
      <c r="P35" s="2">
        <v>287000</v>
      </c>
      <c r="Q35" s="2">
        <v>336000</v>
      </c>
      <c r="R35" s="2">
        <v>428000</v>
      </c>
      <c r="S35" s="2">
        <v>482000</v>
      </c>
      <c r="T35" s="2">
        <v>503000</v>
      </c>
      <c r="U35" s="2">
        <v>494000</v>
      </c>
      <c r="V35" s="2">
        <v>520000</v>
      </c>
      <c r="W35" s="2">
        <v>598000</v>
      </c>
      <c r="X35" s="2">
        <v>668000</v>
      </c>
      <c r="Y35" s="2">
        <v>710000</v>
      </c>
    </row>
    <row r="36" spans="1:25" x14ac:dyDescent="0.25">
      <c r="A36" t="s">
        <v>237</v>
      </c>
      <c r="B36" s="2">
        <v>220000</v>
      </c>
      <c r="C36" s="2">
        <v>260000</v>
      </c>
      <c r="D36" s="2">
        <v>219000</v>
      </c>
      <c r="E36" s="2">
        <v>287000</v>
      </c>
      <c r="F36" s="2">
        <v>368000</v>
      </c>
      <c r="G36" s="2">
        <v>466000</v>
      </c>
      <c r="H36" s="2">
        <v>605000</v>
      </c>
      <c r="I36" s="2">
        <v>787000</v>
      </c>
      <c r="J36" s="2">
        <v>701000</v>
      </c>
      <c r="K36" s="2">
        <v>1055000</v>
      </c>
      <c r="L36" s="2">
        <v>1422000</v>
      </c>
      <c r="M36" s="2">
        <v>1700000</v>
      </c>
      <c r="N36" s="2">
        <v>2015000</v>
      </c>
      <c r="O36" s="2">
        <v>2125000</v>
      </c>
      <c r="P36" s="2">
        <v>2162000</v>
      </c>
      <c r="Q36" s="2">
        <v>2508000</v>
      </c>
      <c r="R36" s="2">
        <v>2882000</v>
      </c>
      <c r="S36" s="2">
        <v>3584000</v>
      </c>
      <c r="T36" s="2">
        <v>4210000</v>
      </c>
      <c r="U36" s="2">
        <v>4503000</v>
      </c>
      <c r="V36" s="2">
        <v>4775000</v>
      </c>
      <c r="W36" s="2">
        <v>5012000</v>
      </c>
      <c r="X36" s="2">
        <v>5602000</v>
      </c>
      <c r="Y36" s="2">
        <v>6201000</v>
      </c>
    </row>
    <row r="37" spans="1:25" x14ac:dyDescent="0.25">
      <c r="A37" t="s">
        <v>265</v>
      </c>
      <c r="B37" s="2" t="s">
        <v>28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>
        <v>451000</v>
      </c>
      <c r="N37" s="2">
        <v>477000</v>
      </c>
      <c r="O37" s="2">
        <v>487000</v>
      </c>
      <c r="P37" s="2">
        <v>498000</v>
      </c>
      <c r="Q37" s="2">
        <v>573000</v>
      </c>
      <c r="R37" s="2">
        <v>604000</v>
      </c>
      <c r="S37" s="2">
        <v>817000</v>
      </c>
      <c r="T37" s="2">
        <v>783000</v>
      </c>
      <c r="U37" s="2">
        <v>822000</v>
      </c>
      <c r="V37" s="2">
        <v>897000</v>
      </c>
      <c r="W37" s="2">
        <v>994000</v>
      </c>
      <c r="X37" s="2">
        <v>1081000</v>
      </c>
      <c r="Y37" s="2" t="s">
        <v>28</v>
      </c>
    </row>
    <row r="38" spans="1:25" x14ac:dyDescent="0.25">
      <c r="A38" t="s">
        <v>71</v>
      </c>
      <c r="B38" s="2">
        <v>16932000</v>
      </c>
      <c r="C38" s="2">
        <v>17286000</v>
      </c>
      <c r="D38" s="2">
        <v>17669000</v>
      </c>
      <c r="E38" s="2">
        <v>18870000</v>
      </c>
      <c r="F38" s="2">
        <v>19411000</v>
      </c>
      <c r="G38" s="2">
        <v>19627000</v>
      </c>
      <c r="H38" s="2">
        <v>19679000</v>
      </c>
      <c r="I38" s="2">
        <v>20057000</v>
      </c>
      <c r="J38" s="2">
        <v>17534000</v>
      </c>
      <c r="K38" s="2">
        <v>19145000</v>
      </c>
      <c r="L38" s="2">
        <v>18771000</v>
      </c>
      <c r="M38" s="2">
        <v>18265000</v>
      </c>
      <c r="N38" s="2">
        <v>17935000</v>
      </c>
      <c r="O38" s="2">
        <v>17142000</v>
      </c>
      <c r="P38" s="2">
        <v>15737000</v>
      </c>
      <c r="Q38" s="2">
        <v>16219000</v>
      </c>
      <c r="R38" s="2">
        <v>16014000</v>
      </c>
      <c r="S38" s="2">
        <v>16344000</v>
      </c>
      <c r="T38" s="2">
        <v>16059000</v>
      </c>
      <c r="U38" s="2">
        <v>16537000</v>
      </c>
      <c r="V38" s="2">
        <v>17971000</v>
      </c>
      <c r="W38" s="2">
        <v>19971000</v>
      </c>
      <c r="X38" s="2">
        <v>20883000</v>
      </c>
      <c r="Y38" s="2">
        <v>21134000</v>
      </c>
    </row>
    <row r="39" spans="1:25" x14ac:dyDescent="0.25">
      <c r="A39" t="s">
        <v>116</v>
      </c>
      <c r="B39" s="2">
        <v>4485000.0000000019</v>
      </c>
      <c r="C39" s="2">
        <v>4563000.0000000019</v>
      </c>
      <c r="D39" s="2">
        <v>4706000.0000000019</v>
      </c>
      <c r="E39" s="2">
        <v>4724000.0000000019</v>
      </c>
      <c r="F39" s="2">
        <v>4858000.0000000019</v>
      </c>
      <c r="G39" s="2">
        <v>4991000.0000000019</v>
      </c>
      <c r="H39" s="2">
        <v>4850000.0000000019</v>
      </c>
      <c r="I39" s="2">
        <v>4844000.0000000019</v>
      </c>
      <c r="J39" s="2">
        <v>5105000.0000000019</v>
      </c>
      <c r="K39" s="2">
        <v>5425000.0000000019</v>
      </c>
      <c r="L39" s="2">
        <v>5591000.0000000009</v>
      </c>
      <c r="M39" s="2">
        <v>5814000.0000000009</v>
      </c>
      <c r="N39" s="2">
        <v>5778000.0000000009</v>
      </c>
      <c r="O39" s="2">
        <v>5746000.0000000009</v>
      </c>
      <c r="P39" s="2">
        <v>5479000.0000000009</v>
      </c>
      <c r="Q39" s="2">
        <v>5704000</v>
      </c>
      <c r="R39" s="2">
        <v>5849000</v>
      </c>
      <c r="S39" s="2">
        <v>6029000</v>
      </c>
      <c r="T39" s="2">
        <v>6007400</v>
      </c>
      <c r="U39" s="2">
        <v>6240500</v>
      </c>
      <c r="V39" s="2">
        <v>6451000</v>
      </c>
      <c r="W39" s="2">
        <v>6642000</v>
      </c>
      <c r="X39" s="2">
        <v>6870000</v>
      </c>
      <c r="Y39" s="2">
        <v>7351483.6165048545</v>
      </c>
    </row>
    <row r="40" spans="1:25" x14ac:dyDescent="0.25">
      <c r="A40" t="s">
        <v>168</v>
      </c>
      <c r="B40" s="2">
        <v>361000</v>
      </c>
      <c r="C40" s="2">
        <v>373000</v>
      </c>
      <c r="D40" s="2">
        <v>381000</v>
      </c>
      <c r="E40" s="2">
        <v>404000</v>
      </c>
      <c r="F40" s="2">
        <v>395000</v>
      </c>
      <c r="G40" s="2">
        <v>354000</v>
      </c>
      <c r="H40" s="2">
        <v>334000</v>
      </c>
      <c r="I40" s="2">
        <v>303000</v>
      </c>
      <c r="J40" s="2">
        <v>294000</v>
      </c>
      <c r="K40" s="2">
        <v>260000</v>
      </c>
      <c r="L40" s="2">
        <v>168000</v>
      </c>
      <c r="M40" s="2">
        <v>267000</v>
      </c>
      <c r="N40" s="2">
        <v>292000</v>
      </c>
      <c r="O40" s="2">
        <v>303000</v>
      </c>
      <c r="P40" s="2">
        <v>272000</v>
      </c>
      <c r="Q40" s="2">
        <v>288000</v>
      </c>
      <c r="R40" s="2">
        <v>309000</v>
      </c>
      <c r="S40" s="2">
        <v>322000</v>
      </c>
      <c r="T40" s="2">
        <v>345000</v>
      </c>
      <c r="U40" s="2">
        <v>383000</v>
      </c>
      <c r="V40" s="2">
        <v>385000</v>
      </c>
      <c r="W40" s="2">
        <v>385000</v>
      </c>
      <c r="X40" s="2">
        <v>418000</v>
      </c>
      <c r="Y40" s="2">
        <v>463000</v>
      </c>
    </row>
    <row r="41" spans="1:25" x14ac:dyDescent="0.25">
      <c r="A41" t="s">
        <v>68</v>
      </c>
      <c r="B41" s="2">
        <v>26000</v>
      </c>
      <c r="C41" s="2">
        <v>21000</v>
      </c>
      <c r="D41" s="2">
        <v>17000</v>
      </c>
      <c r="E41" s="2">
        <v>7500</v>
      </c>
      <c r="F41" s="2">
        <v>10000</v>
      </c>
      <c r="G41" s="2">
        <v>11200</v>
      </c>
      <c r="H41" s="2">
        <v>9900</v>
      </c>
      <c r="I41" s="2">
        <v>2900</v>
      </c>
      <c r="J41" s="2">
        <v>5700</v>
      </c>
      <c r="K41" s="2">
        <v>8200</v>
      </c>
      <c r="L41" s="2">
        <v>12000</v>
      </c>
      <c r="M41" s="2">
        <v>13800</v>
      </c>
      <c r="N41" s="2">
        <v>17100</v>
      </c>
      <c r="O41" s="2">
        <v>30600</v>
      </c>
      <c r="P41" s="2">
        <v>52400</v>
      </c>
      <c r="Q41" s="2">
        <v>53800</v>
      </c>
      <c r="R41" s="2">
        <v>65400.000000000007</v>
      </c>
      <c r="S41" s="2">
        <v>70800</v>
      </c>
      <c r="T41" s="2">
        <v>83500</v>
      </c>
      <c r="U41" s="2">
        <v>95700</v>
      </c>
      <c r="V41" s="2">
        <v>120500</v>
      </c>
      <c r="W41" s="2">
        <v>82000</v>
      </c>
      <c r="X41" s="2">
        <v>107000</v>
      </c>
      <c r="Y41" s="2" t="s">
        <v>28</v>
      </c>
    </row>
    <row r="42" spans="1:25" x14ac:dyDescent="0.25">
      <c r="A42" t="s">
        <v>157</v>
      </c>
      <c r="B42" s="2">
        <v>43893062.591035806</v>
      </c>
      <c r="C42" s="2">
        <v>46768465.167089745</v>
      </c>
      <c r="D42" s="2">
        <v>49474797.453077503</v>
      </c>
      <c r="E42" s="2">
        <v>49451852.199425668</v>
      </c>
      <c r="F42" s="2">
        <v>48107743.393399619</v>
      </c>
      <c r="G42" s="2">
        <v>49523103.250239275</v>
      </c>
      <c r="H42" s="2">
        <v>49142695.097590394</v>
      </c>
      <c r="I42" s="2">
        <v>48587178.430230126</v>
      </c>
      <c r="J42" s="2">
        <v>51363554.122102447</v>
      </c>
      <c r="K42" s="2">
        <v>56785879.853510328</v>
      </c>
      <c r="L42" s="2">
        <v>58036999.999999993</v>
      </c>
      <c r="M42" s="2">
        <v>59431000</v>
      </c>
      <c r="N42" s="2">
        <v>60200000.000000007</v>
      </c>
      <c r="O42" s="2">
        <v>60972000.000000007</v>
      </c>
      <c r="P42" s="2">
        <v>56954000.000000007</v>
      </c>
      <c r="Q42" s="2">
        <v>59737000</v>
      </c>
      <c r="R42" s="2">
        <v>63968000</v>
      </c>
      <c r="S42" s="2">
        <v>67884000</v>
      </c>
      <c r="T42" s="2">
        <v>70972000</v>
      </c>
      <c r="U42" s="2">
        <v>74828000</v>
      </c>
      <c r="V42" s="2">
        <v>80663000</v>
      </c>
      <c r="W42" s="2">
        <v>86975000</v>
      </c>
      <c r="X42" s="2">
        <v>93473999.999999985</v>
      </c>
      <c r="Y42" s="2">
        <v>100108999.99999999</v>
      </c>
    </row>
    <row r="43" spans="1:25" x14ac:dyDescent="0.25">
      <c r="A43" t="s">
        <v>222</v>
      </c>
      <c r="B43" s="2" t="s">
        <v>28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>
        <v>46000</v>
      </c>
      <c r="N43" s="2">
        <v>77000</v>
      </c>
      <c r="O43" s="2">
        <v>61000</v>
      </c>
      <c r="P43" s="2">
        <v>70000</v>
      </c>
      <c r="Q43" s="2">
        <v>71000</v>
      </c>
      <c r="R43" s="2">
        <v>77000</v>
      </c>
      <c r="S43" s="2">
        <v>86000</v>
      </c>
      <c r="T43" s="2">
        <v>97000</v>
      </c>
      <c r="U43" s="2">
        <v>119000</v>
      </c>
      <c r="V43" s="2">
        <v>120000</v>
      </c>
      <c r="W43" s="2">
        <v>98000</v>
      </c>
      <c r="X43" s="2">
        <v>87000</v>
      </c>
      <c r="Y43" s="2" t="s">
        <v>28</v>
      </c>
    </row>
    <row r="44" spans="1:25" x14ac:dyDescent="0.25">
      <c r="A44" t="s">
        <v>134</v>
      </c>
      <c r="B44" s="2" t="s">
        <v>28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  <c r="Y44" s="2" t="s">
        <v>28</v>
      </c>
    </row>
    <row r="45" spans="1:25" x14ac:dyDescent="0.25">
      <c r="A45" t="s">
        <v>58</v>
      </c>
      <c r="B45" s="2">
        <v>1540000</v>
      </c>
      <c r="C45" s="2">
        <v>1450000</v>
      </c>
      <c r="D45" s="2">
        <v>1644000</v>
      </c>
      <c r="E45" s="2">
        <v>1759000</v>
      </c>
      <c r="F45" s="2">
        <v>1632000</v>
      </c>
      <c r="G45" s="2">
        <v>1742000</v>
      </c>
      <c r="H45" s="2">
        <v>1723000</v>
      </c>
      <c r="I45" s="2">
        <v>1412000</v>
      </c>
      <c r="J45" s="2">
        <v>1614000</v>
      </c>
      <c r="K45" s="2">
        <v>1785000</v>
      </c>
      <c r="L45" s="2">
        <v>2027000</v>
      </c>
      <c r="M45" s="2">
        <v>2253000</v>
      </c>
      <c r="N45" s="2">
        <v>2507000</v>
      </c>
      <c r="O45" s="2">
        <v>2710000</v>
      </c>
      <c r="P45" s="2">
        <v>2760000</v>
      </c>
      <c r="Q45" s="2">
        <v>2801000</v>
      </c>
      <c r="R45" s="2">
        <v>3137000</v>
      </c>
      <c r="S45" s="2">
        <v>3554000</v>
      </c>
      <c r="T45" s="2">
        <v>3576000</v>
      </c>
      <c r="U45" s="2">
        <v>3674000</v>
      </c>
      <c r="V45" s="2">
        <v>4478000</v>
      </c>
      <c r="W45" s="2">
        <v>5641000</v>
      </c>
      <c r="X45" s="2">
        <v>6450000</v>
      </c>
      <c r="Y45" s="2">
        <v>5723000</v>
      </c>
    </row>
    <row r="46" spans="1:25" x14ac:dyDescent="0.25">
      <c r="A46" t="s">
        <v>183</v>
      </c>
      <c r="B46" s="2">
        <v>20034000</v>
      </c>
      <c r="C46" s="2">
        <v>22765000</v>
      </c>
      <c r="D46" s="2">
        <v>23770000</v>
      </c>
      <c r="E46" s="2">
        <v>25073000</v>
      </c>
      <c r="F46" s="2">
        <v>27047000</v>
      </c>
      <c r="G46" s="2">
        <v>31229000</v>
      </c>
      <c r="H46" s="2">
        <v>33167000</v>
      </c>
      <c r="I46" s="2">
        <v>36803000</v>
      </c>
      <c r="J46" s="2">
        <v>32970000</v>
      </c>
      <c r="K46" s="2">
        <v>41761000</v>
      </c>
      <c r="L46" s="2">
        <v>46809000</v>
      </c>
      <c r="M46" s="2">
        <v>49913000</v>
      </c>
      <c r="N46" s="2">
        <v>54720000</v>
      </c>
      <c r="O46" s="2">
        <v>53049000</v>
      </c>
      <c r="P46" s="2">
        <v>50875000</v>
      </c>
      <c r="Q46" s="2">
        <v>55664000</v>
      </c>
      <c r="R46" s="2">
        <v>57581000</v>
      </c>
      <c r="S46" s="2">
        <v>57725000</v>
      </c>
      <c r="T46" s="2">
        <v>55686000</v>
      </c>
      <c r="U46" s="2">
        <v>55622000</v>
      </c>
      <c r="V46" s="2">
        <v>56886000</v>
      </c>
      <c r="W46" s="2">
        <v>59270000</v>
      </c>
      <c r="X46" s="2">
        <v>60740000</v>
      </c>
      <c r="Y46" s="2">
        <v>62900000</v>
      </c>
    </row>
    <row r="47" spans="1:25" x14ac:dyDescent="0.25">
      <c r="A47" t="s">
        <v>202</v>
      </c>
      <c r="B47" s="2">
        <v>1399000</v>
      </c>
      <c r="C47" s="2">
        <v>631000</v>
      </c>
      <c r="D47" s="2">
        <v>639000</v>
      </c>
      <c r="E47" s="2">
        <v>674000</v>
      </c>
      <c r="F47" s="2">
        <v>546000</v>
      </c>
      <c r="G47" s="2">
        <v>557000</v>
      </c>
      <c r="H47" s="2">
        <v>616000</v>
      </c>
      <c r="I47" s="2">
        <v>567000</v>
      </c>
      <c r="J47" s="2">
        <v>625000</v>
      </c>
      <c r="K47" s="2">
        <v>791000</v>
      </c>
      <c r="L47" s="2">
        <v>933000</v>
      </c>
      <c r="M47" s="2">
        <v>2045000</v>
      </c>
      <c r="N47" s="2">
        <v>2254000</v>
      </c>
      <c r="O47" s="2">
        <v>2317000</v>
      </c>
      <c r="P47" s="2">
        <v>2364000</v>
      </c>
      <c r="Q47" s="2">
        <v>1405000</v>
      </c>
      <c r="R47" s="2">
        <v>2042000</v>
      </c>
      <c r="S47" s="2">
        <v>2179000</v>
      </c>
      <c r="T47" s="2">
        <v>2288000</v>
      </c>
      <c r="U47" s="2">
        <v>2552000</v>
      </c>
      <c r="V47" s="2">
        <v>2980000</v>
      </c>
      <c r="W47" s="2">
        <v>3254000</v>
      </c>
      <c r="X47" s="2">
        <v>3631000</v>
      </c>
      <c r="Y47" s="2">
        <v>3904000</v>
      </c>
    </row>
    <row r="48" spans="1:25" x14ac:dyDescent="0.25">
      <c r="A48" t="s">
        <v>120</v>
      </c>
      <c r="B48" s="2">
        <v>23000</v>
      </c>
      <c r="C48" s="2">
        <v>24000</v>
      </c>
      <c r="D48" s="2">
        <v>26000</v>
      </c>
      <c r="E48" s="2">
        <v>27000</v>
      </c>
      <c r="F48" s="2">
        <v>24000</v>
      </c>
      <c r="G48" s="2">
        <v>24000</v>
      </c>
      <c r="H48" s="2">
        <v>19400</v>
      </c>
      <c r="I48" s="2">
        <v>18900</v>
      </c>
      <c r="J48" s="2">
        <v>20600</v>
      </c>
      <c r="K48" s="2">
        <v>23300</v>
      </c>
      <c r="L48" s="2">
        <v>25900</v>
      </c>
      <c r="M48" s="2">
        <v>28500</v>
      </c>
      <c r="N48" s="2">
        <v>15200</v>
      </c>
      <c r="O48" s="2">
        <v>14800</v>
      </c>
      <c r="P48" s="2">
        <v>11300</v>
      </c>
      <c r="Q48" s="2">
        <v>15300</v>
      </c>
      <c r="R48" s="2">
        <v>18800</v>
      </c>
      <c r="S48" s="2">
        <v>22800</v>
      </c>
      <c r="T48" s="2">
        <v>21900</v>
      </c>
      <c r="U48" s="2">
        <v>22800</v>
      </c>
      <c r="V48" s="2">
        <v>23600</v>
      </c>
      <c r="W48" s="2">
        <v>26800</v>
      </c>
      <c r="X48" s="2">
        <v>28000</v>
      </c>
      <c r="Y48" s="2">
        <v>35900</v>
      </c>
    </row>
    <row r="49" spans="1:25" x14ac:dyDescent="0.25">
      <c r="A49" t="s">
        <v>178</v>
      </c>
      <c r="B49" s="2">
        <v>35000</v>
      </c>
      <c r="C49" s="2">
        <v>37000</v>
      </c>
      <c r="D49" s="2">
        <v>30000</v>
      </c>
      <c r="E49" s="2">
        <v>53000</v>
      </c>
      <c r="F49" s="2">
        <v>80000</v>
      </c>
      <c r="G49" s="2">
        <v>103000</v>
      </c>
      <c r="H49" s="2">
        <v>55000</v>
      </c>
      <c r="I49" s="2">
        <v>28000</v>
      </c>
      <c r="J49" s="2">
        <v>35000</v>
      </c>
      <c r="K49" s="2">
        <v>36000</v>
      </c>
      <c r="L49" s="2">
        <v>61000</v>
      </c>
      <c r="M49" s="2">
        <v>55000</v>
      </c>
      <c r="N49" s="2">
        <v>47000</v>
      </c>
      <c r="O49" s="2">
        <v>50000</v>
      </c>
      <c r="P49" s="2">
        <v>53000</v>
      </c>
      <c r="Q49" s="2">
        <v>81000</v>
      </c>
      <c r="R49" s="2">
        <v>186000</v>
      </c>
      <c r="S49" s="2">
        <v>167000</v>
      </c>
      <c r="T49" s="2">
        <v>191000</v>
      </c>
      <c r="U49" s="2">
        <v>334000</v>
      </c>
      <c r="V49" s="2">
        <v>354000</v>
      </c>
      <c r="W49" s="2">
        <v>351000</v>
      </c>
      <c r="X49" s="2" t="s">
        <v>28</v>
      </c>
      <c r="Y49" s="2" t="s">
        <v>28</v>
      </c>
    </row>
    <row r="50" spans="1:25" x14ac:dyDescent="0.25">
      <c r="A50" t="s">
        <v>133</v>
      </c>
      <c r="B50" s="2" t="s">
        <v>28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>
        <v>35000</v>
      </c>
      <c r="M50" s="2">
        <v>46000</v>
      </c>
      <c r="N50" s="2">
        <v>55000</v>
      </c>
      <c r="O50" s="2">
        <v>62000</v>
      </c>
      <c r="P50" s="2">
        <v>94000</v>
      </c>
      <c r="Q50" s="2">
        <v>194000</v>
      </c>
      <c r="R50" s="2">
        <v>218000</v>
      </c>
      <c r="S50" s="2">
        <v>256000</v>
      </c>
      <c r="T50" s="2">
        <v>343000</v>
      </c>
      <c r="U50" s="2">
        <v>226000</v>
      </c>
      <c r="V50" s="2">
        <v>220000</v>
      </c>
      <c r="W50" s="2">
        <v>211000</v>
      </c>
      <c r="X50" s="2">
        <v>149000</v>
      </c>
      <c r="Y50" s="2">
        <v>156000</v>
      </c>
    </row>
    <row r="51" spans="1:25" x14ac:dyDescent="0.25">
      <c r="A51" t="s">
        <v>115</v>
      </c>
      <c r="B51" s="2">
        <v>785000</v>
      </c>
      <c r="C51" s="2">
        <v>781000</v>
      </c>
      <c r="D51" s="2">
        <v>811000</v>
      </c>
      <c r="E51" s="2">
        <v>943000</v>
      </c>
      <c r="F51" s="2">
        <v>1032000</v>
      </c>
      <c r="G51" s="2">
        <v>1088000</v>
      </c>
      <c r="H51" s="2">
        <v>1131000</v>
      </c>
      <c r="I51" s="2">
        <v>1113000</v>
      </c>
      <c r="J51" s="2">
        <v>1239000</v>
      </c>
      <c r="K51" s="2">
        <v>1453000</v>
      </c>
      <c r="L51" s="2">
        <v>1679000</v>
      </c>
      <c r="M51" s="2">
        <v>1725000</v>
      </c>
      <c r="N51" s="2">
        <v>1980000</v>
      </c>
      <c r="O51" s="2">
        <v>2089000</v>
      </c>
      <c r="P51" s="2">
        <v>1923000</v>
      </c>
      <c r="Q51" s="2">
        <v>2100000</v>
      </c>
      <c r="R51" s="2">
        <v>2192000</v>
      </c>
      <c r="S51" s="2">
        <v>2343000</v>
      </c>
      <c r="T51" s="2">
        <v>2428000</v>
      </c>
      <c r="U51" s="2">
        <v>2527000</v>
      </c>
      <c r="V51" s="2">
        <v>2660000</v>
      </c>
      <c r="W51" s="2">
        <v>2925000</v>
      </c>
      <c r="X51" s="2">
        <v>2960000</v>
      </c>
      <c r="Y51" s="2">
        <v>3017000</v>
      </c>
    </row>
    <row r="52" spans="1:25" x14ac:dyDescent="0.25">
      <c r="A52" t="s">
        <v>241</v>
      </c>
      <c r="B52" s="2" t="s">
        <v>28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>
        <v>182000</v>
      </c>
      <c r="O52" s="2">
        <v>205000</v>
      </c>
      <c r="P52" s="2">
        <v>231000</v>
      </c>
      <c r="Q52" s="2">
        <v>252000</v>
      </c>
      <c r="R52" s="2">
        <v>270000</v>
      </c>
      <c r="S52" s="2">
        <v>289000</v>
      </c>
      <c r="T52" s="2">
        <v>380000</v>
      </c>
      <c r="U52" s="2">
        <v>471000</v>
      </c>
      <c r="V52" s="2">
        <v>1441000</v>
      </c>
      <c r="W52" s="2">
        <v>1583000</v>
      </c>
      <c r="X52" s="2">
        <v>1800000</v>
      </c>
      <c r="Y52" s="2">
        <v>1965000</v>
      </c>
    </row>
    <row r="53" spans="1:25" x14ac:dyDescent="0.25">
      <c r="A53" t="s">
        <v>189</v>
      </c>
      <c r="B53" s="2">
        <v>1485000</v>
      </c>
      <c r="C53" s="2">
        <v>2914000</v>
      </c>
      <c r="D53" s="2">
        <v>4178000</v>
      </c>
      <c r="E53" s="2">
        <v>4499000</v>
      </c>
      <c r="F53" s="2">
        <v>3805000</v>
      </c>
      <c r="G53" s="2">
        <v>5831000</v>
      </c>
      <c r="H53" s="2">
        <v>6544000</v>
      </c>
      <c r="I53" s="2">
        <v>6944000</v>
      </c>
      <c r="J53" s="2">
        <v>7409000</v>
      </c>
      <c r="K53" s="2">
        <v>7912000</v>
      </c>
      <c r="L53" s="2">
        <v>7743000</v>
      </c>
      <c r="M53" s="2">
        <v>7988000</v>
      </c>
      <c r="N53" s="2">
        <v>8559000</v>
      </c>
      <c r="O53" s="2">
        <v>8665000</v>
      </c>
      <c r="P53" s="2">
        <v>8694000</v>
      </c>
      <c r="Q53" s="2">
        <v>9111000</v>
      </c>
      <c r="R53" s="2">
        <v>9927000</v>
      </c>
      <c r="S53" s="2">
        <v>10369000</v>
      </c>
      <c r="T53" s="2">
        <v>10948000</v>
      </c>
      <c r="U53" s="2">
        <v>11623000</v>
      </c>
      <c r="V53" s="2">
        <v>12683000</v>
      </c>
      <c r="W53" s="2">
        <v>13809000</v>
      </c>
      <c r="X53" s="2">
        <v>15593000</v>
      </c>
      <c r="Y53" s="2">
        <v>16645000</v>
      </c>
    </row>
    <row r="54" spans="1:25" x14ac:dyDescent="0.25">
      <c r="A54" t="s">
        <v>38</v>
      </c>
      <c r="B54" s="2">
        <v>742000</v>
      </c>
      <c r="C54" s="2">
        <v>999000</v>
      </c>
      <c r="D54" s="2">
        <v>1153000</v>
      </c>
      <c r="E54" s="2">
        <v>1390000</v>
      </c>
      <c r="F54" s="2">
        <v>1561000</v>
      </c>
      <c r="G54" s="2">
        <v>1741000</v>
      </c>
      <c r="H54" s="2">
        <v>1736000</v>
      </c>
      <c r="I54" s="2">
        <v>1656000</v>
      </c>
      <c r="J54" s="2">
        <v>1847000</v>
      </c>
      <c r="K54" s="2">
        <v>2017000</v>
      </c>
      <c r="L54" s="2">
        <v>2261000</v>
      </c>
      <c r="M54" s="2">
        <v>2150000</v>
      </c>
      <c r="N54" s="2">
        <v>2119000</v>
      </c>
      <c r="O54" s="2">
        <v>2316000</v>
      </c>
      <c r="P54" s="2">
        <v>2405000</v>
      </c>
      <c r="Q54" s="2">
        <v>2507000</v>
      </c>
      <c r="R54" s="2">
        <v>2688000</v>
      </c>
      <c r="S54" s="2">
        <v>2823000</v>
      </c>
      <c r="T54" s="2">
        <v>2839000</v>
      </c>
      <c r="U54" s="2">
        <v>2981000</v>
      </c>
      <c r="V54" s="2">
        <v>3506000</v>
      </c>
      <c r="W54" s="2">
        <v>3975000</v>
      </c>
      <c r="X54" s="2">
        <v>4594000</v>
      </c>
      <c r="Y54" s="2">
        <v>4684000</v>
      </c>
    </row>
    <row r="55" spans="1:25" x14ac:dyDescent="0.25">
      <c r="A55" t="s">
        <v>127</v>
      </c>
      <c r="B55" s="2">
        <v>224000</v>
      </c>
      <c r="C55" s="2">
        <v>214000</v>
      </c>
      <c r="D55" s="2">
        <v>205000</v>
      </c>
      <c r="E55" s="2">
        <v>199000</v>
      </c>
      <c r="F55" s="2">
        <v>198000</v>
      </c>
      <c r="G55" s="2">
        <v>191000</v>
      </c>
      <c r="H55" s="2">
        <v>205000</v>
      </c>
      <c r="I55" s="2">
        <v>218000</v>
      </c>
      <c r="J55" s="2">
        <v>221000</v>
      </c>
      <c r="K55" s="2">
        <v>223000</v>
      </c>
      <c r="L55" s="2">
        <v>222000</v>
      </c>
      <c r="M55" s="2">
        <v>234000</v>
      </c>
      <c r="N55" s="2">
        <v>300000</v>
      </c>
      <c r="O55" s="2">
        <v>409000</v>
      </c>
      <c r="P55" s="2">
        <v>367000</v>
      </c>
      <c r="Q55" s="2">
        <v>342000</v>
      </c>
      <c r="R55" s="2">
        <v>390000</v>
      </c>
      <c r="S55" s="2">
        <v>421000</v>
      </c>
      <c r="T55" s="2">
        <v>441000</v>
      </c>
      <c r="U55" s="2">
        <v>452000</v>
      </c>
      <c r="V55" s="2">
        <v>468000</v>
      </c>
      <c r="W55" s="2">
        <v>441000</v>
      </c>
      <c r="X55" s="2">
        <v>399000</v>
      </c>
      <c r="Y55" s="2">
        <v>432000</v>
      </c>
    </row>
    <row r="56" spans="1:25" s="8" customFormat="1" x14ac:dyDescent="0.25">
      <c r="A56" t="s">
        <v>159</v>
      </c>
      <c r="B56" s="2">
        <v>2100000</v>
      </c>
      <c r="C56" s="2">
        <v>1950000</v>
      </c>
      <c r="D56" s="2">
        <v>2088000</v>
      </c>
      <c r="E56" s="2">
        <v>2223000</v>
      </c>
      <c r="F56" s="2">
        <v>2434000</v>
      </c>
      <c r="G56" s="2">
        <v>2686000</v>
      </c>
      <c r="H56" s="2">
        <v>2697000</v>
      </c>
      <c r="I56" s="2">
        <v>2418000</v>
      </c>
      <c r="J56" s="2">
        <v>2303000</v>
      </c>
      <c r="K56" s="2">
        <v>2349000</v>
      </c>
      <c r="L56" s="2">
        <v>2470000</v>
      </c>
      <c r="M56" s="2">
        <v>2401000</v>
      </c>
      <c r="N56" s="2">
        <v>2416000</v>
      </c>
      <c r="O56" s="2">
        <v>2404000</v>
      </c>
      <c r="P56" s="2">
        <v>2141000</v>
      </c>
      <c r="Q56" s="2">
        <v>2173000</v>
      </c>
      <c r="R56" s="2">
        <v>2392000</v>
      </c>
      <c r="S56" s="2">
        <v>2465000</v>
      </c>
      <c r="T56" s="2">
        <v>2405000</v>
      </c>
      <c r="U56" s="2">
        <v>2441000</v>
      </c>
      <c r="V56" s="2">
        <v>2659000</v>
      </c>
      <c r="W56" s="2">
        <v>3187000</v>
      </c>
      <c r="X56" s="2">
        <v>3652000</v>
      </c>
      <c r="Y56" s="2">
        <v>3939000</v>
      </c>
    </row>
    <row r="57" spans="1:25" x14ac:dyDescent="0.25">
      <c r="A57" t="s">
        <v>64</v>
      </c>
      <c r="B57" s="2">
        <v>3381000</v>
      </c>
      <c r="C57" s="2">
        <v>4558000</v>
      </c>
      <c r="D57" s="2">
        <v>4976000</v>
      </c>
      <c r="E57" s="2">
        <v>5482000</v>
      </c>
      <c r="F57" s="2">
        <v>5610000</v>
      </c>
      <c r="G57" s="2">
        <v>4773000</v>
      </c>
      <c r="H57" s="2">
        <v>5405000</v>
      </c>
      <c r="I57" s="2">
        <v>4743000</v>
      </c>
      <c r="J57" s="2">
        <v>5076000</v>
      </c>
      <c r="K57" s="2">
        <v>6061000</v>
      </c>
      <c r="L57" s="2">
        <v>6336000</v>
      </c>
      <c r="M57" s="2">
        <v>6435000</v>
      </c>
      <c r="N57" s="2">
        <v>6680000</v>
      </c>
      <c r="O57" s="2">
        <v>6649000</v>
      </c>
      <c r="P57" s="2">
        <v>6032000</v>
      </c>
      <c r="Q57" s="2">
        <v>6334000</v>
      </c>
      <c r="R57" s="2">
        <v>6715000</v>
      </c>
      <c r="S57" s="2">
        <v>7647000</v>
      </c>
      <c r="T57" s="2">
        <v>7852000</v>
      </c>
      <c r="U57" s="2">
        <v>8096000</v>
      </c>
      <c r="V57" s="2">
        <v>8707000</v>
      </c>
      <c r="W57" s="2">
        <v>9321000</v>
      </c>
      <c r="X57" s="2">
        <v>10160000</v>
      </c>
      <c r="Y57" s="2">
        <v>10611000</v>
      </c>
    </row>
    <row r="58" spans="1:25" x14ac:dyDescent="0.25">
      <c r="A58" t="s">
        <v>103</v>
      </c>
      <c r="B58" s="2" t="s">
        <v>28</v>
      </c>
      <c r="C58" s="2">
        <v>2125000</v>
      </c>
      <c r="D58" s="2">
        <v>2158000</v>
      </c>
      <c r="E58" s="2">
        <v>2073000</v>
      </c>
      <c r="F58" s="2">
        <v>2023000</v>
      </c>
      <c r="G58" s="2">
        <v>3535000</v>
      </c>
      <c r="H58" s="2">
        <v>3684000</v>
      </c>
      <c r="I58" s="2">
        <v>3436000</v>
      </c>
      <c r="J58" s="2">
        <v>3474000</v>
      </c>
      <c r="K58" s="2">
        <v>4421000</v>
      </c>
      <c r="L58" s="2">
        <v>9587000</v>
      </c>
      <c r="M58" s="2">
        <v>9630000</v>
      </c>
      <c r="N58" s="2">
        <v>9832000</v>
      </c>
      <c r="O58" s="2">
        <v>9564000</v>
      </c>
      <c r="P58" s="2">
        <v>9265000</v>
      </c>
      <c r="Q58" s="2">
        <v>9425000</v>
      </c>
      <c r="R58" s="2">
        <v>8471000</v>
      </c>
      <c r="S58" s="2">
        <v>8443000</v>
      </c>
      <c r="T58" s="2">
        <v>8557000</v>
      </c>
      <c r="U58" s="2">
        <v>10267000</v>
      </c>
      <c r="V58" s="2">
        <v>10424000</v>
      </c>
      <c r="W58" s="2">
        <v>10781000</v>
      </c>
      <c r="X58" s="2">
        <v>12426000</v>
      </c>
      <c r="Y58" s="2">
        <v>12749000</v>
      </c>
    </row>
    <row r="59" spans="1:25" x14ac:dyDescent="0.25">
      <c r="A59" t="s">
        <v>7</v>
      </c>
      <c r="B59" s="2">
        <v>21000</v>
      </c>
      <c r="C59" s="2">
        <v>20000</v>
      </c>
      <c r="D59" s="2">
        <v>20000</v>
      </c>
      <c r="E59" s="2">
        <v>21000</v>
      </c>
      <c r="F59" s="2">
        <v>21000</v>
      </c>
      <c r="G59" s="2">
        <v>20100</v>
      </c>
      <c r="H59" s="2">
        <v>21600</v>
      </c>
      <c r="I59" s="2">
        <v>22500</v>
      </c>
      <c r="J59" s="2">
        <v>23200</v>
      </c>
      <c r="K59" s="2">
        <v>26300</v>
      </c>
      <c r="L59" s="2">
        <v>30200</v>
      </c>
      <c r="M59" s="2">
        <v>39500</v>
      </c>
      <c r="N59" s="2">
        <v>40000</v>
      </c>
      <c r="O59" s="2">
        <v>54000</v>
      </c>
      <c r="P59" s="2">
        <v>58000</v>
      </c>
      <c r="Q59" s="2">
        <v>51000</v>
      </c>
      <c r="R59" s="2">
        <v>56000</v>
      </c>
      <c r="S59" s="2">
        <v>60000</v>
      </c>
      <c r="T59" s="2">
        <v>63000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</row>
    <row r="60" spans="1:25" x14ac:dyDescent="0.25">
      <c r="A60" t="s">
        <v>243</v>
      </c>
      <c r="B60" s="2">
        <v>60000</v>
      </c>
      <c r="C60" s="2">
        <v>63000</v>
      </c>
      <c r="D60" s="2">
        <v>65000</v>
      </c>
      <c r="E60" s="2">
        <v>66000</v>
      </c>
      <c r="F60" s="2">
        <v>74000</v>
      </c>
      <c r="G60" s="2">
        <v>70000</v>
      </c>
      <c r="H60" s="2">
        <v>66000</v>
      </c>
      <c r="I60" s="2">
        <v>69000</v>
      </c>
      <c r="J60" s="2">
        <v>73000</v>
      </c>
      <c r="K60" s="2">
        <v>80000</v>
      </c>
      <c r="L60" s="2">
        <v>79000</v>
      </c>
      <c r="M60" s="2">
        <v>84000</v>
      </c>
      <c r="N60" s="2">
        <v>81000</v>
      </c>
      <c r="O60" s="2">
        <v>81000</v>
      </c>
      <c r="P60" s="2">
        <v>75000</v>
      </c>
      <c r="Q60" s="2">
        <v>77000</v>
      </c>
      <c r="R60" s="2">
        <v>76000</v>
      </c>
      <c r="S60" s="2">
        <v>79000</v>
      </c>
      <c r="T60" s="2">
        <v>78000</v>
      </c>
      <c r="U60" s="2">
        <v>81500</v>
      </c>
      <c r="V60" s="2">
        <v>75000</v>
      </c>
      <c r="W60" s="2">
        <v>78000</v>
      </c>
      <c r="X60" s="2">
        <v>72000</v>
      </c>
      <c r="Y60" s="2">
        <v>63000</v>
      </c>
    </row>
    <row r="61" spans="1:25" x14ac:dyDescent="0.25">
      <c r="A61" t="s">
        <v>146</v>
      </c>
      <c r="B61" s="2">
        <v>1776000</v>
      </c>
      <c r="C61" s="2">
        <v>1926000</v>
      </c>
      <c r="D61" s="2">
        <v>2211000</v>
      </c>
      <c r="E61" s="2">
        <v>2309000</v>
      </c>
      <c r="F61" s="2">
        <v>2649000</v>
      </c>
      <c r="G61" s="2">
        <v>2978000</v>
      </c>
      <c r="H61" s="2">
        <v>2882000</v>
      </c>
      <c r="I61" s="2">
        <v>2811000</v>
      </c>
      <c r="J61" s="2">
        <v>3282000</v>
      </c>
      <c r="K61" s="2">
        <v>3450000</v>
      </c>
      <c r="L61" s="2">
        <v>3691000</v>
      </c>
      <c r="M61" s="2">
        <v>3965000</v>
      </c>
      <c r="N61" s="2">
        <v>3980000</v>
      </c>
      <c r="O61" s="2">
        <v>3980000</v>
      </c>
      <c r="P61" s="2">
        <v>3992000</v>
      </c>
      <c r="Q61" s="2">
        <v>4125000</v>
      </c>
      <c r="R61" s="2">
        <v>4306000</v>
      </c>
      <c r="S61" s="2">
        <v>4563000</v>
      </c>
      <c r="T61" s="2">
        <v>4690000</v>
      </c>
      <c r="U61" s="2">
        <v>5141400</v>
      </c>
      <c r="V61" s="2">
        <v>5600000</v>
      </c>
      <c r="W61" s="2">
        <v>5959300</v>
      </c>
      <c r="X61" s="2">
        <v>6188000</v>
      </c>
      <c r="Y61" s="2">
        <v>6569000</v>
      </c>
    </row>
    <row r="62" spans="1:25" x14ac:dyDescent="0.25">
      <c r="A62" t="s">
        <v>245</v>
      </c>
      <c r="B62" s="2">
        <v>70151407.967049912</v>
      </c>
      <c r="C62" s="2">
        <v>76746951.044679046</v>
      </c>
      <c r="D62" s="2">
        <v>79110935.096997455</v>
      </c>
      <c r="E62" s="2">
        <v>82145111.798199803</v>
      </c>
      <c r="F62" s="2">
        <v>83127409.414303094</v>
      </c>
      <c r="G62" s="2">
        <v>91314114.461241543</v>
      </c>
      <c r="H62" s="2">
        <v>90311820.912790835</v>
      </c>
      <c r="I62" s="2">
        <v>96043689.061419711</v>
      </c>
      <c r="J62" s="2">
        <v>98176232.478669733</v>
      </c>
      <c r="K62" s="2">
        <v>114699666.18852298</v>
      </c>
      <c r="L62" s="2">
        <v>124572419.89651938</v>
      </c>
      <c r="M62" s="2">
        <v>131644297.14705348</v>
      </c>
      <c r="N62" s="2">
        <v>151510944.30110151</v>
      </c>
      <c r="O62" s="2">
        <v>166902923.67641741</v>
      </c>
      <c r="P62" s="2">
        <v>159493839.44469053</v>
      </c>
      <c r="Q62" s="2">
        <v>179010297.22581065</v>
      </c>
      <c r="R62" s="2">
        <v>177504436.82979992</v>
      </c>
      <c r="S62" s="2">
        <v>190286045.8337695</v>
      </c>
      <c r="T62" s="2">
        <v>198410843.90623373</v>
      </c>
      <c r="U62" s="2">
        <v>222524716.65786257</v>
      </c>
      <c r="V62" s="2">
        <v>227478950.71139133</v>
      </c>
      <c r="W62" s="2">
        <v>221364260.63929683</v>
      </c>
      <c r="X62" s="2">
        <v>246442870.18097454</v>
      </c>
      <c r="Y62" s="2">
        <v>275587369.47764623</v>
      </c>
    </row>
    <row r="63" spans="1:25" x14ac:dyDescent="0.25">
      <c r="A63" t="s">
        <v>173</v>
      </c>
      <c r="B63" s="2">
        <v>77683073.371743843</v>
      </c>
      <c r="C63" s="2">
        <v>84241867.048461288</v>
      </c>
      <c r="D63" s="2">
        <v>84698870.666326523</v>
      </c>
      <c r="E63" s="2">
        <v>84590103.353019655</v>
      </c>
      <c r="F63" s="2">
        <v>93433363.429435834</v>
      </c>
      <c r="G63" s="2">
        <v>105029881.95640653</v>
      </c>
      <c r="H63" s="2">
        <v>110822017.91965814</v>
      </c>
      <c r="I63" s="2">
        <v>119828659.55309929</v>
      </c>
      <c r="J63" s="2">
        <v>107623996.47971946</v>
      </c>
      <c r="K63" s="2">
        <v>137711392.53417411</v>
      </c>
      <c r="L63" s="2">
        <v>148643896.2124998</v>
      </c>
      <c r="M63" s="2">
        <v>160086008.26141179</v>
      </c>
      <c r="N63" s="2">
        <v>177102899.07946289</v>
      </c>
      <c r="O63" s="2">
        <v>175804968.91877732</v>
      </c>
      <c r="P63" s="2">
        <v>172899870.54276055</v>
      </c>
      <c r="Q63" s="2">
        <v>195018784.76533592</v>
      </c>
      <c r="R63" s="2">
        <v>206832527.89676803</v>
      </c>
      <c r="S63" s="2">
        <v>221489481.34357494</v>
      </c>
      <c r="T63" s="2">
        <v>236156147.37759829</v>
      </c>
      <c r="U63" s="2">
        <v>249070596.17574066</v>
      </c>
      <c r="V63" s="2">
        <v>263417518.46513146</v>
      </c>
      <c r="W63" s="2">
        <v>283768499.4057762</v>
      </c>
      <c r="X63" s="2">
        <v>300522331.53307444</v>
      </c>
      <c r="Y63" s="2">
        <v>320268446.74450004</v>
      </c>
    </row>
    <row r="64" spans="1:25" x14ac:dyDescent="0.25">
      <c r="A64" t="s">
        <v>74</v>
      </c>
      <c r="B64" s="2">
        <v>43613160.983520359</v>
      </c>
      <c r="C64" s="2">
        <v>48046103.664549172</v>
      </c>
      <c r="D64" s="2">
        <v>48695368.472543448</v>
      </c>
      <c r="E64" s="2">
        <v>49142093.539120235</v>
      </c>
      <c r="F64" s="2">
        <v>54923563.961281046</v>
      </c>
      <c r="G64" s="2">
        <v>62845010.815843232</v>
      </c>
      <c r="H64" s="2">
        <v>68283607.050708756</v>
      </c>
      <c r="I64" s="2">
        <v>73898460.6914718</v>
      </c>
      <c r="J64" s="2">
        <v>65681092.651851319</v>
      </c>
      <c r="K64" s="2">
        <v>84046164.1020028</v>
      </c>
      <c r="L64" s="2">
        <v>91038512.869578123</v>
      </c>
      <c r="M64" s="2">
        <v>98307167.79306373</v>
      </c>
      <c r="N64" s="2">
        <v>109659556.4982549</v>
      </c>
      <c r="O64" s="2">
        <v>110339543.3871678</v>
      </c>
      <c r="P64" s="2">
        <v>108768130.64820273</v>
      </c>
      <c r="Q64" s="2">
        <v>119849435.97266124</v>
      </c>
      <c r="R64" s="2">
        <v>127992468.83715001</v>
      </c>
      <c r="S64" s="2">
        <v>134631328.17253792</v>
      </c>
      <c r="T64" s="2">
        <v>141425660.09960034</v>
      </c>
      <c r="U64" s="2">
        <v>144255678.13477072</v>
      </c>
      <c r="V64" s="2">
        <v>152892779.17085013</v>
      </c>
      <c r="W64" s="2">
        <v>161116622.26866686</v>
      </c>
      <c r="X64" s="2">
        <v>172249012.62777063</v>
      </c>
      <c r="Y64" s="2">
        <v>183241430.24931338</v>
      </c>
    </row>
    <row r="65" spans="1:25" x14ac:dyDescent="0.25">
      <c r="A65" t="s">
        <v>252</v>
      </c>
      <c r="B65" s="2">
        <v>43099283.798651025</v>
      </c>
      <c r="C65" s="2">
        <v>47493112.056083463</v>
      </c>
      <c r="D65" s="2">
        <v>48148489.771974854</v>
      </c>
      <c r="E65" s="2">
        <v>48569689.351171434</v>
      </c>
      <c r="F65" s="2">
        <v>54266519.062970065</v>
      </c>
      <c r="G65" s="2">
        <v>62091182.789220564</v>
      </c>
      <c r="H65" s="2">
        <v>67467332.021052435</v>
      </c>
      <c r="I65" s="2">
        <v>73015624.455012426</v>
      </c>
      <c r="J65" s="2">
        <v>64906989.461567417</v>
      </c>
      <c r="K65" s="2">
        <v>83063999.980990157</v>
      </c>
      <c r="L65" s="2">
        <v>89959229.316354468</v>
      </c>
      <c r="M65" s="2">
        <v>97137400.889973328</v>
      </c>
      <c r="N65" s="2">
        <v>108355358.73548448</v>
      </c>
      <c r="O65" s="2">
        <v>109019662.1609717</v>
      </c>
      <c r="P65" s="2">
        <v>107458654.11161818</v>
      </c>
      <c r="Q65" s="2">
        <v>118416110.61385156</v>
      </c>
      <c r="R65" s="2">
        <v>126484052.21627262</v>
      </c>
      <c r="S65" s="2">
        <v>133049086.06893495</v>
      </c>
      <c r="T65" s="2">
        <v>139748452.23620018</v>
      </c>
      <c r="U65" s="2">
        <v>142574364.51030537</v>
      </c>
      <c r="V65" s="2">
        <v>151127010.37118593</v>
      </c>
      <c r="W65" s="2">
        <v>159224453.79118615</v>
      </c>
      <c r="X65" s="2">
        <v>170203053.59418726</v>
      </c>
      <c r="Y65" s="2">
        <v>181041126.51955688</v>
      </c>
    </row>
    <row r="66" spans="1:25" x14ac:dyDescent="0.25">
      <c r="A66" t="s">
        <v>85</v>
      </c>
      <c r="B66" s="2">
        <v>440000</v>
      </c>
      <c r="C66" s="2">
        <v>494000</v>
      </c>
      <c r="D66" s="2">
        <v>529000</v>
      </c>
      <c r="E66" s="2">
        <v>511000</v>
      </c>
      <c r="F66" s="2">
        <v>518000</v>
      </c>
      <c r="G66" s="2">
        <v>627000</v>
      </c>
      <c r="H66" s="2">
        <v>641000</v>
      </c>
      <c r="I66" s="2">
        <v>683000</v>
      </c>
      <c r="J66" s="2">
        <v>761000</v>
      </c>
      <c r="K66" s="2">
        <v>819000</v>
      </c>
      <c r="L66" s="2">
        <v>860000</v>
      </c>
      <c r="M66" s="2">
        <v>841000</v>
      </c>
      <c r="N66" s="2">
        <v>937000</v>
      </c>
      <c r="O66" s="2">
        <v>1005000</v>
      </c>
      <c r="P66" s="2">
        <v>968000</v>
      </c>
      <c r="Q66" s="2">
        <v>1047000</v>
      </c>
      <c r="R66" s="2">
        <v>1141000</v>
      </c>
      <c r="S66" s="2">
        <v>1272000</v>
      </c>
      <c r="T66" s="2">
        <v>1364000</v>
      </c>
      <c r="U66" s="2">
        <v>1695000</v>
      </c>
      <c r="V66" s="2">
        <v>1676000</v>
      </c>
      <c r="W66" s="2">
        <v>1569000</v>
      </c>
      <c r="X66" s="2">
        <v>1806000</v>
      </c>
      <c r="Y66" s="2">
        <v>2535000</v>
      </c>
    </row>
    <row r="67" spans="1:25" x14ac:dyDescent="0.25">
      <c r="A67" t="s">
        <v>89</v>
      </c>
      <c r="B67" s="2">
        <v>2871000</v>
      </c>
      <c r="C67" s="2">
        <v>3528000</v>
      </c>
      <c r="D67" s="2">
        <v>3656000</v>
      </c>
      <c r="E67" s="2">
        <v>3213000</v>
      </c>
      <c r="F67" s="2">
        <v>4490000</v>
      </c>
      <c r="G67" s="2">
        <v>5116000</v>
      </c>
      <c r="H67" s="2">
        <v>4357000</v>
      </c>
      <c r="I67" s="2">
        <v>4906000</v>
      </c>
      <c r="J67" s="2">
        <v>5746000</v>
      </c>
      <c r="K67" s="2">
        <v>7795000</v>
      </c>
      <c r="L67" s="2">
        <v>8244000</v>
      </c>
      <c r="M67" s="2">
        <v>8646000</v>
      </c>
      <c r="N67" s="2">
        <v>10610000</v>
      </c>
      <c r="O67" s="2">
        <v>12296000</v>
      </c>
      <c r="P67" s="2">
        <v>11914000</v>
      </c>
      <c r="Q67" s="2">
        <v>14051000</v>
      </c>
      <c r="R67" s="2">
        <v>9497000</v>
      </c>
      <c r="S67" s="2">
        <v>11196000</v>
      </c>
      <c r="T67" s="2">
        <v>9174000</v>
      </c>
      <c r="U67" s="2">
        <v>9628300</v>
      </c>
      <c r="V67" s="2">
        <v>9139000</v>
      </c>
      <c r="W67" s="2">
        <v>5258000</v>
      </c>
      <c r="X67" s="2">
        <v>8157000</v>
      </c>
      <c r="Y67" s="2">
        <v>11196000</v>
      </c>
    </row>
    <row r="68" spans="1:25" x14ac:dyDescent="0.25">
      <c r="A68" t="s">
        <v>208</v>
      </c>
      <c r="B68" s="2">
        <v>235000</v>
      </c>
      <c r="C68" s="2">
        <v>283000</v>
      </c>
      <c r="D68" s="2">
        <v>387000</v>
      </c>
      <c r="E68" s="2">
        <v>542000</v>
      </c>
      <c r="F68" s="2">
        <v>658000</v>
      </c>
      <c r="G68" s="2">
        <v>795000</v>
      </c>
      <c r="H68" s="2">
        <v>735000</v>
      </c>
      <c r="I68" s="2">
        <v>798000</v>
      </c>
      <c r="J68" s="2">
        <v>720000</v>
      </c>
      <c r="K68" s="2">
        <v>951000</v>
      </c>
      <c r="L68" s="2">
        <v>1127000</v>
      </c>
      <c r="M68" s="2">
        <v>1279000</v>
      </c>
      <c r="N68" s="2">
        <v>1339000</v>
      </c>
      <c r="O68" s="2">
        <v>1385000</v>
      </c>
      <c r="P68" s="2">
        <v>1091000</v>
      </c>
      <c r="Q68" s="2">
        <v>1150000</v>
      </c>
      <c r="R68" s="2">
        <v>1184000</v>
      </c>
      <c r="S68" s="2">
        <v>1255000</v>
      </c>
      <c r="T68" s="2">
        <v>1283000</v>
      </c>
      <c r="U68" s="2">
        <v>1345000</v>
      </c>
      <c r="V68" s="2">
        <v>1402000</v>
      </c>
      <c r="W68" s="2">
        <v>1434000</v>
      </c>
      <c r="X68" s="2">
        <v>1556000</v>
      </c>
      <c r="Y68" s="2">
        <v>1677300</v>
      </c>
    </row>
    <row r="69" spans="1:25" x14ac:dyDescent="0.25">
      <c r="A69" t="s">
        <v>230</v>
      </c>
      <c r="B69" s="2" t="s">
        <v>28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  <c r="Y69" s="2" t="s">
        <v>28</v>
      </c>
    </row>
    <row r="70" spans="1:25" x14ac:dyDescent="0.25">
      <c r="A70" t="s">
        <v>257</v>
      </c>
      <c r="B70" s="2">
        <v>315000</v>
      </c>
      <c r="C70" s="2">
        <v>417000</v>
      </c>
      <c r="D70" s="2">
        <v>410000</v>
      </c>
      <c r="E70" s="2">
        <v>188000</v>
      </c>
      <c r="F70" s="2">
        <v>57000</v>
      </c>
      <c r="G70" s="2">
        <v>70000</v>
      </c>
      <c r="H70" s="2">
        <v>113000</v>
      </c>
      <c r="I70" s="2">
        <v>101000</v>
      </c>
      <c r="J70" s="2">
        <v>80000</v>
      </c>
      <c r="K70" s="2">
        <v>87000</v>
      </c>
      <c r="L70" s="2">
        <v>83000</v>
      </c>
      <c r="M70" s="2">
        <v>78000</v>
      </c>
      <c r="N70" s="2">
        <v>81000</v>
      </c>
      <c r="O70" s="2">
        <v>70000</v>
      </c>
      <c r="P70" s="2">
        <v>79000</v>
      </c>
      <c r="Q70" s="2">
        <v>84000</v>
      </c>
      <c r="R70" s="2">
        <v>107000</v>
      </c>
      <c r="S70" s="2">
        <v>129000</v>
      </c>
      <c r="T70" s="2">
        <v>141000</v>
      </c>
      <c r="U70" s="2">
        <v>119000</v>
      </c>
      <c r="V70" s="2">
        <v>114000</v>
      </c>
      <c r="W70" s="2">
        <v>142000</v>
      </c>
      <c r="X70" s="2" t="s">
        <v>28</v>
      </c>
      <c r="Y70" s="2" t="s">
        <v>28</v>
      </c>
    </row>
    <row r="71" spans="1:25" x14ac:dyDescent="0.25">
      <c r="A71" t="s">
        <v>187</v>
      </c>
      <c r="B71" s="2">
        <v>530000</v>
      </c>
      <c r="C71" s="2">
        <v>665000</v>
      </c>
      <c r="D71" s="2">
        <v>730000</v>
      </c>
      <c r="E71" s="2">
        <v>825000</v>
      </c>
      <c r="F71" s="2">
        <v>950000</v>
      </c>
      <c r="G71" s="2">
        <v>1220000</v>
      </c>
      <c r="H71" s="2">
        <v>1320000</v>
      </c>
      <c r="I71" s="2">
        <v>1362000</v>
      </c>
      <c r="J71" s="2">
        <v>1462000</v>
      </c>
      <c r="K71" s="2">
        <v>1750000</v>
      </c>
      <c r="L71" s="2">
        <v>1917000</v>
      </c>
      <c r="M71" s="2">
        <v>1940000</v>
      </c>
      <c r="N71" s="2">
        <v>1900000</v>
      </c>
      <c r="O71" s="2">
        <v>2222000</v>
      </c>
      <c r="P71" s="2">
        <v>2180000</v>
      </c>
      <c r="Q71" s="2">
        <v>2511000</v>
      </c>
      <c r="R71" s="2">
        <v>2823000</v>
      </c>
      <c r="S71" s="2">
        <v>2957000</v>
      </c>
      <c r="T71" s="2">
        <v>3111000</v>
      </c>
      <c r="U71" s="2">
        <v>3160000</v>
      </c>
      <c r="V71" s="2">
        <v>2961000</v>
      </c>
      <c r="W71" s="2">
        <v>3131000</v>
      </c>
      <c r="X71" s="2">
        <v>3244000</v>
      </c>
      <c r="Y71" s="2">
        <v>3234000</v>
      </c>
    </row>
    <row r="72" spans="1:25" x14ac:dyDescent="0.25">
      <c r="A72" t="s">
        <v>233</v>
      </c>
      <c r="B72" s="2">
        <v>300000</v>
      </c>
      <c r="C72" s="2">
        <v>315000</v>
      </c>
      <c r="D72" s="2">
        <v>269000</v>
      </c>
      <c r="E72" s="2">
        <v>284000</v>
      </c>
      <c r="F72" s="2">
        <v>289000</v>
      </c>
      <c r="G72" s="2">
        <v>281000</v>
      </c>
      <c r="H72" s="2">
        <v>283000</v>
      </c>
      <c r="I72" s="2">
        <v>256000</v>
      </c>
      <c r="J72" s="2">
        <v>461000</v>
      </c>
      <c r="K72" s="2">
        <v>459000</v>
      </c>
      <c r="L72" s="2">
        <v>837000</v>
      </c>
      <c r="M72" s="2">
        <v>873000</v>
      </c>
      <c r="N72" s="2">
        <v>869000</v>
      </c>
      <c r="O72" s="2">
        <v>756000</v>
      </c>
      <c r="P72" s="2">
        <v>908000</v>
      </c>
      <c r="Q72" s="2">
        <v>868000</v>
      </c>
      <c r="R72" s="2">
        <v>879000</v>
      </c>
      <c r="S72" s="2">
        <v>888000</v>
      </c>
      <c r="T72" s="2">
        <v>968000</v>
      </c>
      <c r="U72" s="2">
        <v>939000</v>
      </c>
      <c r="V72" s="2">
        <v>873000</v>
      </c>
      <c r="W72" s="2">
        <v>947000</v>
      </c>
      <c r="X72" s="2">
        <v>921000</v>
      </c>
      <c r="Y72" s="2">
        <v>782000</v>
      </c>
    </row>
    <row r="73" spans="1:25" x14ac:dyDescent="0.25">
      <c r="A73" t="s">
        <v>56</v>
      </c>
      <c r="B73" s="2">
        <v>103000</v>
      </c>
      <c r="C73" s="2">
        <v>109000</v>
      </c>
      <c r="D73" s="2">
        <v>139000</v>
      </c>
      <c r="E73" s="2">
        <v>112000</v>
      </c>
      <c r="F73" s="2">
        <v>115000</v>
      </c>
      <c r="G73" s="2">
        <v>136000</v>
      </c>
      <c r="H73" s="2">
        <v>148000</v>
      </c>
      <c r="I73" s="2">
        <v>156000</v>
      </c>
      <c r="J73" s="2">
        <v>180000</v>
      </c>
      <c r="K73" s="2">
        <v>184000</v>
      </c>
      <c r="L73" s="2">
        <v>227000</v>
      </c>
      <c r="M73" s="2">
        <v>330000</v>
      </c>
      <c r="N73" s="2">
        <v>358000</v>
      </c>
      <c r="O73" s="2">
        <v>383000</v>
      </c>
      <c r="P73" s="2">
        <v>427000</v>
      </c>
      <c r="Q73" s="2">
        <v>468000</v>
      </c>
      <c r="R73" s="2">
        <v>523000</v>
      </c>
      <c r="S73" s="2">
        <v>597000</v>
      </c>
      <c r="T73" s="2">
        <v>681000</v>
      </c>
      <c r="U73" s="2">
        <v>770000</v>
      </c>
      <c r="V73" s="2">
        <v>864000</v>
      </c>
      <c r="W73" s="2">
        <v>871000</v>
      </c>
      <c r="X73" s="2">
        <v>933000</v>
      </c>
      <c r="Y73" s="2">
        <v>849000</v>
      </c>
    </row>
    <row r="74" spans="1:25" x14ac:dyDescent="0.25">
      <c r="A74" t="s">
        <v>52</v>
      </c>
      <c r="B74" s="2">
        <v>196847000.00000003</v>
      </c>
      <c r="C74" s="2">
        <v>203603000.00000003</v>
      </c>
      <c r="D74" s="2">
        <v>217627000</v>
      </c>
      <c r="E74" s="2">
        <v>229558000</v>
      </c>
      <c r="F74" s="2">
        <v>240992000</v>
      </c>
      <c r="G74" s="2">
        <v>255219999.99999997</v>
      </c>
      <c r="H74" s="2">
        <v>253456999.99999997</v>
      </c>
      <c r="I74" s="2">
        <v>259071999.99999997</v>
      </c>
      <c r="J74" s="2">
        <v>257997999.99999997</v>
      </c>
      <c r="K74" s="2">
        <v>259715999.99999997</v>
      </c>
      <c r="L74" s="2">
        <v>268229999.99999997</v>
      </c>
      <c r="M74" s="2">
        <v>284573000</v>
      </c>
      <c r="N74" s="2">
        <v>293226000</v>
      </c>
      <c r="O74" s="2">
        <v>290467000</v>
      </c>
      <c r="P74" s="2">
        <v>277391000</v>
      </c>
      <c r="Q74" s="2">
        <v>284198000</v>
      </c>
      <c r="R74" s="2">
        <v>301386999.99999994</v>
      </c>
      <c r="S74" s="2">
        <v>308009999.99999994</v>
      </c>
      <c r="T74" s="2">
        <v>322754999.99999994</v>
      </c>
      <c r="U74" s="2">
        <v>337776999.99999988</v>
      </c>
      <c r="V74" s="2">
        <v>353221999.99999988</v>
      </c>
      <c r="W74" s="2">
        <v>367251999.99999988</v>
      </c>
      <c r="X74" s="2">
        <v>397085999.99999988</v>
      </c>
      <c r="Y74" s="2">
        <v>413959199.99999982</v>
      </c>
    </row>
    <row r="75" spans="1:25" x14ac:dyDescent="0.25">
      <c r="A75" t="s">
        <v>136</v>
      </c>
      <c r="B75" s="2">
        <v>300292168.88799071</v>
      </c>
      <c r="C75" s="2">
        <v>317938934.93494028</v>
      </c>
      <c r="D75" s="2">
        <v>342541303.31444484</v>
      </c>
      <c r="E75" s="2">
        <v>352983222.34079313</v>
      </c>
      <c r="F75" s="2">
        <v>361271030.14232308</v>
      </c>
      <c r="G75" s="2">
        <v>389836572.47910291</v>
      </c>
      <c r="H75" s="2">
        <v>390893382.83013499</v>
      </c>
      <c r="I75" s="2">
        <v>402531247.96513939</v>
      </c>
      <c r="J75" s="2">
        <v>405117127.13314837</v>
      </c>
      <c r="K75" s="2">
        <v>423368712.96637625</v>
      </c>
      <c r="L75" s="2">
        <v>446787779.24500757</v>
      </c>
      <c r="M75" s="2">
        <v>468452215.09085882</v>
      </c>
      <c r="N75" s="2">
        <v>494303950.15317267</v>
      </c>
      <c r="O75" s="2">
        <v>496285178.55803788</v>
      </c>
      <c r="P75" s="2">
        <v>471351413.28003806</v>
      </c>
      <c r="Q75" s="2">
        <v>484938945.80245972</v>
      </c>
      <c r="R75" s="2">
        <v>516232620.43751854</v>
      </c>
      <c r="S75" s="2">
        <v>541182050.81020868</v>
      </c>
      <c r="T75" s="2">
        <v>569249315.67309093</v>
      </c>
      <c r="U75" s="2">
        <v>582994926.20979679</v>
      </c>
      <c r="V75" s="2">
        <v>608656396.70937371</v>
      </c>
      <c r="W75" s="2">
        <v>621598529.99685287</v>
      </c>
      <c r="X75" s="2">
        <v>675130478.96150899</v>
      </c>
      <c r="Y75" s="2">
        <v>712592479.69081831</v>
      </c>
    </row>
    <row r="76" spans="1:25" x14ac:dyDescent="0.25">
      <c r="A76" t="s">
        <v>94</v>
      </c>
      <c r="B76" s="2">
        <v>32582761.15819918</v>
      </c>
      <c r="C76" s="2">
        <v>39146361.700130843</v>
      </c>
      <c r="D76" s="2">
        <v>46682673.256105304</v>
      </c>
      <c r="E76" s="2">
        <v>43187316.975675896</v>
      </c>
      <c r="F76" s="2">
        <v>41427173.843272291</v>
      </c>
      <c r="G76" s="2">
        <v>50736778.758132055</v>
      </c>
      <c r="H76" s="2">
        <v>56528445.843139991</v>
      </c>
      <c r="I76" s="2">
        <v>63187395.301440984</v>
      </c>
      <c r="J76" s="2">
        <v>66264751.749069102</v>
      </c>
      <c r="K76" s="2">
        <v>75925144.24747768</v>
      </c>
      <c r="L76" s="2">
        <v>81223195.331891656</v>
      </c>
      <c r="M76" s="2">
        <v>82914374.043733075</v>
      </c>
      <c r="N76" s="2">
        <v>99196172.807300046</v>
      </c>
      <c r="O76" s="2">
        <v>107586886.62085383</v>
      </c>
      <c r="P76" s="2">
        <v>99549190.663222864</v>
      </c>
      <c r="Q76" s="2">
        <v>103454477.59074058</v>
      </c>
      <c r="R76" s="2">
        <v>113982005.58849159</v>
      </c>
      <c r="S76" s="2">
        <v>129882513.17221074</v>
      </c>
      <c r="T76" s="2">
        <v>138440192.82595819</v>
      </c>
      <c r="U76" s="2">
        <v>130194746.64849144</v>
      </c>
      <c r="V76" s="2">
        <v>131725087.45990045</v>
      </c>
      <c r="W76" s="2">
        <v>123944583.27872004</v>
      </c>
      <c r="X76" s="2">
        <v>138432257.27328634</v>
      </c>
      <c r="Y76" s="2">
        <v>155252576.80195624</v>
      </c>
    </row>
    <row r="77" spans="1:25" x14ac:dyDescent="0.25">
      <c r="A77" t="s">
        <v>172</v>
      </c>
      <c r="B77" s="2">
        <v>53974139.311778851</v>
      </c>
      <c r="C77" s="2">
        <v>62171723.890308283</v>
      </c>
      <c r="D77" s="2">
        <v>71079069.998484224</v>
      </c>
      <c r="E77" s="2">
        <v>67173989.618662044</v>
      </c>
      <c r="F77" s="2">
        <v>63832053.385663651</v>
      </c>
      <c r="G77" s="2">
        <v>74591936.895533994</v>
      </c>
      <c r="H77" s="2">
        <v>78549701.500749066</v>
      </c>
      <c r="I77" s="2">
        <v>84485868.40501003</v>
      </c>
      <c r="J77" s="2">
        <v>87754768.923082173</v>
      </c>
      <c r="K77" s="2">
        <v>98462641.437562987</v>
      </c>
      <c r="L77" s="2">
        <v>104494246.21756457</v>
      </c>
      <c r="M77" s="2">
        <v>106916314.78304766</v>
      </c>
      <c r="N77" s="2">
        <v>122968436.23610646</v>
      </c>
      <c r="O77" s="2">
        <v>129364257.64417505</v>
      </c>
      <c r="P77" s="2">
        <v>120288283.98300405</v>
      </c>
      <c r="Q77" s="2">
        <v>125201307.23721336</v>
      </c>
      <c r="R77" s="2">
        <v>137433868.11436367</v>
      </c>
      <c r="S77" s="2">
        <v>155270145.86186227</v>
      </c>
      <c r="T77" s="2">
        <v>165376682.64109823</v>
      </c>
      <c r="U77" s="2">
        <v>158033713.11201283</v>
      </c>
      <c r="V77" s="2">
        <v>161377539.08905926</v>
      </c>
      <c r="W77" s="2">
        <v>155508323.12679678</v>
      </c>
      <c r="X77" s="2">
        <v>172583144.60341519</v>
      </c>
      <c r="Y77" s="2">
        <v>191829289.56394401</v>
      </c>
    </row>
    <row r="78" spans="1:25" x14ac:dyDescent="0.25">
      <c r="A78" t="s">
        <v>13</v>
      </c>
      <c r="B78" s="2">
        <v>263195024.1125972</v>
      </c>
      <c r="C78" s="2">
        <v>273488812.20095015</v>
      </c>
      <c r="D78" s="2">
        <v>290220746.6994018</v>
      </c>
      <c r="E78" s="2">
        <v>302543694.58559316</v>
      </c>
      <c r="F78" s="2">
        <v>312662663.3931576</v>
      </c>
      <c r="G78" s="2">
        <v>331006186.88657355</v>
      </c>
      <c r="H78" s="2">
        <v>326332887.33767909</v>
      </c>
      <c r="I78" s="2">
        <v>332175540.22880358</v>
      </c>
      <c r="J78" s="2">
        <v>333605092.68764234</v>
      </c>
      <c r="K78" s="2">
        <v>343487516.84374428</v>
      </c>
      <c r="L78" s="2">
        <v>360673000.00000012</v>
      </c>
      <c r="M78" s="2">
        <v>380133000.00000012</v>
      </c>
      <c r="N78" s="2">
        <v>390877000.00000006</v>
      </c>
      <c r="O78" s="2">
        <v>386458000.00000006</v>
      </c>
      <c r="P78" s="2">
        <v>368742000.00000006</v>
      </c>
      <c r="Q78" s="2">
        <v>378071000</v>
      </c>
      <c r="R78" s="2">
        <v>398567000</v>
      </c>
      <c r="S78" s="2">
        <v>408568000</v>
      </c>
      <c r="T78" s="2">
        <v>427745000</v>
      </c>
      <c r="U78" s="2">
        <v>449929000</v>
      </c>
      <c r="V78" s="2">
        <v>473428000</v>
      </c>
      <c r="W78" s="2">
        <v>494959999.99999994</v>
      </c>
      <c r="X78" s="2">
        <v>533822000</v>
      </c>
      <c r="Y78" s="2">
        <v>555887200</v>
      </c>
    </row>
    <row r="79" spans="1:25" x14ac:dyDescent="0.25">
      <c r="A79" t="s">
        <v>114</v>
      </c>
      <c r="B79" s="2" t="s">
        <v>28</v>
      </c>
      <c r="C79" s="2" t="s">
        <v>28</v>
      </c>
      <c r="D79" s="2" t="s">
        <v>28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  <c r="Y79" s="2" t="s">
        <v>28</v>
      </c>
    </row>
    <row r="80" spans="1:25" x14ac:dyDescent="0.25">
      <c r="A80" t="s">
        <v>54</v>
      </c>
      <c r="B80" s="2">
        <v>318000</v>
      </c>
      <c r="C80" s="2">
        <v>340000</v>
      </c>
      <c r="D80" s="2">
        <v>359000</v>
      </c>
      <c r="E80" s="2">
        <v>371000</v>
      </c>
      <c r="F80" s="2">
        <v>410000</v>
      </c>
      <c r="G80" s="2">
        <v>294000</v>
      </c>
      <c r="H80" s="2">
        <v>348000</v>
      </c>
      <c r="I80" s="2">
        <v>398000</v>
      </c>
      <c r="J80" s="2">
        <v>431000</v>
      </c>
      <c r="K80" s="2">
        <v>504000</v>
      </c>
      <c r="L80" s="2">
        <v>545000</v>
      </c>
      <c r="M80" s="2">
        <v>549000</v>
      </c>
      <c r="N80" s="2">
        <v>540000</v>
      </c>
      <c r="O80" s="2">
        <v>585000</v>
      </c>
      <c r="P80" s="2">
        <v>542000</v>
      </c>
      <c r="Q80" s="2">
        <v>632000</v>
      </c>
      <c r="R80" s="2">
        <v>675000</v>
      </c>
      <c r="S80" s="2">
        <v>661000</v>
      </c>
      <c r="T80" s="2">
        <v>659000</v>
      </c>
      <c r="U80" s="2">
        <v>693000</v>
      </c>
      <c r="V80" s="2">
        <v>755000</v>
      </c>
      <c r="W80" s="2">
        <v>792000</v>
      </c>
      <c r="X80" s="2">
        <v>843000</v>
      </c>
      <c r="Y80" s="2">
        <v>870000</v>
      </c>
    </row>
    <row r="81" spans="1:25" x14ac:dyDescent="0.25">
      <c r="A81" t="s">
        <v>20</v>
      </c>
      <c r="B81" s="2">
        <v>1779000</v>
      </c>
      <c r="C81" s="2">
        <v>1724000</v>
      </c>
      <c r="D81" s="2">
        <v>1832000</v>
      </c>
      <c r="E81" s="2">
        <v>1867000</v>
      </c>
      <c r="F81" s="2">
        <v>1831000</v>
      </c>
      <c r="G81" s="2">
        <v>1971000</v>
      </c>
      <c r="H81" s="2">
        <v>1999000</v>
      </c>
      <c r="I81" s="2">
        <v>2043000</v>
      </c>
      <c r="J81" s="2">
        <v>2047000</v>
      </c>
      <c r="K81" s="2">
        <v>2083000</v>
      </c>
      <c r="L81" s="2">
        <v>2080000</v>
      </c>
      <c r="M81" s="2">
        <v>2317000</v>
      </c>
      <c r="N81" s="2">
        <v>2472000</v>
      </c>
      <c r="O81" s="2">
        <v>2494000</v>
      </c>
      <c r="P81" s="2">
        <v>2220000</v>
      </c>
      <c r="Q81" s="2">
        <v>2319000</v>
      </c>
      <c r="R81" s="2">
        <v>2623000</v>
      </c>
      <c r="S81" s="2">
        <v>2778000</v>
      </c>
      <c r="T81" s="2">
        <v>2797000</v>
      </c>
      <c r="U81" s="2">
        <v>2731000</v>
      </c>
      <c r="V81" s="2">
        <v>2622000</v>
      </c>
      <c r="W81" s="2">
        <v>2789000</v>
      </c>
      <c r="X81" s="2">
        <v>3180000</v>
      </c>
      <c r="Y81" s="2">
        <v>3224000</v>
      </c>
    </row>
    <row r="82" spans="1:25" x14ac:dyDescent="0.25">
      <c r="A82" t="s">
        <v>77</v>
      </c>
      <c r="B82" s="2">
        <v>5342337.0009942716</v>
      </c>
      <c r="C82" s="2">
        <v>6330472.0216924474</v>
      </c>
      <c r="D82" s="2">
        <v>6126748.3233098472</v>
      </c>
      <c r="E82" s="2">
        <v>7424277.3727646247</v>
      </c>
      <c r="F82" s="2">
        <v>7935532.3617510116</v>
      </c>
      <c r="G82" s="2">
        <v>8667207.878176773</v>
      </c>
      <c r="H82" s="2">
        <v>9003411.4667279664</v>
      </c>
      <c r="I82" s="2">
        <v>9831175.0940655861</v>
      </c>
      <c r="J82" s="2">
        <v>10219496.056466693</v>
      </c>
      <c r="K82" s="2">
        <v>11466459.233796198</v>
      </c>
      <c r="L82" s="2">
        <v>11792594.049830278</v>
      </c>
      <c r="M82" s="2">
        <v>14812946.201723002</v>
      </c>
      <c r="N82" s="2">
        <v>15808841.434207721</v>
      </c>
      <c r="O82" s="2">
        <v>17881726.343397524</v>
      </c>
      <c r="P82" s="2">
        <v>20627205.959057681</v>
      </c>
      <c r="Q82" s="2">
        <v>25111465.178231295</v>
      </c>
      <c r="R82" s="2">
        <v>21015949.641771242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</row>
    <row r="83" spans="1:25" x14ac:dyDescent="0.25">
      <c r="A83" t="s">
        <v>130</v>
      </c>
      <c r="B83" s="2">
        <v>60033000</v>
      </c>
      <c r="C83" s="2">
        <v>62406000</v>
      </c>
      <c r="D83" s="2">
        <v>66591000</v>
      </c>
      <c r="E83" s="2">
        <v>70109000</v>
      </c>
      <c r="F83" s="2">
        <v>73147000</v>
      </c>
      <c r="G83" s="2">
        <v>77190000</v>
      </c>
      <c r="H83" s="2">
        <v>75202000</v>
      </c>
      <c r="I83" s="2">
        <v>77012000</v>
      </c>
      <c r="J83" s="2">
        <v>75048000</v>
      </c>
      <c r="K83" s="2">
        <v>74433000</v>
      </c>
      <c r="L83" s="2">
        <v>74988000</v>
      </c>
      <c r="M83" s="2">
        <v>77916000</v>
      </c>
      <c r="N83" s="2">
        <v>80853000</v>
      </c>
      <c r="O83" s="2">
        <v>79218000</v>
      </c>
      <c r="P83" s="2">
        <v>76764000</v>
      </c>
      <c r="Q83" s="2">
        <v>76647000</v>
      </c>
      <c r="R83" s="2">
        <v>80499000</v>
      </c>
      <c r="S83" s="2">
        <v>81980000</v>
      </c>
      <c r="T83" s="2">
        <v>83634000</v>
      </c>
      <c r="U83" s="2">
        <v>83701000</v>
      </c>
      <c r="V83" s="2">
        <v>84452000</v>
      </c>
      <c r="W83" s="2">
        <v>82682000</v>
      </c>
      <c r="X83" s="2">
        <v>86758000</v>
      </c>
      <c r="Y83" s="2">
        <v>89322000</v>
      </c>
    </row>
    <row r="84" spans="1:25" x14ac:dyDescent="0.25">
      <c r="A84" t="s">
        <v>121</v>
      </c>
      <c r="B84" s="2">
        <v>172000</v>
      </c>
      <c r="C84" s="2">
        <v>164000</v>
      </c>
      <c r="D84" s="2">
        <v>180000</v>
      </c>
      <c r="E84" s="2">
        <v>189000</v>
      </c>
      <c r="F84" s="2">
        <v>211000</v>
      </c>
      <c r="G84" s="2">
        <v>252000</v>
      </c>
      <c r="H84" s="2">
        <v>228000</v>
      </c>
      <c r="I84" s="2">
        <v>189000</v>
      </c>
      <c r="J84" s="2">
        <v>213000</v>
      </c>
      <c r="K84" s="2">
        <v>212000</v>
      </c>
      <c r="L84" s="2">
        <v>208000</v>
      </c>
      <c r="M84" s="2">
        <v>222000</v>
      </c>
      <c r="N84" s="2">
        <v>218000</v>
      </c>
      <c r="O84" s="2">
        <v>196000</v>
      </c>
      <c r="P84" s="2">
        <v>160000</v>
      </c>
      <c r="Q84" s="2">
        <v>154000</v>
      </c>
      <c r="R84" s="2">
        <v>163000</v>
      </c>
      <c r="S84" s="2">
        <v>169000</v>
      </c>
      <c r="T84" s="2">
        <v>164000</v>
      </c>
      <c r="U84" s="2">
        <v>181000</v>
      </c>
      <c r="V84" s="2">
        <v>184000</v>
      </c>
      <c r="W84" s="2">
        <v>192000</v>
      </c>
      <c r="X84" s="2">
        <v>199000</v>
      </c>
      <c r="Y84" s="2">
        <v>216300</v>
      </c>
    </row>
    <row r="85" spans="1:25" x14ac:dyDescent="0.25">
      <c r="A85" t="s">
        <v>179</v>
      </c>
      <c r="B85" s="2">
        <v>125000</v>
      </c>
      <c r="C85" s="2">
        <v>145000</v>
      </c>
      <c r="D85" s="2">
        <v>167000</v>
      </c>
      <c r="E85" s="2">
        <v>195000</v>
      </c>
      <c r="F85" s="2">
        <v>178000</v>
      </c>
      <c r="G85" s="2">
        <v>155000</v>
      </c>
      <c r="H85" s="2">
        <v>169000</v>
      </c>
      <c r="I85" s="2">
        <v>208000</v>
      </c>
      <c r="J85" s="2">
        <v>222000</v>
      </c>
      <c r="K85" s="2">
        <v>244000</v>
      </c>
      <c r="L85" s="2">
        <v>269000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</row>
    <row r="86" spans="1:25" x14ac:dyDescent="0.25">
      <c r="A86" t="s">
        <v>8</v>
      </c>
      <c r="B86" s="2">
        <v>45000</v>
      </c>
      <c r="C86" s="2">
        <v>77000</v>
      </c>
      <c r="D86" s="2">
        <v>85000</v>
      </c>
      <c r="E86" s="2">
        <v>91000</v>
      </c>
      <c r="F86" s="2">
        <v>96000</v>
      </c>
      <c r="G86" s="2">
        <v>79000</v>
      </c>
      <c r="H86" s="2">
        <v>57000</v>
      </c>
      <c r="I86" s="2">
        <v>81000</v>
      </c>
      <c r="J86" s="2">
        <v>89000</v>
      </c>
      <c r="K86" s="2">
        <v>90000</v>
      </c>
      <c r="L86" s="2">
        <v>108000</v>
      </c>
      <c r="M86" s="2">
        <v>125000</v>
      </c>
      <c r="N86" s="2">
        <v>143000</v>
      </c>
      <c r="O86" s="2">
        <v>147000</v>
      </c>
      <c r="P86" s="2">
        <v>142000</v>
      </c>
      <c r="Q86" s="2">
        <v>91000</v>
      </c>
      <c r="R86" s="2">
        <v>106000</v>
      </c>
      <c r="S86" s="2">
        <v>157000</v>
      </c>
      <c r="T86" s="2">
        <v>171000</v>
      </c>
      <c r="U86" s="2">
        <v>156000</v>
      </c>
      <c r="V86" s="2">
        <v>449000</v>
      </c>
      <c r="W86" s="2">
        <v>450000</v>
      </c>
      <c r="X86" s="2">
        <v>522000</v>
      </c>
      <c r="Y86" s="2">
        <v>552000</v>
      </c>
    </row>
    <row r="87" spans="1:25" x14ac:dyDescent="0.25">
      <c r="A87" t="s">
        <v>225</v>
      </c>
      <c r="B87" s="2" t="s">
        <v>28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>
        <v>1067000</v>
      </c>
      <c r="R87" s="2">
        <v>1833000</v>
      </c>
      <c r="S87" s="2">
        <v>2460000</v>
      </c>
      <c r="T87" s="2">
        <v>2884000</v>
      </c>
      <c r="U87" s="2">
        <v>2939000</v>
      </c>
      <c r="V87" s="2">
        <v>3012000</v>
      </c>
      <c r="W87" s="2">
        <v>3297000</v>
      </c>
      <c r="X87" s="2">
        <v>4069400</v>
      </c>
      <c r="Y87" s="2">
        <v>4757000</v>
      </c>
    </row>
    <row r="88" spans="1:25" x14ac:dyDescent="0.25">
      <c r="A88" t="s">
        <v>170</v>
      </c>
      <c r="B88" s="2">
        <v>14847000</v>
      </c>
      <c r="C88" s="2">
        <v>15205000</v>
      </c>
      <c r="D88" s="2">
        <v>15837000</v>
      </c>
      <c r="E88" s="2">
        <v>16511000</v>
      </c>
      <c r="F88" s="2">
        <v>17116000</v>
      </c>
      <c r="G88" s="2">
        <v>18983000</v>
      </c>
      <c r="H88" s="2">
        <v>17861000</v>
      </c>
      <c r="I88" s="2">
        <v>17969000</v>
      </c>
      <c r="J88" s="2">
        <v>18399000</v>
      </c>
      <c r="K88" s="2">
        <v>20137000</v>
      </c>
      <c r="L88" s="2">
        <v>21500000</v>
      </c>
      <c r="M88" s="2">
        <v>23569000</v>
      </c>
      <c r="N88" s="2">
        <v>24421000</v>
      </c>
      <c r="O88" s="2">
        <v>24884000</v>
      </c>
      <c r="P88" s="2">
        <v>24220000</v>
      </c>
      <c r="Q88" s="2">
        <v>26875000</v>
      </c>
      <c r="R88" s="2">
        <v>28374000</v>
      </c>
      <c r="S88" s="2">
        <v>30411000</v>
      </c>
      <c r="T88" s="2">
        <v>31545000</v>
      </c>
      <c r="U88" s="2">
        <v>32999000</v>
      </c>
      <c r="V88" s="2">
        <v>34970000</v>
      </c>
      <c r="W88" s="2">
        <v>35555000</v>
      </c>
      <c r="X88" s="2">
        <v>37452000</v>
      </c>
      <c r="Y88" s="2">
        <v>38881000</v>
      </c>
    </row>
    <row r="89" spans="1:25" x14ac:dyDescent="0.25">
      <c r="A89" t="s">
        <v>61</v>
      </c>
      <c r="B89" s="2">
        <v>286000</v>
      </c>
      <c r="C89" s="2">
        <v>305000</v>
      </c>
      <c r="D89" s="2">
        <v>325000</v>
      </c>
      <c r="E89" s="2">
        <v>348000</v>
      </c>
      <c r="F89" s="2">
        <v>373000</v>
      </c>
      <c r="G89" s="2">
        <v>399000</v>
      </c>
      <c r="H89" s="2">
        <v>439000</v>
      </c>
      <c r="I89" s="2">
        <v>483000</v>
      </c>
      <c r="J89" s="2">
        <v>531000</v>
      </c>
      <c r="K89" s="2">
        <v>584000</v>
      </c>
      <c r="L89" s="2">
        <v>429000</v>
      </c>
      <c r="M89" s="2">
        <v>497000</v>
      </c>
      <c r="N89" s="2">
        <v>587000</v>
      </c>
      <c r="O89" s="2">
        <v>698000</v>
      </c>
      <c r="P89" s="2">
        <v>803000</v>
      </c>
      <c r="Q89" s="2">
        <v>931000</v>
      </c>
      <c r="R89" s="2">
        <v>821000</v>
      </c>
      <c r="S89" s="2">
        <v>903000</v>
      </c>
      <c r="T89" s="2">
        <v>994000</v>
      </c>
      <c r="U89" s="2">
        <v>825000</v>
      </c>
      <c r="V89" s="2">
        <v>897000</v>
      </c>
      <c r="W89" s="2" t="s">
        <v>28</v>
      </c>
      <c r="X89" s="2" t="s">
        <v>28</v>
      </c>
      <c r="Y89" s="2" t="s">
        <v>28</v>
      </c>
    </row>
    <row r="90" spans="1:25" x14ac:dyDescent="0.25">
      <c r="A90" t="s">
        <v>50</v>
      </c>
      <c r="B90" s="2" t="s">
        <v>28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</row>
    <row r="91" spans="1:25" x14ac:dyDescent="0.25">
      <c r="A91" t="s">
        <v>244</v>
      </c>
      <c r="B91" s="2">
        <v>10130000</v>
      </c>
      <c r="C91" s="2">
        <v>9233000</v>
      </c>
      <c r="D91" s="2">
        <v>10070000</v>
      </c>
      <c r="E91" s="2">
        <v>10916000</v>
      </c>
      <c r="F91" s="2">
        <v>12164000</v>
      </c>
      <c r="G91" s="2">
        <v>13096000</v>
      </c>
      <c r="H91" s="2">
        <v>14057000</v>
      </c>
      <c r="I91" s="2">
        <v>14180000</v>
      </c>
      <c r="J91" s="2">
        <v>13969000</v>
      </c>
      <c r="K91" s="2">
        <v>13313000</v>
      </c>
      <c r="L91" s="2">
        <v>14765000</v>
      </c>
      <c r="M91" s="2">
        <v>16039000</v>
      </c>
      <c r="N91" s="2">
        <v>16165000</v>
      </c>
      <c r="O91" s="2">
        <v>15939000</v>
      </c>
      <c r="P91" s="2">
        <v>14915000</v>
      </c>
      <c r="Q91" s="2">
        <v>15007000</v>
      </c>
      <c r="R91" s="2">
        <v>16427000</v>
      </c>
      <c r="S91" s="2">
        <v>15518000</v>
      </c>
      <c r="T91" s="2">
        <v>17920000</v>
      </c>
      <c r="U91" s="2">
        <v>22033000</v>
      </c>
      <c r="V91" s="2">
        <v>23599000</v>
      </c>
      <c r="W91" s="2">
        <v>24799000</v>
      </c>
      <c r="X91" s="2">
        <v>27194000</v>
      </c>
      <c r="Y91" s="2">
        <v>30123000</v>
      </c>
    </row>
    <row r="92" spans="1:25" x14ac:dyDescent="0.25">
      <c r="A92" t="s">
        <v>191</v>
      </c>
      <c r="B92" s="2" t="s">
        <v>28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</row>
    <row r="93" spans="1:25" x14ac:dyDescent="0.25">
      <c r="A93" t="s">
        <v>29</v>
      </c>
      <c r="B93" s="2">
        <v>108000</v>
      </c>
      <c r="C93" s="2">
        <v>108000</v>
      </c>
      <c r="D93" s="2">
        <v>111000</v>
      </c>
      <c r="E93" s="2">
        <v>116000</v>
      </c>
      <c r="F93" s="2">
        <v>125000</v>
      </c>
      <c r="G93" s="2">
        <v>129000</v>
      </c>
      <c r="H93" s="2">
        <v>123000</v>
      </c>
      <c r="I93" s="2">
        <v>132000</v>
      </c>
      <c r="J93" s="2">
        <v>142000</v>
      </c>
      <c r="K93" s="2">
        <v>134000</v>
      </c>
      <c r="L93" s="2">
        <v>99000</v>
      </c>
      <c r="M93" s="2">
        <v>119000</v>
      </c>
      <c r="N93" s="2">
        <v>130000</v>
      </c>
      <c r="O93" s="2">
        <v>130000</v>
      </c>
      <c r="P93" s="2">
        <v>114000</v>
      </c>
      <c r="Q93" s="2">
        <v>110000</v>
      </c>
      <c r="R93" s="2">
        <v>118000</v>
      </c>
      <c r="S93" s="2">
        <v>125000</v>
      </c>
      <c r="T93" s="2">
        <v>128000</v>
      </c>
      <c r="U93" s="2">
        <v>150000</v>
      </c>
      <c r="V93" s="2">
        <v>155000</v>
      </c>
      <c r="W93" s="2">
        <v>156000</v>
      </c>
      <c r="X93" s="2">
        <v>168000</v>
      </c>
      <c r="Y93" s="2">
        <v>185000</v>
      </c>
    </row>
    <row r="94" spans="1:25" x14ac:dyDescent="0.25">
      <c r="A94" t="s">
        <v>260</v>
      </c>
      <c r="B94" s="2">
        <v>1362000</v>
      </c>
      <c r="C94" s="2">
        <v>1373000</v>
      </c>
      <c r="D94" s="2">
        <v>1382000</v>
      </c>
      <c r="E94" s="2">
        <v>1137000</v>
      </c>
      <c r="F94" s="2">
        <v>1162000</v>
      </c>
      <c r="G94" s="2">
        <v>1287000</v>
      </c>
      <c r="H94" s="2">
        <v>1159000</v>
      </c>
      <c r="I94" s="2">
        <v>1059000</v>
      </c>
      <c r="J94" s="2">
        <v>910000</v>
      </c>
      <c r="K94" s="2">
        <v>1160000</v>
      </c>
      <c r="L94" s="2">
        <v>1228000</v>
      </c>
      <c r="M94" s="2">
        <v>1212000</v>
      </c>
      <c r="N94" s="2">
        <v>1225000</v>
      </c>
      <c r="O94" s="2">
        <v>1142000</v>
      </c>
      <c r="P94" s="2">
        <v>1053000</v>
      </c>
      <c r="Q94" s="2">
        <v>1197000</v>
      </c>
      <c r="R94" s="2">
        <v>1160000</v>
      </c>
      <c r="S94" s="2">
        <v>1308000</v>
      </c>
      <c r="T94" s="2">
        <v>1334000</v>
      </c>
      <c r="U94" s="2">
        <v>1343000</v>
      </c>
      <c r="V94" s="2">
        <v>1409000</v>
      </c>
      <c r="W94" s="2">
        <v>1536000</v>
      </c>
      <c r="X94" s="2">
        <v>1545000</v>
      </c>
      <c r="Y94" s="2">
        <v>1549000</v>
      </c>
    </row>
    <row r="95" spans="1:25" x14ac:dyDescent="0.25">
      <c r="A95" t="s">
        <v>90</v>
      </c>
      <c r="B95" s="2" t="s">
        <v>28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>
        <v>1448000</v>
      </c>
      <c r="O95" s="2">
        <v>1527000</v>
      </c>
      <c r="P95" s="2">
        <v>1054000</v>
      </c>
      <c r="Q95" s="2">
        <v>1119000</v>
      </c>
      <c r="R95" s="2">
        <v>1160000</v>
      </c>
      <c r="S95" s="2">
        <v>1200000</v>
      </c>
      <c r="T95" s="2">
        <v>1224000</v>
      </c>
      <c r="U95" s="2">
        <v>1371000</v>
      </c>
      <c r="V95" s="2">
        <v>1473000</v>
      </c>
      <c r="W95" s="2">
        <v>1585000</v>
      </c>
      <c r="X95" s="2">
        <v>1660000</v>
      </c>
      <c r="Y95" s="2">
        <v>1781000</v>
      </c>
    </row>
    <row r="96" spans="1:25" x14ac:dyDescent="0.25">
      <c r="A96" t="s">
        <v>211</v>
      </c>
      <c r="B96" s="2" t="s">
        <v>28</v>
      </c>
      <c r="C96" s="2">
        <v>12000</v>
      </c>
      <c r="D96" s="2">
        <v>17000</v>
      </c>
      <c r="E96" s="2">
        <v>23000</v>
      </c>
      <c r="F96" s="2">
        <v>27000</v>
      </c>
      <c r="G96" s="2">
        <v>33000</v>
      </c>
      <c r="H96" s="2">
        <v>38000</v>
      </c>
      <c r="I96" s="2">
        <v>43000</v>
      </c>
      <c r="J96" s="2">
        <v>44000</v>
      </c>
      <c r="K96" s="2">
        <v>45000</v>
      </c>
      <c r="L96" s="2">
        <v>45000</v>
      </c>
      <c r="M96" s="2">
        <v>46100</v>
      </c>
      <c r="N96" s="2">
        <v>30000</v>
      </c>
      <c r="O96" s="2">
        <v>24000</v>
      </c>
      <c r="P96" s="2" t="s">
        <v>28</v>
      </c>
      <c r="Q96" s="2">
        <v>12400</v>
      </c>
      <c r="R96" s="2">
        <v>131000</v>
      </c>
      <c r="S96" s="2">
        <v>96000</v>
      </c>
      <c r="T96" s="2">
        <v>56000</v>
      </c>
      <c r="U96" s="2">
        <v>33000</v>
      </c>
      <c r="V96" s="2">
        <v>35000</v>
      </c>
      <c r="W96" s="2">
        <v>63000</v>
      </c>
      <c r="X96" s="2">
        <v>99000</v>
      </c>
      <c r="Y96" s="2" t="s">
        <v>28</v>
      </c>
    </row>
    <row r="97" spans="1:26" x14ac:dyDescent="0.25">
      <c r="A97" t="s">
        <v>213</v>
      </c>
      <c r="B97" s="2" t="s">
        <v>28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28</v>
      </c>
      <c r="H97" s="2">
        <v>7800</v>
      </c>
      <c r="I97" s="2" t="s">
        <v>28</v>
      </c>
      <c r="J97" s="2" t="s">
        <v>28</v>
      </c>
      <c r="K97" s="2" t="s">
        <v>28</v>
      </c>
      <c r="L97" s="2">
        <v>5000</v>
      </c>
      <c r="M97" s="2">
        <v>11600</v>
      </c>
      <c r="N97" s="2">
        <v>15600</v>
      </c>
      <c r="O97" s="2">
        <v>18000</v>
      </c>
      <c r="P97" s="2">
        <v>16000</v>
      </c>
      <c r="Q97" s="2">
        <v>22300</v>
      </c>
      <c r="R97" s="2">
        <v>36700</v>
      </c>
      <c r="S97" s="2">
        <v>35400</v>
      </c>
      <c r="T97" s="2">
        <v>35500</v>
      </c>
      <c r="U97" s="2">
        <v>36100</v>
      </c>
      <c r="V97" s="2">
        <v>43800</v>
      </c>
      <c r="W97" s="2">
        <v>45200</v>
      </c>
      <c r="X97" s="2" t="s">
        <v>28</v>
      </c>
      <c r="Y97" s="2" t="s">
        <v>28</v>
      </c>
    </row>
    <row r="98" spans="1:26" x14ac:dyDescent="0.25">
      <c r="A98" t="s">
        <v>122</v>
      </c>
      <c r="B98" s="2">
        <v>106000</v>
      </c>
      <c r="C98" s="2">
        <v>92000</v>
      </c>
      <c r="D98" s="2">
        <v>76000</v>
      </c>
      <c r="E98" s="2">
        <v>66000</v>
      </c>
      <c r="F98" s="2">
        <v>75000</v>
      </c>
      <c r="G98" s="2">
        <v>105000</v>
      </c>
      <c r="H98" s="2">
        <v>99000</v>
      </c>
      <c r="I98" s="2">
        <v>104000</v>
      </c>
      <c r="J98" s="2">
        <v>101000</v>
      </c>
      <c r="K98" s="2">
        <v>122000</v>
      </c>
      <c r="L98" s="2">
        <v>117000</v>
      </c>
      <c r="M98" s="2">
        <v>113000</v>
      </c>
      <c r="N98" s="2">
        <v>134000</v>
      </c>
      <c r="O98" s="2">
        <v>130000</v>
      </c>
      <c r="P98" s="2">
        <v>141000</v>
      </c>
      <c r="Q98" s="2">
        <v>152000</v>
      </c>
      <c r="R98" s="2">
        <v>157000</v>
      </c>
      <c r="S98" s="2">
        <v>177000</v>
      </c>
      <c r="T98" s="2">
        <v>200000</v>
      </c>
      <c r="U98" s="2">
        <v>206000</v>
      </c>
      <c r="V98" s="2">
        <v>207000</v>
      </c>
      <c r="W98" s="2">
        <v>235000</v>
      </c>
      <c r="X98" s="2">
        <v>247000</v>
      </c>
      <c r="Y98" s="2">
        <v>287000</v>
      </c>
    </row>
    <row r="99" spans="1:26" x14ac:dyDescent="0.25">
      <c r="A99" t="s">
        <v>3</v>
      </c>
      <c r="B99" s="2">
        <v>145000</v>
      </c>
      <c r="C99" s="2">
        <v>150000</v>
      </c>
      <c r="D99" s="2">
        <v>149000</v>
      </c>
      <c r="E99" s="2">
        <v>147000</v>
      </c>
      <c r="F99" s="2">
        <v>143000</v>
      </c>
      <c r="G99" s="2">
        <v>140000</v>
      </c>
      <c r="H99" s="2">
        <v>142000</v>
      </c>
      <c r="I99" s="2">
        <v>140000</v>
      </c>
      <c r="J99" s="2">
        <v>136000</v>
      </c>
      <c r="K99" s="2">
        <v>96000</v>
      </c>
      <c r="L99" s="2">
        <v>112000</v>
      </c>
      <c r="M99" s="2">
        <v>108000</v>
      </c>
      <c r="N99" s="2">
        <v>386000</v>
      </c>
      <c r="O99" s="2">
        <v>258000</v>
      </c>
      <c r="P99" s="2">
        <v>387000</v>
      </c>
      <c r="Q99" s="2">
        <v>255000</v>
      </c>
      <c r="R99" s="2">
        <v>349000</v>
      </c>
      <c r="S99" s="2">
        <v>349000</v>
      </c>
      <c r="T99" s="2">
        <v>420000</v>
      </c>
      <c r="U99" s="2">
        <v>465200</v>
      </c>
      <c r="V99" s="2">
        <v>516000</v>
      </c>
      <c r="W99" s="2">
        <v>445000</v>
      </c>
      <c r="X99" s="2">
        <v>467000</v>
      </c>
      <c r="Y99" s="2">
        <v>447000</v>
      </c>
    </row>
    <row r="100" spans="1:26" x14ac:dyDescent="0.25">
      <c r="A100" t="s">
        <v>240</v>
      </c>
      <c r="B100" s="2">
        <v>4771357.4629723681</v>
      </c>
      <c r="C100" s="2">
        <v>5445913.5960402973</v>
      </c>
      <c r="D100" s="2">
        <v>5874977.6429467658</v>
      </c>
      <c r="E100" s="2">
        <v>5961808.5704054646</v>
      </c>
      <c r="F100" s="2">
        <v>6107835.7917932933</v>
      </c>
      <c r="G100" s="2">
        <v>6379285.5190555938</v>
      </c>
      <c r="H100" s="2">
        <v>6707558.9349879092</v>
      </c>
      <c r="I100" s="2">
        <v>7417681.3460389245</v>
      </c>
      <c r="J100" s="2">
        <v>7895635.260284191</v>
      </c>
      <c r="K100" s="2">
        <v>9024886.4884425942</v>
      </c>
      <c r="L100" s="2">
        <v>9942666.9391585756</v>
      </c>
      <c r="M100" s="2">
        <v>11275555.809779745</v>
      </c>
      <c r="N100" s="2">
        <v>12800395.180698924</v>
      </c>
      <c r="O100" s="2">
        <v>13644554.553507837</v>
      </c>
      <c r="P100" s="2">
        <v>13986639.873229207</v>
      </c>
      <c r="Q100" s="2">
        <v>15286896.209840048</v>
      </c>
      <c r="R100" s="2">
        <v>16977316.69761923</v>
      </c>
      <c r="S100" s="2">
        <v>18384372.051331114</v>
      </c>
      <c r="T100" s="2">
        <v>19155432.944036882</v>
      </c>
      <c r="U100" s="2">
        <v>19392860.922031537</v>
      </c>
      <c r="V100" s="2">
        <v>21124902.993237775</v>
      </c>
      <c r="W100" s="2">
        <v>22406697.990493104</v>
      </c>
      <c r="X100" s="2">
        <v>24097516.625964504</v>
      </c>
      <c r="Y100" s="2" t="s">
        <v>28</v>
      </c>
    </row>
    <row r="101" spans="1:26" x14ac:dyDescent="0.25">
      <c r="A101" t="s">
        <v>118</v>
      </c>
      <c r="B101" s="2">
        <v>385725619.70865929</v>
      </c>
      <c r="C101" s="2">
        <v>402070801.29935592</v>
      </c>
      <c r="D101" s="2">
        <v>422341284.72700119</v>
      </c>
      <c r="E101" s="2">
        <v>436856671.14051622</v>
      </c>
      <c r="F101" s="2">
        <v>453807190.19013506</v>
      </c>
      <c r="G101" s="2">
        <v>481428719.84216893</v>
      </c>
      <c r="H101" s="2">
        <v>472685554.9924404</v>
      </c>
      <c r="I101" s="2">
        <v>478964737.02088177</v>
      </c>
      <c r="J101" s="2">
        <v>470957479.80738175</v>
      </c>
      <c r="K101" s="2">
        <v>502600533.88091803</v>
      </c>
      <c r="L101" s="2">
        <v>529650356.57880443</v>
      </c>
      <c r="M101" s="2">
        <v>557665331.74320936</v>
      </c>
      <c r="N101" s="2">
        <v>583464450.29160261</v>
      </c>
      <c r="O101" s="2">
        <v>582063271.92977369</v>
      </c>
      <c r="P101" s="2">
        <v>554913205.89128911</v>
      </c>
      <c r="Q101" s="2">
        <v>585533176.82326674</v>
      </c>
      <c r="R101" s="2">
        <v>612955712.12554657</v>
      </c>
      <c r="S101" s="2">
        <v>638856886.35780573</v>
      </c>
      <c r="T101" s="2">
        <v>672607510.69809151</v>
      </c>
      <c r="U101" s="2">
        <v>714074897.29584825</v>
      </c>
      <c r="V101" s="2">
        <v>749930066.31403291</v>
      </c>
      <c r="W101" s="2">
        <v>786824812.09791386</v>
      </c>
      <c r="X101" s="2">
        <v>834362761.73158038</v>
      </c>
      <c r="Y101" s="2">
        <v>866650998.15785897</v>
      </c>
    </row>
    <row r="102" spans="1:26" x14ac:dyDescent="0.25">
      <c r="A102" t="s">
        <v>198</v>
      </c>
      <c r="B102" s="2">
        <v>271000</v>
      </c>
      <c r="C102" s="2">
        <v>263000</v>
      </c>
      <c r="D102" s="2">
        <v>307000</v>
      </c>
      <c r="E102" s="2">
        <v>321000</v>
      </c>
      <c r="F102" s="2">
        <v>371000</v>
      </c>
      <c r="G102" s="2">
        <v>471000</v>
      </c>
      <c r="H102" s="2">
        <v>518000</v>
      </c>
      <c r="I102" s="2">
        <v>550000</v>
      </c>
      <c r="J102" s="2">
        <v>611000</v>
      </c>
      <c r="K102" s="2">
        <v>641000</v>
      </c>
      <c r="L102" s="2">
        <v>673000</v>
      </c>
      <c r="M102" s="2">
        <v>739000</v>
      </c>
      <c r="N102" s="2">
        <v>804000</v>
      </c>
      <c r="O102" s="2">
        <v>869000</v>
      </c>
      <c r="P102" s="2">
        <v>836000</v>
      </c>
      <c r="Q102" s="2">
        <v>863000</v>
      </c>
      <c r="R102" s="2">
        <v>871000</v>
      </c>
      <c r="S102" s="2">
        <v>895000</v>
      </c>
      <c r="T102" s="2">
        <v>863000</v>
      </c>
      <c r="U102" s="2">
        <v>868000</v>
      </c>
      <c r="V102" s="2">
        <v>880000</v>
      </c>
      <c r="W102" s="2">
        <v>838000</v>
      </c>
      <c r="X102" s="2">
        <v>851000</v>
      </c>
      <c r="Y102" s="2" t="s">
        <v>28</v>
      </c>
    </row>
    <row r="103" spans="1:26" x14ac:dyDescent="0.25">
      <c r="A103" t="s">
        <v>92</v>
      </c>
      <c r="B103" s="17" t="s">
        <v>28</v>
      </c>
      <c r="C103" s="17" t="s">
        <v>28</v>
      </c>
      <c r="D103" s="17" t="s">
        <v>28</v>
      </c>
      <c r="E103" s="2">
        <v>7137000</v>
      </c>
      <c r="F103" s="2">
        <v>7837000</v>
      </c>
      <c r="G103" s="2">
        <v>8814000</v>
      </c>
      <c r="H103" s="2">
        <v>8878000</v>
      </c>
      <c r="I103" s="2">
        <v>10689000</v>
      </c>
      <c r="J103" s="2">
        <v>9676000</v>
      </c>
      <c r="K103" s="2">
        <v>13655000</v>
      </c>
      <c r="L103" s="2">
        <v>14773000</v>
      </c>
      <c r="M103" s="2">
        <v>15821000</v>
      </c>
      <c r="N103" s="2">
        <v>17154000</v>
      </c>
      <c r="O103" s="2">
        <v>17319000</v>
      </c>
      <c r="P103" s="2">
        <v>16926000</v>
      </c>
      <c r="Q103" s="2">
        <v>20085000</v>
      </c>
      <c r="R103" s="2">
        <v>22316000</v>
      </c>
      <c r="S103" s="2">
        <v>23770000</v>
      </c>
      <c r="T103" s="2">
        <v>25661000</v>
      </c>
      <c r="U103" s="2">
        <v>27770000</v>
      </c>
      <c r="V103" s="2">
        <v>26686000</v>
      </c>
      <c r="W103" s="2">
        <v>26553000</v>
      </c>
      <c r="X103" s="2">
        <v>27884000</v>
      </c>
      <c r="Y103" s="2">
        <v>29263000</v>
      </c>
    </row>
    <row r="104" spans="1:26" x14ac:dyDescent="0.25">
      <c r="A104" t="s">
        <v>19</v>
      </c>
      <c r="B104" s="17" t="s">
        <v>28</v>
      </c>
      <c r="C104" s="17" t="s">
        <v>28</v>
      </c>
      <c r="D104" s="17" t="s">
        <v>28</v>
      </c>
      <c r="E104" s="17" t="s">
        <v>28</v>
      </c>
      <c r="F104" s="17" t="s">
        <v>28</v>
      </c>
      <c r="G104" s="17" t="s">
        <v>28</v>
      </c>
      <c r="H104" s="17" t="s">
        <v>28</v>
      </c>
      <c r="I104" s="17" t="s">
        <v>28</v>
      </c>
      <c r="J104" s="17" t="s">
        <v>28</v>
      </c>
      <c r="K104" s="17" t="s">
        <v>28</v>
      </c>
      <c r="L104" s="2">
        <v>9979000</v>
      </c>
      <c r="M104" s="2">
        <v>9259000</v>
      </c>
      <c r="N104" s="2">
        <v>8638000</v>
      </c>
      <c r="O104" s="2">
        <v>8814000</v>
      </c>
      <c r="P104" s="2">
        <v>9058000</v>
      </c>
      <c r="Q104" s="2">
        <v>9510000</v>
      </c>
      <c r="R104" s="2">
        <v>10250000</v>
      </c>
      <c r="S104" s="2">
        <v>10353000</v>
      </c>
      <c r="T104" s="2">
        <v>10624000</v>
      </c>
      <c r="U104" s="2">
        <v>12140000</v>
      </c>
      <c r="V104" s="2">
        <v>14316000</v>
      </c>
      <c r="W104" s="2">
        <v>15255000</v>
      </c>
      <c r="X104" s="2">
        <v>15785000</v>
      </c>
      <c r="Y104" s="2">
        <v>17552000</v>
      </c>
    </row>
    <row r="105" spans="1:26" x14ac:dyDescent="0.25">
      <c r="A105" t="s">
        <v>253</v>
      </c>
      <c r="B105" s="2">
        <v>154069801.76145163</v>
      </c>
      <c r="C105" s="2">
        <v>169501391.08886212</v>
      </c>
      <c r="D105" s="2">
        <v>178896809.45514882</v>
      </c>
      <c r="E105" s="2">
        <v>180477544.7954568</v>
      </c>
      <c r="F105" s="2">
        <v>185996068.54872531</v>
      </c>
      <c r="G105" s="2">
        <v>209269798.04003277</v>
      </c>
      <c r="H105" s="2">
        <v>216464202.55600888</v>
      </c>
      <c r="I105" s="2">
        <v>227651198.40139896</v>
      </c>
      <c r="J105" s="2">
        <v>225841241.68574396</v>
      </c>
      <c r="K105" s="2">
        <v>265149582.00928217</v>
      </c>
      <c r="L105" s="2">
        <v>284665229.49224162</v>
      </c>
      <c r="M105" s="2">
        <v>298641408.27570063</v>
      </c>
      <c r="N105" s="2">
        <v>332173390.41683811</v>
      </c>
      <c r="O105" s="2">
        <v>345049027.81425512</v>
      </c>
      <c r="P105" s="2">
        <v>331637388.12502491</v>
      </c>
      <c r="Q105" s="2">
        <v>358407646.73069942</v>
      </c>
      <c r="R105" s="2">
        <v>374923012.12221897</v>
      </c>
      <c r="S105" s="2">
        <v>404040677.43829584</v>
      </c>
      <c r="T105" s="2">
        <v>421264918.65152377</v>
      </c>
      <c r="U105" s="2">
        <v>430703563.02899218</v>
      </c>
      <c r="V105" s="2">
        <v>442329463.28615505</v>
      </c>
      <c r="W105" s="2">
        <v>451541287.83958989</v>
      </c>
      <c r="X105" s="2">
        <v>492359594.10445112</v>
      </c>
      <c r="Y105" s="2">
        <v>531740974.71940345</v>
      </c>
    </row>
    <row r="106" spans="1:26" x14ac:dyDescent="0.25">
      <c r="A106" t="s">
        <v>9</v>
      </c>
      <c r="B106" s="2">
        <v>190000</v>
      </c>
      <c r="C106" s="2">
        <v>201000</v>
      </c>
      <c r="D106" s="2">
        <v>202000</v>
      </c>
      <c r="E106" s="2">
        <v>232000</v>
      </c>
      <c r="F106" s="2">
        <v>263000</v>
      </c>
      <c r="G106" s="2">
        <v>303000</v>
      </c>
      <c r="H106" s="2">
        <v>301000</v>
      </c>
      <c r="I106" s="2">
        <v>285000</v>
      </c>
      <c r="J106" s="2">
        <v>317000</v>
      </c>
      <c r="K106" s="2">
        <v>360000</v>
      </c>
      <c r="L106" s="2">
        <v>374000</v>
      </c>
      <c r="M106" s="2">
        <v>422000</v>
      </c>
      <c r="N106" s="2">
        <v>485000</v>
      </c>
      <c r="O106" s="2">
        <v>502000</v>
      </c>
      <c r="P106" s="2">
        <v>494000</v>
      </c>
      <c r="Q106" s="2">
        <v>489000</v>
      </c>
      <c r="R106" s="2">
        <v>566000</v>
      </c>
      <c r="S106" s="2">
        <v>673000</v>
      </c>
      <c r="T106" s="2">
        <v>807300</v>
      </c>
      <c r="U106" s="2">
        <v>997000</v>
      </c>
      <c r="V106" s="2">
        <v>1289000</v>
      </c>
      <c r="W106" s="2">
        <v>1792000</v>
      </c>
      <c r="X106" s="2">
        <v>2225000</v>
      </c>
      <c r="Y106" s="2">
        <v>2343800</v>
      </c>
      <c r="Z106" s="2"/>
    </row>
    <row r="107" spans="1:26" x14ac:dyDescent="0.25">
      <c r="A107" t="s">
        <v>30</v>
      </c>
      <c r="B107" s="2">
        <v>167773399.63392159</v>
      </c>
      <c r="C107" s="2">
        <v>185112882.37024254</v>
      </c>
      <c r="D107" s="2">
        <v>195865993.15614676</v>
      </c>
      <c r="E107" s="2">
        <v>198638814.05182514</v>
      </c>
      <c r="F107" s="2">
        <v>204742956.28996244</v>
      </c>
      <c r="G107" s="2">
        <v>229172408.56047198</v>
      </c>
      <c r="H107" s="2">
        <v>237469055.69933873</v>
      </c>
      <c r="I107" s="2">
        <v>250317564.99295831</v>
      </c>
      <c r="J107" s="2">
        <v>249485011.90696543</v>
      </c>
      <c r="K107" s="2">
        <v>292706095.52434844</v>
      </c>
      <c r="L107" s="2">
        <v>314130070.21717495</v>
      </c>
      <c r="M107" s="2">
        <v>333287055.84950674</v>
      </c>
      <c r="N107" s="2">
        <v>372541200.45032912</v>
      </c>
      <c r="O107" s="2">
        <v>387965215.91795176</v>
      </c>
      <c r="P107" s="2">
        <v>375733469.85318053</v>
      </c>
      <c r="Q107" s="2">
        <v>407936084.45439035</v>
      </c>
      <c r="R107" s="2">
        <v>422233563.32244581</v>
      </c>
      <c r="S107" s="2">
        <v>455500832.54013014</v>
      </c>
      <c r="T107" s="2">
        <v>475625042.19449824</v>
      </c>
      <c r="U107" s="2">
        <v>488654817.85779065</v>
      </c>
      <c r="V107" s="2">
        <v>505807211.89982563</v>
      </c>
      <c r="W107" s="2">
        <v>514813440.77274477</v>
      </c>
      <c r="X107" s="2">
        <v>561797590.95426917</v>
      </c>
      <c r="Y107" s="2">
        <v>610304931.0355289</v>
      </c>
      <c r="Z107" s="2"/>
    </row>
    <row r="108" spans="1:26" x14ac:dyDescent="0.25">
      <c r="A108" t="s">
        <v>181</v>
      </c>
      <c r="B108" s="2">
        <v>5081939.5524889026</v>
      </c>
      <c r="C108" s="2">
        <v>5664810.4494744949</v>
      </c>
      <c r="D108" s="2">
        <v>6349710.8889491847</v>
      </c>
      <c r="E108" s="2">
        <v>7022671.7011113204</v>
      </c>
      <c r="F108" s="2">
        <v>7076651.5438779639</v>
      </c>
      <c r="G108" s="2">
        <v>6752772.4872781048</v>
      </c>
      <c r="H108" s="2">
        <v>7291512.4866549941</v>
      </c>
      <c r="I108" s="2">
        <v>7508490.2860111091</v>
      </c>
      <c r="J108" s="2">
        <v>8019711.1498599062</v>
      </c>
      <c r="K108" s="2">
        <v>8709806.3946413044</v>
      </c>
      <c r="L108" s="2">
        <v>9012099.024390243</v>
      </c>
      <c r="M108" s="2">
        <v>10715000</v>
      </c>
      <c r="N108" s="2">
        <v>13749000</v>
      </c>
      <c r="O108" s="2">
        <v>13488000</v>
      </c>
      <c r="P108" s="2">
        <v>14132000</v>
      </c>
      <c r="Q108" s="2">
        <v>14704000</v>
      </c>
      <c r="R108" s="2">
        <v>13741000</v>
      </c>
      <c r="S108" s="2">
        <v>14539000.000000002</v>
      </c>
      <c r="T108" s="2">
        <v>13845524.084579682</v>
      </c>
      <c r="U108" s="2">
        <v>14364827.64311501</v>
      </c>
      <c r="V108" s="2">
        <v>15931950.38679732</v>
      </c>
      <c r="W108" s="2">
        <v>15804052.604435278</v>
      </c>
      <c r="X108" s="2" t="s">
        <v>28</v>
      </c>
      <c r="Y108" s="2" t="s">
        <v>28</v>
      </c>
      <c r="Z108" s="2"/>
    </row>
    <row r="109" spans="1:26" s="15" customFormat="1" x14ac:dyDescent="0.25">
      <c r="A109" t="s">
        <v>258</v>
      </c>
      <c r="B109" s="2">
        <v>6882344.9254868031</v>
      </c>
      <c r="C109" s="2">
        <v>8120673.3018618878</v>
      </c>
      <c r="D109" s="2">
        <v>8732917.6661181822</v>
      </c>
      <c r="E109" s="2">
        <v>9343450.4846277535</v>
      </c>
      <c r="F109" s="2">
        <v>9850750.0225375667</v>
      </c>
      <c r="G109" s="2">
        <v>11086948.918732269</v>
      </c>
      <c r="H109" s="2">
        <v>11602339.207334591</v>
      </c>
      <c r="I109" s="2">
        <v>13035832.396589991</v>
      </c>
      <c r="J109" s="2">
        <v>13621915.001159348</v>
      </c>
      <c r="K109" s="2">
        <v>16559749.069832014</v>
      </c>
      <c r="L109" s="2">
        <v>18027705.478297777</v>
      </c>
      <c r="M109" s="2">
        <v>21643455.266195774</v>
      </c>
      <c r="N109" s="2">
        <v>24008114.965379205</v>
      </c>
      <c r="O109" s="2">
        <v>26870072.780716855</v>
      </c>
      <c r="P109" s="2">
        <v>27595234.73197408</v>
      </c>
      <c r="Q109" s="2">
        <v>32437861.900182705</v>
      </c>
      <c r="R109" s="2">
        <v>30925419.583125886</v>
      </c>
      <c r="S109" s="2">
        <v>34290498.462405868</v>
      </c>
      <c r="T109" s="2">
        <v>38273255.797437236</v>
      </c>
      <c r="U109" s="2">
        <v>41909299.712698385</v>
      </c>
      <c r="V109" s="2">
        <v>46654250.060091957</v>
      </c>
      <c r="W109" s="2" t="s">
        <v>28</v>
      </c>
      <c r="X109" s="2" t="s">
        <v>28</v>
      </c>
      <c r="Y109" s="2" t="s">
        <v>28</v>
      </c>
      <c r="Z109" s="2"/>
    </row>
    <row r="110" spans="1:26" x14ac:dyDescent="0.25">
      <c r="A110" t="s">
        <v>261</v>
      </c>
      <c r="B110" s="2">
        <v>12117223.757243562</v>
      </c>
      <c r="C110" s="2">
        <v>13937652.292623887</v>
      </c>
      <c r="D110" s="2">
        <v>15267554.485836526</v>
      </c>
      <c r="E110" s="2">
        <v>16582886.271560354</v>
      </c>
      <c r="F110" s="2">
        <v>17123676.797710638</v>
      </c>
      <c r="G110" s="2">
        <v>17943351.951046918</v>
      </c>
      <c r="H110" s="2">
        <v>19022880.642708052</v>
      </c>
      <c r="I110" s="2">
        <v>20635859.520620737</v>
      </c>
      <c r="J110" s="2">
        <v>21752306.00478901</v>
      </c>
      <c r="K110" s="2">
        <v>25314537.543298155</v>
      </c>
      <c r="L110" s="2">
        <v>27045623.385858722</v>
      </c>
      <c r="M110" s="2">
        <v>32359167.646808762</v>
      </c>
      <c r="N110" s="2">
        <v>37878401.076139733</v>
      </c>
      <c r="O110" s="2">
        <v>40371973.536906578</v>
      </c>
      <c r="P110" s="2">
        <v>41757120.746122621</v>
      </c>
      <c r="Q110" s="2">
        <v>47070617.231841683</v>
      </c>
      <c r="R110" s="2">
        <v>44583111.694690235</v>
      </c>
      <c r="S110" s="2">
        <v>48597815.005702928</v>
      </c>
      <c r="T110" s="2">
        <v>51510799.908511043</v>
      </c>
      <c r="U110" s="2">
        <v>55490258.425027892</v>
      </c>
      <c r="V110" s="2">
        <v>61704796.402840987</v>
      </c>
      <c r="W110" s="2">
        <v>61130105.562479913</v>
      </c>
      <c r="X110" s="2" t="s">
        <v>28</v>
      </c>
      <c r="Y110" s="2" t="s">
        <v>28</v>
      </c>
      <c r="Z110" s="2"/>
    </row>
    <row r="111" spans="1:26" x14ac:dyDescent="0.25">
      <c r="A111" t="s">
        <v>73</v>
      </c>
      <c r="B111" s="2">
        <v>2124000</v>
      </c>
      <c r="C111" s="2">
        <v>2288000</v>
      </c>
      <c r="D111" s="2">
        <v>2374000</v>
      </c>
      <c r="E111" s="2">
        <v>2359000</v>
      </c>
      <c r="F111" s="2">
        <v>2482000</v>
      </c>
      <c r="G111" s="2">
        <v>2649000</v>
      </c>
      <c r="H111" s="2">
        <v>2537000</v>
      </c>
      <c r="I111" s="2">
        <v>2384000</v>
      </c>
      <c r="J111" s="2">
        <v>2726000</v>
      </c>
      <c r="K111" s="2">
        <v>3457000</v>
      </c>
      <c r="L111" s="2">
        <v>3919000</v>
      </c>
      <c r="M111" s="2">
        <v>4447000</v>
      </c>
      <c r="N111" s="2">
        <v>5082000</v>
      </c>
      <c r="O111" s="2">
        <v>5283000</v>
      </c>
      <c r="P111" s="2">
        <v>5168000</v>
      </c>
      <c r="Q111" s="2">
        <v>5776000</v>
      </c>
      <c r="R111" s="2">
        <v>6309000</v>
      </c>
      <c r="S111" s="2">
        <v>6578000</v>
      </c>
      <c r="T111" s="2">
        <v>6968000</v>
      </c>
      <c r="U111" s="2">
        <v>13107000</v>
      </c>
      <c r="V111" s="2">
        <v>13284000</v>
      </c>
      <c r="W111" s="2">
        <v>14570000</v>
      </c>
      <c r="X111" s="2">
        <v>15543000</v>
      </c>
      <c r="Y111" s="2">
        <v>17423000</v>
      </c>
      <c r="Z111" s="2"/>
    </row>
    <row r="112" spans="1:26" x14ac:dyDescent="0.25">
      <c r="A112" t="s">
        <v>165</v>
      </c>
      <c r="B112" s="2">
        <v>4324000</v>
      </c>
      <c r="C112" s="2">
        <v>5034000</v>
      </c>
      <c r="D112" s="2">
        <v>5185000</v>
      </c>
      <c r="E112" s="2">
        <v>4606000</v>
      </c>
      <c r="F112" s="2">
        <v>4728000</v>
      </c>
      <c r="G112" s="2">
        <v>5064000</v>
      </c>
      <c r="H112" s="2">
        <v>5153000</v>
      </c>
      <c r="I112" s="2">
        <v>5033000</v>
      </c>
      <c r="J112" s="2">
        <v>4467000</v>
      </c>
      <c r="K112" s="2">
        <v>5321000</v>
      </c>
      <c r="L112" s="2">
        <v>5002000</v>
      </c>
      <c r="M112" s="2">
        <v>4871000</v>
      </c>
      <c r="N112" s="2">
        <v>5506000</v>
      </c>
      <c r="O112" s="2">
        <v>6234000</v>
      </c>
      <c r="P112" s="2">
        <v>6324000</v>
      </c>
      <c r="Q112" s="2">
        <v>7003000</v>
      </c>
      <c r="R112" s="2">
        <v>7650000</v>
      </c>
      <c r="S112" s="2">
        <v>8044000</v>
      </c>
      <c r="T112" s="2">
        <v>8802000</v>
      </c>
      <c r="U112" s="2">
        <v>9435000</v>
      </c>
      <c r="V112" s="2">
        <v>10407000</v>
      </c>
      <c r="W112" s="2">
        <v>11519000</v>
      </c>
      <c r="X112" s="2">
        <v>14040000</v>
      </c>
      <c r="Y112" s="2">
        <v>15810000</v>
      </c>
      <c r="Z112" s="2"/>
    </row>
    <row r="113" spans="1:25" x14ac:dyDescent="0.25">
      <c r="A113" t="s">
        <v>145</v>
      </c>
      <c r="B113" s="2">
        <v>568000</v>
      </c>
      <c r="C113" s="2">
        <v>693000</v>
      </c>
      <c r="D113" s="2">
        <v>860000</v>
      </c>
      <c r="E113" s="2">
        <v>1124000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>
        <v>2219000</v>
      </c>
      <c r="O113" s="2">
        <v>2034000</v>
      </c>
      <c r="P113" s="2">
        <v>2116000</v>
      </c>
      <c r="Q113" s="2">
        <v>2938000</v>
      </c>
      <c r="R113" s="2">
        <v>3354000</v>
      </c>
      <c r="S113" s="2">
        <v>3834000</v>
      </c>
      <c r="T113" s="2">
        <v>4769000</v>
      </c>
      <c r="U113" s="2">
        <v>4968000</v>
      </c>
      <c r="V113" s="2">
        <v>5237000</v>
      </c>
      <c r="W113" s="2">
        <v>4942000</v>
      </c>
      <c r="X113" s="2">
        <v>4867000</v>
      </c>
      <c r="Y113" s="2">
        <v>7295000</v>
      </c>
    </row>
    <row r="114" spans="1:25" x14ac:dyDescent="0.25">
      <c r="A114" t="s">
        <v>0</v>
      </c>
      <c r="B114" s="2">
        <v>61000</v>
      </c>
      <c r="C114" s="2">
        <v>51000</v>
      </c>
      <c r="D114" s="2">
        <v>15000</v>
      </c>
      <c r="E114" s="2">
        <v>45000</v>
      </c>
      <c r="F114" s="2">
        <v>30000</v>
      </c>
      <c r="G114" s="2">
        <v>78000</v>
      </c>
      <c r="H114" s="2">
        <v>127000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>
        <v>864000</v>
      </c>
      <c r="P114" s="2">
        <v>1262000</v>
      </c>
      <c r="Q114" s="2">
        <v>1518000</v>
      </c>
      <c r="R114" s="2">
        <v>1510000</v>
      </c>
      <c r="S114" s="2">
        <v>1111000</v>
      </c>
      <c r="T114" s="2">
        <v>892000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</row>
    <row r="115" spans="1:25" x14ac:dyDescent="0.25">
      <c r="A115" t="s">
        <v>41</v>
      </c>
      <c r="B115" s="2">
        <v>4818000</v>
      </c>
      <c r="C115" s="2">
        <v>5289000</v>
      </c>
      <c r="D115" s="2">
        <v>5587000</v>
      </c>
      <c r="E115" s="2">
        <v>6064000</v>
      </c>
      <c r="F115" s="2">
        <v>6403000</v>
      </c>
      <c r="G115" s="2">
        <v>6646000</v>
      </c>
      <c r="H115" s="2">
        <v>6353000</v>
      </c>
      <c r="I115" s="2">
        <v>6476000</v>
      </c>
      <c r="J115" s="2">
        <v>6764000</v>
      </c>
      <c r="K115" s="2">
        <v>6953000</v>
      </c>
      <c r="L115" s="2">
        <v>7333000</v>
      </c>
      <c r="M115" s="2">
        <v>8001000</v>
      </c>
      <c r="N115" s="2">
        <v>8332000</v>
      </c>
      <c r="O115" s="2">
        <v>8026000</v>
      </c>
      <c r="P115" s="2">
        <v>7189000</v>
      </c>
      <c r="Q115" s="2">
        <v>7134000</v>
      </c>
      <c r="R115" s="2">
        <v>7630000</v>
      </c>
      <c r="S115" s="2">
        <v>7550000</v>
      </c>
      <c r="T115" s="2">
        <v>8260000</v>
      </c>
      <c r="U115" s="2">
        <v>8813000</v>
      </c>
      <c r="V115" s="2">
        <v>9528000</v>
      </c>
      <c r="W115" s="2">
        <v>10100000</v>
      </c>
      <c r="X115" s="2">
        <v>10338000</v>
      </c>
      <c r="Y115" s="2">
        <v>10926000</v>
      </c>
    </row>
    <row r="116" spans="1:25" x14ac:dyDescent="0.25">
      <c r="A116" t="s">
        <v>100</v>
      </c>
      <c r="B116" s="2" t="s">
        <v>28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</row>
    <row r="117" spans="1:25" x14ac:dyDescent="0.25">
      <c r="A117" t="s">
        <v>171</v>
      </c>
      <c r="B117" s="2">
        <v>2215000</v>
      </c>
      <c r="C117" s="2">
        <v>2100000</v>
      </c>
      <c r="D117" s="2">
        <v>2010000</v>
      </c>
      <c r="E117" s="2">
        <v>1942000</v>
      </c>
      <c r="F117" s="2">
        <v>2312000</v>
      </c>
      <c r="G117" s="2">
        <v>2417000</v>
      </c>
      <c r="H117" s="2">
        <v>1196000</v>
      </c>
      <c r="I117" s="2">
        <v>861900</v>
      </c>
      <c r="J117" s="2">
        <v>1063000</v>
      </c>
      <c r="K117" s="2">
        <v>1505600</v>
      </c>
      <c r="L117" s="2">
        <v>1903000</v>
      </c>
      <c r="M117" s="2">
        <v>1825000</v>
      </c>
      <c r="N117" s="2">
        <v>2067000</v>
      </c>
      <c r="O117" s="2">
        <v>2572000</v>
      </c>
      <c r="P117" s="2">
        <v>2321000</v>
      </c>
      <c r="Q117" s="2">
        <v>2803000</v>
      </c>
      <c r="R117" s="2">
        <v>2820000</v>
      </c>
      <c r="S117" s="2">
        <v>2886000</v>
      </c>
      <c r="T117" s="2">
        <v>2962000</v>
      </c>
      <c r="U117" s="2">
        <v>2927000</v>
      </c>
      <c r="V117" s="2">
        <v>2799000</v>
      </c>
      <c r="W117" s="2">
        <v>2900000</v>
      </c>
      <c r="X117" s="2">
        <v>3613000</v>
      </c>
      <c r="Y117" s="2">
        <v>4121000</v>
      </c>
    </row>
    <row r="118" spans="1:25" x14ac:dyDescent="0.25">
      <c r="A118" t="s">
        <v>62</v>
      </c>
      <c r="B118" s="2">
        <v>31052000</v>
      </c>
      <c r="C118" s="2">
        <v>34080000</v>
      </c>
      <c r="D118" s="2">
        <v>34692000</v>
      </c>
      <c r="E118" s="2">
        <v>34933000</v>
      </c>
      <c r="F118" s="2">
        <v>36516000</v>
      </c>
      <c r="G118" s="2">
        <v>41181000</v>
      </c>
      <c r="H118" s="2">
        <v>39563000</v>
      </c>
      <c r="I118" s="2">
        <v>39799000</v>
      </c>
      <c r="J118" s="2">
        <v>39604000</v>
      </c>
      <c r="K118" s="2">
        <v>37071000</v>
      </c>
      <c r="L118" s="2">
        <v>36513000</v>
      </c>
      <c r="M118" s="2">
        <v>41058000</v>
      </c>
      <c r="N118" s="2">
        <v>43654000</v>
      </c>
      <c r="O118" s="2">
        <v>42734000</v>
      </c>
      <c r="P118" s="2">
        <v>43239000</v>
      </c>
      <c r="Q118" s="2">
        <v>43626000</v>
      </c>
      <c r="R118" s="2">
        <v>46119000</v>
      </c>
      <c r="S118" s="2">
        <v>46360000</v>
      </c>
      <c r="T118" s="2">
        <v>47704000</v>
      </c>
      <c r="U118" s="2">
        <v>48576000</v>
      </c>
      <c r="V118" s="2">
        <v>50732000</v>
      </c>
      <c r="W118" s="2">
        <v>52372000</v>
      </c>
      <c r="X118" s="2">
        <v>58253000</v>
      </c>
      <c r="Y118" s="2">
        <v>61567200</v>
      </c>
    </row>
    <row r="119" spans="1:25" x14ac:dyDescent="0.25">
      <c r="A119" t="s">
        <v>47</v>
      </c>
      <c r="B119" s="2">
        <v>1147000</v>
      </c>
      <c r="C119" s="2">
        <v>1162000</v>
      </c>
      <c r="D119" s="2">
        <v>1192000</v>
      </c>
      <c r="E119" s="2">
        <v>1225000</v>
      </c>
      <c r="F119" s="2">
        <v>1248000</v>
      </c>
      <c r="G119" s="2">
        <v>1323000</v>
      </c>
      <c r="H119" s="2">
        <v>1277000</v>
      </c>
      <c r="I119" s="2">
        <v>1266000</v>
      </c>
      <c r="J119" s="2">
        <v>1350000</v>
      </c>
      <c r="K119" s="2">
        <v>1415000</v>
      </c>
      <c r="L119" s="2">
        <v>1479000</v>
      </c>
      <c r="M119" s="2">
        <v>1679000</v>
      </c>
      <c r="N119" s="2">
        <v>1701000</v>
      </c>
      <c r="O119" s="2">
        <v>1767000</v>
      </c>
      <c r="P119" s="2">
        <v>1831000</v>
      </c>
      <c r="Q119" s="2">
        <v>1922000</v>
      </c>
      <c r="R119" s="2">
        <v>1952000</v>
      </c>
      <c r="S119" s="2">
        <v>1986000</v>
      </c>
      <c r="T119" s="2">
        <v>2008400</v>
      </c>
      <c r="U119" s="2">
        <v>2080000</v>
      </c>
      <c r="V119" s="2">
        <v>2123000</v>
      </c>
      <c r="W119" s="2">
        <v>2182000</v>
      </c>
      <c r="X119" s="2">
        <v>2353000</v>
      </c>
      <c r="Y119" s="2">
        <v>2473000</v>
      </c>
    </row>
    <row r="120" spans="1:25" x14ac:dyDescent="0.25">
      <c r="A120" t="s">
        <v>259</v>
      </c>
      <c r="B120" s="2">
        <v>3345000</v>
      </c>
      <c r="C120" s="2">
        <v>3837000</v>
      </c>
      <c r="D120" s="2">
        <v>4218000</v>
      </c>
      <c r="E120" s="2">
        <v>4106000</v>
      </c>
      <c r="F120" s="2">
        <v>4438000</v>
      </c>
      <c r="G120" s="2">
        <v>4757000</v>
      </c>
      <c r="H120" s="2">
        <v>4772000</v>
      </c>
      <c r="I120" s="2">
        <v>5239000</v>
      </c>
      <c r="J120" s="2">
        <v>5212000</v>
      </c>
      <c r="K120" s="2">
        <v>6138000</v>
      </c>
      <c r="L120" s="2">
        <v>6728000</v>
      </c>
      <c r="M120" s="2">
        <v>7334000</v>
      </c>
      <c r="N120" s="2">
        <v>8347000</v>
      </c>
      <c r="O120" s="2">
        <v>8351000</v>
      </c>
      <c r="P120" s="2">
        <v>6790000</v>
      </c>
      <c r="Q120" s="2">
        <v>8611000</v>
      </c>
      <c r="R120" s="2">
        <v>6219000</v>
      </c>
      <c r="S120" s="2">
        <v>8358000</v>
      </c>
      <c r="T120" s="2">
        <v>10364000</v>
      </c>
      <c r="U120" s="2">
        <v>13413000</v>
      </c>
      <c r="V120" s="2">
        <v>19737000</v>
      </c>
      <c r="W120" s="2">
        <v>24040000</v>
      </c>
      <c r="X120" s="2">
        <v>28691000</v>
      </c>
      <c r="Y120" s="2">
        <v>31192000</v>
      </c>
    </row>
    <row r="121" spans="1:25" x14ac:dyDescent="0.25">
      <c r="A121" t="s">
        <v>210</v>
      </c>
      <c r="B121" s="2">
        <v>1075000</v>
      </c>
      <c r="C121" s="2">
        <v>1106000</v>
      </c>
      <c r="D121" s="2">
        <v>1132000</v>
      </c>
      <c r="E121" s="2">
        <v>1772000</v>
      </c>
      <c r="F121" s="2">
        <v>1790000</v>
      </c>
      <c r="G121" s="2">
        <v>1580000</v>
      </c>
      <c r="H121" s="2">
        <v>1672000</v>
      </c>
      <c r="I121" s="2">
        <v>2384000</v>
      </c>
      <c r="J121" s="2">
        <v>2353000</v>
      </c>
      <c r="K121" s="2">
        <v>2853000</v>
      </c>
      <c r="L121" s="2">
        <v>2987000</v>
      </c>
      <c r="M121" s="2">
        <v>3225000</v>
      </c>
      <c r="N121" s="2">
        <v>3431000</v>
      </c>
      <c r="O121" s="2">
        <v>3729000</v>
      </c>
      <c r="P121" s="2">
        <v>3789000</v>
      </c>
      <c r="Q121" s="2">
        <v>4207000</v>
      </c>
      <c r="R121" s="2">
        <v>3960000</v>
      </c>
      <c r="S121" s="2">
        <v>4162000</v>
      </c>
      <c r="T121" s="2">
        <v>3945000</v>
      </c>
      <c r="U121" s="2">
        <v>3990000</v>
      </c>
      <c r="V121" s="2">
        <v>3761000</v>
      </c>
      <c r="W121" s="2">
        <v>3567000</v>
      </c>
      <c r="X121" s="2">
        <v>3843500</v>
      </c>
      <c r="Y121" s="2">
        <v>4150000</v>
      </c>
    </row>
    <row r="122" spans="1:25" x14ac:dyDescent="0.25">
      <c r="A122" t="s">
        <v>33</v>
      </c>
      <c r="B122" s="2" t="s">
        <v>28</v>
      </c>
      <c r="C122" s="2">
        <v>202000</v>
      </c>
      <c r="D122" s="2">
        <v>284000</v>
      </c>
      <c r="E122" s="2">
        <v>257000</v>
      </c>
      <c r="F122" s="2">
        <v>394000</v>
      </c>
      <c r="G122" s="2">
        <v>1683000</v>
      </c>
      <c r="H122" s="2">
        <v>2693000</v>
      </c>
      <c r="I122" s="2">
        <v>3678000</v>
      </c>
      <c r="J122" s="2">
        <v>3237000</v>
      </c>
      <c r="K122" s="2">
        <v>4291000</v>
      </c>
      <c r="L122" s="2">
        <v>4365000</v>
      </c>
      <c r="M122" s="2">
        <v>4707000</v>
      </c>
      <c r="N122" s="2">
        <v>5311000</v>
      </c>
      <c r="O122" s="2">
        <v>4117000</v>
      </c>
      <c r="P122" s="2">
        <v>3774000</v>
      </c>
      <c r="Q122" s="2">
        <v>4097000</v>
      </c>
      <c r="R122" s="2">
        <v>5685000</v>
      </c>
      <c r="S122" s="2">
        <v>6163000</v>
      </c>
      <c r="T122" s="2">
        <v>6841000</v>
      </c>
      <c r="U122" s="2">
        <v>6333000</v>
      </c>
      <c r="V122" s="2">
        <v>6430000</v>
      </c>
      <c r="W122" s="2">
        <v>6509000</v>
      </c>
      <c r="X122" s="2">
        <v>7701000</v>
      </c>
      <c r="Y122" s="2">
        <v>8789000</v>
      </c>
    </row>
    <row r="123" spans="1:25" x14ac:dyDescent="0.25">
      <c r="A123" t="s">
        <v>262</v>
      </c>
      <c r="B123" s="2">
        <v>918000</v>
      </c>
      <c r="C123" s="2">
        <v>947000</v>
      </c>
      <c r="D123" s="2">
        <v>928000</v>
      </c>
      <c r="E123" s="2">
        <v>792000</v>
      </c>
      <c r="F123" s="2">
        <v>862000</v>
      </c>
      <c r="G123" s="2">
        <v>899000</v>
      </c>
      <c r="H123" s="2">
        <v>841000</v>
      </c>
      <c r="I123" s="2">
        <v>838000</v>
      </c>
      <c r="J123" s="2">
        <v>927000</v>
      </c>
      <c r="K123" s="2">
        <v>1199000</v>
      </c>
      <c r="L123" s="2">
        <v>1399000</v>
      </c>
      <c r="M123" s="2">
        <v>1464000</v>
      </c>
      <c r="N123" s="2">
        <v>1686000</v>
      </c>
      <c r="O123" s="2">
        <v>1141000</v>
      </c>
      <c r="P123" s="2">
        <v>1392000</v>
      </c>
      <c r="Q123" s="2">
        <v>1470000</v>
      </c>
      <c r="R123" s="2">
        <v>1750000</v>
      </c>
      <c r="S123" s="2">
        <v>1619000</v>
      </c>
      <c r="T123" s="2">
        <v>1434000</v>
      </c>
      <c r="U123" s="2">
        <v>1261000</v>
      </c>
      <c r="V123" s="2">
        <v>1114000</v>
      </c>
      <c r="W123" s="2">
        <v>1268000</v>
      </c>
      <c r="X123" s="2">
        <v>1364000</v>
      </c>
      <c r="Y123" s="2" t="s">
        <v>28</v>
      </c>
    </row>
    <row r="124" spans="1:25" x14ac:dyDescent="0.25">
      <c r="A124" t="s">
        <v>228</v>
      </c>
      <c r="B124" s="2">
        <v>3900</v>
      </c>
      <c r="C124" s="2">
        <v>4200</v>
      </c>
      <c r="D124" s="2">
        <v>5100</v>
      </c>
      <c r="E124" s="2">
        <v>5700</v>
      </c>
      <c r="F124" s="2">
        <v>5100</v>
      </c>
      <c r="G124" s="2">
        <v>4800</v>
      </c>
      <c r="H124" s="2">
        <v>4600</v>
      </c>
      <c r="I124" s="2">
        <v>4900</v>
      </c>
      <c r="J124" s="2">
        <v>4900</v>
      </c>
      <c r="K124" s="2">
        <v>3400</v>
      </c>
      <c r="L124" s="2">
        <v>4100</v>
      </c>
      <c r="M124" s="2">
        <v>4400</v>
      </c>
      <c r="N124" s="2">
        <v>4700</v>
      </c>
      <c r="O124" s="2">
        <v>3900</v>
      </c>
      <c r="P124" s="2">
        <v>3900</v>
      </c>
      <c r="Q124" s="2">
        <v>4700</v>
      </c>
      <c r="R124" s="2">
        <v>5300</v>
      </c>
      <c r="S124" s="2">
        <v>4900</v>
      </c>
      <c r="T124" s="2">
        <v>5900</v>
      </c>
      <c r="U124" s="2">
        <v>5000</v>
      </c>
      <c r="V124" s="2">
        <v>3900</v>
      </c>
      <c r="W124" s="2">
        <v>5700</v>
      </c>
      <c r="X124" s="2">
        <v>5800</v>
      </c>
      <c r="Y124" s="2">
        <v>7100</v>
      </c>
    </row>
    <row r="125" spans="1:25" x14ac:dyDescent="0.25">
      <c r="A125" t="s">
        <v>102</v>
      </c>
      <c r="B125" s="2" t="s">
        <v>28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</row>
    <row r="126" spans="1:25" x14ac:dyDescent="0.25">
      <c r="A126" t="s">
        <v>70</v>
      </c>
      <c r="B126" s="2">
        <v>3753000</v>
      </c>
      <c r="C126" s="2">
        <v>3684000</v>
      </c>
      <c r="D126" s="2">
        <v>3908000</v>
      </c>
      <c r="E126" s="2">
        <v>4250000</v>
      </c>
      <c r="F126" s="2">
        <v>4660000</v>
      </c>
      <c r="G126" s="2">
        <v>5322000</v>
      </c>
      <c r="H126" s="2">
        <v>5147000</v>
      </c>
      <c r="I126" s="2">
        <v>5347000</v>
      </c>
      <c r="J126" s="2">
        <v>4753000</v>
      </c>
      <c r="K126" s="2">
        <v>5818000</v>
      </c>
      <c r="L126" s="2">
        <v>6023000</v>
      </c>
      <c r="M126" s="2">
        <v>6155000</v>
      </c>
      <c r="N126" s="2">
        <v>6448000</v>
      </c>
      <c r="O126" s="2">
        <v>6891000</v>
      </c>
      <c r="P126" s="2">
        <v>7818000</v>
      </c>
      <c r="Q126" s="2">
        <v>8798000</v>
      </c>
      <c r="R126" s="2">
        <v>9795000</v>
      </c>
      <c r="S126" s="2">
        <v>11140000</v>
      </c>
      <c r="T126" s="2">
        <v>12176000</v>
      </c>
      <c r="U126" s="2">
        <v>14202000</v>
      </c>
      <c r="V126" s="2">
        <v>13232000</v>
      </c>
      <c r="W126" s="2">
        <v>17242000</v>
      </c>
      <c r="X126" s="2">
        <v>13336000</v>
      </c>
      <c r="Y126" s="2">
        <v>15347000</v>
      </c>
    </row>
    <row r="127" spans="1:25" x14ac:dyDescent="0.25">
      <c r="A127" t="s">
        <v>154</v>
      </c>
      <c r="B127" s="2" t="s">
        <v>28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</row>
    <row r="128" spans="1:25" x14ac:dyDescent="0.25">
      <c r="A128" t="s">
        <v>256</v>
      </c>
      <c r="B128" s="2">
        <v>1443000</v>
      </c>
      <c r="C128" s="2">
        <v>1565000</v>
      </c>
      <c r="D128" s="2">
        <v>1638000</v>
      </c>
      <c r="E128" s="2">
        <v>1763000</v>
      </c>
      <c r="F128" s="2">
        <v>1884000</v>
      </c>
      <c r="G128" s="2">
        <v>1944000</v>
      </c>
      <c r="H128" s="2">
        <v>2072000</v>
      </c>
      <c r="I128" s="2">
        <v>2316000</v>
      </c>
      <c r="J128" s="2">
        <v>2602000</v>
      </c>
      <c r="K128" s="2">
        <v>3056000</v>
      </c>
      <c r="L128" s="2">
        <v>3474000</v>
      </c>
      <c r="M128" s="2">
        <v>3899000</v>
      </c>
      <c r="N128" s="2">
        <v>4482000</v>
      </c>
      <c r="O128" s="2">
        <v>4736000</v>
      </c>
      <c r="P128" s="2">
        <v>5088000</v>
      </c>
      <c r="Q128" s="2">
        <v>5208000</v>
      </c>
      <c r="R128" s="2">
        <v>5574000</v>
      </c>
      <c r="S128" s="2">
        <v>5729000</v>
      </c>
      <c r="T128" s="2">
        <v>6217000</v>
      </c>
      <c r="U128" s="2">
        <v>6528000</v>
      </c>
      <c r="V128" s="2">
        <v>6941000</v>
      </c>
      <c r="W128" s="2">
        <v>7055000</v>
      </c>
      <c r="X128" s="2">
        <v>7407000</v>
      </c>
      <c r="Y128" s="2">
        <v>8508000</v>
      </c>
    </row>
    <row r="129" spans="1:25" x14ac:dyDescent="0.25">
      <c r="A129" t="s">
        <v>164</v>
      </c>
      <c r="B129" s="2">
        <v>36000</v>
      </c>
      <c r="C129" s="2">
        <v>42000</v>
      </c>
      <c r="D129" s="2">
        <v>87000</v>
      </c>
      <c r="E129" s="2">
        <v>59000</v>
      </c>
      <c r="F129" s="2">
        <v>48000</v>
      </c>
      <c r="G129" s="2">
        <v>59000</v>
      </c>
      <c r="H129" s="2">
        <v>99000</v>
      </c>
      <c r="I129" s="2">
        <v>140000</v>
      </c>
      <c r="J129" s="2" t="s">
        <v>28</v>
      </c>
      <c r="K129" s="2" t="s">
        <v>28</v>
      </c>
      <c r="L129" s="2" t="s">
        <v>28</v>
      </c>
      <c r="M129" s="2">
        <v>185000</v>
      </c>
      <c r="N129" s="2">
        <v>243000</v>
      </c>
      <c r="O129" s="2">
        <v>304000</v>
      </c>
      <c r="P129" s="2">
        <v>283000</v>
      </c>
      <c r="Q129" s="2">
        <v>259000</v>
      </c>
      <c r="R129" s="2">
        <v>337000</v>
      </c>
      <c r="S129" s="2">
        <v>348000</v>
      </c>
      <c r="T129" s="2">
        <v>415000</v>
      </c>
      <c r="U129" s="2">
        <v>413000</v>
      </c>
      <c r="V129" s="2">
        <v>402000</v>
      </c>
      <c r="W129" s="2">
        <v>321000</v>
      </c>
      <c r="X129" s="2">
        <v>421000</v>
      </c>
      <c r="Y129" s="2">
        <v>423000</v>
      </c>
    </row>
    <row r="130" spans="1:25" x14ac:dyDescent="0.25">
      <c r="A130" t="s">
        <v>209</v>
      </c>
      <c r="B130" s="2">
        <v>60000</v>
      </c>
      <c r="C130" s="2">
        <v>93000</v>
      </c>
      <c r="D130" s="2">
        <v>193000</v>
      </c>
      <c r="E130" s="2">
        <v>200000</v>
      </c>
      <c r="F130" s="2">
        <v>259000</v>
      </c>
      <c r="G130" s="2">
        <v>191000</v>
      </c>
      <c r="H130" s="2">
        <v>173000</v>
      </c>
      <c r="I130" s="2">
        <v>215000</v>
      </c>
      <c r="J130" s="2">
        <v>196000</v>
      </c>
      <c r="K130" s="2">
        <v>407000</v>
      </c>
      <c r="L130" s="2">
        <v>672000</v>
      </c>
      <c r="M130" s="2">
        <v>842000</v>
      </c>
      <c r="N130" s="2">
        <v>1142000</v>
      </c>
      <c r="O130" s="2">
        <v>1295000</v>
      </c>
      <c r="P130" s="2">
        <v>1239000</v>
      </c>
      <c r="Q130" s="2">
        <v>1670000</v>
      </c>
      <c r="R130" s="2">
        <v>1894000</v>
      </c>
      <c r="S130" s="2">
        <v>2291000</v>
      </c>
      <c r="T130" s="2">
        <v>2700000</v>
      </c>
      <c r="U130" s="2">
        <v>3164000</v>
      </c>
      <c r="V130" s="2">
        <v>3543000</v>
      </c>
      <c r="W130" s="2">
        <v>3315000</v>
      </c>
      <c r="X130" s="2">
        <v>3257000</v>
      </c>
      <c r="Y130" s="2">
        <v>3770000</v>
      </c>
    </row>
    <row r="131" spans="1:25" x14ac:dyDescent="0.25">
      <c r="A131" t="s">
        <v>143</v>
      </c>
      <c r="B131" s="2">
        <v>110215907.06982508</v>
      </c>
      <c r="C131" s="2">
        <v>119738719.71678931</v>
      </c>
      <c r="D131" s="2">
        <v>123772535.23407798</v>
      </c>
      <c r="E131" s="2">
        <v>126432858.23323913</v>
      </c>
      <c r="F131" s="2">
        <v>136449304.98243862</v>
      </c>
      <c r="G131" s="2">
        <v>150586855.86486143</v>
      </c>
      <c r="H131" s="2">
        <v>154896152.05496213</v>
      </c>
      <c r="I131" s="2">
        <v>160992769.59807983</v>
      </c>
      <c r="J131" s="2">
        <v>155800390.7232106</v>
      </c>
      <c r="K131" s="2">
        <v>180439169.2778618</v>
      </c>
      <c r="L131" s="2">
        <v>191422988.16516802</v>
      </c>
      <c r="M131" s="2">
        <v>203747988.74207294</v>
      </c>
      <c r="N131" s="2">
        <v>220091233.61656821</v>
      </c>
      <c r="O131" s="2">
        <v>221185381.73820332</v>
      </c>
      <c r="P131" s="2">
        <v>213927018.84679297</v>
      </c>
      <c r="Q131" s="2">
        <v>228353323.16395092</v>
      </c>
      <c r="R131" s="2">
        <v>243099328.21154749</v>
      </c>
      <c r="S131" s="2">
        <v>258610441.79550886</v>
      </c>
      <c r="T131" s="2">
        <v>271179197.29927027</v>
      </c>
      <c r="U131" s="2">
        <v>277645359.39753646</v>
      </c>
      <c r="V131" s="2">
        <v>289781779.46703142</v>
      </c>
      <c r="W131" s="2">
        <v>298565095.87580788</v>
      </c>
      <c r="X131" s="2">
        <v>316724202.66456622</v>
      </c>
      <c r="Y131" s="2">
        <v>333351809.28188139</v>
      </c>
    </row>
    <row r="132" spans="1:25" x14ac:dyDescent="0.25">
      <c r="A132" t="s">
        <v>219</v>
      </c>
      <c r="B132" s="2">
        <v>47436101.588478915</v>
      </c>
      <c r="C132" s="2">
        <v>49522125.48088064</v>
      </c>
      <c r="D132" s="2">
        <v>49500672.737618916</v>
      </c>
      <c r="E132" s="2">
        <v>52718584.226877205</v>
      </c>
      <c r="F132" s="2">
        <v>52651161.319483221</v>
      </c>
      <c r="G132" s="2">
        <v>55998810.827514775</v>
      </c>
      <c r="H132" s="2">
        <v>54473622.937526636</v>
      </c>
      <c r="I132" s="2">
        <v>51873754.766046524</v>
      </c>
      <c r="J132" s="2">
        <v>53341735.340670072</v>
      </c>
      <c r="K132" s="2">
        <v>59435335.986202031</v>
      </c>
      <c r="L132" s="2">
        <v>64151874.826172031</v>
      </c>
      <c r="M132" s="2">
        <v>66136764.357482783</v>
      </c>
      <c r="N132" s="2">
        <v>68776473.337877512</v>
      </c>
      <c r="O132" s="2">
        <v>71710621.517734915</v>
      </c>
      <c r="P132" s="2">
        <v>68943481.772109345</v>
      </c>
      <c r="Q132" s="2">
        <v>73253699.445996657</v>
      </c>
      <c r="R132" s="2">
        <v>76578867.373067498</v>
      </c>
      <c r="S132" s="2">
        <v>79169698.214770481</v>
      </c>
      <c r="T132" s="2">
        <v>81239102.723488584</v>
      </c>
      <c r="U132" s="2">
        <v>90166653.581158981</v>
      </c>
      <c r="V132" s="2">
        <v>96998898.622047782</v>
      </c>
      <c r="W132" s="2">
        <v>103358519.79456554</v>
      </c>
      <c r="X132" s="2">
        <v>111174514.51661512</v>
      </c>
      <c r="Y132" s="2">
        <v>113348450.74506007</v>
      </c>
    </row>
    <row r="133" spans="1:25" x14ac:dyDescent="0.25">
      <c r="A133" t="s">
        <v>97</v>
      </c>
      <c r="B133" s="2">
        <v>35334005.66019696</v>
      </c>
      <c r="C133" s="2">
        <v>37502429.601300314</v>
      </c>
      <c r="D133" s="2">
        <v>36674112.209580265</v>
      </c>
      <c r="E133" s="2">
        <v>39705794.970838517</v>
      </c>
      <c r="F133" s="2">
        <v>40057264.633330151</v>
      </c>
      <c r="G133" s="2">
        <v>43004676.890716136</v>
      </c>
      <c r="H133" s="2">
        <v>41418952.653217331</v>
      </c>
      <c r="I133" s="2">
        <v>40392291.27067598</v>
      </c>
      <c r="J133" s="2">
        <v>41141476.603881828</v>
      </c>
      <c r="K133" s="2">
        <v>46073356.458552442</v>
      </c>
      <c r="L133" s="2">
        <v>50225220.307868823</v>
      </c>
      <c r="M133" s="2">
        <v>51711258.705421165</v>
      </c>
      <c r="N133" s="2">
        <v>53743000</v>
      </c>
      <c r="O133" s="2">
        <v>55948000</v>
      </c>
      <c r="P133" s="2">
        <v>54045000</v>
      </c>
      <c r="Q133" s="2">
        <v>57888000</v>
      </c>
      <c r="R133" s="2">
        <v>60118999.999999993</v>
      </c>
      <c r="S133" s="2">
        <v>62111999.999999993</v>
      </c>
      <c r="T133" s="2">
        <v>64008399.999999985</v>
      </c>
      <c r="U133" s="2">
        <v>72308099.999999985</v>
      </c>
      <c r="V133" s="2">
        <v>77184999.999999985</v>
      </c>
      <c r="W133" s="2">
        <v>82116299.999999985</v>
      </c>
      <c r="X133" s="2">
        <v>89249999.999999985</v>
      </c>
      <c r="Y133" s="2">
        <v>93083127.408944726</v>
      </c>
    </row>
    <row r="134" spans="1:25" x14ac:dyDescent="0.25">
      <c r="A134" t="s">
        <v>53</v>
      </c>
      <c r="B134" s="2">
        <v>39084792.826353051</v>
      </c>
      <c r="C134" s="2">
        <v>41063341.227183238</v>
      </c>
      <c r="D134" s="2">
        <v>40582294.467209496</v>
      </c>
      <c r="E134" s="2">
        <v>43345492.700406238</v>
      </c>
      <c r="F134" s="2">
        <v>43338312.898018569</v>
      </c>
      <c r="G134" s="2">
        <v>46133307.398932122</v>
      </c>
      <c r="H134" s="2">
        <v>44484004.221879274</v>
      </c>
      <c r="I134" s="2">
        <v>42589562.077590339</v>
      </c>
      <c r="J134" s="2">
        <v>43617299.50508222</v>
      </c>
      <c r="K134" s="2">
        <v>49011382.470331542</v>
      </c>
      <c r="L134" s="2">
        <v>53332597.821652211</v>
      </c>
      <c r="M134" s="2">
        <v>55250630.745214909</v>
      </c>
      <c r="N134" s="2">
        <v>57821000</v>
      </c>
      <c r="O134" s="2">
        <v>60358000</v>
      </c>
      <c r="P134" s="2">
        <v>58391000</v>
      </c>
      <c r="Q134" s="2">
        <v>62575000</v>
      </c>
      <c r="R134" s="2">
        <v>65674000</v>
      </c>
      <c r="S134" s="2">
        <v>67950000</v>
      </c>
      <c r="T134" s="2">
        <v>69870400</v>
      </c>
      <c r="U134" s="2">
        <v>78202100</v>
      </c>
      <c r="V134" s="2">
        <v>83848000</v>
      </c>
      <c r="W134" s="2">
        <v>89530299.999999985</v>
      </c>
      <c r="X134" s="2">
        <v>97379999.99999997</v>
      </c>
      <c r="Y134" s="2">
        <v>100122115.27383535</v>
      </c>
    </row>
    <row r="135" spans="1:25" x14ac:dyDescent="0.25">
      <c r="A135" t="s">
        <v>93</v>
      </c>
      <c r="B135" s="2">
        <v>539000</v>
      </c>
      <c r="C135" s="2">
        <v>565000</v>
      </c>
      <c r="D135" s="2">
        <v>635000</v>
      </c>
      <c r="E135" s="2">
        <v>576000</v>
      </c>
      <c r="F135" s="2">
        <v>544000</v>
      </c>
      <c r="G135" s="2">
        <v>509000</v>
      </c>
      <c r="H135" s="2">
        <v>591000</v>
      </c>
      <c r="I135" s="2">
        <v>848000</v>
      </c>
      <c r="J135" s="2">
        <v>971000</v>
      </c>
      <c r="K135" s="2">
        <v>1079000</v>
      </c>
      <c r="L135" s="2">
        <v>1116000</v>
      </c>
      <c r="M135" s="2">
        <v>1535000</v>
      </c>
      <c r="N135" s="2">
        <v>1653000</v>
      </c>
      <c r="O135" s="2">
        <v>1684000</v>
      </c>
      <c r="P135" s="2">
        <v>1323000</v>
      </c>
      <c r="Q135" s="2">
        <v>1373000</v>
      </c>
      <c r="R135" s="2">
        <v>1493000</v>
      </c>
      <c r="S135" s="2">
        <v>1435000</v>
      </c>
      <c r="T135" s="2">
        <v>1536000</v>
      </c>
      <c r="U135" s="2">
        <v>1843000</v>
      </c>
      <c r="V135" s="2">
        <v>2024000</v>
      </c>
      <c r="W135" s="2">
        <v>1793000</v>
      </c>
      <c r="X135" s="2">
        <v>1949000</v>
      </c>
      <c r="Y135" s="2">
        <v>1946000</v>
      </c>
    </row>
    <row r="136" spans="1:25" x14ac:dyDescent="0.25">
      <c r="A136" t="s">
        <v>95</v>
      </c>
      <c r="B136" s="2">
        <v>4413950.6886574868</v>
      </c>
      <c r="C136" s="2">
        <v>5650490.3387031052</v>
      </c>
      <c r="D136" s="2">
        <v>6030555.3933292748</v>
      </c>
      <c r="E136" s="2">
        <v>6088937.3209983492</v>
      </c>
      <c r="F136" s="2">
        <v>6226486.8553940756</v>
      </c>
      <c r="G136" s="2">
        <v>6312947.8896059282</v>
      </c>
      <c r="H136" s="2">
        <v>6628550.7253962178</v>
      </c>
      <c r="I136" s="2">
        <v>7384949.0570742814</v>
      </c>
      <c r="J136" s="2">
        <v>7778383.8793271491</v>
      </c>
      <c r="K136" s="2">
        <v>9583617.3417340145</v>
      </c>
      <c r="L136" s="2">
        <v>11190687.098407721</v>
      </c>
      <c r="M136" s="2">
        <v>13492036.384657765</v>
      </c>
      <c r="N136" s="2">
        <v>15569739.747171616</v>
      </c>
      <c r="O136" s="2">
        <v>16785710.22559249</v>
      </c>
      <c r="P136" s="2">
        <v>16838205.473529849</v>
      </c>
      <c r="Q136" s="2">
        <v>18729671.465218849</v>
      </c>
      <c r="R136" s="2">
        <v>20856974.940844998</v>
      </c>
      <c r="S136" s="2">
        <v>23289231.9558644</v>
      </c>
      <c r="T136" s="2">
        <v>26282940.677366748</v>
      </c>
      <c r="U136" s="2">
        <v>29078988.898320079</v>
      </c>
      <c r="V136" s="2">
        <v>31537453.053210586</v>
      </c>
      <c r="W136" s="2">
        <v>30782239.066649269</v>
      </c>
      <c r="X136" s="2">
        <v>33090028.677973822</v>
      </c>
      <c r="Y136" s="2">
        <v>37193816.894649297</v>
      </c>
    </row>
    <row r="137" spans="1:25" x14ac:dyDescent="0.25">
      <c r="A137" t="s">
        <v>158</v>
      </c>
      <c r="B137" s="2">
        <v>450000</v>
      </c>
      <c r="C137" s="2">
        <v>424000</v>
      </c>
      <c r="D137" s="2">
        <v>558000</v>
      </c>
      <c r="E137" s="2">
        <v>631000</v>
      </c>
      <c r="F137" s="2">
        <v>673000</v>
      </c>
      <c r="G137" s="2">
        <v>742000</v>
      </c>
      <c r="H137" s="2">
        <v>837000</v>
      </c>
      <c r="I137" s="2">
        <v>956000</v>
      </c>
      <c r="J137" s="2">
        <v>1016000</v>
      </c>
      <c r="K137" s="2">
        <v>1278000</v>
      </c>
      <c r="L137" s="2">
        <v>1140000</v>
      </c>
      <c r="M137" s="2">
        <v>1063000</v>
      </c>
      <c r="N137" s="2">
        <v>1017000</v>
      </c>
      <c r="O137" s="2">
        <v>1333000</v>
      </c>
      <c r="P137" s="2">
        <v>1844000</v>
      </c>
      <c r="Q137" s="2">
        <v>2168000</v>
      </c>
      <c r="R137" s="2">
        <v>1655000</v>
      </c>
      <c r="S137" s="2">
        <v>1366000</v>
      </c>
      <c r="T137" s="2">
        <v>1274000</v>
      </c>
      <c r="U137" s="2">
        <v>1355000</v>
      </c>
      <c r="V137" s="2">
        <v>1518000</v>
      </c>
      <c r="W137" s="2">
        <v>1688000</v>
      </c>
      <c r="X137" s="2">
        <v>1857000</v>
      </c>
      <c r="Y137" s="2">
        <v>1964000</v>
      </c>
    </row>
    <row r="138" spans="1:25" x14ac:dyDescent="0.25">
      <c r="A138" t="s">
        <v>180</v>
      </c>
      <c r="B138" s="2">
        <v>209000</v>
      </c>
      <c r="C138" s="2">
        <v>312000</v>
      </c>
      <c r="D138" s="2">
        <v>313000</v>
      </c>
      <c r="E138" s="2">
        <v>290000</v>
      </c>
      <c r="F138" s="2">
        <v>308000</v>
      </c>
      <c r="G138" s="2">
        <v>302000</v>
      </c>
      <c r="H138" s="2">
        <v>295000</v>
      </c>
      <c r="I138" s="2">
        <v>287000</v>
      </c>
      <c r="J138" s="2">
        <v>329000</v>
      </c>
      <c r="K138" s="2">
        <v>304000</v>
      </c>
      <c r="L138" s="2">
        <v>304000</v>
      </c>
      <c r="M138" s="2">
        <v>357000</v>
      </c>
      <c r="N138" s="2">
        <v>300000</v>
      </c>
      <c r="O138" s="2">
        <v>293000</v>
      </c>
      <c r="P138" s="2">
        <v>344000</v>
      </c>
      <c r="Q138" s="2">
        <v>426000</v>
      </c>
      <c r="R138" s="2">
        <v>398000</v>
      </c>
      <c r="S138" s="2">
        <v>423000</v>
      </c>
      <c r="T138" s="2">
        <v>433000</v>
      </c>
      <c r="U138" s="2">
        <v>1079000</v>
      </c>
      <c r="V138" s="2">
        <v>1082000</v>
      </c>
      <c r="W138" s="2">
        <v>1196000</v>
      </c>
      <c r="X138" s="2">
        <v>1137000</v>
      </c>
      <c r="Y138" s="2">
        <v>1173000</v>
      </c>
    </row>
    <row r="139" spans="1:25" x14ac:dyDescent="0.25">
      <c r="A139" t="s">
        <v>84</v>
      </c>
      <c r="B139" s="2" t="s">
        <v>28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</row>
    <row r="140" spans="1:25" x14ac:dyDescent="0.25">
      <c r="A140" t="s">
        <v>200</v>
      </c>
      <c r="B140" s="2">
        <v>56000</v>
      </c>
      <c r="C140" s="2">
        <v>88000</v>
      </c>
      <c r="D140" s="2">
        <v>50000</v>
      </c>
      <c r="E140" s="2">
        <v>32000</v>
      </c>
      <c r="F140" s="2">
        <v>178000</v>
      </c>
      <c r="G140" s="2">
        <v>174000</v>
      </c>
      <c r="H140" s="2">
        <v>169000</v>
      </c>
      <c r="I140" s="2">
        <v>135000</v>
      </c>
      <c r="J140" s="2">
        <v>142000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</row>
    <row r="141" spans="1:25" x14ac:dyDescent="0.25">
      <c r="A141" t="s">
        <v>224</v>
      </c>
      <c r="B141" s="2" t="s">
        <v>28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>
        <v>72800</v>
      </c>
      <c r="O141" s="2">
        <v>72900</v>
      </c>
      <c r="P141" s="2">
        <v>66500</v>
      </c>
      <c r="Q141" s="2">
        <v>64300</v>
      </c>
      <c r="R141" s="2">
        <v>67000</v>
      </c>
      <c r="S141" s="2">
        <v>62400</v>
      </c>
      <c r="T141" s="2">
        <v>59600</v>
      </c>
      <c r="U141" s="2">
        <v>61300</v>
      </c>
      <c r="V141" s="2">
        <v>56700</v>
      </c>
      <c r="W141" s="2">
        <v>69100</v>
      </c>
      <c r="X141" s="2">
        <v>79300</v>
      </c>
      <c r="Y141" s="2">
        <v>85300</v>
      </c>
    </row>
    <row r="142" spans="1:25" x14ac:dyDescent="0.25">
      <c r="A142" t="s">
        <v>147</v>
      </c>
      <c r="B142" s="2">
        <v>650000</v>
      </c>
      <c r="C142" s="2">
        <v>832000</v>
      </c>
      <c r="D142" s="2">
        <v>1012000</v>
      </c>
      <c r="E142" s="2">
        <v>1416000</v>
      </c>
      <c r="F142" s="2">
        <v>1422000</v>
      </c>
      <c r="G142" s="2">
        <v>1083000</v>
      </c>
      <c r="H142" s="2">
        <v>1271000</v>
      </c>
      <c r="I142" s="2">
        <v>1428000</v>
      </c>
      <c r="J142" s="2">
        <v>1491000</v>
      </c>
      <c r="K142" s="2">
        <v>1800000</v>
      </c>
      <c r="L142" s="2">
        <v>2000000</v>
      </c>
      <c r="M142" s="2">
        <v>2180000</v>
      </c>
      <c r="N142" s="2">
        <v>1486000</v>
      </c>
      <c r="O142" s="2">
        <v>1611000</v>
      </c>
      <c r="P142" s="2">
        <v>1341000</v>
      </c>
      <c r="Q142" s="2">
        <v>1507000</v>
      </c>
      <c r="R142" s="2">
        <v>1775000</v>
      </c>
      <c r="S142" s="2">
        <v>1900000</v>
      </c>
      <c r="T142" s="2">
        <v>2012000</v>
      </c>
      <c r="U142" s="2">
        <v>2063000</v>
      </c>
      <c r="V142" s="2">
        <v>2071000</v>
      </c>
      <c r="W142" s="2">
        <v>2296000</v>
      </c>
      <c r="X142" s="2">
        <v>2523000</v>
      </c>
      <c r="Y142" s="2">
        <v>2825000</v>
      </c>
    </row>
    <row r="143" spans="1:25" x14ac:dyDescent="0.25">
      <c r="A143" t="s">
        <v>110</v>
      </c>
      <c r="B143" s="2">
        <v>143305438.38225472</v>
      </c>
      <c r="C143" s="2">
        <v>159237316.78855109</v>
      </c>
      <c r="D143" s="2">
        <v>168242405.43832368</v>
      </c>
      <c r="E143" s="2">
        <v>171747746.80269036</v>
      </c>
      <c r="F143" s="2">
        <v>179985696.81091872</v>
      </c>
      <c r="G143" s="2">
        <v>203184549.00389752</v>
      </c>
      <c r="H143" s="2">
        <v>213093329.94559431</v>
      </c>
      <c r="I143" s="2">
        <v>227554508.38429117</v>
      </c>
      <c r="J143" s="2">
        <v>226226869.20972154</v>
      </c>
      <c r="K143" s="2">
        <v>268118732.8882874</v>
      </c>
      <c r="L143" s="2">
        <v>288758815.13367194</v>
      </c>
      <c r="M143" s="2">
        <v>306869426.92445499</v>
      </c>
      <c r="N143" s="2">
        <v>346052176.52447027</v>
      </c>
      <c r="O143" s="2">
        <v>363303762.99897289</v>
      </c>
      <c r="P143" s="2">
        <v>352165234.57548487</v>
      </c>
      <c r="Q143" s="2">
        <v>383244492.47287202</v>
      </c>
      <c r="R143" s="2">
        <v>394860679.37677473</v>
      </c>
      <c r="S143" s="2">
        <v>426035156.31075776</v>
      </c>
      <c r="T143" s="2">
        <v>444695514.05326194</v>
      </c>
      <c r="U143" s="2">
        <v>456833198.10774529</v>
      </c>
      <c r="V143" s="2">
        <v>471228832.65085864</v>
      </c>
      <c r="W143" s="2">
        <v>477521684.11809498</v>
      </c>
      <c r="X143" s="2">
        <v>521437891.01353091</v>
      </c>
      <c r="Y143" s="2">
        <v>569038431.24578428</v>
      </c>
    </row>
    <row r="144" spans="1:25" x14ac:dyDescent="0.25">
      <c r="A144" t="s">
        <v>232</v>
      </c>
      <c r="B144" s="2">
        <v>4121855.2123110089</v>
      </c>
      <c r="C144" s="2">
        <v>4609639.9604572328</v>
      </c>
      <c r="D144" s="2">
        <v>4847194.9226073902</v>
      </c>
      <c r="E144" s="2">
        <v>5318278.4916170239</v>
      </c>
      <c r="F144" s="2">
        <v>5419608.4330991535</v>
      </c>
      <c r="G144" s="2">
        <v>6334396.3551417934</v>
      </c>
      <c r="H144" s="2">
        <v>6468997.5174035495</v>
      </c>
      <c r="I144" s="2">
        <v>7430080.5046412665</v>
      </c>
      <c r="J144" s="2">
        <v>7813984.1772293365</v>
      </c>
      <c r="K144" s="2">
        <v>9624446.1602719203</v>
      </c>
      <c r="L144" s="2">
        <v>10302991.17369359</v>
      </c>
      <c r="M144" s="2">
        <v>12873635.981394418</v>
      </c>
      <c r="N144" s="2">
        <v>13804345.339101855</v>
      </c>
      <c r="O144" s="2">
        <v>16086313.16345259</v>
      </c>
      <c r="P144" s="2">
        <v>17058262.838637438</v>
      </c>
      <c r="Q144" s="2">
        <v>20481334.746710893</v>
      </c>
      <c r="R144" s="2">
        <v>17792955.68494704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</row>
    <row r="145" spans="1:25" x14ac:dyDescent="0.25">
      <c r="A145" t="s">
        <v>126</v>
      </c>
      <c r="B145" s="2">
        <v>30605213.98990928</v>
      </c>
      <c r="C145" s="2">
        <v>34030809.146747075</v>
      </c>
      <c r="D145" s="2">
        <v>40318779.669959769</v>
      </c>
      <c r="E145" s="2">
        <v>39019454.515838586</v>
      </c>
      <c r="F145" s="2">
        <v>40146838.292764746</v>
      </c>
      <c r="G145" s="2">
        <v>44610423.437038057</v>
      </c>
      <c r="H145" s="2">
        <v>47573646.704506151</v>
      </c>
      <c r="I145" s="2">
        <v>50040938.581933118</v>
      </c>
      <c r="J145" s="2">
        <v>53624793.039419167</v>
      </c>
      <c r="K145" s="2">
        <v>64997920.190887481</v>
      </c>
      <c r="L145" s="2">
        <v>71167429.091977343</v>
      </c>
      <c r="M145" s="2">
        <v>77222190.558681294</v>
      </c>
      <c r="N145" s="2">
        <v>91289013.350116</v>
      </c>
      <c r="O145" s="2">
        <v>97636732.231822059</v>
      </c>
      <c r="P145" s="2">
        <v>93717672.703928769</v>
      </c>
      <c r="Q145" s="2">
        <v>102514979.02574044</v>
      </c>
      <c r="R145" s="2">
        <v>98450724.640791476</v>
      </c>
      <c r="S145" s="2">
        <v>107591825.11139922</v>
      </c>
      <c r="T145" s="2">
        <v>112725240.22072196</v>
      </c>
      <c r="U145" s="2">
        <v>111422505.9535667</v>
      </c>
      <c r="V145" s="2">
        <v>115756999.32242823</v>
      </c>
      <c r="W145" s="2">
        <v>117219501.02187532</v>
      </c>
      <c r="X145" s="2">
        <v>135109800.72080871</v>
      </c>
      <c r="Y145" s="2">
        <v>152816175.82197633</v>
      </c>
    </row>
    <row r="146" spans="1:25" x14ac:dyDescent="0.25">
      <c r="A146" t="s">
        <v>99</v>
      </c>
      <c r="B146" s="2">
        <v>768000</v>
      </c>
      <c r="C146" s="2">
        <v>724000</v>
      </c>
      <c r="D146" s="2">
        <v>778000</v>
      </c>
      <c r="E146" s="2">
        <v>789000</v>
      </c>
      <c r="F146" s="2">
        <v>863000</v>
      </c>
      <c r="G146" s="2">
        <v>852000</v>
      </c>
      <c r="H146" s="2">
        <v>836000</v>
      </c>
      <c r="I146" s="2">
        <v>885000</v>
      </c>
      <c r="J146" s="2">
        <v>867000</v>
      </c>
      <c r="K146" s="2">
        <v>878000</v>
      </c>
      <c r="L146" s="2">
        <v>913000</v>
      </c>
      <c r="M146" s="2">
        <v>908000</v>
      </c>
      <c r="N146" s="2">
        <v>914000</v>
      </c>
      <c r="O146" s="2">
        <v>877000</v>
      </c>
      <c r="P146" s="2">
        <v>847000</v>
      </c>
      <c r="Q146" s="2">
        <v>805000</v>
      </c>
      <c r="R146" s="2">
        <v>874000</v>
      </c>
      <c r="S146" s="2">
        <v>950000</v>
      </c>
      <c r="T146" s="2">
        <v>945000</v>
      </c>
      <c r="U146" s="2">
        <v>1038000</v>
      </c>
      <c r="V146" s="2">
        <v>1090000</v>
      </c>
      <c r="W146" s="2">
        <v>1054000</v>
      </c>
      <c r="X146" s="2">
        <v>1046000</v>
      </c>
      <c r="Y146" s="2">
        <v>1018000</v>
      </c>
    </row>
    <row r="147" spans="1:25" x14ac:dyDescent="0.25">
      <c r="A147" t="s">
        <v>212</v>
      </c>
      <c r="B147" s="2">
        <v>4202000</v>
      </c>
      <c r="C147" s="2">
        <v>4690000</v>
      </c>
      <c r="D147" s="2">
        <v>3836000</v>
      </c>
      <c r="E147" s="2">
        <v>4517000</v>
      </c>
      <c r="F147" s="2">
        <v>5050000</v>
      </c>
      <c r="G147" s="2">
        <v>5197000</v>
      </c>
      <c r="H147" s="2">
        <v>5842000</v>
      </c>
      <c r="I147" s="2">
        <v>6565000</v>
      </c>
      <c r="J147" s="2">
        <v>6309000</v>
      </c>
      <c r="K147" s="2">
        <v>8324000</v>
      </c>
      <c r="L147" s="2">
        <v>9014000</v>
      </c>
      <c r="M147" s="2">
        <v>10683000</v>
      </c>
      <c r="N147" s="2">
        <v>12945000</v>
      </c>
      <c r="O147" s="2">
        <v>10610000</v>
      </c>
      <c r="P147" s="2">
        <v>10402000</v>
      </c>
      <c r="Q147" s="2">
        <v>11926000</v>
      </c>
      <c r="R147" s="2">
        <v>12925000</v>
      </c>
      <c r="S147" s="2">
        <v>13577000</v>
      </c>
      <c r="T147" s="2">
        <v>14268000</v>
      </c>
      <c r="U147" s="2">
        <v>14566000</v>
      </c>
      <c r="V147" s="2">
        <v>14308000</v>
      </c>
      <c r="W147" s="2">
        <v>15703600</v>
      </c>
      <c r="X147" s="2">
        <v>17255000</v>
      </c>
      <c r="Y147" s="2">
        <v>18493000</v>
      </c>
    </row>
    <row r="148" spans="1:25" x14ac:dyDescent="0.25">
      <c r="A148" t="s">
        <v>148</v>
      </c>
      <c r="B148" s="2">
        <v>75000</v>
      </c>
      <c r="C148" s="2">
        <v>83000</v>
      </c>
      <c r="D148" s="2">
        <v>101000</v>
      </c>
      <c r="E148" s="2">
        <v>121000</v>
      </c>
      <c r="F148" s="2">
        <v>138000</v>
      </c>
      <c r="G148" s="2">
        <v>160000</v>
      </c>
      <c r="H148" s="2">
        <v>170000</v>
      </c>
      <c r="I148" s="2">
        <v>62000</v>
      </c>
      <c r="J148" s="2">
        <v>139000</v>
      </c>
      <c r="K148" s="2">
        <v>229000</v>
      </c>
      <c r="L148" s="2">
        <v>277000</v>
      </c>
      <c r="M148" s="2">
        <v>312000</v>
      </c>
      <c r="N148" s="2">
        <v>344000</v>
      </c>
      <c r="O148" s="2">
        <v>375000</v>
      </c>
      <c r="P148" s="2">
        <v>163000</v>
      </c>
      <c r="Q148" s="2">
        <v>196000</v>
      </c>
      <c r="R148" s="2">
        <v>225000</v>
      </c>
      <c r="S148" s="2">
        <v>256000</v>
      </c>
      <c r="T148" s="2">
        <v>196000</v>
      </c>
      <c r="U148" s="2">
        <v>222000</v>
      </c>
      <c r="V148" s="2">
        <v>244000</v>
      </c>
      <c r="W148" s="2">
        <v>293000</v>
      </c>
      <c r="X148" s="2">
        <v>255000</v>
      </c>
      <c r="Y148" s="2">
        <v>291000</v>
      </c>
    </row>
    <row r="149" spans="1:25" x14ac:dyDescent="0.25">
      <c r="A149" t="s">
        <v>197</v>
      </c>
      <c r="B149" s="2">
        <v>192000</v>
      </c>
      <c r="C149" s="2">
        <v>194000</v>
      </c>
      <c r="D149" s="2">
        <v>207000</v>
      </c>
      <c r="E149" s="2">
        <v>220000</v>
      </c>
      <c r="F149" s="2">
        <v>254000</v>
      </c>
      <c r="G149" s="2">
        <v>228000</v>
      </c>
      <c r="H149" s="2">
        <v>266000</v>
      </c>
      <c r="I149" s="2">
        <v>383000</v>
      </c>
      <c r="J149" s="2">
        <v>424000</v>
      </c>
      <c r="K149" s="2">
        <v>427000</v>
      </c>
      <c r="L149" s="2">
        <v>438000</v>
      </c>
      <c r="M149" s="2">
        <v>638000</v>
      </c>
      <c r="N149" s="2">
        <v>735000</v>
      </c>
      <c r="O149" s="2">
        <v>742000</v>
      </c>
      <c r="P149" s="2">
        <v>755000</v>
      </c>
      <c r="Q149" s="2">
        <v>746000</v>
      </c>
      <c r="R149" s="2">
        <v>767000</v>
      </c>
      <c r="S149" s="2">
        <v>770000</v>
      </c>
      <c r="T149" s="2">
        <v>795000</v>
      </c>
      <c r="U149" s="2">
        <v>819000</v>
      </c>
      <c r="V149" s="2">
        <v>805000</v>
      </c>
      <c r="W149" s="2">
        <v>849000</v>
      </c>
      <c r="X149" s="2">
        <v>837000</v>
      </c>
      <c r="Y149" s="2">
        <v>871000</v>
      </c>
    </row>
    <row r="150" spans="1:25" x14ac:dyDescent="0.25">
      <c r="A150" t="s">
        <v>160</v>
      </c>
      <c r="B150" s="2">
        <v>7469000</v>
      </c>
      <c r="C150" s="2">
        <v>7138000</v>
      </c>
      <c r="D150" s="2">
        <v>6211000</v>
      </c>
      <c r="E150" s="2">
        <v>5551000</v>
      </c>
      <c r="F150" s="2">
        <v>7931000</v>
      </c>
      <c r="G150" s="2">
        <v>10222000</v>
      </c>
      <c r="H150" s="2">
        <v>12775000</v>
      </c>
      <c r="I150" s="2">
        <v>13292000</v>
      </c>
      <c r="J150" s="2">
        <v>10577000</v>
      </c>
      <c r="K150" s="2">
        <v>15703000</v>
      </c>
      <c r="L150" s="2">
        <v>16431000</v>
      </c>
      <c r="M150" s="2">
        <v>17547000</v>
      </c>
      <c r="N150" s="2">
        <v>20973000</v>
      </c>
      <c r="O150" s="2">
        <v>22052000</v>
      </c>
      <c r="P150" s="2">
        <v>23646000</v>
      </c>
      <c r="Q150" s="2">
        <v>24577000</v>
      </c>
      <c r="R150" s="2">
        <v>24714000</v>
      </c>
      <c r="S150" s="2">
        <v>25033000</v>
      </c>
      <c r="T150" s="2">
        <v>25715000</v>
      </c>
      <c r="U150" s="2">
        <v>27437000</v>
      </c>
      <c r="V150" s="2">
        <v>25721000</v>
      </c>
      <c r="W150" s="2">
        <v>26757000</v>
      </c>
      <c r="X150" s="2">
        <v>25948000</v>
      </c>
      <c r="Y150" s="2">
        <v>25832000</v>
      </c>
    </row>
    <row r="151" spans="1:25" x14ac:dyDescent="0.25">
      <c r="A151" t="s">
        <v>79</v>
      </c>
      <c r="B151" s="2">
        <v>315000</v>
      </c>
      <c r="C151" s="2">
        <v>339000</v>
      </c>
      <c r="D151" s="2">
        <v>366000</v>
      </c>
      <c r="E151" s="2">
        <v>396000</v>
      </c>
      <c r="F151" s="2">
        <v>430000</v>
      </c>
      <c r="G151" s="2">
        <v>467000</v>
      </c>
      <c r="H151" s="2">
        <v>461000</v>
      </c>
      <c r="I151" s="2">
        <v>485000</v>
      </c>
      <c r="J151" s="2">
        <v>564000</v>
      </c>
      <c r="K151" s="2">
        <v>617000</v>
      </c>
      <c r="L151" s="2">
        <v>395000</v>
      </c>
      <c r="M151" s="2">
        <v>602000</v>
      </c>
      <c r="N151" s="2">
        <v>676000</v>
      </c>
      <c r="O151" s="2">
        <v>683000</v>
      </c>
      <c r="P151" s="2">
        <v>656000</v>
      </c>
      <c r="Q151" s="2">
        <v>792000</v>
      </c>
      <c r="R151" s="2">
        <v>931000</v>
      </c>
      <c r="S151" s="2">
        <v>958000</v>
      </c>
      <c r="T151" s="2">
        <v>1125000</v>
      </c>
      <c r="U151" s="2">
        <v>1205000</v>
      </c>
      <c r="V151" s="2">
        <v>1234000</v>
      </c>
      <c r="W151" s="2">
        <v>1286000</v>
      </c>
      <c r="X151" s="2">
        <v>1390000</v>
      </c>
      <c r="Y151" s="2">
        <v>1484000</v>
      </c>
    </row>
    <row r="152" spans="1:25" x14ac:dyDescent="0.25">
      <c r="A152" t="s">
        <v>119</v>
      </c>
      <c r="B152" s="2">
        <v>42000</v>
      </c>
      <c r="C152" s="2">
        <v>98000</v>
      </c>
      <c r="D152" s="2">
        <v>75000</v>
      </c>
      <c r="E152" s="2">
        <v>83000</v>
      </c>
      <c r="F152" s="2">
        <v>82000</v>
      </c>
      <c r="G152" s="2">
        <v>86000</v>
      </c>
      <c r="H152" s="2">
        <v>89000</v>
      </c>
      <c r="I152" s="2">
        <v>96000</v>
      </c>
      <c r="J152" s="2">
        <v>110000</v>
      </c>
      <c r="K152" s="2">
        <v>113000</v>
      </c>
      <c r="L152" s="2">
        <v>143000</v>
      </c>
      <c r="M152" s="2">
        <v>153000</v>
      </c>
      <c r="N152" s="2">
        <v>164000</v>
      </c>
      <c r="O152" s="2" t="s">
        <v>28</v>
      </c>
      <c r="P152" s="2" t="s">
        <v>28</v>
      </c>
      <c r="Q152" s="2" t="s">
        <v>28</v>
      </c>
      <c r="R152" s="2" t="s">
        <v>28</v>
      </c>
      <c r="S152" s="2">
        <v>32000</v>
      </c>
      <c r="T152" s="2">
        <v>57000</v>
      </c>
      <c r="U152" s="2">
        <v>53000</v>
      </c>
      <c r="V152" s="2">
        <v>15000</v>
      </c>
      <c r="W152" s="2">
        <v>41500</v>
      </c>
      <c r="X152" s="2">
        <v>11000</v>
      </c>
      <c r="Y152" s="2">
        <v>14000</v>
      </c>
    </row>
    <row r="153" spans="1:25" x14ac:dyDescent="0.25">
      <c r="A153" t="s">
        <v>139</v>
      </c>
      <c r="B153" s="2">
        <v>1116000</v>
      </c>
      <c r="C153" s="2">
        <v>1054000</v>
      </c>
      <c r="D153" s="2">
        <v>1111000</v>
      </c>
      <c r="E153" s="2">
        <v>1182000</v>
      </c>
      <c r="F153" s="2">
        <v>1214000</v>
      </c>
      <c r="G153" s="2">
        <v>1216000</v>
      </c>
      <c r="H153" s="2">
        <v>1180000</v>
      </c>
      <c r="I153" s="2">
        <v>1134000</v>
      </c>
      <c r="J153" s="2">
        <v>1127000</v>
      </c>
      <c r="K153" s="2">
        <v>1156000</v>
      </c>
      <c r="L153" s="2">
        <v>1171000</v>
      </c>
      <c r="M153" s="2">
        <v>1124000</v>
      </c>
      <c r="N153" s="2">
        <v>1244000</v>
      </c>
      <c r="O153" s="2">
        <v>1291000</v>
      </c>
      <c r="P153" s="2">
        <v>1182000</v>
      </c>
      <c r="Q153" s="2">
        <v>1339000</v>
      </c>
      <c r="R153" s="2">
        <v>1415000</v>
      </c>
      <c r="S153" s="2">
        <v>1443000</v>
      </c>
      <c r="T153" s="2">
        <v>1582000</v>
      </c>
      <c r="U153" s="2">
        <v>1690000</v>
      </c>
      <c r="V153" s="2">
        <v>1783000</v>
      </c>
      <c r="W153" s="2">
        <v>1966000</v>
      </c>
      <c r="X153" s="2">
        <v>2274000</v>
      </c>
      <c r="Y153" s="2">
        <v>2599000</v>
      </c>
    </row>
    <row r="154" spans="1:25" x14ac:dyDescent="0.25">
      <c r="A154" t="s">
        <v>251</v>
      </c>
      <c r="B154" s="2">
        <v>5500</v>
      </c>
      <c r="C154" s="2">
        <v>6200</v>
      </c>
      <c r="D154" s="2">
        <v>6400</v>
      </c>
      <c r="E154" s="2">
        <v>6400</v>
      </c>
      <c r="F154" s="2">
        <v>4600</v>
      </c>
      <c r="G154" s="2">
        <v>5200</v>
      </c>
      <c r="H154" s="2">
        <v>5400</v>
      </c>
      <c r="I154" s="2">
        <v>6000</v>
      </c>
      <c r="J154" s="2">
        <v>7200</v>
      </c>
      <c r="K154" s="2">
        <v>9000</v>
      </c>
      <c r="L154" s="2">
        <v>9200</v>
      </c>
      <c r="M154" s="2">
        <v>5800</v>
      </c>
      <c r="N154" s="2">
        <v>7200</v>
      </c>
      <c r="O154" s="2">
        <v>6000</v>
      </c>
      <c r="P154" s="2">
        <v>5400</v>
      </c>
      <c r="Q154" s="2">
        <v>4600</v>
      </c>
      <c r="R154" s="2">
        <v>4600</v>
      </c>
      <c r="S154" s="2">
        <v>4600</v>
      </c>
      <c r="T154" s="2" t="s">
        <v>28</v>
      </c>
      <c r="U154" s="2">
        <v>4900</v>
      </c>
      <c r="V154" s="2">
        <v>6300</v>
      </c>
      <c r="W154" s="2">
        <v>5400</v>
      </c>
      <c r="X154" s="2">
        <v>6000</v>
      </c>
      <c r="Y154" s="2">
        <v>6800</v>
      </c>
    </row>
    <row r="155" spans="1:25" x14ac:dyDescent="0.25">
      <c r="A155" t="s">
        <v>23</v>
      </c>
      <c r="B155" s="2" t="s">
        <v>28</v>
      </c>
      <c r="C155" s="2" t="s">
        <v>28</v>
      </c>
      <c r="D155" s="2" t="s">
        <v>28</v>
      </c>
      <c r="E155" s="2" t="s">
        <v>28</v>
      </c>
      <c r="F155" s="2">
        <v>24000</v>
      </c>
      <c r="G155" s="2">
        <v>30000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28</v>
      </c>
      <c r="X155" s="2" t="s">
        <v>28</v>
      </c>
      <c r="Y155" s="2" t="s">
        <v>28</v>
      </c>
    </row>
    <row r="156" spans="1:25" x14ac:dyDescent="0.25">
      <c r="A156" t="s">
        <v>18</v>
      </c>
      <c r="B156" s="2">
        <v>422000</v>
      </c>
      <c r="C156" s="2">
        <v>487000</v>
      </c>
      <c r="D156" s="2">
        <v>536000</v>
      </c>
      <c r="E156" s="2">
        <v>558000</v>
      </c>
      <c r="F156" s="2">
        <v>578000</v>
      </c>
      <c r="G156" s="2">
        <v>656000</v>
      </c>
      <c r="H156" s="2">
        <v>660000</v>
      </c>
      <c r="I156" s="2">
        <v>682000</v>
      </c>
      <c r="J156" s="2">
        <v>702000</v>
      </c>
      <c r="K156" s="2">
        <v>719000</v>
      </c>
      <c r="L156" s="2">
        <v>761000</v>
      </c>
      <c r="M156" s="2">
        <v>788000</v>
      </c>
      <c r="N156" s="2">
        <v>907000</v>
      </c>
      <c r="O156" s="2">
        <v>930000</v>
      </c>
      <c r="P156" s="2">
        <v>871000</v>
      </c>
      <c r="Q156" s="2">
        <v>935000</v>
      </c>
      <c r="R156" s="2">
        <v>965000</v>
      </c>
      <c r="S156" s="2">
        <v>965000</v>
      </c>
      <c r="T156" s="2">
        <v>993000</v>
      </c>
      <c r="U156" s="2">
        <v>1038000</v>
      </c>
      <c r="V156" s="2">
        <v>1151000</v>
      </c>
      <c r="W156" s="2">
        <v>1275000</v>
      </c>
      <c r="X156" s="2">
        <v>1342000</v>
      </c>
      <c r="Y156" s="2">
        <v>1399000</v>
      </c>
    </row>
    <row r="157" spans="1:25" x14ac:dyDescent="0.25">
      <c r="A157" t="s">
        <v>83</v>
      </c>
      <c r="B157" s="2">
        <v>20241000</v>
      </c>
      <c r="C157" s="2">
        <v>21395000</v>
      </c>
      <c r="D157" s="2">
        <v>19351000</v>
      </c>
      <c r="E157" s="2">
        <v>19392000</v>
      </c>
      <c r="F157" s="2">
        <v>19043000</v>
      </c>
      <c r="G157" s="2">
        <v>20641000</v>
      </c>
      <c r="H157" s="2">
        <v>19810000</v>
      </c>
      <c r="I157" s="2">
        <v>19667000</v>
      </c>
      <c r="J157" s="2">
        <v>18665000</v>
      </c>
      <c r="K157" s="2">
        <v>20618000</v>
      </c>
      <c r="L157" s="2">
        <v>21915000</v>
      </c>
      <c r="M157" s="2">
        <v>21353000</v>
      </c>
      <c r="N157" s="2">
        <v>21606000</v>
      </c>
      <c r="O157" s="2">
        <v>22931000</v>
      </c>
      <c r="P157" s="2">
        <v>22346000</v>
      </c>
      <c r="Q157" s="2">
        <v>23290000</v>
      </c>
      <c r="R157" s="2">
        <v>23403000</v>
      </c>
      <c r="S157" s="2">
        <v>23403000</v>
      </c>
      <c r="T157" s="2">
        <v>24151000</v>
      </c>
      <c r="U157" s="2">
        <v>29346000</v>
      </c>
      <c r="V157" s="2">
        <v>32093000</v>
      </c>
      <c r="W157" s="2">
        <v>35079000</v>
      </c>
      <c r="X157" s="2">
        <v>39291000</v>
      </c>
      <c r="Y157" s="2">
        <v>41313000</v>
      </c>
    </row>
    <row r="158" spans="1:25" x14ac:dyDescent="0.25">
      <c r="A158" t="s">
        <v>132</v>
      </c>
      <c r="B158" s="2" t="s">
        <v>28</v>
      </c>
      <c r="C158" s="2">
        <v>17600</v>
      </c>
      <c r="D158" s="2">
        <v>17200</v>
      </c>
      <c r="E158" s="2">
        <v>13400</v>
      </c>
      <c r="F158" s="2">
        <v>16100.000000000002</v>
      </c>
      <c r="G158" s="2">
        <v>20500</v>
      </c>
      <c r="H158" s="2">
        <v>15300</v>
      </c>
      <c r="I158" s="2">
        <v>19100</v>
      </c>
      <c r="J158" s="2">
        <v>18200</v>
      </c>
      <c r="K158" s="2">
        <v>19300</v>
      </c>
      <c r="L158" s="2">
        <v>19000</v>
      </c>
      <c r="M158" s="2">
        <v>19100</v>
      </c>
      <c r="N158" s="2">
        <v>21100</v>
      </c>
      <c r="O158" s="2">
        <v>25700</v>
      </c>
      <c r="P158" s="2">
        <v>47500</v>
      </c>
      <c r="Q158" s="2">
        <v>44700</v>
      </c>
      <c r="R158" s="2">
        <v>35400</v>
      </c>
      <c r="S158" s="2">
        <v>38300</v>
      </c>
      <c r="T158" s="2">
        <v>42100</v>
      </c>
      <c r="U158" s="2">
        <v>35400</v>
      </c>
      <c r="V158" s="2">
        <v>31200</v>
      </c>
      <c r="W158" s="2">
        <v>29600</v>
      </c>
      <c r="X158" s="2" t="s">
        <v>28</v>
      </c>
      <c r="Y158" s="2">
        <v>19200</v>
      </c>
    </row>
    <row r="159" spans="1:25" x14ac:dyDescent="0.25">
      <c r="A159" t="s">
        <v>51</v>
      </c>
      <c r="B159" s="2">
        <v>25737858.964758597</v>
      </c>
      <c r="C159" s="2">
        <v>26484279.631464243</v>
      </c>
      <c r="D159" s="2">
        <v>28491791.634513181</v>
      </c>
      <c r="E159" s="2">
        <v>31177867.492607296</v>
      </c>
      <c r="F159" s="2">
        <v>35726010.583649009</v>
      </c>
      <c r="G159" s="2">
        <v>39651559.765121356</v>
      </c>
      <c r="H159" s="2">
        <v>39186060.86846365</v>
      </c>
      <c r="I159" s="2">
        <v>43196920.272073485</v>
      </c>
      <c r="J159" s="2">
        <v>45318135.086001888</v>
      </c>
      <c r="K159" s="2">
        <v>53985111.436260939</v>
      </c>
      <c r="L159" s="2">
        <v>57462804.082289867</v>
      </c>
      <c r="M159" s="2">
        <v>63124169.003900252</v>
      </c>
      <c r="N159" s="2">
        <v>71772537.57383284</v>
      </c>
      <c r="O159" s="2">
        <v>81809763.006112516</v>
      </c>
      <c r="P159" s="2">
        <v>80970590.708112985</v>
      </c>
      <c r="Q159" s="2">
        <v>93031789.691405445</v>
      </c>
      <c r="R159" s="2">
        <v>80718118.243420795</v>
      </c>
      <c r="S159" s="2">
        <v>89091317.652539834</v>
      </c>
      <c r="T159" s="2">
        <v>90609653.660562769</v>
      </c>
      <c r="U159" s="2">
        <v>96281878.132680655</v>
      </c>
      <c r="V159" s="2">
        <v>93830213.76302284</v>
      </c>
      <c r="W159" s="2">
        <v>93328132.159543529</v>
      </c>
      <c r="X159" s="2">
        <v>100457140.33842225</v>
      </c>
      <c r="Y159" s="2">
        <v>110563609.18909691</v>
      </c>
    </row>
    <row r="160" spans="1:25" x14ac:dyDescent="0.25">
      <c r="A160" t="s">
        <v>37</v>
      </c>
      <c r="B160" s="2">
        <v>13655507.050666191</v>
      </c>
      <c r="C160" s="2">
        <v>14458103.796382349</v>
      </c>
      <c r="D160" s="2">
        <v>15703878.372633906</v>
      </c>
      <c r="E160" s="2">
        <v>17170333.016678594</v>
      </c>
      <c r="F160" s="2">
        <v>19963780.596295595</v>
      </c>
      <c r="G160" s="2">
        <v>22220219.473887157</v>
      </c>
      <c r="H160" s="2">
        <v>21966913.482365724</v>
      </c>
      <c r="I160" s="2">
        <v>23792300.007191069</v>
      </c>
      <c r="J160" s="2">
        <v>25338983.153669007</v>
      </c>
      <c r="K160" s="2">
        <v>31319390.027846389</v>
      </c>
      <c r="L160" s="2">
        <v>33161577.303341914</v>
      </c>
      <c r="M160" s="2">
        <v>36553059.632257357</v>
      </c>
      <c r="N160" s="2">
        <v>40134508.21594274</v>
      </c>
      <c r="O160" s="2">
        <v>44695909.447635502</v>
      </c>
      <c r="P160" s="2">
        <v>47445893.796674766</v>
      </c>
      <c r="Q160" s="2">
        <v>55256542.45000606</v>
      </c>
      <c r="R160" s="2">
        <v>44708140.660455547</v>
      </c>
      <c r="S160" s="2">
        <v>48520543.137829989</v>
      </c>
      <c r="T160" s="2">
        <v>48154054.628819995</v>
      </c>
      <c r="U160" s="2">
        <v>48665694.407843754</v>
      </c>
      <c r="V160" s="2">
        <v>44464421.800972991</v>
      </c>
      <c r="W160" s="2">
        <v>40435194.603783064</v>
      </c>
      <c r="X160" s="2">
        <v>47735563.538212769</v>
      </c>
      <c r="Y160" s="2">
        <v>57712158.754666045</v>
      </c>
    </row>
    <row r="161" spans="1:25" x14ac:dyDescent="0.25">
      <c r="A161" t="s">
        <v>48</v>
      </c>
      <c r="B161" s="2">
        <v>13443449.204150323</v>
      </c>
      <c r="C161" s="2">
        <v>14233582.338161275</v>
      </c>
      <c r="D161" s="2">
        <v>15489456.753223728</v>
      </c>
      <c r="E161" s="2">
        <v>16965998.98048744</v>
      </c>
      <c r="F161" s="2">
        <v>19652645.605675168</v>
      </c>
      <c r="G161" s="2">
        <v>21899986.254690766</v>
      </c>
      <c r="H161" s="2">
        <v>21937603.66888272</v>
      </c>
      <c r="I161" s="2">
        <v>23775448.290643357</v>
      </c>
      <c r="J161" s="2">
        <v>25319000.759107556</v>
      </c>
      <c r="K161" s="2">
        <v>31283355.422017127</v>
      </c>
      <c r="L161" s="2">
        <v>33091729.295581035</v>
      </c>
      <c r="M161" s="2">
        <v>36447361.943436697</v>
      </c>
      <c r="N161" s="2">
        <v>39876084.737473398</v>
      </c>
      <c r="O161" s="2">
        <v>44311383.811987862</v>
      </c>
      <c r="P161" s="2">
        <v>47052809.154120095</v>
      </c>
      <c r="Q161" s="2">
        <v>54736752.182625353</v>
      </c>
      <c r="R161" s="2">
        <v>44260409.000866026</v>
      </c>
      <c r="S161" s="2">
        <v>48031501.119732842</v>
      </c>
      <c r="T161" s="2">
        <v>47600947.90261092</v>
      </c>
      <c r="U161" s="2">
        <v>48100555.20031029</v>
      </c>
      <c r="V161" s="2">
        <v>44037878.165730774</v>
      </c>
      <c r="W161" s="2">
        <v>40038774.354631789</v>
      </c>
      <c r="X161" s="2">
        <v>47230836.162327424</v>
      </c>
      <c r="Y161" s="2">
        <v>57104481.456605993</v>
      </c>
    </row>
    <row r="162" spans="1:25" x14ac:dyDescent="0.25">
      <c r="A162" t="s">
        <v>163</v>
      </c>
      <c r="B162" s="2">
        <v>137514051.15243873</v>
      </c>
      <c r="C162" s="2">
        <v>152779537.72363108</v>
      </c>
      <c r="D162" s="2">
        <v>161437088.243164</v>
      </c>
      <c r="E162" s="2">
        <v>164518264.5107162</v>
      </c>
      <c r="F162" s="2">
        <v>172527707.55793542</v>
      </c>
      <c r="G162" s="2">
        <v>194598994.86775815</v>
      </c>
      <c r="H162" s="2">
        <v>204226095.34065175</v>
      </c>
      <c r="I162" s="2">
        <v>217657731.3899312</v>
      </c>
      <c r="J162" s="2">
        <v>216039209.33053333</v>
      </c>
      <c r="K162" s="2">
        <v>255747766.86184287</v>
      </c>
      <c r="L162" s="2">
        <v>275486417.02588737</v>
      </c>
      <c r="M162" s="2">
        <v>291196051.46164221</v>
      </c>
      <c r="N162" s="2">
        <v>328988050.27407247</v>
      </c>
      <c r="O162" s="2">
        <v>344064016.26935375</v>
      </c>
      <c r="P162" s="2">
        <v>332272854.92648917</v>
      </c>
      <c r="Q162" s="2">
        <v>359970321.20814896</v>
      </c>
      <c r="R162" s="2">
        <v>373696540.433294</v>
      </c>
      <c r="S162" s="2">
        <v>403118232.87771523</v>
      </c>
      <c r="T162" s="2">
        <v>420924392.99678582</v>
      </c>
      <c r="U162" s="2">
        <v>432534365.38176543</v>
      </c>
      <c r="V162" s="2">
        <v>446939688.10720301</v>
      </c>
      <c r="W162" s="2">
        <v>452498982.04511911</v>
      </c>
      <c r="X162" s="2">
        <v>494376746.54411244</v>
      </c>
      <c r="Y162" s="2">
        <v>537884675.62153947</v>
      </c>
    </row>
    <row r="163" spans="1:25" x14ac:dyDescent="0.25">
      <c r="A163" t="s">
        <v>169</v>
      </c>
      <c r="B163" s="2" t="s">
        <v>28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2">
        <v>69000</v>
      </c>
      <c r="L163" s="2">
        <v>67000</v>
      </c>
      <c r="M163" s="2">
        <v>63000</v>
      </c>
      <c r="N163" s="2">
        <v>70000</v>
      </c>
      <c r="O163" s="2">
        <v>73000</v>
      </c>
      <c r="P163" s="2">
        <v>60000</v>
      </c>
      <c r="Q163" s="2">
        <v>64000</v>
      </c>
      <c r="R163" s="2">
        <v>75000</v>
      </c>
      <c r="S163" s="2">
        <v>89000</v>
      </c>
      <c r="T163" s="2">
        <v>95600</v>
      </c>
      <c r="U163" s="2">
        <v>93900</v>
      </c>
      <c r="V163" s="2">
        <v>94400</v>
      </c>
      <c r="W163" s="2">
        <v>121000</v>
      </c>
      <c r="X163" s="2">
        <v>145000</v>
      </c>
      <c r="Y163" s="2">
        <v>160000</v>
      </c>
    </row>
    <row r="164" spans="1:25" x14ac:dyDescent="0.25">
      <c r="A164" t="s">
        <v>142</v>
      </c>
      <c r="B164" s="2">
        <v>233000</v>
      </c>
      <c r="C164" s="2">
        <v>226000</v>
      </c>
      <c r="D164" s="2">
        <v>259000</v>
      </c>
      <c r="E164" s="2">
        <v>278000</v>
      </c>
      <c r="F164" s="2">
        <v>278000</v>
      </c>
      <c r="G164" s="2">
        <v>300000</v>
      </c>
      <c r="H164" s="2">
        <v>270000</v>
      </c>
      <c r="I164" s="2">
        <v>263000</v>
      </c>
      <c r="J164" s="2">
        <v>235000</v>
      </c>
      <c r="K164" s="2">
        <v>250000</v>
      </c>
      <c r="L164" s="2">
        <v>286000</v>
      </c>
      <c r="M164" s="2">
        <v>313000</v>
      </c>
      <c r="N164" s="2">
        <v>328000</v>
      </c>
      <c r="O164" s="2">
        <v>324000</v>
      </c>
      <c r="P164" s="2">
        <v>265000</v>
      </c>
      <c r="Q164" s="2">
        <v>279000</v>
      </c>
      <c r="R164" s="2">
        <v>295000</v>
      </c>
      <c r="S164" s="2">
        <v>292000</v>
      </c>
      <c r="T164" s="2">
        <v>328000</v>
      </c>
      <c r="U164" s="2">
        <v>329000</v>
      </c>
      <c r="V164" s="2">
        <v>331000</v>
      </c>
      <c r="W164" s="2">
        <v>336000</v>
      </c>
      <c r="X164" s="2">
        <v>355000</v>
      </c>
      <c r="Y164" s="2">
        <v>347000</v>
      </c>
    </row>
    <row r="165" spans="1:25" x14ac:dyDescent="0.25">
      <c r="A165" t="s">
        <v>137</v>
      </c>
      <c r="B165" s="2" t="s">
        <v>28</v>
      </c>
      <c r="C165" s="2" t="s">
        <v>28</v>
      </c>
      <c r="D165" s="2" t="s">
        <v>28</v>
      </c>
      <c r="E165" s="2">
        <v>165000</v>
      </c>
      <c r="F165" s="2">
        <v>155000</v>
      </c>
      <c r="G165" s="2">
        <v>154000</v>
      </c>
      <c r="H165" s="2">
        <v>187000</v>
      </c>
      <c r="I165" s="2">
        <v>229000</v>
      </c>
      <c r="J165" s="2">
        <v>201000</v>
      </c>
      <c r="K165" s="2">
        <v>301000</v>
      </c>
      <c r="L165" s="2">
        <v>339000</v>
      </c>
      <c r="M165" s="2">
        <v>404000</v>
      </c>
      <c r="N165" s="2">
        <v>452000</v>
      </c>
      <c r="O165" s="2">
        <v>446000</v>
      </c>
      <c r="P165" s="2">
        <v>412000</v>
      </c>
      <c r="Q165" s="2">
        <v>456000</v>
      </c>
      <c r="R165" s="2">
        <v>460000</v>
      </c>
      <c r="S165" s="2">
        <v>476000</v>
      </c>
      <c r="T165" s="2">
        <v>418000</v>
      </c>
      <c r="U165" s="2">
        <v>393000</v>
      </c>
      <c r="V165" s="2">
        <v>386000</v>
      </c>
      <c r="W165" s="2">
        <v>404000</v>
      </c>
      <c r="X165" s="2">
        <v>469000</v>
      </c>
      <c r="Y165" s="2">
        <v>529000</v>
      </c>
    </row>
    <row r="166" spans="1:25" x14ac:dyDescent="0.25">
      <c r="A166" t="s">
        <v>141</v>
      </c>
      <c r="B166" s="2" t="s">
        <v>28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>
        <v>136000</v>
      </c>
      <c r="J166" s="2">
        <v>142000</v>
      </c>
      <c r="K166" s="2">
        <v>188000</v>
      </c>
      <c r="L166" s="2">
        <v>272000</v>
      </c>
      <c r="M166" s="2">
        <v>378000</v>
      </c>
      <c r="N166" s="2">
        <v>984000</v>
      </c>
      <c r="O166" s="2">
        <v>1031000</v>
      </c>
      <c r="P166" s="2">
        <v>1044000</v>
      </c>
      <c r="Q166" s="2">
        <v>1088000</v>
      </c>
      <c r="R166" s="2">
        <v>1201000</v>
      </c>
      <c r="S166" s="2">
        <v>1264000</v>
      </c>
      <c r="T166" s="2">
        <v>1324000</v>
      </c>
      <c r="U166" s="2">
        <v>1350000</v>
      </c>
      <c r="V166" s="2">
        <v>1560000</v>
      </c>
      <c r="W166" s="2">
        <v>1662000</v>
      </c>
      <c r="X166" s="2">
        <v>1877000</v>
      </c>
      <c r="Y166" s="2">
        <v>2077000</v>
      </c>
    </row>
    <row r="167" spans="1:25" x14ac:dyDescent="0.25">
      <c r="A167" t="s">
        <v>11</v>
      </c>
      <c r="B167" s="2">
        <v>2602000</v>
      </c>
      <c r="C167" s="2">
        <v>2693000</v>
      </c>
      <c r="D167" s="2">
        <v>3072000</v>
      </c>
      <c r="E167" s="2">
        <v>3095000</v>
      </c>
      <c r="F167" s="2">
        <v>3817000</v>
      </c>
      <c r="G167" s="2">
        <v>4278000</v>
      </c>
      <c r="H167" s="2">
        <v>4380000</v>
      </c>
      <c r="I167" s="2">
        <v>4453000</v>
      </c>
      <c r="J167" s="2">
        <v>4761000</v>
      </c>
      <c r="K167" s="2">
        <v>5477000</v>
      </c>
      <c r="L167" s="2">
        <v>5843000</v>
      </c>
      <c r="M167" s="2">
        <v>6558000</v>
      </c>
      <c r="N167" s="2">
        <v>7408000</v>
      </c>
      <c r="O167" s="2">
        <v>7879000</v>
      </c>
      <c r="P167" s="2">
        <v>8341000</v>
      </c>
      <c r="Q167" s="2">
        <v>9288000</v>
      </c>
      <c r="R167" s="2">
        <v>9342000</v>
      </c>
      <c r="S167" s="2">
        <v>9375000</v>
      </c>
      <c r="T167" s="2">
        <v>10046000</v>
      </c>
      <c r="U167" s="2">
        <v>10283000</v>
      </c>
      <c r="V167" s="2">
        <v>10177000</v>
      </c>
      <c r="W167" s="2">
        <v>10332000</v>
      </c>
      <c r="X167" s="2">
        <v>11349000</v>
      </c>
      <c r="Y167" s="2">
        <v>12289000</v>
      </c>
    </row>
    <row r="168" spans="1:25" x14ac:dyDescent="0.25">
      <c r="A168" t="s">
        <v>220</v>
      </c>
      <c r="B168" s="2" t="s">
        <v>28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>
        <v>323000</v>
      </c>
      <c r="I168" s="2">
        <v>541000</v>
      </c>
      <c r="J168" s="2">
        <v>441000</v>
      </c>
      <c r="K168" s="2">
        <v>470000</v>
      </c>
      <c r="L168" s="2">
        <v>578000</v>
      </c>
      <c r="M168" s="2">
        <v>664000</v>
      </c>
      <c r="N168" s="2">
        <v>771000</v>
      </c>
      <c r="O168" s="2">
        <v>1193000</v>
      </c>
      <c r="P168" s="2">
        <v>1461000</v>
      </c>
      <c r="Q168" s="2">
        <v>1718000</v>
      </c>
      <c r="R168" s="2">
        <v>1902000</v>
      </c>
      <c r="S168" s="2">
        <v>2113000</v>
      </c>
      <c r="T168" s="2">
        <v>1886000</v>
      </c>
      <c r="U168" s="2">
        <v>1661000</v>
      </c>
      <c r="V168" s="2">
        <v>1552000</v>
      </c>
      <c r="W168" s="2">
        <v>1639000</v>
      </c>
      <c r="X168" s="2">
        <v>1447000</v>
      </c>
      <c r="Y168" s="2">
        <v>2743000</v>
      </c>
    </row>
    <row r="169" spans="1:25" x14ac:dyDescent="0.25">
      <c r="A169" t="s">
        <v>149</v>
      </c>
      <c r="B169" s="2">
        <v>194000</v>
      </c>
      <c r="C169" s="2">
        <v>490000</v>
      </c>
      <c r="D169" s="2">
        <v>491000</v>
      </c>
      <c r="E169" s="2">
        <v>478000</v>
      </c>
      <c r="F169" s="2">
        <v>435000</v>
      </c>
      <c r="G169" s="2">
        <v>416000</v>
      </c>
      <c r="H169" s="2">
        <v>475000</v>
      </c>
      <c r="I169" s="2">
        <v>487000</v>
      </c>
      <c r="J169" s="2">
        <v>597000</v>
      </c>
      <c r="K169" s="2">
        <v>657000</v>
      </c>
      <c r="L169" s="2">
        <v>660000</v>
      </c>
      <c r="M169" s="2">
        <v>630000</v>
      </c>
      <c r="N169" s="2">
        <v>716000</v>
      </c>
      <c r="O169" s="2">
        <v>731000</v>
      </c>
      <c r="P169" s="2">
        <v>763000</v>
      </c>
      <c r="Q169" s="2">
        <v>792000</v>
      </c>
      <c r="R169" s="2">
        <v>816000</v>
      </c>
      <c r="S169" s="2">
        <v>1059000</v>
      </c>
      <c r="T169" s="2">
        <v>2044000</v>
      </c>
      <c r="U169" s="2">
        <v>3081000</v>
      </c>
      <c r="V169" s="2">
        <v>4681000</v>
      </c>
      <c r="W169" s="2">
        <v>2907000</v>
      </c>
      <c r="X169" s="2">
        <v>3443000</v>
      </c>
      <c r="Y169" s="2">
        <v>3551000</v>
      </c>
    </row>
    <row r="170" spans="1:25" x14ac:dyDescent="0.25">
      <c r="A170" t="s">
        <v>55</v>
      </c>
      <c r="B170" s="2">
        <v>272000</v>
      </c>
      <c r="C170" s="2">
        <v>461000</v>
      </c>
      <c r="D170" s="2">
        <v>502000</v>
      </c>
      <c r="E170" s="2">
        <v>614000</v>
      </c>
      <c r="F170" s="2">
        <v>635000</v>
      </c>
      <c r="G170" s="2">
        <v>656000</v>
      </c>
      <c r="H170" s="2">
        <v>670000</v>
      </c>
      <c r="I170" s="2">
        <v>757000</v>
      </c>
      <c r="J170" s="2">
        <v>695000</v>
      </c>
      <c r="K170" s="2">
        <v>716000</v>
      </c>
      <c r="L170" s="2">
        <v>778000</v>
      </c>
      <c r="M170" s="2">
        <v>833000</v>
      </c>
      <c r="N170" s="2">
        <v>929000</v>
      </c>
      <c r="O170" s="2">
        <v>931000</v>
      </c>
      <c r="P170" s="2">
        <v>980000</v>
      </c>
      <c r="Q170" s="2">
        <v>984000</v>
      </c>
      <c r="R170" s="2">
        <v>1027000</v>
      </c>
      <c r="S170" s="2">
        <v>1079000</v>
      </c>
      <c r="T170" s="2">
        <v>1176000</v>
      </c>
      <c r="U170" s="2">
        <v>1320000</v>
      </c>
      <c r="V170" s="2">
        <v>1388000</v>
      </c>
      <c r="W170" s="2">
        <v>1469000</v>
      </c>
      <c r="X170" s="2">
        <v>1499000</v>
      </c>
      <c r="Y170" s="2" t="s">
        <v>28</v>
      </c>
    </row>
    <row r="171" spans="1:25" x14ac:dyDescent="0.25">
      <c r="A171" t="s">
        <v>40</v>
      </c>
      <c r="B171" s="2" t="s">
        <v>28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</row>
    <row r="172" spans="1:25" x14ac:dyDescent="0.25">
      <c r="A172" t="s">
        <v>76</v>
      </c>
      <c r="B172" s="2">
        <v>363000</v>
      </c>
      <c r="C172" s="2">
        <v>394000</v>
      </c>
      <c r="D172" s="2">
        <v>422000</v>
      </c>
      <c r="E172" s="2">
        <v>464000</v>
      </c>
      <c r="F172" s="2">
        <v>492000</v>
      </c>
      <c r="G172" s="2">
        <v>464000</v>
      </c>
      <c r="H172" s="2">
        <v>361000</v>
      </c>
      <c r="I172" s="2">
        <v>275000</v>
      </c>
      <c r="J172" s="2">
        <v>338000</v>
      </c>
      <c r="K172" s="2">
        <v>385000</v>
      </c>
      <c r="L172" s="2">
        <v>375000</v>
      </c>
      <c r="M172" s="2">
        <v>384000</v>
      </c>
      <c r="N172" s="2">
        <v>527000</v>
      </c>
      <c r="O172" s="2">
        <v>500000</v>
      </c>
      <c r="P172" s="2">
        <v>510000</v>
      </c>
      <c r="Q172" s="2">
        <v>603000</v>
      </c>
      <c r="R172" s="2">
        <v>736000</v>
      </c>
      <c r="S172" s="2">
        <v>803000</v>
      </c>
      <c r="T172" s="2">
        <v>798000</v>
      </c>
      <c r="U172" s="2">
        <v>790000</v>
      </c>
      <c r="V172" s="2">
        <v>539000</v>
      </c>
      <c r="W172" s="2">
        <v>753000</v>
      </c>
      <c r="X172" s="2">
        <v>940000</v>
      </c>
      <c r="Y172" s="2">
        <v>1173000</v>
      </c>
    </row>
    <row r="173" spans="1:25" x14ac:dyDescent="0.25">
      <c r="A173" s="15" t="s">
        <v>6</v>
      </c>
      <c r="B173" s="16">
        <v>6574000</v>
      </c>
      <c r="C173" s="16">
        <v>6580000</v>
      </c>
      <c r="D173" s="16">
        <v>7841000</v>
      </c>
      <c r="E173" s="16">
        <v>9312000</v>
      </c>
      <c r="F173" s="16">
        <v>9874000</v>
      </c>
      <c r="G173" s="16">
        <v>10003000</v>
      </c>
      <c r="H173" s="16">
        <v>9500000</v>
      </c>
      <c r="I173" s="16">
        <v>9595000</v>
      </c>
      <c r="J173" s="16">
        <v>9181000</v>
      </c>
      <c r="K173" s="16">
        <v>9646000</v>
      </c>
      <c r="L173" s="16">
        <v>10012000</v>
      </c>
      <c r="M173" s="16">
        <v>10739000</v>
      </c>
      <c r="N173" s="16">
        <v>11008000</v>
      </c>
      <c r="O173" s="16">
        <v>10104000</v>
      </c>
      <c r="P173" s="16">
        <v>9921000</v>
      </c>
      <c r="Q173" s="16">
        <v>10883000</v>
      </c>
      <c r="R173" s="16">
        <v>11300000</v>
      </c>
      <c r="S173" s="16">
        <v>11680000</v>
      </c>
      <c r="T173" s="16">
        <v>12783000</v>
      </c>
      <c r="U173" s="16">
        <v>13925000</v>
      </c>
      <c r="V173" s="16">
        <v>15007000</v>
      </c>
      <c r="W173" s="16">
        <v>15828000</v>
      </c>
      <c r="X173" s="16">
        <v>17924000</v>
      </c>
      <c r="Y173" s="16">
        <v>18780000</v>
      </c>
    </row>
    <row r="174" spans="1:25" x14ac:dyDescent="0.25">
      <c r="A174" t="s">
        <v>255</v>
      </c>
      <c r="B174" s="2">
        <v>86000</v>
      </c>
      <c r="C174" s="2">
        <v>91000</v>
      </c>
      <c r="D174" s="2">
        <v>105000</v>
      </c>
      <c r="E174" s="2">
        <v>104000</v>
      </c>
      <c r="F174" s="2">
        <v>100000</v>
      </c>
      <c r="G174" s="2">
        <v>110000</v>
      </c>
      <c r="H174" s="2">
        <v>101000</v>
      </c>
      <c r="I174" s="2">
        <v>104000</v>
      </c>
      <c r="J174" s="2">
        <v>102000</v>
      </c>
      <c r="K174" s="2">
        <v>100000</v>
      </c>
      <c r="L174" s="2">
        <v>101000</v>
      </c>
      <c r="M174" s="2">
        <v>100000</v>
      </c>
      <c r="N174" s="2">
        <v>103000</v>
      </c>
      <c r="O174" s="2">
        <v>104000</v>
      </c>
      <c r="P174" s="2">
        <v>99000</v>
      </c>
      <c r="Q174" s="2">
        <v>99000</v>
      </c>
      <c r="R174" s="2">
        <v>112000</v>
      </c>
      <c r="S174" s="2">
        <v>112000</v>
      </c>
      <c r="T174" s="2">
        <v>108000</v>
      </c>
      <c r="U174" s="2">
        <v>107000</v>
      </c>
      <c r="V174" s="2">
        <v>114000</v>
      </c>
      <c r="W174" s="2">
        <v>116000</v>
      </c>
      <c r="X174" s="2">
        <v>121000</v>
      </c>
      <c r="Y174" s="2">
        <v>120000</v>
      </c>
    </row>
    <row r="175" spans="1:25" x14ac:dyDescent="0.25">
      <c r="A175" t="s">
        <v>204</v>
      </c>
      <c r="B175" s="2" t="s">
        <v>28</v>
      </c>
      <c r="C175" s="2" t="s">
        <v>28</v>
      </c>
      <c r="D175" s="2" t="s">
        <v>28</v>
      </c>
      <c r="E175" s="2">
        <v>1475000</v>
      </c>
      <c r="F175" s="2">
        <v>1596000</v>
      </c>
      <c r="G175" s="2">
        <v>1780000</v>
      </c>
      <c r="H175" s="2">
        <v>1900000</v>
      </c>
      <c r="I175" s="2">
        <v>2026000</v>
      </c>
      <c r="J175" s="2">
        <v>2086000</v>
      </c>
      <c r="K175" s="2">
        <v>2325000</v>
      </c>
      <c r="L175" s="2">
        <v>2353000</v>
      </c>
      <c r="M175" s="2">
        <v>2390000</v>
      </c>
      <c r="N175" s="2">
        <v>2434000</v>
      </c>
      <c r="O175" s="2">
        <v>2371000</v>
      </c>
      <c r="P175" s="2">
        <v>2373000</v>
      </c>
      <c r="Q175" s="2">
        <v>2435000</v>
      </c>
      <c r="R175" s="2">
        <v>2511000</v>
      </c>
      <c r="S175" s="2">
        <v>2473000</v>
      </c>
      <c r="T175" s="2">
        <v>2629000</v>
      </c>
      <c r="U175" s="2">
        <v>2772000</v>
      </c>
      <c r="V175" s="2">
        <v>3039000</v>
      </c>
      <c r="W175" s="2">
        <v>3370000</v>
      </c>
      <c r="X175" s="2">
        <v>3555000</v>
      </c>
      <c r="Y175" s="2">
        <v>3686000</v>
      </c>
    </row>
    <row r="176" spans="1:25" x14ac:dyDescent="0.25">
      <c r="A176" t="s">
        <v>218</v>
      </c>
      <c r="B176" s="2">
        <v>281000</v>
      </c>
      <c r="C176" s="2">
        <v>303000</v>
      </c>
      <c r="D176" s="2">
        <v>358000</v>
      </c>
      <c r="E176" s="2">
        <v>406000</v>
      </c>
      <c r="F176" s="2">
        <v>468000</v>
      </c>
      <c r="G176" s="2">
        <v>486000</v>
      </c>
      <c r="H176" s="2">
        <v>483000</v>
      </c>
      <c r="I176" s="2">
        <v>472000</v>
      </c>
      <c r="J176" s="2">
        <v>526000</v>
      </c>
      <c r="K176" s="2">
        <v>615000</v>
      </c>
      <c r="L176" s="2">
        <v>712000</v>
      </c>
      <c r="M176" s="2">
        <v>749000</v>
      </c>
      <c r="N176" s="2">
        <v>800000</v>
      </c>
      <c r="O176" s="2">
        <v>858000</v>
      </c>
      <c r="P176" s="2">
        <v>932000</v>
      </c>
      <c r="Q176" s="2">
        <v>1011000</v>
      </c>
      <c r="R176" s="2">
        <v>1060000</v>
      </c>
      <c r="S176" s="2">
        <v>1180000</v>
      </c>
      <c r="T176" s="2">
        <v>1229000</v>
      </c>
      <c r="U176" s="2">
        <v>1330000</v>
      </c>
      <c r="V176" s="2">
        <v>1386000</v>
      </c>
      <c r="W176" s="2">
        <v>1504000</v>
      </c>
      <c r="X176" s="2">
        <v>1787000</v>
      </c>
      <c r="Y176" s="2">
        <v>1256000</v>
      </c>
    </row>
    <row r="177" spans="1:25" x14ac:dyDescent="0.25">
      <c r="A177" t="s">
        <v>65</v>
      </c>
      <c r="B177" s="2">
        <v>35000</v>
      </c>
      <c r="C177" s="2">
        <v>68000</v>
      </c>
      <c r="D177" s="2">
        <v>68000</v>
      </c>
      <c r="E177" s="2">
        <v>41000</v>
      </c>
      <c r="F177" s="2">
        <v>39000</v>
      </c>
      <c r="G177" s="2">
        <v>50000</v>
      </c>
      <c r="H177" s="2">
        <v>52000</v>
      </c>
      <c r="I177" s="2">
        <v>39000</v>
      </c>
      <c r="J177" s="2">
        <v>55000</v>
      </c>
      <c r="K177" s="2">
        <v>57000</v>
      </c>
      <c r="L177" s="2">
        <v>58000</v>
      </c>
      <c r="M177" s="2">
        <v>60000</v>
      </c>
      <c r="N177" s="2">
        <v>48000</v>
      </c>
      <c r="O177" s="2">
        <v>73000</v>
      </c>
      <c r="P177" s="2">
        <v>66000</v>
      </c>
      <c r="Q177" s="2">
        <v>74000</v>
      </c>
      <c r="R177" s="2">
        <v>82000</v>
      </c>
      <c r="S177" s="2">
        <v>94000</v>
      </c>
      <c r="T177" s="2">
        <v>123000</v>
      </c>
      <c r="U177" s="2">
        <v>135000</v>
      </c>
      <c r="V177" s="2">
        <v>135000</v>
      </c>
      <c r="W177" s="2">
        <v>152000</v>
      </c>
      <c r="X177" s="2">
        <v>164000</v>
      </c>
      <c r="Y177" s="2">
        <v>157000</v>
      </c>
    </row>
    <row r="178" spans="1:25" x14ac:dyDescent="0.25">
      <c r="A178" t="s">
        <v>101</v>
      </c>
      <c r="B178" s="2">
        <v>1031000</v>
      </c>
      <c r="C178" s="2">
        <v>1230000</v>
      </c>
      <c r="D178" s="2">
        <v>1292000</v>
      </c>
      <c r="E178" s="2">
        <v>1357000</v>
      </c>
      <c r="F178" s="2">
        <v>1425000</v>
      </c>
      <c r="G178" s="2">
        <v>1492000</v>
      </c>
      <c r="H178" s="2">
        <v>1753000</v>
      </c>
      <c r="I178" s="2">
        <v>2046000</v>
      </c>
      <c r="J178" s="2">
        <v>2253000</v>
      </c>
      <c r="K178" s="2">
        <v>2646000</v>
      </c>
      <c r="L178" s="2">
        <v>2778000</v>
      </c>
      <c r="M178" s="2">
        <v>3056000</v>
      </c>
      <c r="N178" s="2">
        <v>5239000</v>
      </c>
      <c r="O178" s="2">
        <v>5820000</v>
      </c>
      <c r="P178" s="2">
        <v>6053000</v>
      </c>
      <c r="Q178" s="2">
        <v>6113000</v>
      </c>
      <c r="R178" s="2">
        <v>3765000</v>
      </c>
      <c r="S178" s="2">
        <v>4673000</v>
      </c>
      <c r="T178" s="2">
        <v>4038000</v>
      </c>
      <c r="U178" s="2">
        <v>4803000</v>
      </c>
      <c r="V178" s="2">
        <v>6017000</v>
      </c>
      <c r="W178" s="2">
        <v>5265000</v>
      </c>
      <c r="X178" s="2" t="s">
        <v>28</v>
      </c>
      <c r="Y178" s="2" t="s">
        <v>28</v>
      </c>
    </row>
    <row r="179" spans="1:25" x14ac:dyDescent="0.25">
      <c r="A179" t="s">
        <v>78</v>
      </c>
      <c r="B179" s="2">
        <v>60637000.000000007</v>
      </c>
      <c r="C179" s="2">
        <v>64165000</v>
      </c>
      <c r="D179" s="2">
        <v>65816000.000000007</v>
      </c>
      <c r="E179" s="2">
        <v>65617000.000000007</v>
      </c>
      <c r="F179" s="2">
        <v>68455000</v>
      </c>
      <c r="G179" s="2">
        <v>71197000</v>
      </c>
      <c r="H179" s="2">
        <v>66884000</v>
      </c>
      <c r="I179" s="2">
        <v>63922000</v>
      </c>
      <c r="J179" s="2">
        <v>59009000</v>
      </c>
      <c r="K179" s="2">
        <v>65503000</v>
      </c>
      <c r="L179" s="2">
        <v>68247000</v>
      </c>
      <c r="M179" s="2">
        <v>69541000</v>
      </c>
      <c r="N179" s="2">
        <v>74376000</v>
      </c>
      <c r="O179" s="2">
        <v>75413000</v>
      </c>
      <c r="P179" s="2">
        <v>71076000</v>
      </c>
      <c r="Q179" s="2">
        <v>76461000</v>
      </c>
      <c r="R179" s="2">
        <v>79727410</v>
      </c>
      <c r="S179" s="2">
        <v>83542900</v>
      </c>
      <c r="T179" s="2">
        <v>87937910</v>
      </c>
      <c r="U179" s="2">
        <v>92140350</v>
      </c>
      <c r="V179" s="2">
        <v>95964520</v>
      </c>
      <c r="W179" s="2">
        <v>96622480</v>
      </c>
      <c r="X179" s="2">
        <v>98339740</v>
      </c>
      <c r="Y179" s="2">
        <v>101161920</v>
      </c>
    </row>
    <row r="180" spans="1:25" x14ac:dyDescent="0.25">
      <c r="A180" t="s">
        <v>45</v>
      </c>
      <c r="B180" s="2">
        <v>147000</v>
      </c>
      <c r="C180" s="2">
        <v>136000</v>
      </c>
      <c r="D180" s="2">
        <v>121000</v>
      </c>
      <c r="E180" s="2">
        <v>157000</v>
      </c>
      <c r="F180" s="2">
        <v>181000</v>
      </c>
      <c r="G180" s="2">
        <v>224000</v>
      </c>
      <c r="H180" s="2">
        <v>99000</v>
      </c>
      <c r="I180" s="2">
        <v>123000</v>
      </c>
      <c r="J180" s="2">
        <v>158000</v>
      </c>
      <c r="K180" s="2">
        <v>165000</v>
      </c>
      <c r="L180" s="2">
        <v>197000</v>
      </c>
      <c r="M180" s="2">
        <v>202000</v>
      </c>
      <c r="N180" s="2">
        <v>230000</v>
      </c>
      <c r="O180" s="2">
        <v>255000</v>
      </c>
      <c r="P180" s="2">
        <v>259000</v>
      </c>
      <c r="Q180" s="2">
        <v>262000</v>
      </c>
      <c r="R180" s="2">
        <v>327000</v>
      </c>
      <c r="S180" s="2">
        <v>351000</v>
      </c>
      <c r="T180" s="2">
        <v>400000</v>
      </c>
      <c r="U180" s="2">
        <v>425000</v>
      </c>
      <c r="V180" s="2">
        <v>486000</v>
      </c>
      <c r="W180" s="2">
        <v>510000</v>
      </c>
      <c r="X180" s="2">
        <v>631000</v>
      </c>
      <c r="Y180" s="2">
        <v>707000</v>
      </c>
    </row>
    <row r="181" spans="1:25" x14ac:dyDescent="0.25">
      <c r="A181" t="s">
        <v>66</v>
      </c>
      <c r="B181" s="2">
        <v>669000</v>
      </c>
      <c r="C181" s="2">
        <v>728000</v>
      </c>
      <c r="D181" s="2">
        <v>685000</v>
      </c>
      <c r="E181" s="2">
        <v>481000</v>
      </c>
      <c r="F181" s="2">
        <v>493000</v>
      </c>
      <c r="G181" s="2">
        <v>517000</v>
      </c>
      <c r="H181" s="2">
        <v>438000</v>
      </c>
      <c r="I181" s="2">
        <v>466000</v>
      </c>
      <c r="J181" s="2">
        <v>452000</v>
      </c>
      <c r="K181" s="2">
        <v>525000</v>
      </c>
      <c r="L181" s="2">
        <v>498000</v>
      </c>
      <c r="M181" s="2">
        <v>429000</v>
      </c>
      <c r="N181" s="2">
        <v>385000</v>
      </c>
      <c r="O181" s="2">
        <v>388000</v>
      </c>
      <c r="P181" s="2">
        <v>345000</v>
      </c>
      <c r="Q181" s="2">
        <v>375000</v>
      </c>
      <c r="R181" s="2">
        <v>336000</v>
      </c>
      <c r="S181" s="2">
        <v>399000</v>
      </c>
      <c r="T181" s="2">
        <v>436000</v>
      </c>
      <c r="U181" s="2">
        <v>455000</v>
      </c>
      <c r="V181" s="2">
        <v>475100</v>
      </c>
      <c r="W181" s="2">
        <v>526000</v>
      </c>
      <c r="X181" s="2">
        <v>656000</v>
      </c>
      <c r="Y181" s="2">
        <v>517000</v>
      </c>
    </row>
    <row r="182" spans="1:25" x14ac:dyDescent="0.25">
      <c r="A182" t="s">
        <v>239</v>
      </c>
      <c r="B182" s="2">
        <v>2880000</v>
      </c>
      <c r="C182" s="2">
        <v>2746000</v>
      </c>
      <c r="D182" s="2">
        <v>2702000</v>
      </c>
      <c r="E182" s="2">
        <v>3256000</v>
      </c>
      <c r="F182" s="2">
        <v>3223000</v>
      </c>
      <c r="G182" s="2">
        <v>3104000</v>
      </c>
      <c r="H182" s="2">
        <v>3073000</v>
      </c>
      <c r="I182" s="2">
        <v>3111000</v>
      </c>
      <c r="J182" s="2">
        <v>3269000</v>
      </c>
      <c r="K182" s="2">
        <v>3628000</v>
      </c>
      <c r="L182" s="2">
        <v>3824000</v>
      </c>
      <c r="M182" s="2">
        <v>4070000</v>
      </c>
      <c r="N182" s="2">
        <v>4377000</v>
      </c>
      <c r="O182" s="2">
        <v>4347000</v>
      </c>
      <c r="P182" s="2">
        <v>4346000</v>
      </c>
      <c r="Q182" s="2">
        <v>4767000</v>
      </c>
      <c r="R182" s="2">
        <v>4963000</v>
      </c>
      <c r="S182" s="2">
        <v>4538000</v>
      </c>
      <c r="T182" s="2">
        <v>4778000</v>
      </c>
      <c r="U182" s="2">
        <v>4855000</v>
      </c>
      <c r="V182" s="2">
        <v>5361000</v>
      </c>
      <c r="W182" s="2">
        <v>5960000</v>
      </c>
      <c r="X182" s="2">
        <v>6252000</v>
      </c>
      <c r="Y182" s="2">
        <v>5688000</v>
      </c>
    </row>
    <row r="183" spans="1:25" x14ac:dyDescent="0.25">
      <c r="A183" t="s">
        <v>188</v>
      </c>
      <c r="B183" s="2" t="s">
        <v>28</v>
      </c>
      <c r="C183" s="2" t="s">
        <v>28</v>
      </c>
      <c r="D183" s="2" t="s">
        <v>28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</row>
    <row r="184" spans="1:25" x14ac:dyDescent="0.25">
      <c r="A184" t="s">
        <v>113</v>
      </c>
      <c r="B184" s="2">
        <v>363186837.23632139</v>
      </c>
      <c r="C184" s="2">
        <v>379163245.08955169</v>
      </c>
      <c r="D184" s="2">
        <v>396069454.58921146</v>
      </c>
      <c r="E184" s="2">
        <v>409096457.47276753</v>
      </c>
      <c r="F184" s="2">
        <v>421238417.30024034</v>
      </c>
      <c r="G184" s="2">
        <v>446452329.00183362</v>
      </c>
      <c r="H184" s="2">
        <v>435269965.79768556</v>
      </c>
      <c r="I184" s="2">
        <v>439319565.6328631</v>
      </c>
      <c r="J184" s="2">
        <v>433085352.20841432</v>
      </c>
      <c r="K184" s="2">
        <v>457010277.22456306</v>
      </c>
      <c r="L184" s="2">
        <v>484737999.99999994</v>
      </c>
      <c r="M184" s="2">
        <v>504780000</v>
      </c>
      <c r="N184" s="2">
        <v>528340000</v>
      </c>
      <c r="O184" s="2">
        <v>529266000</v>
      </c>
      <c r="P184" s="2">
        <v>507470000</v>
      </c>
      <c r="Q184" s="2">
        <v>527908000</v>
      </c>
      <c r="R184" s="2">
        <v>552758410</v>
      </c>
      <c r="S184" s="2">
        <v>570444900</v>
      </c>
      <c r="T184" s="2">
        <v>600282210</v>
      </c>
      <c r="U184" s="2">
        <v>638415350</v>
      </c>
      <c r="V184" s="2">
        <v>673877520</v>
      </c>
      <c r="W184" s="2">
        <v>697688480</v>
      </c>
      <c r="X184" s="2">
        <v>750281740</v>
      </c>
      <c r="Y184" s="2">
        <v>787380920</v>
      </c>
    </row>
    <row r="185" spans="1:25" x14ac:dyDescent="0.25">
      <c r="A185" t="s">
        <v>248</v>
      </c>
      <c r="B185" s="2" t="s">
        <v>28</v>
      </c>
      <c r="C185" s="2" t="s">
        <v>28</v>
      </c>
      <c r="D185" s="2" t="s">
        <v>28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>
        <v>891000</v>
      </c>
      <c r="M185" s="2">
        <v>1066000</v>
      </c>
      <c r="N185" s="2">
        <v>1223000</v>
      </c>
      <c r="O185" s="2">
        <v>1373000</v>
      </c>
      <c r="P185" s="2">
        <v>1521000</v>
      </c>
      <c r="Q185" s="2">
        <v>1441000</v>
      </c>
      <c r="R185" s="2">
        <v>1018000</v>
      </c>
      <c r="S185" s="2">
        <v>1241000</v>
      </c>
      <c r="T185" s="2">
        <v>1392000</v>
      </c>
      <c r="U185" s="2">
        <v>1611000</v>
      </c>
      <c r="V185" s="2">
        <v>1909000</v>
      </c>
      <c r="W185" s="2">
        <v>2335000</v>
      </c>
      <c r="X185" s="2">
        <v>2316000</v>
      </c>
      <c r="Y185" s="2">
        <v>2301000</v>
      </c>
    </row>
    <row r="186" spans="1:25" x14ac:dyDescent="0.25">
      <c r="A186" t="s">
        <v>247</v>
      </c>
      <c r="B186" s="2">
        <v>10174805.811340129</v>
      </c>
      <c r="C186" s="2">
        <v>10258658.953155503</v>
      </c>
      <c r="D186" s="2">
        <v>11518329.89361101</v>
      </c>
      <c r="E186" s="2">
        <v>12664400.907305468</v>
      </c>
      <c r="F186" s="2">
        <v>13798292.135037916</v>
      </c>
      <c r="G186" s="2">
        <v>15623854.669420628</v>
      </c>
      <c r="H186" s="2">
        <v>16444936.201917242</v>
      </c>
      <c r="I186" s="2">
        <v>16887975.916285332</v>
      </c>
      <c r="J186" s="2">
        <v>17444751.698579155</v>
      </c>
      <c r="K186" s="2">
        <v>19179585.679125004</v>
      </c>
      <c r="L186" s="2">
        <v>20770473.932947107</v>
      </c>
      <c r="M186" s="2">
        <v>22513124.586772591</v>
      </c>
      <c r="N186" s="2">
        <v>24792683.294062264</v>
      </c>
      <c r="O186" s="2">
        <v>26718638.219094798</v>
      </c>
      <c r="P186" s="2">
        <v>26218896.897490554</v>
      </c>
      <c r="Q186" s="2">
        <v>31059170.389460236</v>
      </c>
      <c r="R186" s="2">
        <v>26798179.315556448</v>
      </c>
      <c r="S186" s="2">
        <v>29433781.818579376</v>
      </c>
      <c r="T186" s="2">
        <v>31833474.026926588</v>
      </c>
      <c r="U186" s="2">
        <v>35373965.682683438</v>
      </c>
      <c r="V186" s="2">
        <v>35411017.98451715</v>
      </c>
      <c r="W186" s="2">
        <v>38339572.941619717</v>
      </c>
      <c r="X186" s="2">
        <v>41152644.444606878</v>
      </c>
      <c r="Y186" s="2">
        <v>42781520.974806838</v>
      </c>
    </row>
    <row r="187" spans="1:25" x14ac:dyDescent="0.25">
      <c r="A187" t="s">
        <v>49</v>
      </c>
      <c r="B187" s="2">
        <v>544155.65971314244</v>
      </c>
      <c r="C187" s="2">
        <v>587557.70259608538</v>
      </c>
      <c r="D187" s="2">
        <v>613460.4651873986</v>
      </c>
      <c r="E187" s="2">
        <v>627103.90502557124</v>
      </c>
      <c r="F187" s="2">
        <v>668065.90625925455</v>
      </c>
      <c r="G187" s="2">
        <v>572454.10634993948</v>
      </c>
      <c r="H187" s="2">
        <v>609766.02826576971</v>
      </c>
      <c r="I187" s="2">
        <v>672527.11431440816</v>
      </c>
      <c r="J187" s="2">
        <v>717544.75923459465</v>
      </c>
      <c r="K187" s="2">
        <v>835377.60293922562</v>
      </c>
      <c r="L187" s="2">
        <v>878773.84205295169</v>
      </c>
      <c r="M187" s="2">
        <v>893942.43489131425</v>
      </c>
      <c r="N187" s="2">
        <v>923978.25779641629</v>
      </c>
      <c r="O187" s="2">
        <v>982543.08974850492</v>
      </c>
      <c r="P187" s="2">
        <v>962452.2383069651</v>
      </c>
      <c r="Q187" s="2">
        <v>1064312.855115572</v>
      </c>
      <c r="R187" s="2">
        <v>1121471.3274667526</v>
      </c>
      <c r="S187" s="2">
        <v>1140557.6363362155</v>
      </c>
      <c r="T187" s="2">
        <v>1124520.4357545513</v>
      </c>
      <c r="U187" s="2">
        <v>1184836.4480050867</v>
      </c>
      <c r="V187" s="2">
        <v>1259767.6102814344</v>
      </c>
      <c r="W187" s="2">
        <v>1290302.5611286322</v>
      </c>
      <c r="X187" s="2">
        <v>1360729.4339870478</v>
      </c>
      <c r="Y187" s="2">
        <v>1392601.4494412211</v>
      </c>
    </row>
    <row r="188" spans="1:25" x14ac:dyDescent="0.25">
      <c r="A188" t="s">
        <v>263</v>
      </c>
      <c r="B188" s="2">
        <v>378000</v>
      </c>
      <c r="C188" s="2">
        <v>369000</v>
      </c>
      <c r="D188" s="2">
        <v>375000</v>
      </c>
      <c r="E188" s="2">
        <v>429000</v>
      </c>
      <c r="F188" s="2">
        <v>432000</v>
      </c>
      <c r="G188" s="2">
        <v>557000</v>
      </c>
      <c r="H188" s="2">
        <v>500000</v>
      </c>
      <c r="I188" s="2">
        <v>498000</v>
      </c>
      <c r="J188" s="2">
        <v>501000</v>
      </c>
      <c r="K188" s="2">
        <v>648000</v>
      </c>
      <c r="L188" s="2">
        <v>798000</v>
      </c>
      <c r="M188" s="2">
        <v>898000</v>
      </c>
      <c r="N188" s="2">
        <v>840000</v>
      </c>
      <c r="O188" s="2">
        <v>823000</v>
      </c>
      <c r="P188" s="2">
        <v>855000</v>
      </c>
      <c r="Q188" s="2">
        <v>907000</v>
      </c>
      <c r="R188" s="2">
        <v>1161000</v>
      </c>
      <c r="S188" s="2">
        <v>966000</v>
      </c>
      <c r="T188" s="2" t="s">
        <v>28</v>
      </c>
      <c r="U188" s="2" t="s">
        <v>28</v>
      </c>
      <c r="V188" s="2" t="s">
        <v>28</v>
      </c>
      <c r="W188" s="2" t="s">
        <v>28</v>
      </c>
      <c r="X188" s="2" t="s">
        <v>28</v>
      </c>
      <c r="Y188" s="2" t="s">
        <v>28</v>
      </c>
    </row>
    <row r="189" spans="1:25" x14ac:dyDescent="0.25">
      <c r="A189" t="s">
        <v>238</v>
      </c>
      <c r="B189" s="2">
        <v>53000</v>
      </c>
      <c r="C189" s="2">
        <v>69000</v>
      </c>
      <c r="D189" s="2">
        <v>74000</v>
      </c>
      <c r="E189" s="2">
        <v>64000</v>
      </c>
      <c r="F189" s="2">
        <v>55000</v>
      </c>
      <c r="G189" s="2">
        <v>58000</v>
      </c>
      <c r="H189" s="2">
        <v>54000</v>
      </c>
      <c r="I189" s="2">
        <v>59000</v>
      </c>
      <c r="J189" s="2">
        <v>63000</v>
      </c>
      <c r="K189" s="2">
        <v>89000</v>
      </c>
      <c r="L189" s="2">
        <v>81000</v>
      </c>
      <c r="M189" s="2">
        <v>82000</v>
      </c>
      <c r="N189" s="2">
        <v>88000</v>
      </c>
      <c r="O189" s="2">
        <v>81000</v>
      </c>
      <c r="P189" s="2">
        <v>71000</v>
      </c>
      <c r="Q189" s="2">
        <v>85000</v>
      </c>
      <c r="R189" s="2">
        <v>111000</v>
      </c>
      <c r="S189" s="2">
        <v>120000</v>
      </c>
      <c r="T189" s="2">
        <v>108000</v>
      </c>
      <c r="U189" s="2">
        <v>140000</v>
      </c>
      <c r="V189" s="2">
        <v>162000</v>
      </c>
      <c r="W189" s="2">
        <v>138000</v>
      </c>
      <c r="X189" s="2">
        <v>123000</v>
      </c>
      <c r="Y189" s="2">
        <v>106000</v>
      </c>
    </row>
    <row r="190" spans="1:25" x14ac:dyDescent="0.25">
      <c r="A190" t="s">
        <v>196</v>
      </c>
      <c r="B190" s="2">
        <v>345000</v>
      </c>
      <c r="C190" s="2">
        <v>362000</v>
      </c>
      <c r="D190" s="2">
        <v>421000</v>
      </c>
      <c r="E190" s="2">
        <v>431000</v>
      </c>
      <c r="F190" s="2">
        <v>457000</v>
      </c>
      <c r="G190" s="2">
        <v>484000</v>
      </c>
      <c r="H190" s="2">
        <v>519000</v>
      </c>
      <c r="I190" s="2">
        <v>534000</v>
      </c>
      <c r="J190" s="2">
        <v>566000</v>
      </c>
      <c r="K190" s="2">
        <v>621000</v>
      </c>
      <c r="L190" s="2">
        <v>702000</v>
      </c>
      <c r="M190" s="2">
        <v>843000</v>
      </c>
      <c r="N190" s="2">
        <v>1103000</v>
      </c>
      <c r="O190" s="2">
        <v>1247000</v>
      </c>
      <c r="P190" s="2">
        <v>1200000</v>
      </c>
      <c r="Q190" s="2">
        <v>1324000</v>
      </c>
      <c r="R190" s="2">
        <v>1473000</v>
      </c>
      <c r="S190" s="2">
        <v>1606000</v>
      </c>
      <c r="T190" s="2">
        <v>1658000</v>
      </c>
      <c r="U190" s="2">
        <v>1745000</v>
      </c>
      <c r="V190" s="2">
        <v>2110000</v>
      </c>
      <c r="W190" s="2">
        <v>1921000</v>
      </c>
      <c r="X190" s="2">
        <v>1843000</v>
      </c>
      <c r="Y190" s="2">
        <v>1785000</v>
      </c>
    </row>
    <row r="191" spans="1:25" x14ac:dyDescent="0.25">
      <c r="A191" t="s">
        <v>161</v>
      </c>
      <c r="B191" s="2">
        <v>42000</v>
      </c>
      <c r="C191" s="2">
        <v>61000</v>
      </c>
      <c r="D191" s="2">
        <v>66000</v>
      </c>
      <c r="E191" s="2">
        <v>67000</v>
      </c>
      <c r="F191" s="2">
        <v>67000</v>
      </c>
      <c r="G191" s="2">
        <v>58000</v>
      </c>
      <c r="H191" s="2">
        <v>54000</v>
      </c>
      <c r="I191" s="2">
        <v>54000</v>
      </c>
      <c r="J191" s="2">
        <v>56000</v>
      </c>
      <c r="K191" s="2">
        <v>59000</v>
      </c>
      <c r="L191" s="2">
        <v>69000</v>
      </c>
      <c r="M191" s="2">
        <v>78000</v>
      </c>
      <c r="N191" s="2">
        <v>104000</v>
      </c>
      <c r="O191" s="2">
        <v>114000</v>
      </c>
      <c r="P191" s="2">
        <v>121000</v>
      </c>
      <c r="Q191" s="2">
        <v>140000</v>
      </c>
      <c r="R191" s="2">
        <v>158000</v>
      </c>
      <c r="S191" s="2">
        <v>168000</v>
      </c>
      <c r="T191" s="2">
        <v>174000</v>
      </c>
      <c r="U191" s="2">
        <v>182000</v>
      </c>
      <c r="V191" s="2">
        <v>183000</v>
      </c>
      <c r="W191" s="2">
        <v>179000</v>
      </c>
      <c r="X191" s="2">
        <v>139000</v>
      </c>
      <c r="Y191" s="2">
        <v>140000</v>
      </c>
    </row>
    <row r="192" spans="1:25" x14ac:dyDescent="0.25">
      <c r="A192" t="s">
        <v>175</v>
      </c>
      <c r="B192" s="2">
        <v>438000</v>
      </c>
      <c r="C192" s="2">
        <v>426000</v>
      </c>
      <c r="D192" s="2">
        <v>395000</v>
      </c>
      <c r="E192" s="2">
        <v>350000</v>
      </c>
      <c r="F192" s="2">
        <v>269000</v>
      </c>
      <c r="G192" s="2">
        <v>289000</v>
      </c>
      <c r="H192" s="2">
        <v>279000</v>
      </c>
      <c r="I192" s="2">
        <v>250000</v>
      </c>
      <c r="J192" s="2">
        <v>268000</v>
      </c>
      <c r="K192" s="2">
        <v>309000</v>
      </c>
      <c r="L192" s="2">
        <v>341000</v>
      </c>
      <c r="M192" s="2">
        <v>388000</v>
      </c>
      <c r="N192" s="2">
        <v>416000</v>
      </c>
      <c r="O192" s="2">
        <v>428000</v>
      </c>
      <c r="P192" s="2">
        <v>439000</v>
      </c>
      <c r="Q192" s="2">
        <v>465000</v>
      </c>
      <c r="R192" s="2">
        <v>524000</v>
      </c>
      <c r="S192" s="2">
        <v>579000</v>
      </c>
      <c r="T192" s="2">
        <v>610000</v>
      </c>
      <c r="U192" s="2">
        <v>649000</v>
      </c>
      <c r="V192" s="2">
        <v>1215000</v>
      </c>
      <c r="W192" s="2">
        <v>1308000</v>
      </c>
      <c r="X192" s="2">
        <v>1584000</v>
      </c>
      <c r="Y192" s="2">
        <v>1181000</v>
      </c>
    </row>
    <row r="193" spans="1:25" x14ac:dyDescent="0.25">
      <c r="A193" t="s">
        <v>176</v>
      </c>
      <c r="B193" s="2">
        <v>479000</v>
      </c>
      <c r="C193" s="2">
        <v>584000</v>
      </c>
      <c r="D193" s="2">
        <v>649000</v>
      </c>
      <c r="E193" s="2">
        <v>726000</v>
      </c>
      <c r="F193" s="2">
        <v>694000</v>
      </c>
      <c r="G193" s="2">
        <v>800000</v>
      </c>
      <c r="H193" s="2">
        <v>901000</v>
      </c>
      <c r="I193" s="2">
        <v>1064000</v>
      </c>
      <c r="J193" s="2">
        <v>1136000</v>
      </c>
      <c r="K193" s="2">
        <v>1350000</v>
      </c>
      <c r="L193" s="2">
        <v>1571000</v>
      </c>
      <c r="M193" s="2">
        <v>1721000</v>
      </c>
      <c r="N193" s="2">
        <v>1916000</v>
      </c>
      <c r="O193" s="2">
        <v>2058000</v>
      </c>
      <c r="P193" s="2">
        <v>2140000</v>
      </c>
      <c r="Q193" s="2">
        <v>2299000</v>
      </c>
      <c r="R193" s="2">
        <v>2598000</v>
      </c>
      <c r="S193" s="2">
        <v>2846000</v>
      </c>
      <c r="T193" s="2">
        <v>3164000</v>
      </c>
      <c r="U193" s="2">
        <v>3215000</v>
      </c>
      <c r="V193" s="2">
        <v>3456000</v>
      </c>
      <c r="W193" s="2">
        <v>3744000</v>
      </c>
      <c r="X193" s="2">
        <v>4032000</v>
      </c>
      <c r="Y193" s="2">
        <v>4419000</v>
      </c>
    </row>
    <row r="194" spans="1:25" x14ac:dyDescent="0.25">
      <c r="A194" t="s">
        <v>96</v>
      </c>
      <c r="B194" s="2">
        <v>1760000</v>
      </c>
      <c r="C194" s="2">
        <v>2049000</v>
      </c>
      <c r="D194" s="2">
        <v>2223000</v>
      </c>
      <c r="E194" s="2">
        <v>2149000</v>
      </c>
      <c r="F194" s="2">
        <v>2171000</v>
      </c>
      <c r="G194" s="2">
        <v>1992000</v>
      </c>
      <c r="H194" s="2">
        <v>1797000</v>
      </c>
      <c r="I194" s="2">
        <v>1933000</v>
      </c>
      <c r="J194" s="2">
        <v>1907000</v>
      </c>
      <c r="K194" s="2">
        <v>2291000</v>
      </c>
      <c r="L194" s="2">
        <v>2623000</v>
      </c>
      <c r="M194" s="2">
        <v>2843000</v>
      </c>
      <c r="N194" s="2">
        <v>3092000</v>
      </c>
      <c r="O194" s="2">
        <v>3139000</v>
      </c>
      <c r="P194" s="2">
        <v>3017000</v>
      </c>
      <c r="Q194" s="2">
        <v>3520000</v>
      </c>
      <c r="R194" s="2">
        <v>3917000</v>
      </c>
      <c r="S194" s="2">
        <v>4273000</v>
      </c>
      <c r="T194" s="2">
        <v>4681000</v>
      </c>
      <c r="U194" s="2">
        <v>4833000</v>
      </c>
      <c r="V194" s="2">
        <v>5361000</v>
      </c>
      <c r="W194" s="2">
        <v>5967000</v>
      </c>
      <c r="X194" s="2">
        <v>6621000</v>
      </c>
      <c r="Y194" s="2">
        <v>7168000</v>
      </c>
    </row>
    <row r="195" spans="1:25" x14ac:dyDescent="0.25">
      <c r="A195" t="s">
        <v>27</v>
      </c>
      <c r="B195" s="2">
        <v>19215000</v>
      </c>
      <c r="C195" s="2">
        <v>19410000</v>
      </c>
      <c r="D195" s="2">
        <v>19520000</v>
      </c>
      <c r="E195" s="2">
        <v>18780000</v>
      </c>
      <c r="F195" s="2">
        <v>17950000</v>
      </c>
      <c r="G195" s="2">
        <v>17400000</v>
      </c>
      <c r="H195" s="2">
        <v>15000000</v>
      </c>
      <c r="I195" s="2">
        <v>13980000</v>
      </c>
      <c r="J195" s="2">
        <v>13720000</v>
      </c>
      <c r="K195" s="2">
        <v>14290000</v>
      </c>
      <c r="L195" s="2">
        <v>15200000</v>
      </c>
      <c r="M195" s="2">
        <v>15670000</v>
      </c>
      <c r="N195" s="2">
        <v>14975000</v>
      </c>
      <c r="O195" s="2">
        <v>12960000</v>
      </c>
      <c r="P195" s="2">
        <v>11890000</v>
      </c>
      <c r="Q195" s="2">
        <v>12470000</v>
      </c>
      <c r="R195" s="2">
        <v>13350000</v>
      </c>
      <c r="S195" s="2">
        <v>14840000</v>
      </c>
      <c r="T195" s="2">
        <v>15800000</v>
      </c>
      <c r="U195" s="2">
        <v>16000000</v>
      </c>
      <c r="V195" s="2">
        <v>16728000</v>
      </c>
      <c r="W195" s="2">
        <v>17471000</v>
      </c>
      <c r="X195" s="2">
        <v>18258000</v>
      </c>
      <c r="Y195" s="2">
        <v>19622000</v>
      </c>
    </row>
    <row r="196" spans="1:25" x14ac:dyDescent="0.25">
      <c r="A196" t="s">
        <v>150</v>
      </c>
      <c r="B196" s="2">
        <v>4572000</v>
      </c>
      <c r="C196" s="2">
        <v>4567000</v>
      </c>
      <c r="D196" s="2">
        <v>4798000</v>
      </c>
      <c r="E196" s="2">
        <v>5539000</v>
      </c>
      <c r="F196" s="2">
        <v>5379000</v>
      </c>
      <c r="G196" s="2">
        <v>5599000</v>
      </c>
      <c r="H196" s="2">
        <v>5392000</v>
      </c>
      <c r="I196" s="2">
        <v>5560000</v>
      </c>
      <c r="J196" s="2">
        <v>5383000</v>
      </c>
      <c r="K196" s="2">
        <v>5654000</v>
      </c>
      <c r="L196" s="2">
        <v>5769000</v>
      </c>
      <c r="M196" s="2">
        <v>6349000</v>
      </c>
      <c r="N196" s="2">
        <v>6788000</v>
      </c>
      <c r="O196" s="2">
        <v>6962000</v>
      </c>
      <c r="P196" s="2">
        <v>6439000</v>
      </c>
      <c r="Q196" s="2">
        <v>6756000</v>
      </c>
      <c r="R196" s="2">
        <v>7264000</v>
      </c>
      <c r="S196" s="2">
        <v>7503000</v>
      </c>
      <c r="T196" s="2">
        <v>9177000</v>
      </c>
      <c r="U196" s="2">
        <v>10497000</v>
      </c>
      <c r="V196" s="2">
        <v>11723000</v>
      </c>
      <c r="W196" s="2">
        <v>13359000</v>
      </c>
      <c r="X196" s="2">
        <v>15432000</v>
      </c>
      <c r="Y196" s="2">
        <v>16186000</v>
      </c>
    </row>
    <row r="197" spans="1:25" x14ac:dyDescent="0.25">
      <c r="A197" t="s">
        <v>216</v>
      </c>
      <c r="B197" s="2">
        <v>333271459.93047094</v>
      </c>
      <c r="C197" s="2">
        <v>348451448.0116275</v>
      </c>
      <c r="D197" s="2">
        <v>370792863.93481487</v>
      </c>
      <c r="E197" s="2">
        <v>383191797.8281315</v>
      </c>
      <c r="F197" s="2">
        <v>396596215.25454897</v>
      </c>
      <c r="G197" s="2">
        <v>423616716.53784847</v>
      </c>
      <c r="H197" s="2">
        <v>420069542.49330407</v>
      </c>
      <c r="I197" s="2">
        <v>427824518.56363064</v>
      </c>
      <c r="J197" s="2">
        <v>422280144.62526679</v>
      </c>
      <c r="K197" s="2">
        <v>451443731.27313316</v>
      </c>
      <c r="L197" s="2">
        <v>476774999.99999994</v>
      </c>
      <c r="M197" s="2">
        <v>501862999.99999994</v>
      </c>
      <c r="N197" s="2">
        <v>526506999.99999994</v>
      </c>
      <c r="O197" s="2">
        <v>524554499.99999994</v>
      </c>
      <c r="P197" s="2">
        <v>500274999.99999994</v>
      </c>
      <c r="Q197" s="2">
        <v>524971300</v>
      </c>
      <c r="R197" s="2">
        <v>550143410</v>
      </c>
      <c r="S197" s="2">
        <v>575906800</v>
      </c>
      <c r="T197" s="2">
        <v>606902710</v>
      </c>
      <c r="U197" s="2">
        <v>627567250.00000012</v>
      </c>
      <c r="V197" s="2">
        <v>657228120.00000012</v>
      </c>
      <c r="W197" s="2">
        <v>696580480.00000012</v>
      </c>
      <c r="X197" s="2">
        <v>742660940.00000012</v>
      </c>
      <c r="Y197" s="2">
        <v>773365720.00000012</v>
      </c>
    </row>
    <row r="198" spans="1:25" x14ac:dyDescent="0.25">
      <c r="A198" t="s">
        <v>81</v>
      </c>
      <c r="B198" s="2">
        <v>5288485.0001917323</v>
      </c>
      <c r="C198" s="2">
        <v>6168000.5653964682</v>
      </c>
      <c r="D198" s="2">
        <v>6380809.6776507637</v>
      </c>
      <c r="E198" s="2">
        <v>6307240.9025159776</v>
      </c>
      <c r="F198" s="2">
        <v>6468233.2126979381</v>
      </c>
      <c r="G198" s="2">
        <v>6710002.8298626691</v>
      </c>
      <c r="H198" s="2">
        <v>7265332.5390559332</v>
      </c>
      <c r="I198" s="2">
        <v>8254382.4824523665</v>
      </c>
      <c r="J198" s="2">
        <v>8774709.9195568431</v>
      </c>
      <c r="K198" s="2">
        <v>10607219.729523713</v>
      </c>
      <c r="L198" s="2">
        <v>11870337.310655031</v>
      </c>
      <c r="M198" s="2">
        <v>13195839.31858932</v>
      </c>
      <c r="N198" s="2">
        <v>16948933.618567333</v>
      </c>
      <c r="O198" s="2">
        <v>17908474.752283193</v>
      </c>
      <c r="P198" s="2">
        <v>18949971.672793072</v>
      </c>
      <c r="Q198" s="2">
        <v>20494772.007829893</v>
      </c>
      <c r="R198" s="2">
        <v>19607164.792744465</v>
      </c>
      <c r="S198" s="2">
        <v>20901218.409350496</v>
      </c>
      <c r="T198" s="2">
        <v>20312138.86750409</v>
      </c>
      <c r="U198" s="2">
        <v>20916861.061931122</v>
      </c>
      <c r="V198" s="2">
        <v>23560009.213067066</v>
      </c>
      <c r="W198" s="2">
        <v>23851511.557605546</v>
      </c>
      <c r="X198" s="2" t="s">
        <v>28</v>
      </c>
      <c r="Y198" s="2" t="s">
        <v>28</v>
      </c>
    </row>
    <row r="199" spans="1:25" x14ac:dyDescent="0.25">
      <c r="A199" t="s">
        <v>203</v>
      </c>
      <c r="B199" s="2">
        <v>3131000</v>
      </c>
      <c r="C199" s="2">
        <v>3065000</v>
      </c>
      <c r="D199" s="2">
        <v>3242000</v>
      </c>
      <c r="E199" s="2">
        <v>3396000</v>
      </c>
      <c r="F199" s="2">
        <v>3024000</v>
      </c>
      <c r="G199" s="2">
        <v>3341000</v>
      </c>
      <c r="H199" s="2">
        <v>3551000</v>
      </c>
      <c r="I199" s="2">
        <v>3087000</v>
      </c>
      <c r="J199" s="2">
        <v>3238000</v>
      </c>
      <c r="K199" s="2">
        <v>3541000</v>
      </c>
      <c r="L199" s="2">
        <v>3686000</v>
      </c>
      <c r="M199" s="2">
        <v>3722000</v>
      </c>
      <c r="N199" s="2">
        <v>3687000</v>
      </c>
      <c r="O199" s="2">
        <v>3716000</v>
      </c>
      <c r="P199" s="2">
        <v>3183000</v>
      </c>
      <c r="Q199" s="2">
        <v>3186000</v>
      </c>
      <c r="R199" s="2">
        <v>3048000</v>
      </c>
      <c r="S199" s="2">
        <v>3069000</v>
      </c>
      <c r="T199" s="2">
        <v>3172000</v>
      </c>
      <c r="U199" s="2">
        <v>3246000</v>
      </c>
      <c r="V199" s="2">
        <v>3542000</v>
      </c>
      <c r="W199" s="2">
        <v>3736000</v>
      </c>
      <c r="X199" s="2">
        <v>3513000</v>
      </c>
      <c r="Y199" s="2">
        <v>3068000</v>
      </c>
    </row>
    <row r="200" spans="1:25" x14ac:dyDescent="0.25">
      <c r="A200" t="s">
        <v>223</v>
      </c>
      <c r="B200" s="2" t="s">
        <v>28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>
        <v>1481600</v>
      </c>
      <c r="Q200" s="2">
        <v>1699500</v>
      </c>
      <c r="R200" s="2">
        <v>2056699.9999999998</v>
      </c>
      <c r="S200" s="2">
        <v>2323500</v>
      </c>
      <c r="T200" s="2">
        <v>2611900</v>
      </c>
      <c r="U200" s="2">
        <v>2839200</v>
      </c>
      <c r="V200" s="2">
        <v>2941100</v>
      </c>
      <c r="W200" s="2">
        <v>2938200</v>
      </c>
      <c r="X200" s="2">
        <v>2256500</v>
      </c>
      <c r="Y200" s="2">
        <v>1819300</v>
      </c>
    </row>
    <row r="201" spans="1:25" x14ac:dyDescent="0.25">
      <c r="A201" t="s">
        <v>199</v>
      </c>
      <c r="B201" s="2">
        <v>5445000</v>
      </c>
      <c r="C201" s="2">
        <v>5205000</v>
      </c>
      <c r="D201" s="2">
        <v>5149000</v>
      </c>
      <c r="E201" s="2">
        <v>4831000</v>
      </c>
      <c r="F201" s="2">
        <v>5224000</v>
      </c>
      <c r="G201" s="2">
        <v>5264000</v>
      </c>
      <c r="H201" s="2">
        <v>4938000</v>
      </c>
      <c r="I201" s="2">
        <v>4794000</v>
      </c>
      <c r="J201" s="2">
        <v>5595000</v>
      </c>
      <c r="K201" s="2">
        <v>6600000</v>
      </c>
      <c r="L201" s="2">
        <v>5839000</v>
      </c>
      <c r="M201" s="2">
        <v>6037000</v>
      </c>
      <c r="N201" s="2">
        <v>7722000</v>
      </c>
      <c r="O201" s="2">
        <v>8862000</v>
      </c>
      <c r="P201" s="2">
        <v>7575000</v>
      </c>
      <c r="Q201" s="2">
        <v>7498000</v>
      </c>
      <c r="R201" s="2">
        <v>7611000</v>
      </c>
      <c r="S201" s="2">
        <v>7937000</v>
      </c>
      <c r="T201" s="2">
        <v>8019000</v>
      </c>
      <c r="U201" s="2">
        <v>8442000</v>
      </c>
      <c r="V201" s="2">
        <v>9331000</v>
      </c>
      <c r="W201" s="2">
        <v>10223000</v>
      </c>
      <c r="X201" s="2">
        <v>10926000</v>
      </c>
      <c r="Y201" s="2">
        <v>11720000</v>
      </c>
    </row>
    <row r="202" spans="1:25" x14ac:dyDescent="0.25">
      <c r="A202" t="s">
        <v>1</v>
      </c>
      <c r="B202" s="2">
        <v>10290000</v>
      </c>
      <c r="C202" s="2">
        <v>16208000</v>
      </c>
      <c r="D202" s="2">
        <v>17463000</v>
      </c>
      <c r="E202" s="2">
        <v>16188000</v>
      </c>
      <c r="F202" s="2">
        <v>18820000</v>
      </c>
      <c r="G202" s="2">
        <v>21169000</v>
      </c>
      <c r="H202" s="2">
        <v>21595000</v>
      </c>
      <c r="I202" s="2">
        <v>23309000</v>
      </c>
      <c r="J202" s="2">
        <v>22521000</v>
      </c>
      <c r="K202" s="2">
        <v>22064000</v>
      </c>
      <c r="L202" s="2">
        <v>22201000</v>
      </c>
      <c r="M202" s="2">
        <v>22486000</v>
      </c>
      <c r="N202" s="2">
        <v>22909000</v>
      </c>
      <c r="O202" s="2">
        <v>23676000</v>
      </c>
      <c r="P202" s="2">
        <v>21339000</v>
      </c>
      <c r="Q202" s="2">
        <v>22281000</v>
      </c>
      <c r="R202" s="2">
        <v>24932000</v>
      </c>
      <c r="S202" s="2">
        <v>28177000</v>
      </c>
      <c r="T202" s="2">
        <v>30792000</v>
      </c>
      <c r="U202" s="2">
        <v>32421000</v>
      </c>
      <c r="V202" s="2">
        <v>33729000</v>
      </c>
      <c r="W202" s="2">
        <v>24571000</v>
      </c>
      <c r="X202" s="2">
        <v>24390000</v>
      </c>
      <c r="Y202" s="2">
        <v>24551000</v>
      </c>
    </row>
    <row r="203" spans="1:25" x14ac:dyDescent="0.25">
      <c r="A203" t="s">
        <v>91</v>
      </c>
      <c r="B203" s="2" t="s">
        <v>28</v>
      </c>
      <c r="C203" s="2" t="s">
        <v>28</v>
      </c>
      <c r="D203" s="2" t="s">
        <v>28</v>
      </c>
      <c r="E203" s="2" t="s">
        <v>28</v>
      </c>
      <c r="F203" s="2" t="s">
        <v>28</v>
      </c>
      <c r="G203" s="2">
        <v>104000</v>
      </c>
      <c r="H203" s="2">
        <v>113000</v>
      </c>
      <c r="I203" s="2" t="s">
        <v>28</v>
      </c>
      <c r="J203" s="2" t="s">
        <v>28</v>
      </c>
      <c r="K203" s="2" t="s">
        <v>28</v>
      </c>
      <c r="L203" s="2" t="s">
        <v>28</v>
      </c>
      <c r="M203" s="2">
        <v>494000</v>
      </c>
      <c r="N203" s="2">
        <v>566000</v>
      </c>
      <c r="O203" s="2">
        <v>507000</v>
      </c>
      <c r="P203" s="2">
        <v>502000</v>
      </c>
      <c r="Q203" s="2">
        <v>504000</v>
      </c>
      <c r="R203" s="2">
        <v>688000</v>
      </c>
      <c r="S203" s="2">
        <v>815000</v>
      </c>
      <c r="T203" s="2">
        <v>864000</v>
      </c>
      <c r="U203" s="2">
        <v>926000</v>
      </c>
      <c r="V203" s="2">
        <v>987000</v>
      </c>
      <c r="W203" s="2">
        <v>932000</v>
      </c>
      <c r="X203" s="2" t="s">
        <v>28</v>
      </c>
      <c r="Y203" s="2" t="s">
        <v>28</v>
      </c>
    </row>
    <row r="204" spans="1:25" x14ac:dyDescent="0.25">
      <c r="A204" t="s">
        <v>67</v>
      </c>
      <c r="B204" s="2">
        <v>68000</v>
      </c>
      <c r="C204" s="2">
        <v>73000</v>
      </c>
      <c r="D204" s="2">
        <v>68000</v>
      </c>
      <c r="E204" s="2">
        <v>78000</v>
      </c>
      <c r="F204" s="2">
        <v>85000</v>
      </c>
      <c r="G204" s="2">
        <v>88000</v>
      </c>
      <c r="H204" s="2">
        <v>88000</v>
      </c>
      <c r="I204" s="2">
        <v>89000</v>
      </c>
      <c r="J204" s="2">
        <v>92000</v>
      </c>
      <c r="K204" s="2">
        <v>98000</v>
      </c>
      <c r="L204" s="2">
        <v>102000</v>
      </c>
      <c r="M204" s="2">
        <v>110000</v>
      </c>
      <c r="N204" s="2">
        <v>117000</v>
      </c>
      <c r="O204" s="2">
        <v>118000</v>
      </c>
      <c r="P204" s="2">
        <v>122000</v>
      </c>
      <c r="Q204" s="2">
        <v>122000</v>
      </c>
      <c r="R204" s="2">
        <v>121000</v>
      </c>
      <c r="S204" s="2">
        <v>126000</v>
      </c>
      <c r="T204" s="2">
        <v>116000</v>
      </c>
      <c r="U204" s="2">
        <v>120400</v>
      </c>
      <c r="V204" s="2">
        <v>128000</v>
      </c>
      <c r="W204" s="2">
        <v>134000</v>
      </c>
      <c r="X204" s="2">
        <v>146000</v>
      </c>
      <c r="Y204" s="2">
        <v>164000</v>
      </c>
    </row>
    <row r="205" spans="1:25" x14ac:dyDescent="0.25">
      <c r="A205" t="s">
        <v>162</v>
      </c>
      <c r="B205" s="2">
        <v>28000</v>
      </c>
      <c r="C205" s="2">
        <v>30000</v>
      </c>
      <c r="D205" s="2">
        <v>28000</v>
      </c>
      <c r="E205" s="2">
        <v>36000</v>
      </c>
      <c r="F205" s="2">
        <v>34000</v>
      </c>
      <c r="G205" s="2">
        <v>43000</v>
      </c>
      <c r="H205" s="2">
        <v>49000</v>
      </c>
      <c r="I205" s="2">
        <v>46000</v>
      </c>
      <c r="J205" s="2">
        <v>41000</v>
      </c>
      <c r="K205" s="2">
        <v>42000</v>
      </c>
      <c r="L205" s="2">
        <v>50000</v>
      </c>
      <c r="M205" s="2">
        <v>50000</v>
      </c>
      <c r="N205" s="2">
        <v>69000</v>
      </c>
      <c r="O205" s="2">
        <v>115000</v>
      </c>
      <c r="P205" s="2">
        <v>151000</v>
      </c>
      <c r="Q205" s="2">
        <v>120000</v>
      </c>
      <c r="R205" s="2">
        <v>156000</v>
      </c>
      <c r="S205" s="2">
        <v>139000</v>
      </c>
      <c r="T205" s="2">
        <v>71000</v>
      </c>
      <c r="U205" s="2">
        <v>75000</v>
      </c>
      <c r="V205" s="2">
        <v>54000</v>
      </c>
      <c r="W205" s="2">
        <v>60000</v>
      </c>
      <c r="X205" s="2">
        <v>78000</v>
      </c>
      <c r="Y205" s="2">
        <v>84000</v>
      </c>
    </row>
    <row r="206" spans="1:25" x14ac:dyDescent="0.25">
      <c r="A206" t="s">
        <v>86</v>
      </c>
      <c r="B206" s="2">
        <v>6200</v>
      </c>
      <c r="C206" s="2">
        <v>6400</v>
      </c>
      <c r="D206" s="2">
        <v>4800</v>
      </c>
      <c r="E206" s="2">
        <v>5600</v>
      </c>
      <c r="F206" s="2">
        <v>5800</v>
      </c>
      <c r="G206" s="2">
        <v>7100</v>
      </c>
      <c r="H206" s="2">
        <v>7500</v>
      </c>
      <c r="I206" s="2">
        <v>9200</v>
      </c>
      <c r="J206" s="2">
        <v>10000</v>
      </c>
      <c r="K206" s="2">
        <v>10600</v>
      </c>
      <c r="L206" s="2">
        <v>15800</v>
      </c>
      <c r="M206" s="2">
        <v>12300</v>
      </c>
      <c r="N206" s="2">
        <v>11800</v>
      </c>
      <c r="O206" s="2">
        <v>14500</v>
      </c>
      <c r="P206" s="2">
        <v>15200</v>
      </c>
      <c r="Q206" s="2">
        <v>8000</v>
      </c>
      <c r="R206" s="2">
        <v>12200</v>
      </c>
      <c r="S206" s="2" t="s">
        <v>28</v>
      </c>
      <c r="T206" s="2" t="s">
        <v>28</v>
      </c>
      <c r="U206" s="2" t="s">
        <v>28</v>
      </c>
      <c r="V206" s="2">
        <v>25600</v>
      </c>
      <c r="W206" s="2">
        <v>28900</v>
      </c>
      <c r="X206" s="2">
        <v>28900</v>
      </c>
      <c r="Y206" s="2">
        <v>33400</v>
      </c>
    </row>
    <row r="207" spans="1:25" x14ac:dyDescent="0.25">
      <c r="A207" t="s">
        <v>167</v>
      </c>
      <c r="B207" s="2">
        <v>3325000</v>
      </c>
      <c r="C207" s="2" t="s">
        <v>28</v>
      </c>
      <c r="D207" s="2" t="s">
        <v>28</v>
      </c>
      <c r="E207" s="2" t="s">
        <v>28</v>
      </c>
      <c r="F207" s="2" t="s">
        <v>28</v>
      </c>
      <c r="G207" s="2">
        <v>6585000</v>
      </c>
      <c r="H207" s="2">
        <v>6727000</v>
      </c>
      <c r="I207" s="2">
        <v>7511000</v>
      </c>
      <c r="J207" s="2">
        <v>7332000</v>
      </c>
      <c r="K207" s="2">
        <v>8599000</v>
      </c>
      <c r="L207" s="2">
        <v>8037000</v>
      </c>
      <c r="M207" s="2">
        <v>8620000</v>
      </c>
      <c r="N207" s="2">
        <v>11531000</v>
      </c>
      <c r="O207" s="2">
        <v>14757000</v>
      </c>
      <c r="P207" s="2">
        <v>10897000</v>
      </c>
      <c r="Q207" s="2">
        <v>10850000</v>
      </c>
      <c r="R207" s="2">
        <v>14179000</v>
      </c>
      <c r="S207" s="2">
        <v>16332000</v>
      </c>
      <c r="T207" s="2">
        <v>15772000</v>
      </c>
      <c r="U207" s="2">
        <v>18260000</v>
      </c>
      <c r="V207" s="2">
        <v>17994000</v>
      </c>
      <c r="W207" s="2">
        <v>18044000</v>
      </c>
      <c r="X207" s="2">
        <v>16109000</v>
      </c>
      <c r="Y207" s="2">
        <v>15334000</v>
      </c>
    </row>
    <row r="208" spans="1:25" x14ac:dyDescent="0.25">
      <c r="A208" t="s">
        <v>10</v>
      </c>
      <c r="B208" s="2" t="s">
        <v>28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>
        <v>769000</v>
      </c>
      <c r="M208" s="2">
        <v>866000</v>
      </c>
      <c r="N208" s="2">
        <v>875000</v>
      </c>
      <c r="O208" s="2">
        <v>867000</v>
      </c>
      <c r="P208" s="2">
        <v>810000</v>
      </c>
      <c r="Q208" s="2">
        <v>900000</v>
      </c>
      <c r="R208" s="2">
        <v>968000</v>
      </c>
      <c r="S208" s="2">
        <v>962000</v>
      </c>
      <c r="T208" s="2">
        <v>1063000</v>
      </c>
      <c r="U208" s="2">
        <v>963000</v>
      </c>
      <c r="V208" s="2">
        <v>1006600</v>
      </c>
      <c r="W208" s="2">
        <v>1210000</v>
      </c>
      <c r="X208" s="2">
        <v>1365000</v>
      </c>
      <c r="Y208" s="2" t="s">
        <v>28</v>
      </c>
    </row>
    <row r="209" spans="1:25" x14ac:dyDescent="0.25">
      <c r="A209" t="s">
        <v>107</v>
      </c>
      <c r="B209" s="2" t="s">
        <v>28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>
        <v>312000</v>
      </c>
      <c r="J209" s="2">
        <v>339000</v>
      </c>
      <c r="K209" s="2">
        <v>392000</v>
      </c>
      <c r="L209" s="2">
        <v>453000</v>
      </c>
      <c r="M209" s="2">
        <v>469000</v>
      </c>
      <c r="N209" s="2">
        <v>696000</v>
      </c>
      <c r="O209" s="2">
        <v>646000</v>
      </c>
      <c r="P209" s="2">
        <v>645000</v>
      </c>
      <c r="Q209" s="2">
        <v>683000</v>
      </c>
      <c r="R209" s="2">
        <v>764000</v>
      </c>
      <c r="S209" s="2">
        <v>810000</v>
      </c>
      <c r="T209" s="2">
        <v>922000</v>
      </c>
      <c r="U209" s="2">
        <v>1029000</v>
      </c>
      <c r="V209" s="2">
        <v>1132000</v>
      </c>
      <c r="W209" s="2">
        <v>1281000</v>
      </c>
      <c r="X209" s="2">
        <v>1497000</v>
      </c>
      <c r="Y209" s="2">
        <v>1711000</v>
      </c>
    </row>
    <row r="210" spans="1:25" x14ac:dyDescent="0.25">
      <c r="A210" t="s">
        <v>182</v>
      </c>
      <c r="B210" s="2">
        <v>121000</v>
      </c>
      <c r="C210" s="2">
        <v>131000</v>
      </c>
      <c r="D210" s="2">
        <v>130000</v>
      </c>
      <c r="E210" s="2">
        <v>128000</v>
      </c>
      <c r="F210" s="2">
        <v>125000</v>
      </c>
      <c r="G210" s="2">
        <v>130000</v>
      </c>
      <c r="H210" s="2">
        <v>130000</v>
      </c>
      <c r="I210" s="2">
        <v>132000</v>
      </c>
      <c r="J210" s="2">
        <v>122000</v>
      </c>
      <c r="K210" s="2">
        <v>121000</v>
      </c>
      <c r="L210" s="2">
        <v>129000</v>
      </c>
      <c r="M210" s="2">
        <v>141000</v>
      </c>
      <c r="N210" s="2">
        <v>161000</v>
      </c>
      <c r="O210" s="2">
        <v>159000</v>
      </c>
      <c r="P210" s="2">
        <v>158000</v>
      </c>
      <c r="Q210" s="2">
        <v>175000</v>
      </c>
      <c r="R210" s="2">
        <v>194000</v>
      </c>
      <c r="S210" s="2">
        <v>208000</v>
      </c>
      <c r="T210" s="2">
        <v>230000</v>
      </c>
      <c r="U210" s="2">
        <v>233000</v>
      </c>
      <c r="V210" s="2">
        <v>276000</v>
      </c>
      <c r="W210" s="2">
        <v>303000</v>
      </c>
      <c r="X210" s="2">
        <v>350000</v>
      </c>
      <c r="Y210" s="2">
        <v>362000</v>
      </c>
    </row>
    <row r="211" spans="1:25" x14ac:dyDescent="0.25">
      <c r="A211" t="s">
        <v>250</v>
      </c>
      <c r="B211" s="2">
        <v>13800</v>
      </c>
      <c r="C211" s="2">
        <v>21900</v>
      </c>
      <c r="D211" s="2">
        <v>7500</v>
      </c>
      <c r="E211" s="2">
        <v>12900</v>
      </c>
      <c r="F211" s="2">
        <v>10600</v>
      </c>
      <c r="G211" s="2">
        <v>15800</v>
      </c>
      <c r="H211" s="2">
        <v>24100</v>
      </c>
      <c r="I211" s="2">
        <v>28400</v>
      </c>
      <c r="J211" s="2">
        <v>38100</v>
      </c>
      <c r="K211" s="2">
        <v>43600</v>
      </c>
      <c r="L211" s="2">
        <v>40000</v>
      </c>
      <c r="M211" s="2">
        <v>33700</v>
      </c>
      <c r="N211" s="2">
        <v>32200.000000000004</v>
      </c>
      <c r="O211" s="2">
        <v>36000</v>
      </c>
      <c r="P211" s="2">
        <v>37000</v>
      </c>
      <c r="Q211" s="2">
        <v>39000</v>
      </c>
      <c r="R211" s="2">
        <v>52000</v>
      </c>
      <c r="S211" s="2">
        <v>60000</v>
      </c>
      <c r="T211" s="2">
        <v>81000</v>
      </c>
      <c r="U211" s="2">
        <v>44000</v>
      </c>
      <c r="V211" s="2">
        <v>24000</v>
      </c>
      <c r="W211" s="2">
        <v>55000</v>
      </c>
      <c r="X211" s="2">
        <v>51000</v>
      </c>
      <c r="Y211" s="2">
        <v>57000</v>
      </c>
    </row>
    <row r="212" spans="1:25" x14ac:dyDescent="0.25">
      <c r="A212" t="s">
        <v>184</v>
      </c>
      <c r="B212" s="2">
        <v>6070000</v>
      </c>
      <c r="C212" s="2">
        <v>6048000</v>
      </c>
      <c r="D212" s="2">
        <v>5894000</v>
      </c>
      <c r="E212" s="2">
        <v>5122000</v>
      </c>
      <c r="F212" s="2">
        <v>5604000</v>
      </c>
      <c r="G212" s="2">
        <v>6062000</v>
      </c>
      <c r="H212" s="2">
        <v>5857000</v>
      </c>
      <c r="I212" s="2">
        <v>5855000</v>
      </c>
      <c r="J212" s="2">
        <v>4703000</v>
      </c>
      <c r="K212" s="2">
        <v>6553000</v>
      </c>
      <c r="L212" s="2">
        <v>7079000</v>
      </c>
      <c r="M212" s="2">
        <v>7588000</v>
      </c>
      <c r="N212" s="2">
        <v>7957000</v>
      </c>
      <c r="O212" s="2">
        <v>7778000</v>
      </c>
      <c r="P212" s="2">
        <v>7488000</v>
      </c>
      <c r="Q212" s="2">
        <v>9161000</v>
      </c>
      <c r="R212" s="2">
        <v>10390000</v>
      </c>
      <c r="S212" s="2">
        <v>11098000</v>
      </c>
      <c r="T212" s="2">
        <v>11899000</v>
      </c>
      <c r="U212" s="2">
        <v>11864000</v>
      </c>
      <c r="V212" s="2">
        <v>12051000</v>
      </c>
      <c r="W212" s="2">
        <v>12913000</v>
      </c>
      <c r="X212" s="2">
        <v>13903000</v>
      </c>
      <c r="Y212" s="2">
        <v>14673000</v>
      </c>
    </row>
    <row r="213" spans="1:25" x14ac:dyDescent="0.25">
      <c r="A213" t="s">
        <v>123</v>
      </c>
      <c r="B213" s="2">
        <v>460000</v>
      </c>
      <c r="C213" s="2">
        <v>365000</v>
      </c>
      <c r="D213" s="2">
        <v>439000</v>
      </c>
      <c r="E213" s="2">
        <v>458000</v>
      </c>
      <c r="F213" s="2">
        <v>445000</v>
      </c>
      <c r="G213" s="2">
        <v>432000</v>
      </c>
      <c r="H213" s="2">
        <v>403000</v>
      </c>
      <c r="I213" s="2">
        <v>381000</v>
      </c>
      <c r="J213" s="2">
        <v>428000</v>
      </c>
      <c r="K213" s="2">
        <v>475000</v>
      </c>
      <c r="L213" s="2">
        <v>468000</v>
      </c>
      <c r="M213" s="2">
        <v>468000</v>
      </c>
      <c r="N213" s="2">
        <v>469000</v>
      </c>
      <c r="O213" s="2">
        <v>475000</v>
      </c>
      <c r="P213" s="2">
        <v>440000</v>
      </c>
      <c r="Q213" s="2">
        <v>443000</v>
      </c>
      <c r="R213" s="2">
        <v>424000</v>
      </c>
      <c r="S213" s="2">
        <v>457000</v>
      </c>
      <c r="T213" s="2">
        <v>467000</v>
      </c>
      <c r="U213" s="2">
        <v>500000</v>
      </c>
      <c r="V213" s="2">
        <v>505000</v>
      </c>
      <c r="W213" s="2">
        <v>528000</v>
      </c>
      <c r="X213" s="2">
        <v>402000</v>
      </c>
      <c r="Y213" s="2">
        <v>178000</v>
      </c>
    </row>
    <row r="214" spans="1:25" x14ac:dyDescent="0.25">
      <c r="A214" t="s">
        <v>131</v>
      </c>
      <c r="B214" s="2">
        <v>903000</v>
      </c>
      <c r="C214" s="2">
        <v>951000</v>
      </c>
      <c r="D214" s="2">
        <v>814000</v>
      </c>
      <c r="E214" s="2">
        <v>896000</v>
      </c>
      <c r="F214" s="2">
        <v>975000</v>
      </c>
      <c r="G214" s="2">
        <v>1053000</v>
      </c>
      <c r="H214" s="2">
        <v>1219000</v>
      </c>
      <c r="I214" s="2">
        <v>1399000</v>
      </c>
      <c r="J214" s="2">
        <v>1387000</v>
      </c>
      <c r="K214" s="2">
        <v>1401000</v>
      </c>
      <c r="L214" s="2">
        <v>1515000</v>
      </c>
      <c r="M214" s="2">
        <v>1612000</v>
      </c>
      <c r="N214" s="2">
        <v>1685000</v>
      </c>
      <c r="O214" s="2">
        <v>1767000</v>
      </c>
      <c r="P214" s="2">
        <v>1298000</v>
      </c>
      <c r="Q214" s="2">
        <v>1327000</v>
      </c>
      <c r="R214" s="2">
        <v>1460000</v>
      </c>
      <c r="S214" s="2">
        <v>1528000</v>
      </c>
      <c r="T214" s="2">
        <v>1670000</v>
      </c>
      <c r="U214" s="2">
        <v>1475000</v>
      </c>
      <c r="V214" s="2">
        <v>1721000</v>
      </c>
      <c r="W214" s="2">
        <v>2027000</v>
      </c>
      <c r="X214" s="2">
        <v>2162000</v>
      </c>
      <c r="Y214" s="2">
        <v>2256000</v>
      </c>
    </row>
    <row r="215" spans="1:25" x14ac:dyDescent="0.25">
      <c r="A215" t="s">
        <v>128</v>
      </c>
      <c r="B215" s="2">
        <v>732000</v>
      </c>
      <c r="C215" s="2">
        <v>832000</v>
      </c>
      <c r="D215" s="2">
        <v>974000</v>
      </c>
      <c r="E215" s="2">
        <v>977000</v>
      </c>
      <c r="F215" s="2">
        <v>884000</v>
      </c>
      <c r="G215" s="2">
        <v>1090000</v>
      </c>
      <c r="H215" s="2">
        <v>1219000</v>
      </c>
      <c r="I215" s="2">
        <v>1302000</v>
      </c>
      <c r="J215" s="2">
        <v>1373000</v>
      </c>
      <c r="K215" s="2">
        <v>1499000</v>
      </c>
      <c r="L215" s="2">
        <v>1555000</v>
      </c>
      <c r="M215" s="2">
        <v>1617000</v>
      </c>
      <c r="N215" s="2">
        <v>1751000</v>
      </c>
      <c r="O215" s="2">
        <v>1958000</v>
      </c>
      <c r="P215" s="2">
        <v>1824000</v>
      </c>
      <c r="Q215" s="2">
        <v>2049000</v>
      </c>
      <c r="R215" s="2">
        <v>2236000</v>
      </c>
      <c r="S215" s="2">
        <v>2377000</v>
      </c>
      <c r="T215" s="2">
        <v>2502000</v>
      </c>
      <c r="U215" s="2">
        <v>2675000</v>
      </c>
      <c r="V215" s="2">
        <v>3022000</v>
      </c>
      <c r="W215" s="2">
        <v>3397000</v>
      </c>
      <c r="X215" s="2">
        <v>3991000</v>
      </c>
      <c r="Y215" s="2">
        <v>4425000</v>
      </c>
    </row>
    <row r="216" spans="1:25" x14ac:dyDescent="0.25">
      <c r="A216" t="s">
        <v>14</v>
      </c>
      <c r="B216" s="2">
        <v>15449513.428548861</v>
      </c>
      <c r="C216" s="2">
        <v>15666145.428094139</v>
      </c>
      <c r="D216" s="2">
        <v>17067407.047340639</v>
      </c>
      <c r="E216" s="2">
        <v>18204806.420803573</v>
      </c>
      <c r="F216" s="2">
        <v>19492280.150333859</v>
      </c>
      <c r="G216" s="2">
        <v>21292332.034566864</v>
      </c>
      <c r="H216" s="2">
        <v>21964914.801201407</v>
      </c>
      <c r="I216" s="2">
        <v>22454168.339939419</v>
      </c>
      <c r="J216" s="2">
        <v>23333040.839620654</v>
      </c>
      <c r="K216" s="2">
        <v>25495235.50990513</v>
      </c>
      <c r="L216" s="2">
        <v>27265221.672711354</v>
      </c>
      <c r="M216" s="2">
        <v>29210318.511680182</v>
      </c>
      <c r="N216" s="2">
        <v>31397822.894584909</v>
      </c>
      <c r="O216" s="2">
        <v>33281372.908138301</v>
      </c>
      <c r="P216" s="2">
        <v>32477574.968026083</v>
      </c>
      <c r="Q216" s="2">
        <v>37551286.866091341</v>
      </c>
      <c r="R216" s="2">
        <v>33680059.903817549</v>
      </c>
      <c r="S216" s="2">
        <v>36441417.556776844</v>
      </c>
      <c r="T216" s="2">
        <v>38741673.729661912</v>
      </c>
      <c r="U216" s="2">
        <v>42510501.269624725</v>
      </c>
      <c r="V216" s="2">
        <v>42854957.111159496</v>
      </c>
      <c r="W216" s="2">
        <v>45949707.704257183</v>
      </c>
      <c r="X216" s="2">
        <v>49014833.270310633</v>
      </c>
      <c r="Y216" s="2">
        <v>51165258.714176431</v>
      </c>
    </row>
    <row r="217" spans="1:25" x14ac:dyDescent="0.25">
      <c r="A217" t="s">
        <v>39</v>
      </c>
      <c r="B217" s="2">
        <v>11800</v>
      </c>
      <c r="C217" s="2">
        <v>10300</v>
      </c>
      <c r="D217" s="2">
        <v>13800</v>
      </c>
      <c r="E217" s="2">
        <v>15800</v>
      </c>
      <c r="F217" s="2" t="s">
        <v>28</v>
      </c>
      <c r="G217" s="2">
        <v>5200</v>
      </c>
      <c r="H217" s="2" t="s">
        <v>28</v>
      </c>
      <c r="I217" s="2" t="s">
        <v>28</v>
      </c>
      <c r="J217" s="2">
        <v>6600</v>
      </c>
      <c r="K217" s="2">
        <v>5600</v>
      </c>
      <c r="L217" s="2">
        <v>9400</v>
      </c>
      <c r="M217" s="2">
        <v>11500</v>
      </c>
      <c r="N217" s="2">
        <v>13700</v>
      </c>
      <c r="O217" s="2">
        <v>16300</v>
      </c>
      <c r="P217" s="2">
        <v>18300</v>
      </c>
      <c r="Q217" s="2">
        <v>20500</v>
      </c>
      <c r="R217" s="2">
        <v>22900</v>
      </c>
      <c r="S217" s="2">
        <v>23900</v>
      </c>
      <c r="T217" s="2">
        <v>24400</v>
      </c>
      <c r="U217" s="2">
        <v>20100</v>
      </c>
      <c r="V217" s="2">
        <v>21600</v>
      </c>
      <c r="W217" s="2">
        <v>23200</v>
      </c>
      <c r="X217" s="2">
        <v>25700</v>
      </c>
      <c r="Y217" s="2">
        <v>27900</v>
      </c>
    </row>
    <row r="218" spans="1:25" x14ac:dyDescent="0.25">
      <c r="A218" t="s">
        <v>195</v>
      </c>
      <c r="B218" s="2" t="s">
        <v>28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</row>
    <row r="219" spans="1:25" x14ac:dyDescent="0.25">
      <c r="A219" t="s">
        <v>174</v>
      </c>
      <c r="B219" s="2">
        <v>4488000</v>
      </c>
      <c r="C219" s="2">
        <v>4915000</v>
      </c>
      <c r="D219" s="2">
        <v>4976000</v>
      </c>
      <c r="E219" s="2">
        <v>5732000</v>
      </c>
      <c r="F219" s="2">
        <v>5890000</v>
      </c>
      <c r="G219" s="2">
        <v>5872000</v>
      </c>
      <c r="H219" s="2">
        <v>5787000</v>
      </c>
      <c r="I219" s="2">
        <v>6430000</v>
      </c>
      <c r="J219" s="2">
        <v>6505000</v>
      </c>
      <c r="K219" s="2">
        <v>6678000</v>
      </c>
      <c r="L219" s="2">
        <v>7369000</v>
      </c>
      <c r="M219" s="2">
        <v>8396000</v>
      </c>
      <c r="N219" s="2">
        <v>9091000</v>
      </c>
      <c r="O219" s="2">
        <v>9592000</v>
      </c>
      <c r="P219" s="2">
        <v>7012000</v>
      </c>
      <c r="Q219" s="2">
        <v>8074000</v>
      </c>
      <c r="R219" s="2">
        <v>8339000</v>
      </c>
      <c r="S219" s="2">
        <v>9188000</v>
      </c>
      <c r="T219" s="2">
        <v>9537000</v>
      </c>
      <c r="U219" s="2">
        <v>9549000</v>
      </c>
      <c r="V219" s="2">
        <v>8904000</v>
      </c>
      <c r="W219" s="2">
        <v>10044000</v>
      </c>
      <c r="X219" s="2">
        <v>10285000</v>
      </c>
      <c r="Y219" s="2">
        <v>10472000</v>
      </c>
    </row>
    <row r="220" spans="1:25" x14ac:dyDescent="0.25">
      <c r="A220" t="s">
        <v>36</v>
      </c>
      <c r="B220" s="2">
        <v>3809176.5297212219</v>
      </c>
      <c r="C220" s="2">
        <v>3930661.5656870091</v>
      </c>
      <c r="D220" s="2">
        <v>4161829.0713103493</v>
      </c>
      <c r="E220" s="2">
        <v>4280668.7044829112</v>
      </c>
      <c r="F220" s="2">
        <v>4529947.0446137134</v>
      </c>
      <c r="G220" s="2">
        <v>4826435.6499774521</v>
      </c>
      <c r="H220" s="2">
        <v>4486399.6447867816</v>
      </c>
      <c r="I220" s="2">
        <v>4321774.1940391744</v>
      </c>
      <c r="J220" s="2">
        <v>4966540.2517570909</v>
      </c>
      <c r="K220" s="2">
        <v>6057158.4263946712</v>
      </c>
      <c r="L220" s="2">
        <v>6366874.0457245344</v>
      </c>
      <c r="M220" s="2">
        <v>7232429.4904154483</v>
      </c>
      <c r="N220" s="2">
        <v>8067461.0567229977</v>
      </c>
      <c r="O220" s="2">
        <v>8365577.6022671824</v>
      </c>
      <c r="P220" s="2">
        <v>8065426.1314974399</v>
      </c>
      <c r="Q220" s="2">
        <v>9234490.6735802665</v>
      </c>
      <c r="R220" s="2">
        <v>10392363.126922525</v>
      </c>
      <c r="S220" s="2">
        <v>10725073.401301188</v>
      </c>
      <c r="T220" s="2">
        <v>11682769.250712417</v>
      </c>
      <c r="U220" s="2">
        <v>18915333.1099502</v>
      </c>
      <c r="V220" s="2">
        <v>19773338.982054293</v>
      </c>
      <c r="W220" s="2">
        <v>22066208.460118368</v>
      </c>
      <c r="X220" s="2">
        <v>23825232.50914222</v>
      </c>
      <c r="Y220" s="2">
        <v>26701056.843740426</v>
      </c>
    </row>
    <row r="221" spans="1:25" x14ac:dyDescent="0.25">
      <c r="A221" t="s">
        <v>4</v>
      </c>
      <c r="B221" s="2">
        <v>3809176.5297212219</v>
      </c>
      <c r="C221" s="2">
        <v>3930661.5656870091</v>
      </c>
      <c r="D221" s="2">
        <v>4161829.0713103493</v>
      </c>
      <c r="E221" s="2">
        <v>4280668.7044829112</v>
      </c>
      <c r="F221" s="2">
        <v>4529947.0446137134</v>
      </c>
      <c r="G221" s="2">
        <v>4826435.6499774521</v>
      </c>
      <c r="H221" s="2">
        <v>4486399.6447867816</v>
      </c>
      <c r="I221" s="2">
        <v>4321774.1940391744</v>
      </c>
      <c r="J221" s="2">
        <v>4966540.2517570909</v>
      </c>
      <c r="K221" s="2">
        <v>6057158.4263946712</v>
      </c>
      <c r="L221" s="2">
        <v>6366874.0457245344</v>
      </c>
      <c r="M221" s="2">
        <v>7232429.4904154483</v>
      </c>
      <c r="N221" s="2">
        <v>8067461.0567229977</v>
      </c>
      <c r="O221" s="2">
        <v>8365577.6022671824</v>
      </c>
      <c r="P221" s="2">
        <v>8065426.1314974399</v>
      </c>
      <c r="Q221" s="2">
        <v>9234490.6735802665</v>
      </c>
      <c r="R221" s="2">
        <v>10392363.126922525</v>
      </c>
      <c r="S221" s="2">
        <v>10725073.401301188</v>
      </c>
      <c r="T221" s="2">
        <v>11682769.250712417</v>
      </c>
      <c r="U221" s="2">
        <v>18915333.1099502</v>
      </c>
      <c r="V221" s="2">
        <v>19773338.982054293</v>
      </c>
      <c r="W221" s="2">
        <v>22066208.460118368</v>
      </c>
      <c r="X221" s="2">
        <v>23825232.50914222</v>
      </c>
      <c r="Y221" s="2">
        <v>26701056.843740426</v>
      </c>
    </row>
    <row r="222" spans="1:25" x14ac:dyDescent="0.25">
      <c r="A222" t="s">
        <v>98</v>
      </c>
      <c r="B222" s="2" t="s">
        <v>28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28</v>
      </c>
      <c r="X222" s="2" t="s">
        <v>28</v>
      </c>
      <c r="Y222" s="2" t="s">
        <v>28</v>
      </c>
    </row>
    <row r="223" spans="1:25" x14ac:dyDescent="0.25">
      <c r="A223" t="s">
        <v>32</v>
      </c>
      <c r="B223" s="2">
        <v>32971000</v>
      </c>
      <c r="C223" s="2">
        <v>34027000</v>
      </c>
      <c r="D223" s="2">
        <v>39553000</v>
      </c>
      <c r="E223" s="2">
        <v>41892000</v>
      </c>
      <c r="F223" s="2">
        <v>45440000</v>
      </c>
      <c r="G223" s="2">
        <v>46403000</v>
      </c>
      <c r="H223" s="2">
        <v>48565000</v>
      </c>
      <c r="I223" s="2">
        <v>50331000</v>
      </c>
      <c r="J223" s="2">
        <v>50854000</v>
      </c>
      <c r="K223" s="2">
        <v>52430000</v>
      </c>
      <c r="L223" s="2">
        <v>55914000</v>
      </c>
      <c r="M223" s="2">
        <v>58004000</v>
      </c>
      <c r="N223" s="2">
        <v>58666000</v>
      </c>
      <c r="O223" s="2">
        <v>57192000</v>
      </c>
      <c r="P223" s="2">
        <v>52178000</v>
      </c>
      <c r="Q223" s="2">
        <v>52677000</v>
      </c>
      <c r="R223" s="2">
        <v>56177000</v>
      </c>
      <c r="S223" s="2">
        <v>57464000</v>
      </c>
      <c r="T223" s="2">
        <v>60675000</v>
      </c>
      <c r="U223" s="2">
        <v>64939000</v>
      </c>
      <c r="V223" s="2">
        <v>68175000</v>
      </c>
      <c r="W223" s="2">
        <v>75315000</v>
      </c>
      <c r="X223" s="2">
        <v>81869000</v>
      </c>
      <c r="Y223" s="2">
        <v>82773000</v>
      </c>
    </row>
    <row r="224" spans="1:25" x14ac:dyDescent="0.25">
      <c r="A224" t="s">
        <v>2</v>
      </c>
      <c r="B224" s="2">
        <v>403000</v>
      </c>
      <c r="C224" s="2">
        <v>302000</v>
      </c>
      <c r="D224" s="2">
        <v>366000</v>
      </c>
      <c r="E224" s="2">
        <v>381000</v>
      </c>
      <c r="F224" s="2">
        <v>436000</v>
      </c>
      <c r="G224" s="2">
        <v>400000</v>
      </c>
      <c r="H224" s="2">
        <v>337000</v>
      </c>
      <c r="I224" s="2">
        <v>393000</v>
      </c>
      <c r="J224" s="2">
        <v>501000</v>
      </c>
      <c r="K224" s="2">
        <v>566000</v>
      </c>
      <c r="L224" s="2">
        <v>549000</v>
      </c>
      <c r="M224" s="2">
        <v>560000</v>
      </c>
      <c r="N224" s="2">
        <v>494000</v>
      </c>
      <c r="O224" s="2">
        <v>438000</v>
      </c>
      <c r="P224" s="2">
        <v>448000</v>
      </c>
      <c r="Q224" s="2">
        <v>654000</v>
      </c>
      <c r="R224" s="2">
        <v>856000</v>
      </c>
      <c r="S224" s="2">
        <v>1006000</v>
      </c>
      <c r="T224" s="2">
        <v>1275000</v>
      </c>
      <c r="U224" s="2">
        <v>1527000</v>
      </c>
      <c r="V224" s="2">
        <v>1798000</v>
      </c>
      <c r="W224" s="2">
        <v>2051000</v>
      </c>
      <c r="X224" s="2">
        <v>2116400</v>
      </c>
      <c r="Y224" s="2">
        <v>2334000</v>
      </c>
    </row>
    <row r="225" spans="1:25" x14ac:dyDescent="0.25">
      <c r="A225" t="s">
        <v>59</v>
      </c>
      <c r="B225" s="2">
        <v>79000</v>
      </c>
      <c r="C225" s="2">
        <v>84000</v>
      </c>
      <c r="D225" s="2">
        <v>88000</v>
      </c>
      <c r="E225" s="2">
        <v>93000</v>
      </c>
      <c r="F225" s="2">
        <v>84000</v>
      </c>
      <c r="G225" s="2">
        <v>73000</v>
      </c>
      <c r="H225" s="2">
        <v>71000</v>
      </c>
      <c r="I225" s="2">
        <v>69000</v>
      </c>
      <c r="J225" s="2">
        <v>91000</v>
      </c>
      <c r="K225" s="2">
        <v>118000</v>
      </c>
      <c r="L225" s="2">
        <v>141000</v>
      </c>
      <c r="M225" s="2">
        <v>139000</v>
      </c>
      <c r="N225" s="2">
        <v>123000</v>
      </c>
      <c r="O225" s="2">
        <v>128000</v>
      </c>
      <c r="P225" s="2">
        <v>83000</v>
      </c>
      <c r="Q225" s="2">
        <v>98000</v>
      </c>
      <c r="R225" s="2">
        <v>104000</v>
      </c>
      <c r="S225" s="2">
        <v>104000</v>
      </c>
      <c r="T225" s="2">
        <v>107000</v>
      </c>
      <c r="U225" s="2">
        <v>113000</v>
      </c>
      <c r="V225" s="2">
        <v>118000</v>
      </c>
      <c r="W225" s="2">
        <v>116000</v>
      </c>
      <c r="X225" s="2">
        <v>115000</v>
      </c>
      <c r="Y225" s="2">
        <v>125000</v>
      </c>
    </row>
    <row r="226" spans="1:25" x14ac:dyDescent="0.25">
      <c r="A226" t="s">
        <v>186</v>
      </c>
      <c r="B226" s="2">
        <v>231000</v>
      </c>
      <c r="C226" s="2">
        <v>236000</v>
      </c>
      <c r="D226" s="2">
        <v>248000</v>
      </c>
      <c r="E226" s="2">
        <v>252000</v>
      </c>
      <c r="F226" s="2">
        <v>264000</v>
      </c>
      <c r="G226" s="2">
        <v>270000</v>
      </c>
      <c r="H226" s="2">
        <v>250000</v>
      </c>
      <c r="I226" s="2">
        <v>253000</v>
      </c>
      <c r="J226" s="2">
        <v>277000</v>
      </c>
      <c r="K226" s="2">
        <v>298000</v>
      </c>
      <c r="L226" s="2">
        <v>318000</v>
      </c>
      <c r="M226" s="2">
        <v>303000</v>
      </c>
      <c r="N226" s="2">
        <v>287000</v>
      </c>
      <c r="O226" s="2">
        <v>296000</v>
      </c>
      <c r="P226" s="2">
        <v>278000</v>
      </c>
      <c r="Q226" s="2">
        <v>306000</v>
      </c>
      <c r="R226" s="2">
        <v>312000</v>
      </c>
      <c r="S226" s="2">
        <v>307000</v>
      </c>
      <c r="T226" s="2">
        <v>319000</v>
      </c>
      <c r="U226" s="2">
        <v>338000</v>
      </c>
      <c r="V226" s="2">
        <v>345000</v>
      </c>
      <c r="W226" s="2">
        <v>348000</v>
      </c>
      <c r="X226" s="2">
        <v>386000</v>
      </c>
      <c r="Y226" s="2">
        <v>395000</v>
      </c>
    </row>
    <row r="227" spans="1:25" x14ac:dyDescent="0.25">
      <c r="A227" t="s">
        <v>138</v>
      </c>
      <c r="B227" s="2" t="s">
        <v>28</v>
      </c>
      <c r="C227" s="2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</row>
    <row r="228" spans="1:25" x14ac:dyDescent="0.25">
      <c r="A228" t="s">
        <v>21</v>
      </c>
      <c r="B228" s="2">
        <v>60000</v>
      </c>
      <c r="C228" s="2">
        <v>58000</v>
      </c>
      <c r="D228" s="2">
        <v>65000</v>
      </c>
      <c r="E228" s="2">
        <v>67000</v>
      </c>
      <c r="F228" s="2">
        <v>68000</v>
      </c>
      <c r="G228" s="2">
        <v>73000</v>
      </c>
      <c r="H228" s="2">
        <v>71000</v>
      </c>
      <c r="I228" s="2">
        <v>78000</v>
      </c>
      <c r="J228" s="2">
        <v>79000</v>
      </c>
      <c r="K228" s="2">
        <v>87000</v>
      </c>
      <c r="L228" s="2">
        <v>96000</v>
      </c>
      <c r="M228" s="2">
        <v>97000</v>
      </c>
      <c r="N228" s="2">
        <v>90000</v>
      </c>
      <c r="O228" s="2">
        <v>84000</v>
      </c>
      <c r="P228" s="2">
        <v>75000</v>
      </c>
      <c r="Q228" s="2">
        <v>72000</v>
      </c>
      <c r="R228" s="2">
        <v>74000</v>
      </c>
      <c r="S228" s="2">
        <v>74000</v>
      </c>
      <c r="T228" s="2">
        <v>72000</v>
      </c>
      <c r="U228" s="2">
        <v>71000</v>
      </c>
      <c r="V228" s="2">
        <v>75000</v>
      </c>
      <c r="W228" s="2">
        <v>79000</v>
      </c>
      <c r="X228" s="2">
        <v>76000</v>
      </c>
      <c r="Y228" s="2">
        <v>80000</v>
      </c>
    </row>
    <row r="229" spans="1:25" x14ac:dyDescent="0.25">
      <c r="A229" t="s">
        <v>104</v>
      </c>
      <c r="B229" s="2">
        <v>13722262.816595571</v>
      </c>
      <c r="C229" s="2">
        <v>15634583.14251871</v>
      </c>
      <c r="D229" s="2">
        <v>15870240.902161429</v>
      </c>
      <c r="E229" s="2">
        <v>17834852.476149075</v>
      </c>
      <c r="F229" s="2">
        <v>18551388.678656943</v>
      </c>
      <c r="G229" s="2">
        <v>18836376.677096792</v>
      </c>
      <c r="H229" s="2">
        <v>19643063.088223532</v>
      </c>
      <c r="I229" s="2">
        <v>21262755.628358204</v>
      </c>
      <c r="J229" s="2">
        <v>22511769.482228022</v>
      </c>
      <c r="K229" s="2">
        <v>24027247.079497281</v>
      </c>
      <c r="L229" s="2">
        <v>25974009.048689179</v>
      </c>
      <c r="M229" s="2">
        <v>29452662.193568464</v>
      </c>
      <c r="N229" s="2">
        <v>34525586.284447238</v>
      </c>
      <c r="O229" s="2">
        <v>35709661.386394784</v>
      </c>
      <c r="P229" s="2">
        <v>33573864.387264602</v>
      </c>
      <c r="Q229" s="2">
        <v>36755948.909413889</v>
      </c>
      <c r="R229" s="2">
        <v>36693731.721129321</v>
      </c>
      <c r="S229" s="2">
        <v>39172281.394848928</v>
      </c>
      <c r="T229" s="2">
        <v>39668472.164301962</v>
      </c>
      <c r="U229" s="2">
        <v>41592505.5050053</v>
      </c>
      <c r="V229" s="2">
        <v>43494338.871510707</v>
      </c>
      <c r="W229" s="2">
        <v>45672649.433120847</v>
      </c>
      <c r="X229" s="2">
        <v>47629536.260110907</v>
      </c>
      <c r="Y229" s="2" t="s">
        <v>28</v>
      </c>
    </row>
    <row r="230" spans="1:25" x14ac:dyDescent="0.25">
      <c r="A230" t="s">
        <v>24</v>
      </c>
      <c r="B230" s="2">
        <v>13590711.792563433</v>
      </c>
      <c r="C230" s="2">
        <v>15492522.267612381</v>
      </c>
      <c r="D230" s="2">
        <v>15729426.661109315</v>
      </c>
      <c r="E230" s="2">
        <v>17697213.77959324</v>
      </c>
      <c r="F230" s="2">
        <v>18417494.252898347</v>
      </c>
      <c r="G230" s="2">
        <v>18696922.841665894</v>
      </c>
      <c r="H230" s="2">
        <v>19503940.275346171</v>
      </c>
      <c r="I230" s="2">
        <v>21121914.204673529</v>
      </c>
      <c r="J230" s="2">
        <v>22382513.318639606</v>
      </c>
      <c r="K230" s="2">
        <v>23899594.577088758</v>
      </c>
      <c r="L230" s="2">
        <v>25838031.369017076</v>
      </c>
      <c r="M230" s="2">
        <v>29304240.706722878</v>
      </c>
      <c r="N230" s="2">
        <v>34356118.099833161</v>
      </c>
      <c r="O230" s="2">
        <v>35542304.822890967</v>
      </c>
      <c r="P230" s="2">
        <v>33407546.384741835</v>
      </c>
      <c r="Q230" s="2">
        <v>36571732.780842885</v>
      </c>
      <c r="R230" s="2">
        <v>36488266.796548918</v>
      </c>
      <c r="S230" s="2">
        <v>38951936.543309376</v>
      </c>
      <c r="T230" s="2">
        <v>39424666.654972441</v>
      </c>
      <c r="U230" s="2">
        <v>41345579.687169343</v>
      </c>
      <c r="V230" s="2">
        <v>43201597.730002709</v>
      </c>
      <c r="W230" s="2">
        <v>45350872.880995259</v>
      </c>
      <c r="X230" s="2">
        <v>47249691.403564885</v>
      </c>
      <c r="Y230" s="2" t="s">
        <v>28</v>
      </c>
    </row>
    <row r="231" spans="1:25" x14ac:dyDescent="0.25">
      <c r="A231" t="s">
        <v>82</v>
      </c>
      <c r="B231" s="2">
        <v>13722262.816595571</v>
      </c>
      <c r="C231" s="2">
        <v>15634583.14251871</v>
      </c>
      <c r="D231" s="2">
        <v>15870240.902161429</v>
      </c>
      <c r="E231" s="2">
        <v>17834852.476149075</v>
      </c>
      <c r="F231" s="2">
        <v>18551388.678656943</v>
      </c>
      <c r="G231" s="2">
        <v>18836376.677096792</v>
      </c>
      <c r="H231" s="2">
        <v>19643063.088223532</v>
      </c>
      <c r="I231" s="2">
        <v>21262755.628358204</v>
      </c>
      <c r="J231" s="2">
        <v>22511769.482228022</v>
      </c>
      <c r="K231" s="2">
        <v>24027247.079497281</v>
      </c>
      <c r="L231" s="2">
        <v>25974009.048689179</v>
      </c>
      <c r="M231" s="2">
        <v>29452662.193568464</v>
      </c>
      <c r="N231" s="2">
        <v>34525586.284447238</v>
      </c>
      <c r="O231" s="2">
        <v>35709661.386394784</v>
      </c>
      <c r="P231" s="2">
        <v>33573864.387264602</v>
      </c>
      <c r="Q231" s="2">
        <v>36755948.909413889</v>
      </c>
      <c r="R231" s="2">
        <v>36693731.721129321</v>
      </c>
      <c r="S231" s="2">
        <v>39172281.394848928</v>
      </c>
      <c r="T231" s="2">
        <v>39668472.164301962</v>
      </c>
      <c r="U231" s="2">
        <v>41592505.5050053</v>
      </c>
      <c r="V231" s="2">
        <v>43494338.871510707</v>
      </c>
      <c r="W231" s="2">
        <v>45672649.433120847</v>
      </c>
      <c r="X231" s="2">
        <v>47629536.260110907</v>
      </c>
      <c r="Y231" s="2" t="s">
        <v>28</v>
      </c>
    </row>
    <row r="232" spans="1:25" x14ac:dyDescent="0.25">
      <c r="A232" t="s">
        <v>80</v>
      </c>
      <c r="B232" s="2">
        <v>29000</v>
      </c>
      <c r="C232" s="2">
        <v>38000</v>
      </c>
      <c r="D232" s="2">
        <v>30000</v>
      </c>
      <c r="E232" s="2">
        <v>36000</v>
      </c>
      <c r="F232" s="2">
        <v>39000</v>
      </c>
      <c r="G232" s="2">
        <v>38000</v>
      </c>
      <c r="H232" s="2">
        <v>50000</v>
      </c>
      <c r="I232" s="2">
        <v>52000</v>
      </c>
      <c r="J232" s="2">
        <v>52000</v>
      </c>
      <c r="K232" s="2">
        <v>61000</v>
      </c>
      <c r="L232" s="2">
        <v>246000</v>
      </c>
      <c r="M232" s="2">
        <v>328000</v>
      </c>
      <c r="N232" s="2">
        <v>436000</v>
      </c>
      <c r="O232" s="2">
        <v>440000</v>
      </c>
      <c r="P232" s="2">
        <v>420000</v>
      </c>
      <c r="Q232" s="2">
        <v>495000</v>
      </c>
      <c r="R232" s="2">
        <v>536000</v>
      </c>
      <c r="S232" s="2">
        <v>575000</v>
      </c>
      <c r="T232" s="2">
        <v>591000</v>
      </c>
      <c r="U232" s="2">
        <v>684000</v>
      </c>
      <c r="V232" s="2">
        <v>741000</v>
      </c>
      <c r="W232" s="2">
        <v>800000</v>
      </c>
      <c r="X232" s="2">
        <v>813000</v>
      </c>
      <c r="Y232" s="2">
        <v>836000</v>
      </c>
    </row>
    <row r="233" spans="1:25" x14ac:dyDescent="0.25">
      <c r="A233" t="s">
        <v>185</v>
      </c>
      <c r="B233" s="2">
        <v>43000</v>
      </c>
      <c r="C233" s="2">
        <v>53000</v>
      </c>
      <c r="D233" s="2">
        <v>61000</v>
      </c>
      <c r="E233" s="2">
        <v>55000</v>
      </c>
      <c r="F233" s="2">
        <v>57000</v>
      </c>
      <c r="G233" s="2">
        <v>57000</v>
      </c>
      <c r="H233" s="2">
        <v>54000</v>
      </c>
      <c r="I233" s="2">
        <v>60000</v>
      </c>
      <c r="J233" s="2">
        <v>82000</v>
      </c>
      <c r="K233" s="2">
        <v>138000</v>
      </c>
      <c r="L233" s="2">
        <v>161000</v>
      </c>
      <c r="M233" s="2">
        <v>154000</v>
      </c>
      <c r="N233" s="2">
        <v>167000</v>
      </c>
      <c r="O233" s="2">
        <v>151000</v>
      </c>
      <c r="P233" s="2">
        <v>151000</v>
      </c>
      <c r="Q233" s="2">
        <v>205000</v>
      </c>
      <c r="R233" s="2">
        <v>220000</v>
      </c>
      <c r="S233" s="2">
        <v>240000</v>
      </c>
      <c r="T233" s="2">
        <v>249000</v>
      </c>
      <c r="U233" s="2">
        <v>252000</v>
      </c>
      <c r="V233" s="2">
        <v>228000</v>
      </c>
      <c r="W233" s="2">
        <v>256000</v>
      </c>
      <c r="X233" s="2">
        <v>278000</v>
      </c>
      <c r="Y233" s="2" t="s">
        <v>28</v>
      </c>
    </row>
    <row r="234" spans="1:25" x14ac:dyDescent="0.25">
      <c r="A234" t="s">
        <v>26</v>
      </c>
      <c r="B234" s="2">
        <v>2310000</v>
      </c>
      <c r="C234" s="2">
        <v>2376000</v>
      </c>
      <c r="D234" s="2">
        <v>2388000</v>
      </c>
      <c r="E234" s="2">
        <v>2573000</v>
      </c>
      <c r="F234" s="2">
        <v>2595000</v>
      </c>
      <c r="G234" s="2">
        <v>3828000</v>
      </c>
      <c r="H234" s="2">
        <v>4108000</v>
      </c>
      <c r="I234" s="2">
        <v>4276000</v>
      </c>
      <c r="J234" s="2">
        <v>4268000</v>
      </c>
      <c r="K234" s="2">
        <v>4676000</v>
      </c>
      <c r="L234" s="2">
        <v>4883000</v>
      </c>
      <c r="M234" s="2">
        <v>4729000</v>
      </c>
      <c r="N234" s="2">
        <v>5224000</v>
      </c>
      <c r="O234" s="2">
        <v>4555000</v>
      </c>
      <c r="P234" s="2">
        <v>4899000</v>
      </c>
      <c r="Q234" s="2">
        <v>5183000</v>
      </c>
      <c r="R234" s="2">
        <v>5222000</v>
      </c>
      <c r="S234" s="2">
        <v>5146000</v>
      </c>
      <c r="T234" s="2">
        <v>5229000</v>
      </c>
      <c r="U234" s="2">
        <v>5660000</v>
      </c>
      <c r="V234" s="2">
        <v>6482000</v>
      </c>
      <c r="W234" s="2">
        <v>6782000</v>
      </c>
      <c r="X234" s="2">
        <v>7054000</v>
      </c>
      <c r="Y234" s="2">
        <v>7440000</v>
      </c>
    </row>
    <row r="235" spans="1:25" x14ac:dyDescent="0.25">
      <c r="A235" t="s">
        <v>69</v>
      </c>
      <c r="B235" s="2">
        <v>6946000</v>
      </c>
      <c r="C235" s="2">
        <v>6730000</v>
      </c>
      <c r="D235" s="2">
        <v>7039000</v>
      </c>
      <c r="E235" s="2">
        <v>7185000</v>
      </c>
      <c r="F235" s="2">
        <v>7154000</v>
      </c>
      <c r="G235" s="2">
        <v>7821000</v>
      </c>
      <c r="H235" s="2">
        <v>7455000</v>
      </c>
      <c r="I235" s="2">
        <v>6868000</v>
      </c>
      <c r="J235" s="2">
        <v>6530000</v>
      </c>
      <c r="K235" s="2" t="s">
        <v>28</v>
      </c>
      <c r="L235" s="2">
        <v>7229000</v>
      </c>
      <c r="M235" s="2">
        <v>7863000</v>
      </c>
      <c r="N235" s="2">
        <v>8448000</v>
      </c>
      <c r="O235" s="2">
        <v>8608000</v>
      </c>
      <c r="P235" s="2">
        <v>8294000</v>
      </c>
      <c r="Q235" s="2">
        <v>8628000</v>
      </c>
      <c r="R235" s="2">
        <v>8534000</v>
      </c>
      <c r="S235" s="2">
        <v>8566000</v>
      </c>
      <c r="T235" s="2">
        <v>8967000</v>
      </c>
      <c r="U235" s="2">
        <v>9158000</v>
      </c>
      <c r="V235" s="2">
        <v>9305000</v>
      </c>
      <c r="W235" s="2">
        <v>9205000</v>
      </c>
      <c r="X235" s="2">
        <v>9889000</v>
      </c>
      <c r="Y235" s="2">
        <v>10362000</v>
      </c>
    </row>
    <row r="236" spans="1:25" x14ac:dyDescent="0.25">
      <c r="A236" t="s">
        <v>63</v>
      </c>
      <c r="B236" s="2">
        <v>815000</v>
      </c>
      <c r="C236" s="2">
        <v>830000</v>
      </c>
      <c r="D236" s="2">
        <v>891000</v>
      </c>
      <c r="E236" s="2">
        <v>1267000</v>
      </c>
      <c r="F236" s="2">
        <v>1386000</v>
      </c>
      <c r="G236" s="2">
        <v>2100000</v>
      </c>
      <c r="H236" s="2">
        <v>2192000</v>
      </c>
      <c r="I236" s="2">
        <v>2661000</v>
      </c>
      <c r="J236" s="2">
        <v>2598000</v>
      </c>
      <c r="K236" s="2">
        <v>3399000</v>
      </c>
      <c r="L236" s="2">
        <v>3571000</v>
      </c>
      <c r="M236" s="2">
        <v>4231000</v>
      </c>
      <c r="N236" s="2">
        <v>4158000</v>
      </c>
      <c r="O236" s="2">
        <v>5430000</v>
      </c>
      <c r="P236" s="2">
        <v>6092000</v>
      </c>
      <c r="Q236" s="2">
        <v>8546000</v>
      </c>
      <c r="R236" s="2">
        <v>5070000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28</v>
      </c>
      <c r="Y236" s="2" t="s">
        <v>28</v>
      </c>
    </row>
    <row r="237" spans="1:25" x14ac:dyDescent="0.25">
      <c r="A237" t="s">
        <v>16</v>
      </c>
      <c r="B237" s="2" t="s">
        <v>28</v>
      </c>
      <c r="C237" s="2">
        <v>700</v>
      </c>
      <c r="D237" s="2">
        <v>2100</v>
      </c>
      <c r="E237" s="2">
        <v>3200</v>
      </c>
      <c r="F237" s="2">
        <v>4500</v>
      </c>
      <c r="G237" s="2">
        <v>7700</v>
      </c>
      <c r="H237" s="2">
        <v>5200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>
        <v>325000</v>
      </c>
      <c r="P237" s="2">
        <v>207000</v>
      </c>
      <c r="Q237" s="2">
        <v>160000</v>
      </c>
      <c r="R237" s="2">
        <v>183000</v>
      </c>
      <c r="S237" s="2">
        <v>244000</v>
      </c>
      <c r="T237" s="2">
        <v>208000</v>
      </c>
      <c r="U237" s="2">
        <v>213000</v>
      </c>
      <c r="V237" s="2">
        <v>414000</v>
      </c>
      <c r="W237" s="2">
        <v>344000</v>
      </c>
      <c r="X237" s="2">
        <v>431000</v>
      </c>
      <c r="Y237" s="2">
        <v>1035000</v>
      </c>
    </row>
    <row r="238" spans="1:25" x14ac:dyDescent="0.25">
      <c r="A238" t="s">
        <v>206</v>
      </c>
      <c r="B238" s="2">
        <v>285000</v>
      </c>
      <c r="C238" s="2">
        <v>315000</v>
      </c>
      <c r="D238" s="2">
        <v>347000</v>
      </c>
      <c r="E238" s="2">
        <v>450000</v>
      </c>
      <c r="F238" s="2">
        <v>564000</v>
      </c>
      <c r="G238" s="2">
        <v>459000</v>
      </c>
      <c r="H238" s="2">
        <v>501000</v>
      </c>
      <c r="I238" s="2">
        <v>550000</v>
      </c>
      <c r="J238" s="2">
        <v>552000</v>
      </c>
      <c r="K238" s="2">
        <v>566000</v>
      </c>
      <c r="L238" s="2">
        <v>590000</v>
      </c>
      <c r="M238" s="2">
        <v>622000</v>
      </c>
      <c r="N238" s="2">
        <v>692000</v>
      </c>
      <c r="O238" s="2">
        <v>750000</v>
      </c>
      <c r="P238" s="2">
        <v>695000</v>
      </c>
      <c r="Q238" s="2">
        <v>754000</v>
      </c>
      <c r="R238" s="2">
        <v>843000</v>
      </c>
      <c r="S238" s="2">
        <v>1043000</v>
      </c>
      <c r="T238" s="2">
        <v>1063000</v>
      </c>
      <c r="U238" s="2">
        <v>1113000</v>
      </c>
      <c r="V238" s="2">
        <v>1104000</v>
      </c>
      <c r="W238" s="2">
        <v>1233000</v>
      </c>
      <c r="X238" s="2">
        <v>1275000</v>
      </c>
      <c r="Y238" s="2">
        <v>1378000</v>
      </c>
    </row>
    <row r="239" spans="1:25" x14ac:dyDescent="0.25">
      <c r="A239" t="s">
        <v>201</v>
      </c>
      <c r="B239" s="2">
        <v>6952000</v>
      </c>
      <c r="C239" s="2">
        <v>7244000</v>
      </c>
      <c r="D239" s="2">
        <v>7294000</v>
      </c>
      <c r="E239" s="2">
        <v>7843000</v>
      </c>
      <c r="F239" s="2">
        <v>8651000</v>
      </c>
      <c r="G239" s="2">
        <v>9579000</v>
      </c>
      <c r="H239" s="2">
        <v>10133000</v>
      </c>
      <c r="I239" s="2">
        <v>10873000</v>
      </c>
      <c r="J239" s="2">
        <v>10082000</v>
      </c>
      <c r="K239" s="2">
        <v>11737000</v>
      </c>
      <c r="L239" s="2">
        <v>11567000</v>
      </c>
      <c r="M239" s="2">
        <v>13822000</v>
      </c>
      <c r="N239" s="2">
        <v>14464000</v>
      </c>
      <c r="O239" s="2">
        <v>14584000</v>
      </c>
      <c r="P239" s="2">
        <v>14150000</v>
      </c>
      <c r="Q239" s="2">
        <v>15936000</v>
      </c>
      <c r="R239" s="2">
        <v>19230000</v>
      </c>
      <c r="S239" s="2">
        <v>22354000</v>
      </c>
      <c r="T239" s="2">
        <v>26547000</v>
      </c>
      <c r="U239" s="2">
        <v>24810000</v>
      </c>
      <c r="V239" s="2">
        <v>29923000</v>
      </c>
      <c r="W239" s="2">
        <v>32530000</v>
      </c>
      <c r="X239" s="2">
        <v>35592000</v>
      </c>
      <c r="Y239" s="2">
        <v>38178000</v>
      </c>
    </row>
    <row r="240" spans="1:25" x14ac:dyDescent="0.25">
      <c r="A240" t="s">
        <v>236</v>
      </c>
      <c r="B240" s="2" t="s">
        <v>28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>
        <v>14000</v>
      </c>
      <c r="N240" s="2">
        <v>22000</v>
      </c>
      <c r="O240" s="2">
        <v>36000</v>
      </c>
      <c r="P240" s="2">
        <v>44000</v>
      </c>
      <c r="Q240" s="2">
        <v>40000</v>
      </c>
      <c r="R240" s="2">
        <v>51000</v>
      </c>
      <c r="S240" s="2">
        <v>58000</v>
      </c>
      <c r="T240" s="2">
        <v>79000</v>
      </c>
      <c r="U240" s="2">
        <v>60000</v>
      </c>
      <c r="V240" s="2">
        <v>62000</v>
      </c>
      <c r="W240" s="2">
        <v>66000</v>
      </c>
      <c r="X240" s="2">
        <v>74000</v>
      </c>
      <c r="Y240" s="2">
        <v>75000</v>
      </c>
    </row>
    <row r="241" spans="1:25" x14ac:dyDescent="0.25">
      <c r="A241" t="s">
        <v>88</v>
      </c>
      <c r="B241" s="2">
        <v>53000</v>
      </c>
      <c r="C241" s="2">
        <v>58000</v>
      </c>
      <c r="D241" s="2">
        <v>92000</v>
      </c>
      <c r="E241" s="2">
        <v>69000</v>
      </c>
      <c r="F241" s="2">
        <v>70000</v>
      </c>
      <c r="G241" s="2">
        <v>60000</v>
      </c>
      <c r="H241" s="2">
        <v>57000</v>
      </c>
      <c r="I241" s="2">
        <v>58000</v>
      </c>
      <c r="J241" s="2">
        <v>61000</v>
      </c>
      <c r="K241" s="2">
        <v>83000</v>
      </c>
      <c r="L241" s="2">
        <v>81000</v>
      </c>
      <c r="M241" s="2">
        <v>94000</v>
      </c>
      <c r="N241" s="2">
        <v>86000</v>
      </c>
      <c r="O241" s="2">
        <v>74000</v>
      </c>
      <c r="P241" s="2">
        <v>150000</v>
      </c>
      <c r="Q241" s="2">
        <v>202000</v>
      </c>
      <c r="R241" s="2">
        <v>300000</v>
      </c>
      <c r="S241" s="2">
        <v>235000</v>
      </c>
      <c r="T241" s="2">
        <v>327000</v>
      </c>
      <c r="U241" s="2">
        <v>282000</v>
      </c>
      <c r="V241" s="2">
        <v>273000</v>
      </c>
      <c r="W241" s="2">
        <v>338000</v>
      </c>
      <c r="X241" s="2">
        <v>514000</v>
      </c>
      <c r="Y241" s="2">
        <v>573000</v>
      </c>
    </row>
    <row r="242" spans="1:25" x14ac:dyDescent="0.25">
      <c r="A242" t="s">
        <v>231</v>
      </c>
      <c r="B242" s="2">
        <v>29000</v>
      </c>
      <c r="C242" s="2">
        <v>27000</v>
      </c>
      <c r="D242" s="2">
        <v>26000</v>
      </c>
      <c r="E242" s="2">
        <v>27000</v>
      </c>
      <c r="F242" s="2">
        <v>31000</v>
      </c>
      <c r="G242" s="2">
        <v>35000</v>
      </c>
      <c r="H242" s="2">
        <v>32000</v>
      </c>
      <c r="I242" s="2">
        <v>37000</v>
      </c>
      <c r="J242" s="2">
        <v>40000</v>
      </c>
      <c r="K242" s="2">
        <v>41000</v>
      </c>
      <c r="L242" s="2">
        <v>42000</v>
      </c>
      <c r="M242" s="2">
        <v>39000</v>
      </c>
      <c r="N242" s="2">
        <v>46000</v>
      </c>
      <c r="O242" s="2">
        <v>50000</v>
      </c>
      <c r="P242" s="2">
        <v>45700</v>
      </c>
      <c r="Q242" s="2">
        <v>47100</v>
      </c>
      <c r="R242" s="2">
        <v>46000</v>
      </c>
      <c r="S242" s="2">
        <v>47400</v>
      </c>
      <c r="T242" s="2">
        <v>48200</v>
      </c>
      <c r="U242" s="2">
        <v>50400</v>
      </c>
      <c r="V242" s="2">
        <v>53800</v>
      </c>
      <c r="W242" s="2">
        <v>59100</v>
      </c>
      <c r="X242" s="2">
        <v>62500</v>
      </c>
      <c r="Y242" s="2">
        <v>54000</v>
      </c>
    </row>
    <row r="243" spans="1:25" x14ac:dyDescent="0.25">
      <c r="A243" t="s">
        <v>234</v>
      </c>
      <c r="B243" s="2">
        <v>260000</v>
      </c>
      <c r="C243" s="2">
        <v>266000</v>
      </c>
      <c r="D243" s="2">
        <v>324000</v>
      </c>
      <c r="E243" s="2">
        <v>334000</v>
      </c>
      <c r="F243" s="2">
        <v>358000</v>
      </c>
      <c r="G243" s="2">
        <v>399000</v>
      </c>
      <c r="H243" s="2">
        <v>383000</v>
      </c>
      <c r="I243" s="2">
        <v>384000</v>
      </c>
      <c r="J243" s="2">
        <v>409000</v>
      </c>
      <c r="K243" s="2">
        <v>443000</v>
      </c>
      <c r="L243" s="2">
        <v>463000</v>
      </c>
      <c r="M243" s="2">
        <v>461000</v>
      </c>
      <c r="N243" s="2">
        <v>449000</v>
      </c>
      <c r="O243" s="2">
        <v>437000</v>
      </c>
      <c r="P243" s="2">
        <v>419000</v>
      </c>
      <c r="Q243" s="2">
        <v>388000</v>
      </c>
      <c r="R243" s="2">
        <v>431000</v>
      </c>
      <c r="S243" s="2">
        <v>455000</v>
      </c>
      <c r="T243" s="2">
        <v>434000</v>
      </c>
      <c r="U243" s="2">
        <v>412000</v>
      </c>
      <c r="V243" s="2">
        <v>440000</v>
      </c>
      <c r="W243" s="2">
        <v>409000</v>
      </c>
      <c r="X243" s="2">
        <v>395000</v>
      </c>
      <c r="Y243" s="2">
        <v>375000</v>
      </c>
    </row>
    <row r="244" spans="1:25" x14ac:dyDescent="0.25">
      <c r="A244" t="s">
        <v>75</v>
      </c>
      <c r="B244" s="2">
        <v>4120000</v>
      </c>
      <c r="C244" s="2">
        <v>3885000</v>
      </c>
      <c r="D244" s="2">
        <v>4263000</v>
      </c>
      <c r="E244" s="2">
        <v>4718000</v>
      </c>
      <c r="F244" s="2">
        <v>4832000</v>
      </c>
      <c r="G244" s="2">
        <v>5058000</v>
      </c>
      <c r="H244" s="2">
        <v>5387000</v>
      </c>
      <c r="I244" s="2">
        <v>5064000</v>
      </c>
      <c r="J244" s="2">
        <v>5114000</v>
      </c>
      <c r="K244" s="2">
        <v>5998000</v>
      </c>
      <c r="L244" s="2">
        <v>6378000</v>
      </c>
      <c r="M244" s="2">
        <v>6550000</v>
      </c>
      <c r="N244" s="2">
        <v>6762000</v>
      </c>
      <c r="O244" s="2">
        <v>7050000</v>
      </c>
      <c r="P244" s="2">
        <v>7797000</v>
      </c>
      <c r="Q244" s="2">
        <v>7828000</v>
      </c>
      <c r="R244" s="2">
        <v>5746000</v>
      </c>
      <c r="S244" s="2">
        <v>6999000</v>
      </c>
      <c r="T244" s="2">
        <v>7352000</v>
      </c>
      <c r="U244" s="2">
        <v>7163000</v>
      </c>
      <c r="V244" s="2">
        <v>5359000</v>
      </c>
      <c r="W244" s="2">
        <v>5724000</v>
      </c>
      <c r="X244" s="2">
        <v>7052000</v>
      </c>
      <c r="Y244" s="2">
        <v>8299000</v>
      </c>
    </row>
    <row r="245" spans="1:25" x14ac:dyDescent="0.25">
      <c r="A245" t="s">
        <v>125</v>
      </c>
      <c r="B245" s="2">
        <v>7083000</v>
      </c>
      <c r="C245" s="2">
        <v>7966000</v>
      </c>
      <c r="D245" s="2">
        <v>9040000</v>
      </c>
      <c r="E245" s="2">
        <v>8960000</v>
      </c>
      <c r="F245" s="2">
        <v>6893000</v>
      </c>
      <c r="G245" s="2">
        <v>9586000</v>
      </c>
      <c r="H245" s="2">
        <v>10783000</v>
      </c>
      <c r="I245" s="2">
        <v>12790000</v>
      </c>
      <c r="J245" s="2">
        <v>13341000</v>
      </c>
      <c r="K245" s="2">
        <v>16826000</v>
      </c>
      <c r="L245" s="2">
        <v>20273000</v>
      </c>
      <c r="M245" s="2">
        <v>18916000</v>
      </c>
      <c r="N245" s="2">
        <v>26122000</v>
      </c>
      <c r="O245" s="2">
        <v>29792000</v>
      </c>
      <c r="P245" s="2">
        <v>30187000</v>
      </c>
      <c r="Q245" s="2">
        <v>31364000</v>
      </c>
      <c r="R245" s="2">
        <v>34654000</v>
      </c>
      <c r="S245" s="2">
        <v>35698000</v>
      </c>
      <c r="T245" s="2">
        <v>37795000</v>
      </c>
      <c r="U245" s="2">
        <v>39811000</v>
      </c>
      <c r="V245" s="2">
        <v>39478000</v>
      </c>
      <c r="W245" s="2">
        <v>30289000</v>
      </c>
      <c r="X245" s="2">
        <v>37601000</v>
      </c>
      <c r="Y245" s="2">
        <v>45768000</v>
      </c>
    </row>
    <row r="246" spans="1:25" x14ac:dyDescent="0.25">
      <c r="A246" t="s">
        <v>190</v>
      </c>
      <c r="B246" s="2">
        <v>218000</v>
      </c>
      <c r="C246" s="2">
        <v>217000</v>
      </c>
      <c r="D246" s="2">
        <v>257000</v>
      </c>
      <c r="E246" s="2">
        <v>300000</v>
      </c>
      <c r="F246" s="2" t="s">
        <v>28</v>
      </c>
      <c r="G246" s="2">
        <v>3400</v>
      </c>
      <c r="H246" s="2">
        <v>5200</v>
      </c>
      <c r="I246" s="2">
        <v>10800</v>
      </c>
      <c r="J246" s="2">
        <v>8200</v>
      </c>
      <c r="K246" s="2">
        <v>14800</v>
      </c>
      <c r="L246" s="2">
        <v>11600</v>
      </c>
      <c r="M246" s="2">
        <v>5600</v>
      </c>
      <c r="N246" s="2">
        <v>8200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28</v>
      </c>
      <c r="X246" s="2" t="s">
        <v>28</v>
      </c>
      <c r="Y246" s="2" t="s">
        <v>28</v>
      </c>
    </row>
    <row r="247" spans="1:25" x14ac:dyDescent="0.25">
      <c r="A247" t="s">
        <v>46</v>
      </c>
      <c r="B247" s="2">
        <v>79000</v>
      </c>
      <c r="C247" s="2">
        <v>88000</v>
      </c>
      <c r="D247" s="2">
        <v>93000</v>
      </c>
      <c r="E247" s="2">
        <v>111000</v>
      </c>
      <c r="F247" s="2">
        <v>121000</v>
      </c>
      <c r="G247" s="2">
        <v>152000</v>
      </c>
      <c r="H247" s="2">
        <v>166000</v>
      </c>
      <c r="I247" s="2">
        <v>155000</v>
      </c>
      <c r="J247" s="2">
        <v>164000</v>
      </c>
      <c r="K247" s="2">
        <v>173000</v>
      </c>
      <c r="L247" s="2">
        <v>176000</v>
      </c>
      <c r="M247" s="2">
        <v>248000</v>
      </c>
      <c r="N247" s="2">
        <v>265000</v>
      </c>
      <c r="O247" s="2">
        <v>352000</v>
      </c>
      <c r="P247" s="2">
        <v>351000</v>
      </c>
      <c r="Q247" s="2">
        <v>281000</v>
      </c>
      <c r="R247" s="2">
        <v>354000</v>
      </c>
      <c r="S247" s="2">
        <v>291700</v>
      </c>
      <c r="T247" s="2">
        <v>290600</v>
      </c>
      <c r="U247" s="2">
        <v>358000</v>
      </c>
      <c r="V247" s="2">
        <v>386000</v>
      </c>
      <c r="W247" s="2">
        <v>449000</v>
      </c>
      <c r="X247" s="2">
        <v>416400</v>
      </c>
      <c r="Y247" s="2">
        <v>441000</v>
      </c>
    </row>
    <row r="248" spans="1:25" x14ac:dyDescent="0.25">
      <c r="A248" t="s">
        <v>156</v>
      </c>
      <c r="B248" s="2">
        <v>900</v>
      </c>
      <c r="C248" s="2">
        <v>1000</v>
      </c>
      <c r="D248" s="2">
        <v>1000</v>
      </c>
      <c r="E248" s="2">
        <v>1000</v>
      </c>
      <c r="F248" s="2">
        <v>1100</v>
      </c>
      <c r="G248" s="2">
        <v>1100</v>
      </c>
      <c r="H248" s="2">
        <v>1100</v>
      </c>
      <c r="I248" s="2">
        <v>1300</v>
      </c>
      <c r="J248" s="2">
        <v>1400</v>
      </c>
      <c r="K248" s="2">
        <v>1300</v>
      </c>
      <c r="L248" s="2">
        <v>1100</v>
      </c>
      <c r="M248" s="2">
        <v>1100</v>
      </c>
      <c r="N248" s="2">
        <v>1100</v>
      </c>
      <c r="O248" s="2">
        <v>1700</v>
      </c>
      <c r="P248" s="2">
        <v>1600</v>
      </c>
      <c r="Q248" s="2">
        <v>1700</v>
      </c>
      <c r="R248" s="2">
        <v>1200</v>
      </c>
      <c r="S248" s="2">
        <v>1100</v>
      </c>
      <c r="T248" s="2">
        <v>1300</v>
      </c>
      <c r="U248" s="2">
        <v>1400</v>
      </c>
      <c r="V248" s="2">
        <v>2400</v>
      </c>
      <c r="W248" s="2">
        <v>2500</v>
      </c>
      <c r="X248" s="2">
        <v>2500</v>
      </c>
      <c r="Y248" s="2">
        <v>2700</v>
      </c>
    </row>
    <row r="249" spans="1:25" x14ac:dyDescent="0.25">
      <c r="A249" t="s">
        <v>246</v>
      </c>
      <c r="B249" s="2">
        <v>160000</v>
      </c>
      <c r="C249" s="2">
        <v>174000</v>
      </c>
      <c r="D249" s="2">
        <v>175000</v>
      </c>
      <c r="E249" s="2">
        <v>195000</v>
      </c>
      <c r="F249" s="2">
        <v>189000</v>
      </c>
      <c r="G249" s="2">
        <v>193000</v>
      </c>
      <c r="H249" s="2">
        <v>205000</v>
      </c>
      <c r="I249" s="2">
        <v>254000</v>
      </c>
      <c r="J249" s="2">
        <v>305000</v>
      </c>
      <c r="K249" s="2">
        <v>512000</v>
      </c>
      <c r="L249" s="2">
        <v>468000</v>
      </c>
      <c r="M249" s="2">
        <v>539000</v>
      </c>
      <c r="N249" s="2">
        <v>642000</v>
      </c>
      <c r="O249" s="2">
        <v>844000</v>
      </c>
      <c r="P249" s="2">
        <v>807000</v>
      </c>
      <c r="Q249" s="2">
        <v>946000</v>
      </c>
      <c r="R249" s="2">
        <v>1151000</v>
      </c>
      <c r="S249" s="2">
        <v>1197000</v>
      </c>
      <c r="T249" s="2">
        <v>1206000</v>
      </c>
      <c r="U249" s="2">
        <v>1266000</v>
      </c>
      <c r="V249" s="2">
        <v>1303000</v>
      </c>
      <c r="W249" s="2">
        <v>1323000</v>
      </c>
      <c r="X249" s="2">
        <v>1402000</v>
      </c>
      <c r="Y249" s="2" t="s">
        <v>28</v>
      </c>
    </row>
    <row r="250" spans="1:25" x14ac:dyDescent="0.25">
      <c r="A250" t="s">
        <v>155</v>
      </c>
      <c r="B250" s="2">
        <v>3716000</v>
      </c>
      <c r="C250" s="2">
        <v>3854000</v>
      </c>
      <c r="D250" s="2">
        <v>7558000</v>
      </c>
      <c r="E250" s="2">
        <v>6208000</v>
      </c>
      <c r="F250" s="2">
        <v>4232000</v>
      </c>
      <c r="G250" s="2">
        <v>6431000</v>
      </c>
      <c r="H250" s="2">
        <v>9174000</v>
      </c>
      <c r="I250" s="2">
        <v>10517000</v>
      </c>
      <c r="J250" s="2">
        <v>12514000</v>
      </c>
      <c r="K250" s="2">
        <v>15629000</v>
      </c>
      <c r="L250" s="2">
        <v>17631000</v>
      </c>
      <c r="M250" s="2">
        <v>18936000</v>
      </c>
      <c r="N250" s="2">
        <v>23122000</v>
      </c>
      <c r="O250" s="2">
        <v>25449000</v>
      </c>
      <c r="P250" s="2">
        <v>20798000</v>
      </c>
      <c r="Q250" s="2">
        <v>21203000</v>
      </c>
      <c r="R250" s="2">
        <v>21415000</v>
      </c>
      <c r="S250" s="2">
        <v>23013000</v>
      </c>
      <c r="T250" s="2">
        <v>24671000</v>
      </c>
      <c r="U250" s="2">
        <v>12712000</v>
      </c>
      <c r="V250" s="2">
        <v>12428000</v>
      </c>
      <c r="W250" s="2">
        <v>13333000</v>
      </c>
      <c r="X250" s="2">
        <v>14230000</v>
      </c>
      <c r="Y250" s="2">
        <v>14104000</v>
      </c>
    </row>
    <row r="251" spans="1:25" x14ac:dyDescent="0.25">
      <c r="A251" t="s">
        <v>15</v>
      </c>
      <c r="B251" s="2">
        <v>2315000</v>
      </c>
      <c r="C251" s="2">
        <v>2572000</v>
      </c>
      <c r="D251" s="2">
        <v>2476000</v>
      </c>
      <c r="E251" s="2">
        <v>2991000</v>
      </c>
      <c r="F251" s="2">
        <v>3393000</v>
      </c>
      <c r="G251" s="2">
        <v>3907000</v>
      </c>
      <c r="H251" s="2">
        <v>4134000</v>
      </c>
      <c r="I251" s="2">
        <v>5445000</v>
      </c>
      <c r="J251" s="2">
        <v>5871000</v>
      </c>
      <c r="K251" s="2">
        <v>6195000</v>
      </c>
      <c r="L251" s="2">
        <v>7126000</v>
      </c>
      <c r="M251" s="17" t="s">
        <v>28</v>
      </c>
      <c r="N251" s="17" t="s">
        <v>28</v>
      </c>
      <c r="O251" s="17" t="s">
        <v>28</v>
      </c>
      <c r="P251" s="17" t="s">
        <v>28</v>
      </c>
      <c r="Q251" s="17" t="s">
        <v>28</v>
      </c>
      <c r="R251" s="17" t="s">
        <v>28</v>
      </c>
      <c r="S251" s="17" t="s">
        <v>28</v>
      </c>
      <c r="T251" s="17" t="s">
        <v>28</v>
      </c>
      <c r="U251" s="2">
        <v>16232000</v>
      </c>
      <c r="V251" s="2">
        <v>17472000</v>
      </c>
      <c r="W251" s="2">
        <v>18967000</v>
      </c>
      <c r="X251" s="2">
        <v>20394000</v>
      </c>
      <c r="Y251" s="2">
        <v>21286000</v>
      </c>
    </row>
    <row r="252" spans="1:25" x14ac:dyDescent="0.25">
      <c r="A252" t="s">
        <v>235</v>
      </c>
      <c r="B252" s="2">
        <v>21719000</v>
      </c>
      <c r="C252" s="2">
        <v>22936000</v>
      </c>
      <c r="D252" s="2">
        <v>23215000</v>
      </c>
      <c r="E252" s="2">
        <v>23710000</v>
      </c>
      <c r="F252" s="2">
        <v>23341000</v>
      </c>
      <c r="G252" s="2">
        <v>23212000</v>
      </c>
      <c r="H252" s="2">
        <v>20982000</v>
      </c>
      <c r="I252" s="2">
        <v>22307000</v>
      </c>
      <c r="J252" s="2">
        <v>22787000</v>
      </c>
      <c r="K252" s="2">
        <v>25678000</v>
      </c>
      <c r="L252" s="2">
        <v>28039000</v>
      </c>
      <c r="M252" s="2">
        <v>30654000</v>
      </c>
      <c r="N252" s="2">
        <v>30870000</v>
      </c>
      <c r="O252" s="2">
        <v>30142000</v>
      </c>
      <c r="P252" s="2">
        <v>28199000</v>
      </c>
      <c r="Q252" s="2">
        <v>28295000</v>
      </c>
      <c r="R252" s="2">
        <v>29306000</v>
      </c>
      <c r="S252" s="2">
        <v>29282000</v>
      </c>
      <c r="T252" s="2">
        <v>31063000</v>
      </c>
      <c r="U252" s="2">
        <v>32613000</v>
      </c>
      <c r="V252" s="2">
        <v>34436000</v>
      </c>
      <c r="W252" s="2">
        <v>35814000</v>
      </c>
      <c r="X252" s="2">
        <v>37651000</v>
      </c>
      <c r="Y252" s="2">
        <v>36316000</v>
      </c>
    </row>
    <row r="253" spans="1:25" x14ac:dyDescent="0.25">
      <c r="A253" t="s">
        <v>140</v>
      </c>
      <c r="B253" s="2">
        <v>43318000</v>
      </c>
      <c r="C253" s="2">
        <v>46489000</v>
      </c>
      <c r="D253" s="2">
        <v>47767000</v>
      </c>
      <c r="E253" s="2">
        <v>46377000</v>
      </c>
      <c r="F253" s="2">
        <v>48689000</v>
      </c>
      <c r="G253" s="2">
        <v>51238000</v>
      </c>
      <c r="H253" s="2">
        <v>46927000</v>
      </c>
      <c r="I253" s="2">
        <v>43581000</v>
      </c>
      <c r="J253" s="2">
        <v>41218000</v>
      </c>
      <c r="K253" s="2">
        <v>46086000</v>
      </c>
      <c r="L253" s="2">
        <v>49206000</v>
      </c>
      <c r="M253" s="2">
        <v>50977000</v>
      </c>
      <c r="N253" s="2">
        <v>56135000</v>
      </c>
      <c r="O253" s="2">
        <v>58007000</v>
      </c>
      <c r="P253" s="2">
        <v>55103000</v>
      </c>
      <c r="Q253" s="2">
        <v>60010000</v>
      </c>
      <c r="R253" s="2">
        <v>63477410</v>
      </c>
      <c r="S253" s="2">
        <v>66966899.999999993</v>
      </c>
      <c r="T253" s="2">
        <v>71642910</v>
      </c>
      <c r="U253" s="2">
        <v>75379350</v>
      </c>
      <c r="V253" s="2">
        <v>77773520</v>
      </c>
      <c r="W253" s="2">
        <v>76407480</v>
      </c>
      <c r="X253" s="2">
        <v>77186740</v>
      </c>
      <c r="Y253" s="2">
        <v>79745920</v>
      </c>
    </row>
    <row r="254" spans="1:25" x14ac:dyDescent="0.25">
      <c r="A254" t="s">
        <v>57</v>
      </c>
      <c r="B254" s="2">
        <v>107166975.4745371</v>
      </c>
      <c r="C254" s="2">
        <v>119035645.48283887</v>
      </c>
      <c r="D254" s="2">
        <v>121416806.13737224</v>
      </c>
      <c r="E254" s="2">
        <v>125803212.15764262</v>
      </c>
      <c r="F254" s="2">
        <v>132712307.82857309</v>
      </c>
      <c r="G254" s="2">
        <v>150373464.36115637</v>
      </c>
      <c r="H254" s="2">
        <v>157044495.24170983</v>
      </c>
      <c r="I254" s="2">
        <v>168045747.01525047</v>
      </c>
      <c r="J254" s="2">
        <v>162810402.63278812</v>
      </c>
      <c r="K254" s="2">
        <v>191205628.70493582</v>
      </c>
      <c r="L254" s="2">
        <v>204798809.83423173</v>
      </c>
      <c r="M254" s="2">
        <v>214435930.98309401</v>
      </c>
      <c r="N254" s="2">
        <v>238094445.65264082</v>
      </c>
      <c r="O254" s="2">
        <v>246813552.27596438</v>
      </c>
      <c r="P254" s="2">
        <v>238933377.89337581</v>
      </c>
      <c r="Q254" s="2">
        <v>257856183.00944373</v>
      </c>
      <c r="R254" s="2">
        <v>275762470.88038224</v>
      </c>
      <c r="S254" s="2">
        <v>296066389.97171199</v>
      </c>
      <c r="T254" s="2">
        <v>308763794.74536026</v>
      </c>
      <c r="U254" s="2">
        <v>321693085.5443185</v>
      </c>
      <c r="V254" s="2">
        <v>331783139.14678419</v>
      </c>
      <c r="W254" s="2">
        <v>335887567.73083806</v>
      </c>
      <c r="X254" s="2">
        <v>360305094.93486452</v>
      </c>
      <c r="Y254" s="2">
        <v>386697190.75275981</v>
      </c>
    </row>
    <row r="255" spans="1:25" x14ac:dyDescent="0.25">
      <c r="A255" t="s">
        <v>193</v>
      </c>
      <c r="B255" s="2">
        <v>2022000</v>
      </c>
      <c r="C255" s="2">
        <v>2152000</v>
      </c>
      <c r="D255" s="2">
        <v>2316000</v>
      </c>
      <c r="E255" s="2">
        <v>2163000</v>
      </c>
      <c r="F255" s="2">
        <v>2073000</v>
      </c>
      <c r="G255" s="2">
        <v>1968000</v>
      </c>
      <c r="H255" s="2">
        <v>1892000</v>
      </c>
      <c r="I255" s="2">
        <v>1258000</v>
      </c>
      <c r="J255" s="2">
        <v>1420000</v>
      </c>
      <c r="K255" s="2">
        <v>1756000</v>
      </c>
      <c r="L255" s="2">
        <v>1808000</v>
      </c>
      <c r="M255" s="2">
        <v>1749000</v>
      </c>
      <c r="N255" s="2">
        <v>1753000</v>
      </c>
      <c r="O255" s="2">
        <v>1938000</v>
      </c>
      <c r="P255" s="2">
        <v>2055000</v>
      </c>
      <c r="Q255" s="2">
        <v>2353000</v>
      </c>
      <c r="R255" s="2">
        <v>2857000</v>
      </c>
      <c r="S255" s="2">
        <v>2695000</v>
      </c>
      <c r="T255" s="2">
        <v>2683000</v>
      </c>
      <c r="U255" s="2">
        <v>2682000</v>
      </c>
      <c r="V255" s="2">
        <v>2773000</v>
      </c>
      <c r="W255" s="2">
        <v>3037000</v>
      </c>
      <c r="X255" s="2">
        <v>3674000</v>
      </c>
      <c r="Y255" s="2">
        <v>3469000</v>
      </c>
    </row>
    <row r="256" spans="1:25" x14ac:dyDescent="0.25">
      <c r="A256" t="s">
        <v>105</v>
      </c>
      <c r="B256" s="2">
        <v>92000</v>
      </c>
      <c r="C256" s="2">
        <v>173000</v>
      </c>
      <c r="D256" s="2">
        <v>960000</v>
      </c>
      <c r="E256" s="2">
        <v>811000</v>
      </c>
      <c r="F256" s="2">
        <v>487000</v>
      </c>
      <c r="G256" s="2">
        <v>302000</v>
      </c>
      <c r="H256" s="2">
        <v>345000</v>
      </c>
      <c r="I256" s="2">
        <v>332000</v>
      </c>
      <c r="J256" s="2">
        <v>231000</v>
      </c>
      <c r="K256" s="2">
        <v>262000</v>
      </c>
      <c r="L256" s="2">
        <v>242000</v>
      </c>
      <c r="M256" s="2">
        <v>560000</v>
      </c>
      <c r="N256" s="2">
        <v>903000</v>
      </c>
      <c r="O256" s="2">
        <v>1069000</v>
      </c>
      <c r="P256" s="2">
        <v>1215000</v>
      </c>
      <c r="Q256" s="2">
        <v>975000</v>
      </c>
      <c r="R256" s="2">
        <v>1393000</v>
      </c>
      <c r="S256" s="2">
        <v>1895000</v>
      </c>
      <c r="T256" s="2">
        <v>1969000</v>
      </c>
      <c r="U256" s="2">
        <v>1862000</v>
      </c>
      <c r="V256" s="2">
        <v>1918000</v>
      </c>
      <c r="W256" s="2">
        <v>2027000</v>
      </c>
      <c r="X256" s="2">
        <v>2690000</v>
      </c>
      <c r="Y256" s="2">
        <v>5346000</v>
      </c>
    </row>
    <row r="257" spans="1:25" x14ac:dyDescent="0.25">
      <c r="A257" t="s">
        <v>227</v>
      </c>
      <c r="B257" s="2">
        <v>44000</v>
      </c>
      <c r="C257" s="2">
        <v>46000</v>
      </c>
      <c r="D257" s="2">
        <v>50000</v>
      </c>
      <c r="E257" s="2">
        <v>52000</v>
      </c>
      <c r="F257" s="2">
        <v>51000</v>
      </c>
      <c r="G257" s="2">
        <v>58000</v>
      </c>
      <c r="H257" s="2">
        <v>53000</v>
      </c>
      <c r="I257" s="2">
        <v>49000</v>
      </c>
      <c r="J257" s="2">
        <v>50000</v>
      </c>
      <c r="K257" s="2">
        <v>61000</v>
      </c>
      <c r="L257" s="2">
        <v>62000</v>
      </c>
      <c r="M257" s="2">
        <v>68000</v>
      </c>
      <c r="N257" s="2">
        <v>81000</v>
      </c>
      <c r="O257" s="2">
        <v>90500</v>
      </c>
      <c r="P257" s="2">
        <v>100700</v>
      </c>
      <c r="Q257" s="2">
        <v>97200</v>
      </c>
      <c r="R257" s="2">
        <v>94000</v>
      </c>
      <c r="S257" s="2">
        <v>108200</v>
      </c>
      <c r="T257" s="2">
        <v>110000</v>
      </c>
      <c r="U257" s="2">
        <v>109000</v>
      </c>
      <c r="V257" s="2">
        <v>90000</v>
      </c>
      <c r="W257" s="2">
        <v>95100</v>
      </c>
      <c r="X257" s="2">
        <v>109000</v>
      </c>
      <c r="Y257" s="2">
        <v>116000</v>
      </c>
    </row>
    <row r="258" spans="1:25" x14ac:dyDescent="0.25">
      <c r="A258" t="s">
        <v>31</v>
      </c>
      <c r="B258" s="2">
        <v>700000</v>
      </c>
      <c r="C258" s="2">
        <v>759000</v>
      </c>
      <c r="D258" s="2">
        <v>814000</v>
      </c>
      <c r="E258" s="2">
        <v>685000</v>
      </c>
      <c r="F258" s="2">
        <v>587000</v>
      </c>
      <c r="G258" s="2">
        <v>469000</v>
      </c>
      <c r="H258" s="2">
        <v>584000</v>
      </c>
      <c r="I258" s="2">
        <v>432000</v>
      </c>
      <c r="J258" s="2">
        <v>337000</v>
      </c>
      <c r="K258" s="2">
        <v>486000</v>
      </c>
      <c r="L258" s="2">
        <v>706000</v>
      </c>
      <c r="M258" s="2">
        <v>748000</v>
      </c>
      <c r="N258" s="2">
        <v>756000</v>
      </c>
      <c r="O258" s="2">
        <v>699000</v>
      </c>
      <c r="P258" s="2">
        <v>562000</v>
      </c>
      <c r="Q258" s="2">
        <v>526000</v>
      </c>
      <c r="R258" s="2">
        <v>595000</v>
      </c>
      <c r="S258" s="2">
        <v>988000</v>
      </c>
      <c r="T258" s="2">
        <v>986000</v>
      </c>
      <c r="U258" s="2">
        <v>857000</v>
      </c>
      <c r="V258" s="2">
        <v>789000</v>
      </c>
      <c r="W258" s="2">
        <v>601000</v>
      </c>
      <c r="X258" s="2">
        <v>427000</v>
      </c>
      <c r="Y258" s="2" t="s">
        <v>28</v>
      </c>
    </row>
    <row r="259" spans="1:25" x14ac:dyDescent="0.25">
      <c r="A259" t="s">
        <v>87</v>
      </c>
      <c r="B259" s="2">
        <v>1351000</v>
      </c>
      <c r="C259" s="2">
        <v>1607000</v>
      </c>
      <c r="D259" s="2">
        <v>1716000</v>
      </c>
      <c r="E259" s="2">
        <v>1520000</v>
      </c>
      <c r="F259" s="2">
        <v>1782000</v>
      </c>
      <c r="G259" s="2">
        <v>2140000</v>
      </c>
      <c r="H259" s="2">
        <v>2330000</v>
      </c>
      <c r="I259" s="2">
        <v>2628000</v>
      </c>
      <c r="J259" s="2">
        <v>2429000</v>
      </c>
      <c r="K259" s="2">
        <v>2928000</v>
      </c>
      <c r="L259" s="2">
        <v>3477000</v>
      </c>
      <c r="M259" s="2">
        <v>3583000</v>
      </c>
      <c r="N259" s="2">
        <v>4229000</v>
      </c>
      <c r="O259" s="2">
        <v>4236000</v>
      </c>
      <c r="P259" s="2">
        <v>3747000</v>
      </c>
      <c r="Q259" s="2">
        <v>5050000</v>
      </c>
      <c r="R259" s="2">
        <v>6014000</v>
      </c>
      <c r="S259" s="2">
        <v>6848000</v>
      </c>
      <c r="T259" s="2">
        <v>7572000</v>
      </c>
      <c r="U259" s="2">
        <v>7874000</v>
      </c>
      <c r="V259" s="2">
        <v>7944000</v>
      </c>
      <c r="W259" s="2">
        <v>10013000</v>
      </c>
      <c r="X259" s="2">
        <v>12922000</v>
      </c>
      <c r="Y259" s="2">
        <v>15498000</v>
      </c>
    </row>
    <row r="260" spans="1:25" x14ac:dyDescent="0.25">
      <c r="A260" t="s">
        <v>152</v>
      </c>
      <c r="B260" s="2">
        <v>454000</v>
      </c>
      <c r="C260" s="2">
        <v>373000</v>
      </c>
      <c r="D260" s="2">
        <v>393000</v>
      </c>
      <c r="E260" s="2">
        <v>422000</v>
      </c>
      <c r="F260" s="2">
        <v>484000</v>
      </c>
      <c r="G260" s="2">
        <v>546000</v>
      </c>
      <c r="H260" s="2">
        <v>527000</v>
      </c>
      <c r="I260" s="2">
        <v>520000</v>
      </c>
      <c r="J260" s="2">
        <v>538000</v>
      </c>
      <c r="K260" s="2">
        <v>563000</v>
      </c>
      <c r="L260" s="2">
        <v>594000</v>
      </c>
      <c r="M260" s="2">
        <v>571000</v>
      </c>
      <c r="N260" s="2">
        <v>587000</v>
      </c>
      <c r="O260" s="2">
        <v>574000</v>
      </c>
      <c r="P260" s="2">
        <v>563000</v>
      </c>
      <c r="Q260" s="2">
        <v>572000</v>
      </c>
      <c r="R260" s="2">
        <v>567000</v>
      </c>
      <c r="S260" s="2">
        <v>619000</v>
      </c>
      <c r="T260" s="2">
        <v>590000</v>
      </c>
      <c r="U260" s="2">
        <v>615000</v>
      </c>
      <c r="V260" s="2">
        <v>642000</v>
      </c>
      <c r="W260" s="2">
        <v>667000</v>
      </c>
      <c r="X260" s="2">
        <v>535000</v>
      </c>
      <c r="Y260" s="2">
        <v>381000</v>
      </c>
    </row>
    <row r="261" spans="1:25" x14ac:dyDescent="0.25">
      <c r="A261" t="s">
        <v>34</v>
      </c>
      <c r="B261" s="2" t="s">
        <v>28</v>
      </c>
      <c r="C261" s="2">
        <v>220000</v>
      </c>
      <c r="D261" s="2">
        <v>210000</v>
      </c>
      <c r="E261" s="2">
        <v>200000</v>
      </c>
      <c r="F261" s="2">
        <v>300000</v>
      </c>
      <c r="G261" s="2">
        <v>310000</v>
      </c>
      <c r="H261" s="2">
        <v>43000</v>
      </c>
      <c r="I261" s="2">
        <v>33000</v>
      </c>
      <c r="J261" s="2">
        <v>37000</v>
      </c>
      <c r="K261" s="2">
        <v>56000</v>
      </c>
      <c r="L261" s="2">
        <v>88000</v>
      </c>
      <c r="M261" s="2">
        <v>123000</v>
      </c>
      <c r="N261" s="2">
        <v>264000</v>
      </c>
      <c r="O261" s="2">
        <v>387000</v>
      </c>
      <c r="P261" s="2">
        <v>396000</v>
      </c>
      <c r="Q261" s="2">
        <v>522000</v>
      </c>
      <c r="R261" s="2">
        <v>449000</v>
      </c>
      <c r="S261" s="2">
        <v>490000</v>
      </c>
      <c r="T261" s="2">
        <v>545000</v>
      </c>
      <c r="U261" s="2">
        <v>556000</v>
      </c>
      <c r="V261" s="2">
        <v>432000</v>
      </c>
      <c r="W261" s="2">
        <v>400000</v>
      </c>
      <c r="X261" s="2">
        <v>503000</v>
      </c>
      <c r="Y261" s="2">
        <v>606000</v>
      </c>
    </row>
    <row r="262" spans="1:25" x14ac:dyDescent="0.25">
      <c r="A262" s="8" t="s">
        <v>214</v>
      </c>
      <c r="B262" s="9">
        <v>532953051.65948105</v>
      </c>
      <c r="C262" s="9">
        <v>565594074.15906584</v>
      </c>
      <c r="D262" s="9">
        <v>595103445.74213994</v>
      </c>
      <c r="E262" s="9">
        <v>613237036.37277055</v>
      </c>
      <c r="F262" s="9">
        <v>638602226.9257549</v>
      </c>
      <c r="G262" s="9">
        <v>689646049.50724387</v>
      </c>
      <c r="H262" s="9">
        <v>690513487.81003165</v>
      </c>
      <c r="I262" s="9">
        <v>711141538.33152175</v>
      </c>
      <c r="J262" s="9">
        <v>701698868.57817459</v>
      </c>
      <c r="K262" s="9">
        <v>775453106.30640638</v>
      </c>
      <c r="L262" s="9">
        <v>823378342.59657717</v>
      </c>
      <c r="M262" s="9">
        <v>869722828.69137883</v>
      </c>
      <c r="N262" s="9">
        <v>934622716.61418343</v>
      </c>
      <c r="O262" s="9">
        <v>950386923.38804281</v>
      </c>
      <c r="P262" s="9">
        <v>911852198.95584428</v>
      </c>
      <c r="Q262" s="9">
        <v>973771581.2412529</v>
      </c>
      <c r="R262" s="9">
        <v>1013076858.3885765</v>
      </c>
      <c r="S262" s="9">
        <v>1070183028.7730601</v>
      </c>
      <c r="T262" s="9">
        <v>1122920655.2650692</v>
      </c>
      <c r="U262" s="9">
        <v>1177079693.1773853</v>
      </c>
      <c r="V262" s="9">
        <v>1227873879.4549382</v>
      </c>
      <c r="W262" s="9">
        <v>1271881626.8045461</v>
      </c>
      <c r="X262" s="9">
        <v>1363216205.3945518</v>
      </c>
      <c r="Y262" s="9">
        <v>1441953149.1432889</v>
      </c>
    </row>
    <row r="263" spans="1:25" x14ac:dyDescent="0.25">
      <c r="A263" t="s">
        <v>249</v>
      </c>
      <c r="B263" s="2">
        <v>61000</v>
      </c>
      <c r="C263" s="2">
        <v>74000</v>
      </c>
      <c r="D263" s="2">
        <v>80000</v>
      </c>
      <c r="E263" s="2">
        <v>88000</v>
      </c>
      <c r="F263" s="2">
        <v>58000</v>
      </c>
      <c r="G263" s="2">
        <v>73000</v>
      </c>
      <c r="H263" s="2">
        <v>76000</v>
      </c>
      <c r="I263" s="2">
        <v>98000</v>
      </c>
      <c r="J263" s="2">
        <v>155000</v>
      </c>
      <c r="K263" s="2">
        <v>274000</v>
      </c>
      <c r="L263" s="2">
        <v>336000</v>
      </c>
      <c r="M263" s="2">
        <v>1061000</v>
      </c>
      <c r="N263" s="2">
        <v>948000</v>
      </c>
      <c r="O263" s="2">
        <v>1023000</v>
      </c>
      <c r="P263" s="2">
        <v>1028000</v>
      </c>
      <c r="Q263" s="2">
        <v>1025000</v>
      </c>
      <c r="R263" s="2">
        <v>829000</v>
      </c>
      <c r="S263" s="2">
        <v>874000</v>
      </c>
      <c r="T263" s="2">
        <v>990000</v>
      </c>
      <c r="U263" s="2">
        <v>1017500</v>
      </c>
      <c r="V263" s="2">
        <v>366700</v>
      </c>
      <c r="W263" s="2" t="s">
        <v>28</v>
      </c>
      <c r="X263" s="2" t="s">
        <v>28</v>
      </c>
      <c r="Y263" s="2" t="s">
        <v>28</v>
      </c>
    </row>
    <row r="264" spans="1:25" x14ac:dyDescent="0.25">
      <c r="A264" t="s">
        <v>5</v>
      </c>
      <c r="B264" s="2">
        <v>163000</v>
      </c>
      <c r="C264" s="2">
        <v>264000</v>
      </c>
      <c r="D264" s="2">
        <v>341000</v>
      </c>
      <c r="E264" s="2">
        <v>362000</v>
      </c>
      <c r="F264" s="2">
        <v>404000</v>
      </c>
      <c r="G264" s="2">
        <v>457000</v>
      </c>
      <c r="H264" s="2">
        <v>492000</v>
      </c>
      <c r="I264" s="2">
        <v>565000</v>
      </c>
      <c r="J264" s="2">
        <v>413000</v>
      </c>
      <c r="K264" s="2">
        <v>515000</v>
      </c>
      <c r="L264" s="2">
        <v>669000</v>
      </c>
      <c r="M264" s="2">
        <v>757000</v>
      </c>
      <c r="N264" s="2">
        <v>897000</v>
      </c>
      <c r="O264" s="2">
        <v>812000</v>
      </c>
      <c r="P264" s="2">
        <v>710000</v>
      </c>
      <c r="Q264" s="2">
        <v>815000</v>
      </c>
      <c r="R264" s="2">
        <v>920000</v>
      </c>
      <c r="S264" s="2">
        <v>859000</v>
      </c>
      <c r="T264" s="2">
        <v>915000</v>
      </c>
      <c r="U264" s="2">
        <v>947000</v>
      </c>
      <c r="V264" s="2">
        <v>932000</v>
      </c>
      <c r="W264" s="2">
        <v>956000</v>
      </c>
      <c r="X264" s="2">
        <v>1083000</v>
      </c>
      <c r="Y264" s="2">
        <v>1072000</v>
      </c>
    </row>
    <row r="265" spans="1:25" x14ac:dyDescent="0.25">
      <c r="A265" t="s">
        <v>264</v>
      </c>
      <c r="B265" s="2">
        <v>1416000</v>
      </c>
      <c r="C265" s="2">
        <v>1597000</v>
      </c>
      <c r="D265" s="2">
        <v>1336000</v>
      </c>
      <c r="E265" s="2">
        <v>2090000</v>
      </c>
      <c r="F265" s="2">
        <v>2250000</v>
      </c>
      <c r="G265" s="2">
        <v>1967000</v>
      </c>
      <c r="H265" s="2">
        <v>2217000</v>
      </c>
      <c r="I265" s="2">
        <v>2041000</v>
      </c>
      <c r="J265" s="2">
        <v>2256000</v>
      </c>
      <c r="K265" s="2">
        <v>1854000</v>
      </c>
      <c r="L265" s="2">
        <v>1559000</v>
      </c>
      <c r="M265" s="2">
        <v>2287000</v>
      </c>
      <c r="N265" s="2">
        <v>2506000</v>
      </c>
      <c r="O265" s="2">
        <v>1956000</v>
      </c>
      <c r="P265" s="2">
        <v>2017000</v>
      </c>
      <c r="Q265" s="2">
        <v>2239000</v>
      </c>
      <c r="R265" s="2">
        <v>2423000</v>
      </c>
      <c r="S265" s="2">
        <v>1794000</v>
      </c>
      <c r="T265" s="2">
        <v>1833000</v>
      </c>
      <c r="U265" s="2">
        <v>1880000</v>
      </c>
      <c r="V265" s="2">
        <v>2057000</v>
      </c>
      <c r="W265" s="2">
        <v>2168000</v>
      </c>
      <c r="X265" s="2">
        <v>2423000</v>
      </c>
      <c r="Y265" s="2">
        <v>2580000</v>
      </c>
    </row>
  </sheetData>
  <sortState xmlns:xlrd2="http://schemas.microsoft.com/office/spreadsheetml/2017/richdata2" ref="A2:Y265">
    <sortCondition ref="A2:A265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TOP20</vt:lpstr>
      <vt:lpstr>Eviews</vt:lpstr>
      <vt:lpstr>GAUSS</vt:lpstr>
      <vt:lpstr>Correlation</vt:lpstr>
      <vt:lpstr>DescriptiveStats</vt:lpstr>
      <vt:lpstr>Breaks</vt:lpstr>
      <vt:lpstr>All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Gökhan Yücel</cp:lastModifiedBy>
  <dcterms:modified xsi:type="dcterms:W3CDTF">2020-04-11T15:02:27Z</dcterms:modified>
</cp:coreProperties>
</file>