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Google Диск\Screencastify\Super Tactics\"/>
    </mc:Choice>
  </mc:AlternateContent>
  <xr:revisionPtr revIDLastSave="0" documentId="13_ncr:1_{31E7E179-DD6E-4F7E-9D03-0EDF0238F337}" xr6:coauthVersionLast="38" xr6:coauthVersionMax="38" xr10:uidLastSave="{00000000-0000-0000-0000-000000000000}"/>
  <bookViews>
    <workbookView xWindow="0" yWindow="0" windowWidth="28800" windowHeight="12225" xr2:uid="{DA514E02-2169-47A9-8E87-66D0B84D0EF0}"/>
  </bookViews>
  <sheets>
    <sheet name="main" sheetId="3" r:id="rId1"/>
    <sheet name="Chars" sheetId="2" r:id="rId2"/>
    <sheet name="calc" sheetId="1" r:id="rId3"/>
    <sheet name="calc2" sheetId="4" r:id="rId4"/>
    <sheet name="calc3" sheetId="6" r:id="rId5"/>
    <sheet name="calc4" sheetId="7" r:id="rId6"/>
    <sheet name="calc5" sheetId="8" r:id="rId7"/>
  </sheets>
  <definedNames>
    <definedName name="Names">Chars!$A$2:$A$101</definedName>
  </definedNames>
  <calcPr calcId="1790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A11" i="1" l="1"/>
  <c r="DA12" i="1"/>
  <c r="DA13" i="1"/>
  <c r="DA14" i="1"/>
  <c r="DA15" i="1"/>
  <c r="DA16" i="1"/>
  <c r="DA17" i="1"/>
  <c r="DA18" i="1"/>
  <c r="DA19" i="1"/>
  <c r="DA20" i="1"/>
  <c r="DA21" i="1"/>
  <c r="DA22" i="1"/>
  <c r="DA23" i="1"/>
  <c r="DA24" i="1"/>
  <c r="DA25" i="1"/>
  <c r="DA26" i="1"/>
  <c r="DA27" i="1"/>
  <c r="DA28" i="1"/>
  <c r="DA29" i="1"/>
  <c r="DA30" i="1"/>
  <c r="DA31" i="1"/>
  <c r="DA32" i="1"/>
  <c r="DA33" i="1"/>
  <c r="DA34" i="1"/>
  <c r="DA35" i="1"/>
  <c r="DH11" i="1"/>
  <c r="DH12" i="1"/>
  <c r="DH13" i="1"/>
  <c r="DH14" i="1"/>
  <c r="DH15" i="1"/>
  <c r="DH16" i="1"/>
  <c r="DH17" i="1"/>
  <c r="DH18" i="1"/>
  <c r="DH19" i="1"/>
  <c r="DH20" i="1"/>
  <c r="DH21" i="1"/>
  <c r="DH22" i="1"/>
  <c r="DH23" i="1"/>
  <c r="DH24" i="1"/>
  <c r="DH25" i="1"/>
  <c r="DH26" i="1"/>
  <c r="M14" i="3"/>
  <c r="L14" i="3"/>
  <c r="AB1" i="3"/>
  <c r="AA1" i="3"/>
  <c r="DH60" i="8"/>
  <c r="DG60" i="8"/>
  <c r="DF60" i="8"/>
  <c r="DE60" i="8"/>
  <c r="DD60" i="8"/>
  <c r="DC60" i="8"/>
  <c r="DB60" i="8"/>
  <c r="DA60" i="8"/>
  <c r="DH59" i="8"/>
  <c r="DG59" i="8"/>
  <c r="DF59" i="8"/>
  <c r="DE59" i="8"/>
  <c r="DD59" i="8"/>
  <c r="DC59" i="8"/>
  <c r="DB59" i="8"/>
  <c r="DA59" i="8"/>
  <c r="DH58" i="8"/>
  <c r="DG58" i="8"/>
  <c r="DF58" i="8"/>
  <c r="DE58" i="8"/>
  <c r="DD58" i="8"/>
  <c r="DC58" i="8"/>
  <c r="DB58" i="8"/>
  <c r="DA58" i="8"/>
  <c r="DH57" i="8"/>
  <c r="DG57" i="8"/>
  <c r="DF57" i="8"/>
  <c r="DE57" i="8"/>
  <c r="DD57" i="8"/>
  <c r="DC57" i="8"/>
  <c r="DB57" i="8"/>
  <c r="DA57" i="8"/>
  <c r="DH56" i="8"/>
  <c r="DH114" i="8" s="1"/>
  <c r="DG56" i="8"/>
  <c r="DF56" i="8"/>
  <c r="DE56" i="8"/>
  <c r="DD56" i="8"/>
  <c r="DC56" i="8"/>
  <c r="DB56" i="8"/>
  <c r="DA56" i="8"/>
  <c r="DH55" i="8"/>
  <c r="DI113" i="8" s="1"/>
  <c r="DG55" i="8"/>
  <c r="DF55" i="8"/>
  <c r="DE55" i="8"/>
  <c r="DD55" i="8"/>
  <c r="DC55" i="8"/>
  <c r="DB55" i="8"/>
  <c r="DA55" i="8"/>
  <c r="DH54" i="8"/>
  <c r="DH112" i="8" s="1"/>
  <c r="DG54" i="8"/>
  <c r="DF54" i="8"/>
  <c r="DE54" i="8"/>
  <c r="DD54" i="8"/>
  <c r="DC54" i="8"/>
  <c r="DB54" i="8"/>
  <c r="DA54" i="8"/>
  <c r="DH53" i="8"/>
  <c r="DI111" i="8" s="1"/>
  <c r="DG53" i="8"/>
  <c r="DF53" i="8"/>
  <c r="DE53" i="8"/>
  <c r="DD53" i="8"/>
  <c r="DC53" i="8"/>
  <c r="DB53" i="8"/>
  <c r="DA53" i="8"/>
  <c r="DH52" i="8"/>
  <c r="DG52" i="8"/>
  <c r="DF52" i="8"/>
  <c r="DE52" i="8"/>
  <c r="DD52" i="8"/>
  <c r="DC52" i="8"/>
  <c r="DB52" i="8"/>
  <c r="DA52" i="8"/>
  <c r="DH51" i="8"/>
  <c r="DG51" i="8"/>
  <c r="DF51" i="8"/>
  <c r="DE51" i="8"/>
  <c r="DD51" i="8"/>
  <c r="DC51" i="8"/>
  <c r="DB51" i="8"/>
  <c r="DA51" i="8"/>
  <c r="DH50" i="8"/>
  <c r="DG50" i="8"/>
  <c r="DF50" i="8"/>
  <c r="DE50" i="8"/>
  <c r="DD50" i="8"/>
  <c r="DC50" i="8"/>
  <c r="DB50" i="8"/>
  <c r="DA50" i="8"/>
  <c r="DH49" i="8"/>
  <c r="DG49" i="8"/>
  <c r="DF49" i="8"/>
  <c r="DE49" i="8"/>
  <c r="DD49" i="8"/>
  <c r="DC49" i="8"/>
  <c r="DB49" i="8"/>
  <c r="DA49" i="8"/>
  <c r="DH48" i="8"/>
  <c r="DH106" i="8" s="1"/>
  <c r="DG48" i="8"/>
  <c r="DF48" i="8"/>
  <c r="DE48" i="8"/>
  <c r="DD48" i="8"/>
  <c r="DC48" i="8"/>
  <c r="DB48" i="8"/>
  <c r="DA48" i="8"/>
  <c r="DH47" i="8"/>
  <c r="DI105" i="8" s="1"/>
  <c r="DG47" i="8"/>
  <c r="DF47" i="8"/>
  <c r="DE47" i="8"/>
  <c r="DD47" i="8"/>
  <c r="DC47" i="8"/>
  <c r="DB47" i="8"/>
  <c r="DA47" i="8"/>
  <c r="DH46" i="8"/>
  <c r="DG46" i="8"/>
  <c r="DF46" i="8"/>
  <c r="DE46" i="8"/>
  <c r="DD46" i="8"/>
  <c r="DC46" i="8"/>
  <c r="DB46" i="8"/>
  <c r="DA46" i="8"/>
  <c r="DH45" i="8"/>
  <c r="DI103" i="8" s="1"/>
  <c r="DG45" i="8"/>
  <c r="DF45" i="8"/>
  <c r="DE45" i="8"/>
  <c r="DD45" i="8"/>
  <c r="DC45" i="8"/>
  <c r="DB45" i="8"/>
  <c r="DA45" i="8"/>
  <c r="DH44" i="8"/>
  <c r="DH102" i="8" s="1"/>
  <c r="DG44" i="8"/>
  <c r="DF44" i="8"/>
  <c r="DE44" i="8"/>
  <c r="DD44" i="8"/>
  <c r="DC44" i="8"/>
  <c r="DB44" i="8"/>
  <c r="DA44" i="8"/>
  <c r="DH43" i="8"/>
  <c r="DI101" i="8" s="1"/>
  <c r="DG43" i="8"/>
  <c r="DF43" i="8"/>
  <c r="DE43" i="8"/>
  <c r="DD43" i="8"/>
  <c r="DC43" i="8"/>
  <c r="DB43" i="8"/>
  <c r="DA43" i="8"/>
  <c r="DH42" i="8"/>
  <c r="DH100" i="8" s="1"/>
  <c r="DG42" i="8"/>
  <c r="DF42" i="8"/>
  <c r="DE42" i="8"/>
  <c r="DD42" i="8"/>
  <c r="DC42" i="8"/>
  <c r="DB42" i="8"/>
  <c r="DA42" i="8"/>
  <c r="CZ42" i="8"/>
  <c r="DH41" i="8"/>
  <c r="DH99" i="8" s="1"/>
  <c r="DG41" i="8"/>
  <c r="DF41" i="8"/>
  <c r="DE41" i="8"/>
  <c r="DD41" i="8"/>
  <c r="DC41" i="8"/>
  <c r="DB41" i="8"/>
  <c r="DA41" i="8"/>
  <c r="DH40" i="8"/>
  <c r="DH98" i="8" s="1"/>
  <c r="DG40" i="8"/>
  <c r="DF40" i="8"/>
  <c r="DE40" i="8"/>
  <c r="DD40" i="8"/>
  <c r="DC40" i="8"/>
  <c r="DB40" i="8"/>
  <c r="DA40" i="8"/>
  <c r="DH39" i="8"/>
  <c r="DI97" i="8" s="1"/>
  <c r="DG39" i="8"/>
  <c r="DF39" i="8"/>
  <c r="DE39" i="8"/>
  <c r="DD39" i="8"/>
  <c r="DC39" i="8"/>
  <c r="DB39" i="8"/>
  <c r="DA39" i="8"/>
  <c r="DH38" i="8"/>
  <c r="DG38" i="8"/>
  <c r="DF38" i="8"/>
  <c r="DE38" i="8"/>
  <c r="DD38" i="8"/>
  <c r="DC38" i="8"/>
  <c r="DB38" i="8"/>
  <c r="DA38" i="8"/>
  <c r="DH37" i="8"/>
  <c r="DH95" i="8" s="1"/>
  <c r="DG37" i="8"/>
  <c r="DF37" i="8"/>
  <c r="DE37" i="8"/>
  <c r="DD37" i="8"/>
  <c r="DC37" i="8"/>
  <c r="DB37" i="8"/>
  <c r="DA37" i="8"/>
  <c r="DH36" i="8"/>
  <c r="DG36" i="8"/>
  <c r="DF36" i="8"/>
  <c r="DE36" i="8"/>
  <c r="DD36" i="8"/>
  <c r="DC36" i="8"/>
  <c r="DB36" i="8"/>
  <c r="DA36" i="8"/>
  <c r="DH35" i="8"/>
  <c r="DI93" i="8" s="1"/>
  <c r="DG35" i="8"/>
  <c r="DF35" i="8"/>
  <c r="DE35" i="8"/>
  <c r="DD35" i="8"/>
  <c r="DC35" i="8"/>
  <c r="DB35" i="8"/>
  <c r="DA35" i="8"/>
  <c r="DH34" i="8"/>
  <c r="DG34" i="8"/>
  <c r="DF34" i="8"/>
  <c r="DE34" i="8"/>
  <c r="DD34" i="8"/>
  <c r="DC34" i="8"/>
  <c r="DB34" i="8"/>
  <c r="DA34" i="8"/>
  <c r="DH33" i="8"/>
  <c r="DI91" i="8" s="1"/>
  <c r="DG33" i="8"/>
  <c r="DF33" i="8"/>
  <c r="DE33" i="8"/>
  <c r="DD33" i="8"/>
  <c r="DC33" i="8"/>
  <c r="DB33" i="8"/>
  <c r="DA33" i="8"/>
  <c r="DH32" i="8"/>
  <c r="DH90" i="8" s="1"/>
  <c r="DG32" i="8"/>
  <c r="DF32" i="8"/>
  <c r="DE32" i="8"/>
  <c r="DD32" i="8"/>
  <c r="DC32" i="8"/>
  <c r="DB32" i="8"/>
  <c r="DA32" i="8"/>
  <c r="DH31" i="8"/>
  <c r="DI89" i="8" s="1"/>
  <c r="DG31" i="8"/>
  <c r="DF31" i="8"/>
  <c r="DE31" i="8"/>
  <c r="DD31" i="8"/>
  <c r="DC31" i="8"/>
  <c r="DB31" i="8"/>
  <c r="DA31" i="8"/>
  <c r="DH30" i="8"/>
  <c r="DH88" i="8" s="1"/>
  <c r="DG30" i="8"/>
  <c r="DF30" i="8"/>
  <c r="DE30" i="8"/>
  <c r="DD30" i="8"/>
  <c r="DC30" i="8"/>
  <c r="DB30" i="8"/>
  <c r="DA30" i="8"/>
  <c r="DH29" i="8"/>
  <c r="DH87" i="8" s="1"/>
  <c r="DG29" i="8"/>
  <c r="DF29" i="8"/>
  <c r="DE29" i="8"/>
  <c r="DD29" i="8"/>
  <c r="DC29" i="8"/>
  <c r="DB29" i="8"/>
  <c r="DA29" i="8"/>
  <c r="DH28" i="8"/>
  <c r="DH86" i="8" s="1"/>
  <c r="DG28" i="8"/>
  <c r="DF28" i="8"/>
  <c r="DE28" i="8"/>
  <c r="DD28" i="8"/>
  <c r="DC28" i="8"/>
  <c r="DB28" i="8"/>
  <c r="DA28" i="8"/>
  <c r="DH27" i="8"/>
  <c r="DI85" i="8" s="1"/>
  <c r="DG27" i="8"/>
  <c r="DF27" i="8"/>
  <c r="DE27" i="8"/>
  <c r="DD27" i="8"/>
  <c r="DC27" i="8"/>
  <c r="DB27" i="8"/>
  <c r="DA27" i="8"/>
  <c r="DH26" i="8"/>
  <c r="DH84" i="8" s="1"/>
  <c r="DG26" i="8"/>
  <c r="DF26" i="8"/>
  <c r="DE26" i="8"/>
  <c r="DD26" i="8"/>
  <c r="DC26" i="8"/>
  <c r="DB26" i="8"/>
  <c r="DA26" i="8"/>
  <c r="DH25" i="8"/>
  <c r="DI83" i="8" s="1"/>
  <c r="DG25" i="8"/>
  <c r="DF25" i="8"/>
  <c r="DE25" i="8"/>
  <c r="DD25" i="8"/>
  <c r="DC25" i="8"/>
  <c r="DB25" i="8"/>
  <c r="DA25" i="8"/>
  <c r="DH24" i="8"/>
  <c r="DH82" i="8" s="1"/>
  <c r="DG24" i="8"/>
  <c r="DF24" i="8"/>
  <c r="DE24" i="8"/>
  <c r="DD24" i="8"/>
  <c r="DC24" i="8"/>
  <c r="DB24" i="8"/>
  <c r="DA24" i="8"/>
  <c r="DH23" i="8"/>
  <c r="DH81" i="8" s="1"/>
  <c r="DG23" i="8"/>
  <c r="DF23" i="8"/>
  <c r="DE23" i="8"/>
  <c r="DD23" i="8"/>
  <c r="DC23" i="8"/>
  <c r="DB23" i="8"/>
  <c r="DA23" i="8"/>
  <c r="DH22" i="8"/>
  <c r="DH80" i="8" s="1"/>
  <c r="DG22" i="8"/>
  <c r="DF22" i="8"/>
  <c r="DE22" i="8"/>
  <c r="DD22" i="8"/>
  <c r="DC22" i="8"/>
  <c r="DB22" i="8"/>
  <c r="DA22" i="8"/>
  <c r="CZ22" i="8"/>
  <c r="DH21" i="8"/>
  <c r="DH79" i="8" s="1"/>
  <c r="DG21" i="8"/>
  <c r="DF21" i="8"/>
  <c r="DE21" i="8"/>
  <c r="DD21" i="8"/>
  <c r="DC21" i="8"/>
  <c r="DB21" i="8"/>
  <c r="DA21" i="8"/>
  <c r="DH20" i="8"/>
  <c r="DG20" i="8"/>
  <c r="DF20" i="8"/>
  <c r="DE20" i="8"/>
  <c r="DD20" i="8"/>
  <c r="DC20" i="8"/>
  <c r="DB20" i="8"/>
  <c r="DA20" i="8"/>
  <c r="DH19" i="8"/>
  <c r="DG19" i="8"/>
  <c r="DF19" i="8"/>
  <c r="DE19" i="8"/>
  <c r="DD19" i="8"/>
  <c r="DC19" i="8"/>
  <c r="DB19" i="8"/>
  <c r="DA19" i="8"/>
  <c r="DH18" i="8"/>
  <c r="DH76" i="8" s="1"/>
  <c r="DG18" i="8"/>
  <c r="DF18" i="8"/>
  <c r="DE18" i="8"/>
  <c r="DD18" i="8"/>
  <c r="DC18" i="8"/>
  <c r="DB18" i="8"/>
  <c r="DA18" i="8"/>
  <c r="CZ18" i="8"/>
  <c r="DH17" i="8"/>
  <c r="DH75" i="8" s="1"/>
  <c r="DG17" i="8"/>
  <c r="DF17" i="8"/>
  <c r="DE17" i="8"/>
  <c r="DD17" i="8"/>
  <c r="DC17" i="8"/>
  <c r="DB17" i="8"/>
  <c r="DA17" i="8"/>
  <c r="DH16" i="8"/>
  <c r="DH74" i="8" s="1"/>
  <c r="DG16" i="8"/>
  <c r="DF16" i="8"/>
  <c r="DE16" i="8"/>
  <c r="DD16" i="8"/>
  <c r="DC16" i="8"/>
  <c r="DB16" i="8"/>
  <c r="DA16" i="8"/>
  <c r="DH15" i="8"/>
  <c r="DI73" i="8" s="1"/>
  <c r="DG15" i="8"/>
  <c r="DF15" i="8"/>
  <c r="DE15" i="8"/>
  <c r="DD15" i="8"/>
  <c r="DC15" i="8"/>
  <c r="DB15" i="8"/>
  <c r="DA15" i="8"/>
  <c r="DH14" i="8"/>
  <c r="DI72" i="8" s="1"/>
  <c r="DG14" i="8"/>
  <c r="DF14" i="8"/>
  <c r="DE14" i="8"/>
  <c r="DD14" i="8"/>
  <c r="DC14" i="8"/>
  <c r="DB14" i="8"/>
  <c r="DA14" i="8"/>
  <c r="DH13" i="8"/>
  <c r="DH71" i="8" s="1"/>
  <c r="DG13" i="8"/>
  <c r="DF13" i="8"/>
  <c r="DE13" i="8"/>
  <c r="DD13" i="8"/>
  <c r="DC13" i="8"/>
  <c r="DB13" i="8"/>
  <c r="DA13" i="8"/>
  <c r="DH12" i="8"/>
  <c r="DI70" i="8" s="1"/>
  <c r="DG12" i="8"/>
  <c r="DF12" i="8"/>
  <c r="DE12" i="8"/>
  <c r="DD12" i="8"/>
  <c r="DC12" i="8"/>
  <c r="DB12" i="8"/>
  <c r="DA12" i="8"/>
  <c r="DH11" i="8"/>
  <c r="DI69" i="8" s="1"/>
  <c r="DG11" i="8"/>
  <c r="DF11" i="8"/>
  <c r="DE11" i="8"/>
  <c r="DD11" i="8"/>
  <c r="DC11" i="8"/>
  <c r="DB11" i="8"/>
  <c r="DA11" i="8"/>
  <c r="DL7" i="8"/>
  <c r="CZ7" i="8"/>
  <c r="CZ116" i="8" s="1"/>
  <c r="CZ6" i="8"/>
  <c r="CZ25" i="8" s="1"/>
  <c r="DG4" i="8"/>
  <c r="DF4" i="8"/>
  <c r="DE4" i="8"/>
  <c r="DD4" i="8"/>
  <c r="DC4" i="8"/>
  <c r="DB4" i="8"/>
  <c r="DA4" i="8"/>
  <c r="DH60" i="7"/>
  <c r="DG60" i="7"/>
  <c r="DF60" i="7"/>
  <c r="DE60" i="7"/>
  <c r="DD60" i="7"/>
  <c r="DC60" i="7"/>
  <c r="DB60" i="7"/>
  <c r="DA60" i="7"/>
  <c r="DH59" i="7"/>
  <c r="DG59" i="7"/>
  <c r="DF59" i="7"/>
  <c r="DE59" i="7"/>
  <c r="DD59" i="7"/>
  <c r="DC59" i="7"/>
  <c r="DB59" i="7"/>
  <c r="DA59" i="7"/>
  <c r="DH58" i="7"/>
  <c r="DI116" i="7" s="1"/>
  <c r="DG58" i="7"/>
  <c r="DF58" i="7"/>
  <c r="DE58" i="7"/>
  <c r="DD58" i="7"/>
  <c r="DC58" i="7"/>
  <c r="DB58" i="7"/>
  <c r="DA58" i="7"/>
  <c r="DH57" i="7"/>
  <c r="DG57" i="7"/>
  <c r="DF57" i="7"/>
  <c r="DE57" i="7"/>
  <c r="DD57" i="7"/>
  <c r="DC57" i="7"/>
  <c r="DB57" i="7"/>
  <c r="DA57" i="7"/>
  <c r="DH56" i="7"/>
  <c r="DG56" i="7"/>
  <c r="DF56" i="7"/>
  <c r="DE56" i="7"/>
  <c r="DD56" i="7"/>
  <c r="DC56" i="7"/>
  <c r="DB56" i="7"/>
  <c r="DA56" i="7"/>
  <c r="DH55" i="7"/>
  <c r="DG55" i="7"/>
  <c r="DF55" i="7"/>
  <c r="DE55" i="7"/>
  <c r="DD55" i="7"/>
  <c r="DC55" i="7"/>
  <c r="DB55" i="7"/>
  <c r="DA55" i="7"/>
  <c r="DH54" i="7"/>
  <c r="DH112" i="7" s="1"/>
  <c r="DG54" i="7"/>
  <c r="DF54" i="7"/>
  <c r="DE54" i="7"/>
  <c r="DD54" i="7"/>
  <c r="DC54" i="7"/>
  <c r="DB54" i="7"/>
  <c r="DA54" i="7"/>
  <c r="DH53" i="7"/>
  <c r="DH111" i="7" s="1"/>
  <c r="DG53" i="7"/>
  <c r="DF53" i="7"/>
  <c r="DE53" i="7"/>
  <c r="DD53" i="7"/>
  <c r="DC53" i="7"/>
  <c r="DB53" i="7"/>
  <c r="DA53" i="7"/>
  <c r="DH52" i="7"/>
  <c r="DG52" i="7"/>
  <c r="DF52" i="7"/>
  <c r="DE52" i="7"/>
  <c r="DD52" i="7"/>
  <c r="DC52" i="7"/>
  <c r="DB52" i="7"/>
  <c r="DA52" i="7"/>
  <c r="DH51" i="7"/>
  <c r="DI109" i="7" s="1"/>
  <c r="DG51" i="7"/>
  <c r="DF51" i="7"/>
  <c r="DE51" i="7"/>
  <c r="DD51" i="7"/>
  <c r="DC51" i="7"/>
  <c r="DB51" i="7"/>
  <c r="DA51" i="7"/>
  <c r="DH50" i="7"/>
  <c r="DH108" i="7" s="1"/>
  <c r="DG50" i="7"/>
  <c r="DF50" i="7"/>
  <c r="DE50" i="7"/>
  <c r="DD50" i="7"/>
  <c r="DC50" i="7"/>
  <c r="DB50" i="7"/>
  <c r="DA50" i="7"/>
  <c r="DH49" i="7"/>
  <c r="DI107" i="7" s="1"/>
  <c r="DG49" i="7"/>
  <c r="DF49" i="7"/>
  <c r="DE49" i="7"/>
  <c r="DD49" i="7"/>
  <c r="DC49" i="7"/>
  <c r="DB49" i="7"/>
  <c r="DA49" i="7"/>
  <c r="DH48" i="7"/>
  <c r="DG48" i="7"/>
  <c r="DF48" i="7"/>
  <c r="DE48" i="7"/>
  <c r="DD48" i="7"/>
  <c r="DC48" i="7"/>
  <c r="DB48" i="7"/>
  <c r="DA48" i="7"/>
  <c r="DH47" i="7"/>
  <c r="DI105" i="7" s="1"/>
  <c r="DG47" i="7"/>
  <c r="DF47" i="7"/>
  <c r="DE47" i="7"/>
  <c r="DD47" i="7"/>
  <c r="DC47" i="7"/>
  <c r="DB47" i="7"/>
  <c r="DA47" i="7"/>
  <c r="DH46" i="7"/>
  <c r="DH104" i="7" s="1"/>
  <c r="DG46" i="7"/>
  <c r="DF46" i="7"/>
  <c r="DE46" i="7"/>
  <c r="DD46" i="7"/>
  <c r="DC46" i="7"/>
  <c r="DB46" i="7"/>
  <c r="DA46" i="7"/>
  <c r="DH45" i="7"/>
  <c r="DH103" i="7" s="1"/>
  <c r="DG45" i="7"/>
  <c r="DF45" i="7"/>
  <c r="DE45" i="7"/>
  <c r="DD45" i="7"/>
  <c r="DC45" i="7"/>
  <c r="DB45" i="7"/>
  <c r="DA45" i="7"/>
  <c r="DH44" i="7"/>
  <c r="DG44" i="7"/>
  <c r="DF44" i="7"/>
  <c r="DE44" i="7"/>
  <c r="DD44" i="7"/>
  <c r="DC44" i="7"/>
  <c r="DB44" i="7"/>
  <c r="DA44" i="7"/>
  <c r="DH43" i="7"/>
  <c r="DI101" i="7" s="1"/>
  <c r="DG43" i="7"/>
  <c r="DF43" i="7"/>
  <c r="DE43" i="7"/>
  <c r="DD43" i="7"/>
  <c r="DC43" i="7"/>
  <c r="DB43" i="7"/>
  <c r="DA43" i="7"/>
  <c r="DH42" i="7"/>
  <c r="DH100" i="7" s="1"/>
  <c r="DG42" i="7"/>
  <c r="DF42" i="7"/>
  <c r="DE42" i="7"/>
  <c r="DD42" i="7"/>
  <c r="DC42" i="7"/>
  <c r="DB42" i="7"/>
  <c r="DA42" i="7"/>
  <c r="DH41" i="7"/>
  <c r="DI99" i="7" s="1"/>
  <c r="DG41" i="7"/>
  <c r="DF41" i="7"/>
  <c r="DE41" i="7"/>
  <c r="DD41" i="7"/>
  <c r="DC41" i="7"/>
  <c r="DB41" i="7"/>
  <c r="DA41" i="7"/>
  <c r="DH40" i="7"/>
  <c r="DG40" i="7"/>
  <c r="DF40" i="7"/>
  <c r="DE40" i="7"/>
  <c r="DD40" i="7"/>
  <c r="DC40" i="7"/>
  <c r="DB40" i="7"/>
  <c r="DA40" i="7"/>
  <c r="DH39" i="7"/>
  <c r="DI97" i="7" s="1"/>
  <c r="DG39" i="7"/>
  <c r="DF39" i="7"/>
  <c r="DE39" i="7"/>
  <c r="DD39" i="7"/>
  <c r="DC39" i="7"/>
  <c r="DB39" i="7"/>
  <c r="DA39" i="7"/>
  <c r="DH38" i="7"/>
  <c r="DH96" i="7" s="1"/>
  <c r="DG38" i="7"/>
  <c r="DF38" i="7"/>
  <c r="DE38" i="7"/>
  <c r="DD38" i="7"/>
  <c r="DC38" i="7"/>
  <c r="DB38" i="7"/>
  <c r="DA38" i="7"/>
  <c r="DH37" i="7"/>
  <c r="DI95" i="7" s="1"/>
  <c r="DG37" i="7"/>
  <c r="DF37" i="7"/>
  <c r="DE37" i="7"/>
  <c r="DD37" i="7"/>
  <c r="DC37" i="7"/>
  <c r="DB37" i="7"/>
  <c r="DA37" i="7"/>
  <c r="DH36" i="7"/>
  <c r="DG36" i="7"/>
  <c r="DF36" i="7"/>
  <c r="DE36" i="7"/>
  <c r="DD36" i="7"/>
  <c r="DC36" i="7"/>
  <c r="DB36" i="7"/>
  <c r="DA36" i="7"/>
  <c r="DH35" i="7"/>
  <c r="DI93" i="7" s="1"/>
  <c r="DG35" i="7"/>
  <c r="DF35" i="7"/>
  <c r="DE35" i="7"/>
  <c r="DD35" i="7"/>
  <c r="DC35" i="7"/>
  <c r="DB35" i="7"/>
  <c r="DA35" i="7"/>
  <c r="DH34" i="7"/>
  <c r="DH92" i="7" s="1"/>
  <c r="DG34" i="7"/>
  <c r="DF34" i="7"/>
  <c r="DE34" i="7"/>
  <c r="DD34" i="7"/>
  <c r="DC34" i="7"/>
  <c r="DB34" i="7"/>
  <c r="DA34" i="7"/>
  <c r="DH33" i="7"/>
  <c r="DI91" i="7" s="1"/>
  <c r="DG33" i="7"/>
  <c r="DF33" i="7"/>
  <c r="DE33" i="7"/>
  <c r="DD33" i="7"/>
  <c r="DC33" i="7"/>
  <c r="DB33" i="7"/>
  <c r="DA33" i="7"/>
  <c r="DH32" i="7"/>
  <c r="DG32" i="7"/>
  <c r="DF32" i="7"/>
  <c r="DE32" i="7"/>
  <c r="DD32" i="7"/>
  <c r="DC32" i="7"/>
  <c r="DB32" i="7"/>
  <c r="DA32" i="7"/>
  <c r="DH31" i="7"/>
  <c r="DI89" i="7" s="1"/>
  <c r="DG31" i="7"/>
  <c r="DF31" i="7"/>
  <c r="DE31" i="7"/>
  <c r="DD31" i="7"/>
  <c r="DC31" i="7"/>
  <c r="DB31" i="7"/>
  <c r="DA31" i="7"/>
  <c r="DH30" i="7"/>
  <c r="DH88" i="7" s="1"/>
  <c r="DG30" i="7"/>
  <c r="DF30" i="7"/>
  <c r="DE30" i="7"/>
  <c r="DD30" i="7"/>
  <c r="DC30" i="7"/>
  <c r="DB30" i="7"/>
  <c r="DA30" i="7"/>
  <c r="DH29" i="7"/>
  <c r="DI87" i="7" s="1"/>
  <c r="DG29" i="7"/>
  <c r="DF29" i="7"/>
  <c r="DE29" i="7"/>
  <c r="DD29" i="7"/>
  <c r="DC29" i="7"/>
  <c r="DB29" i="7"/>
  <c r="DA29" i="7"/>
  <c r="DH28" i="7"/>
  <c r="DG28" i="7"/>
  <c r="DF28" i="7"/>
  <c r="DE28" i="7"/>
  <c r="DD28" i="7"/>
  <c r="DC28" i="7"/>
  <c r="DB28" i="7"/>
  <c r="DA28" i="7"/>
  <c r="DH27" i="7"/>
  <c r="DI85" i="7" s="1"/>
  <c r="DG27" i="7"/>
  <c r="DF27" i="7"/>
  <c r="DE27" i="7"/>
  <c r="DD27" i="7"/>
  <c r="DC27" i="7"/>
  <c r="DB27" i="7"/>
  <c r="DA27" i="7"/>
  <c r="DH26" i="7"/>
  <c r="DH84" i="7" s="1"/>
  <c r="DG26" i="7"/>
  <c r="DF26" i="7"/>
  <c r="DE26" i="7"/>
  <c r="DD26" i="7"/>
  <c r="DC26" i="7"/>
  <c r="DB26" i="7"/>
  <c r="DA26" i="7"/>
  <c r="DH25" i="7"/>
  <c r="DI83" i="7" s="1"/>
  <c r="DG25" i="7"/>
  <c r="DF25" i="7"/>
  <c r="DE25" i="7"/>
  <c r="DD25" i="7"/>
  <c r="DC25" i="7"/>
  <c r="DB25" i="7"/>
  <c r="DA25" i="7"/>
  <c r="DH24" i="7"/>
  <c r="DG24" i="7"/>
  <c r="DF24" i="7"/>
  <c r="DE24" i="7"/>
  <c r="DD24" i="7"/>
  <c r="DC24" i="7"/>
  <c r="DB24" i="7"/>
  <c r="DA24" i="7"/>
  <c r="DH23" i="7"/>
  <c r="DH81" i="7" s="1"/>
  <c r="DG23" i="7"/>
  <c r="DF23" i="7"/>
  <c r="DE23" i="7"/>
  <c r="DD23" i="7"/>
  <c r="DC23" i="7"/>
  <c r="DB23" i="7"/>
  <c r="DA23" i="7"/>
  <c r="DH22" i="7"/>
  <c r="DI80" i="7" s="1"/>
  <c r="DG22" i="7"/>
  <c r="DF22" i="7"/>
  <c r="DE22" i="7"/>
  <c r="DD22" i="7"/>
  <c r="DC22" i="7"/>
  <c r="DB22" i="7"/>
  <c r="DA22" i="7"/>
  <c r="DH21" i="7"/>
  <c r="DH79" i="7" s="1"/>
  <c r="DG21" i="7"/>
  <c r="DF21" i="7"/>
  <c r="DE21" i="7"/>
  <c r="DD21" i="7"/>
  <c r="DC21" i="7"/>
  <c r="DB21" i="7"/>
  <c r="DA21" i="7"/>
  <c r="DH20" i="7"/>
  <c r="DG20" i="7"/>
  <c r="DF20" i="7"/>
  <c r="DE20" i="7"/>
  <c r="DD20" i="7"/>
  <c r="DC20" i="7"/>
  <c r="DB20" i="7"/>
  <c r="DA20" i="7"/>
  <c r="DH19" i="7"/>
  <c r="DH77" i="7" s="1"/>
  <c r="DG19" i="7"/>
  <c r="DF19" i="7"/>
  <c r="DE19" i="7"/>
  <c r="DD19" i="7"/>
  <c r="DC19" i="7"/>
  <c r="DB19" i="7"/>
  <c r="DA19" i="7"/>
  <c r="DH18" i="7"/>
  <c r="DI76" i="7" s="1"/>
  <c r="DG18" i="7"/>
  <c r="DF18" i="7"/>
  <c r="DE18" i="7"/>
  <c r="DD18" i="7"/>
  <c r="DC18" i="7"/>
  <c r="DB18" i="7"/>
  <c r="DA18" i="7"/>
  <c r="DH17" i="7"/>
  <c r="DH75" i="7" s="1"/>
  <c r="DG17" i="7"/>
  <c r="DF17" i="7"/>
  <c r="DE17" i="7"/>
  <c r="DD17" i="7"/>
  <c r="DC17" i="7"/>
  <c r="DB17" i="7"/>
  <c r="DA17" i="7"/>
  <c r="DH16" i="7"/>
  <c r="DG16" i="7"/>
  <c r="DF16" i="7"/>
  <c r="DE16" i="7"/>
  <c r="DD16" i="7"/>
  <c r="DC16" i="7"/>
  <c r="DB16" i="7"/>
  <c r="DA16" i="7"/>
  <c r="DH15" i="7"/>
  <c r="DH73" i="7" s="1"/>
  <c r="DG15" i="7"/>
  <c r="DF15" i="7"/>
  <c r="DE15" i="7"/>
  <c r="DD15" i="7"/>
  <c r="DC15" i="7"/>
  <c r="DB15" i="7"/>
  <c r="DA15" i="7"/>
  <c r="DH14" i="7"/>
  <c r="DI72" i="7" s="1"/>
  <c r="DG14" i="7"/>
  <c r="DF14" i="7"/>
  <c r="DE14" i="7"/>
  <c r="DD14" i="7"/>
  <c r="DC14" i="7"/>
  <c r="DB14" i="7"/>
  <c r="DA14" i="7"/>
  <c r="DH13" i="7"/>
  <c r="DH71" i="7" s="1"/>
  <c r="DG13" i="7"/>
  <c r="DF13" i="7"/>
  <c r="DE13" i="7"/>
  <c r="DD13" i="7"/>
  <c r="DC13" i="7"/>
  <c r="DB13" i="7"/>
  <c r="DA13" i="7"/>
  <c r="DH12" i="7"/>
  <c r="DH70" i="7" s="1"/>
  <c r="DG12" i="7"/>
  <c r="DF12" i="7"/>
  <c r="DE12" i="7"/>
  <c r="DD12" i="7"/>
  <c r="DC12" i="7"/>
  <c r="DB12" i="7"/>
  <c r="DA12" i="7"/>
  <c r="DH11" i="7"/>
  <c r="DI69" i="7" s="1"/>
  <c r="DG11" i="7"/>
  <c r="DF11" i="7"/>
  <c r="DE11" i="7"/>
  <c r="DD11" i="7"/>
  <c r="DC11" i="7"/>
  <c r="DB11" i="7"/>
  <c r="DA11" i="7"/>
  <c r="DG7" i="7"/>
  <c r="CZ7" i="7"/>
  <c r="CZ106" i="7" s="1"/>
  <c r="CZ6" i="7"/>
  <c r="CZ66" i="7" s="1"/>
  <c r="DG4" i="7"/>
  <c r="DF4" i="7"/>
  <c r="DE4" i="7"/>
  <c r="DD4" i="7"/>
  <c r="DC4" i="7"/>
  <c r="DB4" i="7"/>
  <c r="DA4" i="7"/>
  <c r="DH60" i="6"/>
  <c r="DI118" i="6" s="1"/>
  <c r="DG60" i="6"/>
  <c r="DF60" i="6"/>
  <c r="DE60" i="6"/>
  <c r="DD60" i="6"/>
  <c r="DC60" i="6"/>
  <c r="DB60" i="6"/>
  <c r="DA60" i="6"/>
  <c r="DH59" i="6"/>
  <c r="DG59" i="6"/>
  <c r="DF59" i="6"/>
  <c r="DE59" i="6"/>
  <c r="DD59" i="6"/>
  <c r="DC59" i="6"/>
  <c r="DB59" i="6"/>
  <c r="DA59" i="6"/>
  <c r="DH58" i="6"/>
  <c r="DG58" i="6"/>
  <c r="DF58" i="6"/>
  <c r="DE58" i="6"/>
  <c r="DD58" i="6"/>
  <c r="DC58" i="6"/>
  <c r="DB58" i="6"/>
  <c r="DA58" i="6"/>
  <c r="DH57" i="6"/>
  <c r="DI115" i="6" s="1"/>
  <c r="DG57" i="6"/>
  <c r="DF57" i="6"/>
  <c r="DE57" i="6"/>
  <c r="DD57" i="6"/>
  <c r="DC57" i="6"/>
  <c r="DB57" i="6"/>
  <c r="DA57" i="6"/>
  <c r="DH56" i="6"/>
  <c r="DI114" i="6" s="1"/>
  <c r="DG56" i="6"/>
  <c r="DF56" i="6"/>
  <c r="DE56" i="6"/>
  <c r="DD56" i="6"/>
  <c r="DC56" i="6"/>
  <c r="DB56" i="6"/>
  <c r="DA56" i="6"/>
  <c r="DH55" i="6"/>
  <c r="DG55" i="6"/>
  <c r="DF55" i="6"/>
  <c r="DE55" i="6"/>
  <c r="DD55" i="6"/>
  <c r="DC55" i="6"/>
  <c r="DB55" i="6"/>
  <c r="DA55" i="6"/>
  <c r="DH54" i="6"/>
  <c r="DI112" i="6" s="1"/>
  <c r="DG54" i="6"/>
  <c r="DF54" i="6"/>
  <c r="DE54" i="6"/>
  <c r="DD54" i="6"/>
  <c r="DC54" i="6"/>
  <c r="DB54" i="6"/>
  <c r="DA54" i="6"/>
  <c r="DH53" i="6"/>
  <c r="DH111" i="6" s="1"/>
  <c r="DG53" i="6"/>
  <c r="DF53" i="6"/>
  <c r="DE53" i="6"/>
  <c r="DD53" i="6"/>
  <c r="DC53" i="6"/>
  <c r="DB53" i="6"/>
  <c r="DA53" i="6"/>
  <c r="DH52" i="6"/>
  <c r="DI110" i="6" s="1"/>
  <c r="DG52" i="6"/>
  <c r="DF52" i="6"/>
  <c r="DE52" i="6"/>
  <c r="DD52" i="6"/>
  <c r="DC52" i="6"/>
  <c r="DB52" i="6"/>
  <c r="DA52" i="6"/>
  <c r="DH51" i="6"/>
  <c r="DI109" i="6" s="1"/>
  <c r="DG51" i="6"/>
  <c r="DF51" i="6"/>
  <c r="DE51" i="6"/>
  <c r="DD51" i="6"/>
  <c r="DC51" i="6"/>
  <c r="DB51" i="6"/>
  <c r="DA51" i="6"/>
  <c r="DH50" i="6"/>
  <c r="DI108" i="6" s="1"/>
  <c r="DG50" i="6"/>
  <c r="DF50" i="6"/>
  <c r="DE50" i="6"/>
  <c r="DD50" i="6"/>
  <c r="DC50" i="6"/>
  <c r="DB50" i="6"/>
  <c r="DA50" i="6"/>
  <c r="DH49" i="6"/>
  <c r="DH107" i="6" s="1"/>
  <c r="DG49" i="6"/>
  <c r="DF49" i="6"/>
  <c r="DE49" i="6"/>
  <c r="DD49" i="6"/>
  <c r="DC49" i="6"/>
  <c r="DB49" i="6"/>
  <c r="DA49" i="6"/>
  <c r="DH48" i="6"/>
  <c r="DI106" i="6" s="1"/>
  <c r="DG48" i="6"/>
  <c r="DF48" i="6"/>
  <c r="DE48" i="6"/>
  <c r="DD48" i="6"/>
  <c r="DC48" i="6"/>
  <c r="DB48" i="6"/>
  <c r="DA48" i="6"/>
  <c r="DH47" i="6"/>
  <c r="DG47" i="6"/>
  <c r="DF47" i="6"/>
  <c r="DE47" i="6"/>
  <c r="DD47" i="6"/>
  <c r="DC47" i="6"/>
  <c r="DB47" i="6"/>
  <c r="DA47" i="6"/>
  <c r="DH46" i="6"/>
  <c r="DI104" i="6" s="1"/>
  <c r="DG46" i="6"/>
  <c r="DF46" i="6"/>
  <c r="DE46" i="6"/>
  <c r="DD46" i="6"/>
  <c r="DC46" i="6"/>
  <c r="DB46" i="6"/>
  <c r="DA46" i="6"/>
  <c r="DH45" i="6"/>
  <c r="DH103" i="6" s="1"/>
  <c r="DG45" i="6"/>
  <c r="DF45" i="6"/>
  <c r="DE45" i="6"/>
  <c r="DD45" i="6"/>
  <c r="DC45" i="6"/>
  <c r="DB45" i="6"/>
  <c r="DA45" i="6"/>
  <c r="DH44" i="6"/>
  <c r="DI102" i="6" s="1"/>
  <c r="DG44" i="6"/>
  <c r="DF44" i="6"/>
  <c r="DE44" i="6"/>
  <c r="DD44" i="6"/>
  <c r="DC44" i="6"/>
  <c r="DB44" i="6"/>
  <c r="DA44" i="6"/>
  <c r="DH43" i="6"/>
  <c r="DI101" i="6" s="1"/>
  <c r="DG43" i="6"/>
  <c r="DF43" i="6"/>
  <c r="DE43" i="6"/>
  <c r="DD43" i="6"/>
  <c r="DC43" i="6"/>
  <c r="DB43" i="6"/>
  <c r="DA43" i="6"/>
  <c r="DH42" i="6"/>
  <c r="DI100" i="6" s="1"/>
  <c r="DG42" i="6"/>
  <c r="DF42" i="6"/>
  <c r="DE42" i="6"/>
  <c r="DD42" i="6"/>
  <c r="DC42" i="6"/>
  <c r="DB42" i="6"/>
  <c r="DA42" i="6"/>
  <c r="DH41" i="6"/>
  <c r="DH99" i="6" s="1"/>
  <c r="DG41" i="6"/>
  <c r="DF41" i="6"/>
  <c r="DE41" i="6"/>
  <c r="DD41" i="6"/>
  <c r="DC41" i="6"/>
  <c r="DB41" i="6"/>
  <c r="DA41" i="6"/>
  <c r="DH40" i="6"/>
  <c r="DI98" i="6" s="1"/>
  <c r="DG40" i="6"/>
  <c r="DF40" i="6"/>
  <c r="DE40" i="6"/>
  <c r="DD40" i="6"/>
  <c r="DC40" i="6"/>
  <c r="DB40" i="6"/>
  <c r="DA40" i="6"/>
  <c r="DH39" i="6"/>
  <c r="DG39" i="6"/>
  <c r="DF39" i="6"/>
  <c r="DE39" i="6"/>
  <c r="DD39" i="6"/>
  <c r="DC39" i="6"/>
  <c r="DB39" i="6"/>
  <c r="DA39" i="6"/>
  <c r="DH38" i="6"/>
  <c r="DI96" i="6" s="1"/>
  <c r="DG38" i="6"/>
  <c r="DF38" i="6"/>
  <c r="DE38" i="6"/>
  <c r="DD38" i="6"/>
  <c r="DC38" i="6"/>
  <c r="DB38" i="6"/>
  <c r="DA38" i="6"/>
  <c r="DH37" i="6"/>
  <c r="DH95" i="6" s="1"/>
  <c r="DG37" i="6"/>
  <c r="DF37" i="6"/>
  <c r="DE37" i="6"/>
  <c r="DD37" i="6"/>
  <c r="DC37" i="6"/>
  <c r="DB37" i="6"/>
  <c r="DA37" i="6"/>
  <c r="DH36" i="6"/>
  <c r="DI94" i="6" s="1"/>
  <c r="DG36" i="6"/>
  <c r="DF36" i="6"/>
  <c r="DE36" i="6"/>
  <c r="DD36" i="6"/>
  <c r="DC36" i="6"/>
  <c r="DB36" i="6"/>
  <c r="DA36" i="6"/>
  <c r="DH35" i="6"/>
  <c r="DI93" i="6" s="1"/>
  <c r="DG35" i="6"/>
  <c r="DF35" i="6"/>
  <c r="DE35" i="6"/>
  <c r="DD35" i="6"/>
  <c r="DC35" i="6"/>
  <c r="DB35" i="6"/>
  <c r="DA35" i="6"/>
  <c r="DH34" i="6"/>
  <c r="DI92" i="6" s="1"/>
  <c r="DG34" i="6"/>
  <c r="DF34" i="6"/>
  <c r="DE34" i="6"/>
  <c r="DD34" i="6"/>
  <c r="DC34" i="6"/>
  <c r="DB34" i="6"/>
  <c r="DA34" i="6"/>
  <c r="DH33" i="6"/>
  <c r="DH91" i="6" s="1"/>
  <c r="DG33" i="6"/>
  <c r="DF33" i="6"/>
  <c r="DE33" i="6"/>
  <c r="DD33" i="6"/>
  <c r="DC33" i="6"/>
  <c r="DB33" i="6"/>
  <c r="DA33" i="6"/>
  <c r="DH32" i="6"/>
  <c r="DI90" i="6" s="1"/>
  <c r="DG32" i="6"/>
  <c r="DF32" i="6"/>
  <c r="DE32" i="6"/>
  <c r="DD32" i="6"/>
  <c r="DC32" i="6"/>
  <c r="DB32" i="6"/>
  <c r="DA32" i="6"/>
  <c r="DH31" i="6"/>
  <c r="DG31" i="6"/>
  <c r="DF31" i="6"/>
  <c r="DE31" i="6"/>
  <c r="DD31" i="6"/>
  <c r="DC31" i="6"/>
  <c r="DB31" i="6"/>
  <c r="DA31" i="6"/>
  <c r="DH30" i="6"/>
  <c r="DI88" i="6" s="1"/>
  <c r="DG30" i="6"/>
  <c r="DF30" i="6"/>
  <c r="DE30" i="6"/>
  <c r="DD30" i="6"/>
  <c r="DC30" i="6"/>
  <c r="DB30" i="6"/>
  <c r="DA30" i="6"/>
  <c r="DH29" i="6"/>
  <c r="DH87" i="6" s="1"/>
  <c r="DG29" i="6"/>
  <c r="DF29" i="6"/>
  <c r="DE29" i="6"/>
  <c r="DD29" i="6"/>
  <c r="DC29" i="6"/>
  <c r="DB29" i="6"/>
  <c r="DA29" i="6"/>
  <c r="DH28" i="6"/>
  <c r="DI86" i="6" s="1"/>
  <c r="DG28" i="6"/>
  <c r="DF28" i="6"/>
  <c r="DE28" i="6"/>
  <c r="DD28" i="6"/>
  <c r="DC28" i="6"/>
  <c r="DB28" i="6"/>
  <c r="DA28" i="6"/>
  <c r="DH27" i="6"/>
  <c r="DI85" i="6" s="1"/>
  <c r="DG27" i="6"/>
  <c r="DF27" i="6"/>
  <c r="DE27" i="6"/>
  <c r="DD27" i="6"/>
  <c r="DC27" i="6"/>
  <c r="DB27" i="6"/>
  <c r="DA27" i="6"/>
  <c r="DH26" i="6"/>
  <c r="DI84" i="6" s="1"/>
  <c r="DG26" i="6"/>
  <c r="DF26" i="6"/>
  <c r="DE26" i="6"/>
  <c r="DD26" i="6"/>
  <c r="DC26" i="6"/>
  <c r="DB26" i="6"/>
  <c r="DA26" i="6"/>
  <c r="DH25" i="6"/>
  <c r="DH83" i="6" s="1"/>
  <c r="DG25" i="6"/>
  <c r="DF25" i="6"/>
  <c r="DE25" i="6"/>
  <c r="DD25" i="6"/>
  <c r="DC25" i="6"/>
  <c r="DB25" i="6"/>
  <c r="DA25" i="6"/>
  <c r="DH24" i="6"/>
  <c r="DI82" i="6" s="1"/>
  <c r="DG24" i="6"/>
  <c r="DF24" i="6"/>
  <c r="DE24" i="6"/>
  <c r="DD24" i="6"/>
  <c r="DC24" i="6"/>
  <c r="DB24" i="6"/>
  <c r="DA24" i="6"/>
  <c r="DH23" i="6"/>
  <c r="DI81" i="6" s="1"/>
  <c r="DG23" i="6"/>
  <c r="DF23" i="6"/>
  <c r="DE23" i="6"/>
  <c r="DD23" i="6"/>
  <c r="DC23" i="6"/>
  <c r="DB23" i="6"/>
  <c r="DA23" i="6"/>
  <c r="DH22" i="6"/>
  <c r="DI80" i="6" s="1"/>
  <c r="DG22" i="6"/>
  <c r="DF22" i="6"/>
  <c r="DE22" i="6"/>
  <c r="DD22" i="6"/>
  <c r="DC22" i="6"/>
  <c r="DB22" i="6"/>
  <c r="DA22" i="6"/>
  <c r="DH21" i="6"/>
  <c r="DI79" i="6" s="1"/>
  <c r="DG21" i="6"/>
  <c r="DF21" i="6"/>
  <c r="DE21" i="6"/>
  <c r="DD21" i="6"/>
  <c r="DC21" i="6"/>
  <c r="DB21" i="6"/>
  <c r="DA21" i="6"/>
  <c r="DH20" i="6"/>
  <c r="DI78" i="6" s="1"/>
  <c r="DG20" i="6"/>
  <c r="DF20" i="6"/>
  <c r="DE20" i="6"/>
  <c r="DD20" i="6"/>
  <c r="DC20" i="6"/>
  <c r="DB20" i="6"/>
  <c r="DA20" i="6"/>
  <c r="DH19" i="6"/>
  <c r="DI77" i="6" s="1"/>
  <c r="DG19" i="6"/>
  <c r="DF19" i="6"/>
  <c r="DE19" i="6"/>
  <c r="DD19" i="6"/>
  <c r="DC19" i="6"/>
  <c r="DB19" i="6"/>
  <c r="DA19" i="6"/>
  <c r="DH18" i="6"/>
  <c r="DI76" i="6" s="1"/>
  <c r="DG18" i="6"/>
  <c r="DF18" i="6"/>
  <c r="DE18" i="6"/>
  <c r="DD18" i="6"/>
  <c r="DC18" i="6"/>
  <c r="DB18" i="6"/>
  <c r="DA18" i="6"/>
  <c r="DH17" i="6"/>
  <c r="DI75" i="6" s="1"/>
  <c r="DG17" i="6"/>
  <c r="DF17" i="6"/>
  <c r="DE17" i="6"/>
  <c r="DD17" i="6"/>
  <c r="DC17" i="6"/>
  <c r="DB17" i="6"/>
  <c r="DA17" i="6"/>
  <c r="DH16" i="6"/>
  <c r="DI74" i="6" s="1"/>
  <c r="DG16" i="6"/>
  <c r="DF16" i="6"/>
  <c r="DE16" i="6"/>
  <c r="DD16" i="6"/>
  <c r="DC16" i="6"/>
  <c r="DB16" i="6"/>
  <c r="DA16" i="6"/>
  <c r="DH15" i="6"/>
  <c r="DI73" i="6" s="1"/>
  <c r="DG15" i="6"/>
  <c r="DF15" i="6"/>
  <c r="DE15" i="6"/>
  <c r="DD15" i="6"/>
  <c r="DC15" i="6"/>
  <c r="DB15" i="6"/>
  <c r="DA15" i="6"/>
  <c r="DH14" i="6"/>
  <c r="DI72" i="6" s="1"/>
  <c r="DG14" i="6"/>
  <c r="DF14" i="6"/>
  <c r="DE14" i="6"/>
  <c r="DD14" i="6"/>
  <c r="DC14" i="6"/>
  <c r="DB14" i="6"/>
  <c r="DA14" i="6"/>
  <c r="DH13" i="6"/>
  <c r="DI71" i="6" s="1"/>
  <c r="DG13" i="6"/>
  <c r="DF13" i="6"/>
  <c r="DE13" i="6"/>
  <c r="DD13" i="6"/>
  <c r="DC13" i="6"/>
  <c r="DB13" i="6"/>
  <c r="DA13" i="6"/>
  <c r="DH12" i="6"/>
  <c r="DI70" i="6" s="1"/>
  <c r="DG12" i="6"/>
  <c r="DF12" i="6"/>
  <c r="DE12" i="6"/>
  <c r="DD12" i="6"/>
  <c r="DC12" i="6"/>
  <c r="DB12" i="6"/>
  <c r="DA12" i="6"/>
  <c r="DH11" i="6"/>
  <c r="DG11" i="6"/>
  <c r="DF11" i="6"/>
  <c r="DE11" i="6"/>
  <c r="DD11" i="6"/>
  <c r="DC11" i="6"/>
  <c r="DB11" i="6"/>
  <c r="DA11" i="6"/>
  <c r="CZ7" i="6"/>
  <c r="CZ70" i="6" s="1"/>
  <c r="CZ6" i="6"/>
  <c r="CZ101" i="6" s="1"/>
  <c r="DG4" i="6"/>
  <c r="DF4" i="6"/>
  <c r="DE4" i="6"/>
  <c r="DD4" i="6"/>
  <c r="DC4" i="6"/>
  <c r="DB4" i="6"/>
  <c r="DA4" i="6"/>
  <c r="DH60" i="4"/>
  <c r="DI118" i="4" s="1"/>
  <c r="DG60" i="4"/>
  <c r="DF60" i="4"/>
  <c r="DE60" i="4"/>
  <c r="DD60" i="4"/>
  <c r="DC60" i="4"/>
  <c r="DB60" i="4"/>
  <c r="DA60" i="4"/>
  <c r="DH59" i="4"/>
  <c r="DG59" i="4"/>
  <c r="DF59" i="4"/>
  <c r="DE59" i="4"/>
  <c r="DD59" i="4"/>
  <c r="DC59" i="4"/>
  <c r="DB59" i="4"/>
  <c r="DA59" i="4"/>
  <c r="DH58" i="4"/>
  <c r="DG58" i="4"/>
  <c r="DF58" i="4"/>
  <c r="DE58" i="4"/>
  <c r="DD58" i="4"/>
  <c r="DC58" i="4"/>
  <c r="DB58" i="4"/>
  <c r="DA58" i="4"/>
  <c r="DH57" i="4"/>
  <c r="DI115" i="4" s="1"/>
  <c r="DG57" i="4"/>
  <c r="DF57" i="4"/>
  <c r="DE57" i="4"/>
  <c r="DD57" i="4"/>
  <c r="DC57" i="4"/>
  <c r="DB57" i="4"/>
  <c r="DA57" i="4"/>
  <c r="DH56" i="4"/>
  <c r="DI114" i="4" s="1"/>
  <c r="DG56" i="4"/>
  <c r="DF56" i="4"/>
  <c r="DE56" i="4"/>
  <c r="DD56" i="4"/>
  <c r="DC56" i="4"/>
  <c r="DB56" i="4"/>
  <c r="DA56" i="4"/>
  <c r="DH55" i="4"/>
  <c r="DI113" i="4" s="1"/>
  <c r="DG55" i="4"/>
  <c r="DF55" i="4"/>
  <c r="DE55" i="4"/>
  <c r="DD55" i="4"/>
  <c r="DC55" i="4"/>
  <c r="DB55" i="4"/>
  <c r="DA55" i="4"/>
  <c r="DH54" i="4"/>
  <c r="DI112" i="4" s="1"/>
  <c r="DG54" i="4"/>
  <c r="DF54" i="4"/>
  <c r="DE54" i="4"/>
  <c r="DD54" i="4"/>
  <c r="DC54" i="4"/>
  <c r="DB54" i="4"/>
  <c r="DA54" i="4"/>
  <c r="DH53" i="4"/>
  <c r="DI111" i="4" s="1"/>
  <c r="DG53" i="4"/>
  <c r="DF53" i="4"/>
  <c r="DE53" i="4"/>
  <c r="DD53" i="4"/>
  <c r="DC53" i="4"/>
  <c r="DB53" i="4"/>
  <c r="DA53" i="4"/>
  <c r="DH52" i="4"/>
  <c r="DG52" i="4"/>
  <c r="DF52" i="4"/>
  <c r="DE52" i="4"/>
  <c r="DD52" i="4"/>
  <c r="DC52" i="4"/>
  <c r="DB52" i="4"/>
  <c r="DA52" i="4"/>
  <c r="DH51" i="4"/>
  <c r="DG51" i="4"/>
  <c r="DF51" i="4"/>
  <c r="DE51" i="4"/>
  <c r="DD51" i="4"/>
  <c r="DC51" i="4"/>
  <c r="DB51" i="4"/>
  <c r="DA51" i="4"/>
  <c r="DH50" i="4"/>
  <c r="DG50" i="4"/>
  <c r="DF50" i="4"/>
  <c r="DE50" i="4"/>
  <c r="DD50" i="4"/>
  <c r="DC50" i="4"/>
  <c r="DB50" i="4"/>
  <c r="DA50" i="4"/>
  <c r="DH49" i="4"/>
  <c r="DI107" i="4" s="1"/>
  <c r="DG49" i="4"/>
  <c r="DF49" i="4"/>
  <c r="DE49" i="4"/>
  <c r="DD49" i="4"/>
  <c r="DC49" i="4"/>
  <c r="DB49" i="4"/>
  <c r="DA49" i="4"/>
  <c r="DH48" i="4"/>
  <c r="DH106" i="4" s="1"/>
  <c r="DG48" i="4"/>
  <c r="DF48" i="4"/>
  <c r="DE48" i="4"/>
  <c r="DD48" i="4"/>
  <c r="DC48" i="4"/>
  <c r="DB48" i="4"/>
  <c r="DA48" i="4"/>
  <c r="DH47" i="4"/>
  <c r="DH105" i="4" s="1"/>
  <c r="DG47" i="4"/>
  <c r="DF47" i="4"/>
  <c r="DE47" i="4"/>
  <c r="DD47" i="4"/>
  <c r="DC47" i="4"/>
  <c r="DB47" i="4"/>
  <c r="DA47" i="4"/>
  <c r="DH46" i="4"/>
  <c r="DI104" i="4" s="1"/>
  <c r="DG46" i="4"/>
  <c r="DF46" i="4"/>
  <c r="DE46" i="4"/>
  <c r="DD46" i="4"/>
  <c r="DC46" i="4"/>
  <c r="DB46" i="4"/>
  <c r="DA46" i="4"/>
  <c r="DH45" i="4"/>
  <c r="DI103" i="4" s="1"/>
  <c r="DG45" i="4"/>
  <c r="DF45" i="4"/>
  <c r="DE45" i="4"/>
  <c r="DD45" i="4"/>
  <c r="DC45" i="4"/>
  <c r="DB45" i="4"/>
  <c r="DA45" i="4"/>
  <c r="DH44" i="4"/>
  <c r="DG44" i="4"/>
  <c r="DF44" i="4"/>
  <c r="DE44" i="4"/>
  <c r="DD44" i="4"/>
  <c r="DC44" i="4"/>
  <c r="DB44" i="4"/>
  <c r="DA44" i="4"/>
  <c r="DH43" i="4"/>
  <c r="DG43" i="4"/>
  <c r="DF43" i="4"/>
  <c r="DE43" i="4"/>
  <c r="DD43" i="4"/>
  <c r="DC43" i="4"/>
  <c r="DB43" i="4"/>
  <c r="DA43" i="4"/>
  <c r="DH42" i="4"/>
  <c r="DG42" i="4"/>
  <c r="DF42" i="4"/>
  <c r="DE42" i="4"/>
  <c r="DD42" i="4"/>
  <c r="DC42" i="4"/>
  <c r="DB42" i="4"/>
  <c r="DA42" i="4"/>
  <c r="DH41" i="4"/>
  <c r="DI99" i="4" s="1"/>
  <c r="DG41" i="4"/>
  <c r="DF41" i="4"/>
  <c r="DE41" i="4"/>
  <c r="DD41" i="4"/>
  <c r="DC41" i="4"/>
  <c r="DB41" i="4"/>
  <c r="DA41" i="4"/>
  <c r="DH40" i="4"/>
  <c r="DI98" i="4" s="1"/>
  <c r="DG40" i="4"/>
  <c r="DF40" i="4"/>
  <c r="DE40" i="4"/>
  <c r="DD40" i="4"/>
  <c r="DC40" i="4"/>
  <c r="DB40" i="4"/>
  <c r="DA40" i="4"/>
  <c r="DH39" i="4"/>
  <c r="DH97" i="4" s="1"/>
  <c r="DG39" i="4"/>
  <c r="DF39" i="4"/>
  <c r="DE39" i="4"/>
  <c r="DD39" i="4"/>
  <c r="DC39" i="4"/>
  <c r="DB39" i="4"/>
  <c r="DA39" i="4"/>
  <c r="DH38" i="4"/>
  <c r="DI96" i="4" s="1"/>
  <c r="DG38" i="4"/>
  <c r="DF38" i="4"/>
  <c r="DE38" i="4"/>
  <c r="DD38" i="4"/>
  <c r="DC38" i="4"/>
  <c r="DB38" i="4"/>
  <c r="DA38" i="4"/>
  <c r="DH37" i="4"/>
  <c r="DI95" i="4" s="1"/>
  <c r="DG37" i="4"/>
  <c r="DF37" i="4"/>
  <c r="DE37" i="4"/>
  <c r="DD37" i="4"/>
  <c r="DC37" i="4"/>
  <c r="DB37" i="4"/>
  <c r="DA37" i="4"/>
  <c r="DH36" i="4"/>
  <c r="DG36" i="4"/>
  <c r="DF36" i="4"/>
  <c r="DE36" i="4"/>
  <c r="DD36" i="4"/>
  <c r="DC36" i="4"/>
  <c r="DB36" i="4"/>
  <c r="DA36" i="4"/>
  <c r="DH35" i="4"/>
  <c r="DG35" i="4"/>
  <c r="DF35" i="4"/>
  <c r="DE35" i="4"/>
  <c r="DD35" i="4"/>
  <c r="DC35" i="4"/>
  <c r="DB35" i="4"/>
  <c r="DA35" i="4"/>
  <c r="DH34" i="4"/>
  <c r="DG34" i="4"/>
  <c r="DF34" i="4"/>
  <c r="DE34" i="4"/>
  <c r="DD34" i="4"/>
  <c r="DC34" i="4"/>
  <c r="DB34" i="4"/>
  <c r="DA34" i="4"/>
  <c r="DH33" i="4"/>
  <c r="DI91" i="4" s="1"/>
  <c r="DG33" i="4"/>
  <c r="DF33" i="4"/>
  <c r="DE33" i="4"/>
  <c r="DD33" i="4"/>
  <c r="DC33" i="4"/>
  <c r="DB33" i="4"/>
  <c r="DA33" i="4"/>
  <c r="DH32" i="4"/>
  <c r="DI90" i="4" s="1"/>
  <c r="DG32" i="4"/>
  <c r="DF32" i="4"/>
  <c r="DE32" i="4"/>
  <c r="DD32" i="4"/>
  <c r="DC32" i="4"/>
  <c r="DB32" i="4"/>
  <c r="DA32" i="4"/>
  <c r="DH31" i="4"/>
  <c r="DG31" i="4"/>
  <c r="DF31" i="4"/>
  <c r="DE31" i="4"/>
  <c r="DD31" i="4"/>
  <c r="DC31" i="4"/>
  <c r="DB31" i="4"/>
  <c r="DA31" i="4"/>
  <c r="DH30" i="4"/>
  <c r="DI88" i="4" s="1"/>
  <c r="DG30" i="4"/>
  <c r="DF30" i="4"/>
  <c r="DE30" i="4"/>
  <c r="DD30" i="4"/>
  <c r="DC30" i="4"/>
  <c r="DB30" i="4"/>
  <c r="DA30" i="4"/>
  <c r="DH29" i="4"/>
  <c r="DI87" i="4" s="1"/>
  <c r="DG29" i="4"/>
  <c r="DF29" i="4"/>
  <c r="DE29" i="4"/>
  <c r="DD29" i="4"/>
  <c r="DC29" i="4"/>
  <c r="DB29" i="4"/>
  <c r="DA29" i="4"/>
  <c r="DH28" i="4"/>
  <c r="DG28" i="4"/>
  <c r="DF28" i="4"/>
  <c r="DE28" i="4"/>
  <c r="DD28" i="4"/>
  <c r="DC28" i="4"/>
  <c r="DB28" i="4"/>
  <c r="DA28" i="4"/>
  <c r="DH27" i="4"/>
  <c r="DG27" i="4"/>
  <c r="DF27" i="4"/>
  <c r="DE27" i="4"/>
  <c r="DD27" i="4"/>
  <c r="DC27" i="4"/>
  <c r="DB27" i="4"/>
  <c r="DA27" i="4"/>
  <c r="DH26" i="4"/>
  <c r="DG26" i="4"/>
  <c r="DF26" i="4"/>
  <c r="DE26" i="4"/>
  <c r="DD26" i="4"/>
  <c r="DC26" i="4"/>
  <c r="DB26" i="4"/>
  <c r="DA26" i="4"/>
  <c r="DH25" i="4"/>
  <c r="DI83" i="4" s="1"/>
  <c r="DG25" i="4"/>
  <c r="DF25" i="4"/>
  <c r="DE25" i="4"/>
  <c r="DD25" i="4"/>
  <c r="DC25" i="4"/>
  <c r="DB25" i="4"/>
  <c r="DA25" i="4"/>
  <c r="DH24" i="4"/>
  <c r="DI82" i="4" s="1"/>
  <c r="DG24" i="4"/>
  <c r="DF24" i="4"/>
  <c r="DE24" i="4"/>
  <c r="DD24" i="4"/>
  <c r="DC24" i="4"/>
  <c r="DB24" i="4"/>
  <c r="DA24" i="4"/>
  <c r="DH23" i="4"/>
  <c r="DG23" i="4"/>
  <c r="DF23" i="4"/>
  <c r="DE23" i="4"/>
  <c r="DD23" i="4"/>
  <c r="DC23" i="4"/>
  <c r="DB23" i="4"/>
  <c r="DA23" i="4"/>
  <c r="DH22" i="4"/>
  <c r="DH80" i="4" s="1"/>
  <c r="DG22" i="4"/>
  <c r="DF22" i="4"/>
  <c r="DE22" i="4"/>
  <c r="DD22" i="4"/>
  <c r="DC22" i="4"/>
  <c r="DB22" i="4"/>
  <c r="DA22" i="4"/>
  <c r="DH21" i="4"/>
  <c r="DG21" i="4"/>
  <c r="DF21" i="4"/>
  <c r="DE21" i="4"/>
  <c r="DD21" i="4"/>
  <c r="DC21" i="4"/>
  <c r="DB21" i="4"/>
  <c r="DA21" i="4"/>
  <c r="DH20" i="4"/>
  <c r="DH78" i="4" s="1"/>
  <c r="DG20" i="4"/>
  <c r="DF20" i="4"/>
  <c r="DE20" i="4"/>
  <c r="DD20" i="4"/>
  <c r="DC20" i="4"/>
  <c r="DB20" i="4"/>
  <c r="DA20" i="4"/>
  <c r="DH19" i="4"/>
  <c r="DG19" i="4"/>
  <c r="DF19" i="4"/>
  <c r="DE19" i="4"/>
  <c r="DD19" i="4"/>
  <c r="DC19" i="4"/>
  <c r="DB19" i="4"/>
  <c r="DA19" i="4"/>
  <c r="DH18" i="4"/>
  <c r="DG18" i="4"/>
  <c r="DF18" i="4"/>
  <c r="DE18" i="4"/>
  <c r="DD18" i="4"/>
  <c r="DC18" i="4"/>
  <c r="DB18" i="4"/>
  <c r="DA18" i="4"/>
  <c r="DH17" i="4"/>
  <c r="DG17" i="4"/>
  <c r="DF17" i="4"/>
  <c r="DE17" i="4"/>
  <c r="DD17" i="4"/>
  <c r="DC17" i="4"/>
  <c r="DB17" i="4"/>
  <c r="DA17" i="4"/>
  <c r="DH16" i="4"/>
  <c r="DH74" i="4" s="1"/>
  <c r="DG16" i="4"/>
  <c r="DF16" i="4"/>
  <c r="DE16" i="4"/>
  <c r="DD16" i="4"/>
  <c r="DC16" i="4"/>
  <c r="DB16" i="4"/>
  <c r="DA16" i="4"/>
  <c r="DH15" i="4"/>
  <c r="DG15" i="4"/>
  <c r="DF15" i="4"/>
  <c r="DE15" i="4"/>
  <c r="DD15" i="4"/>
  <c r="DC15" i="4"/>
  <c r="DB15" i="4"/>
  <c r="DA15" i="4"/>
  <c r="DH14" i="4"/>
  <c r="DI72" i="4" s="1"/>
  <c r="DG14" i="4"/>
  <c r="DF14" i="4"/>
  <c r="DE14" i="4"/>
  <c r="DD14" i="4"/>
  <c r="DC14" i="4"/>
  <c r="DB14" i="4"/>
  <c r="DA14" i="4"/>
  <c r="DH13" i="4"/>
  <c r="DG13" i="4"/>
  <c r="DF13" i="4"/>
  <c r="DE13" i="4"/>
  <c r="DD13" i="4"/>
  <c r="DC13" i="4"/>
  <c r="DB13" i="4"/>
  <c r="DA13" i="4"/>
  <c r="DH12" i="4"/>
  <c r="DI70" i="4" s="1"/>
  <c r="DG12" i="4"/>
  <c r="DF12" i="4"/>
  <c r="DE12" i="4"/>
  <c r="DD12" i="4"/>
  <c r="DC12" i="4"/>
  <c r="DB12" i="4"/>
  <c r="DA12" i="4"/>
  <c r="DH11" i="4"/>
  <c r="DG11" i="4"/>
  <c r="DF11" i="4"/>
  <c r="DE11" i="4"/>
  <c r="DD11" i="4"/>
  <c r="DC11" i="4"/>
  <c r="DB11" i="4"/>
  <c r="DA11" i="4"/>
  <c r="CZ7" i="4"/>
  <c r="CZ20" i="4" s="1"/>
  <c r="CZ6" i="4"/>
  <c r="CZ91" i="4" s="1"/>
  <c r="DG4" i="4"/>
  <c r="DF4" i="4"/>
  <c r="DE4" i="4"/>
  <c r="DD4" i="4"/>
  <c r="DC4" i="4"/>
  <c r="DB4" i="4"/>
  <c r="DA4" i="4"/>
  <c r="DE7" i="6" l="1"/>
  <c r="DE6" i="7"/>
  <c r="DD6" i="7"/>
  <c r="CZ39" i="7"/>
  <c r="CZ47" i="7"/>
  <c r="DB6" i="6"/>
  <c r="CZ11" i="6"/>
  <c r="DC6" i="6"/>
  <c r="DJ55" i="6" s="1"/>
  <c r="DJ113" i="6" s="1"/>
  <c r="DD6" i="6"/>
  <c r="CZ22" i="6"/>
  <c r="DE6" i="6"/>
  <c r="CZ25" i="6"/>
  <c r="DG6" i="6"/>
  <c r="CZ39" i="6"/>
  <c r="CZ60" i="7"/>
  <c r="CZ19" i="6"/>
  <c r="DK6" i="6"/>
  <c r="CZ103" i="6"/>
  <c r="CZ19" i="7"/>
  <c r="DG6" i="7"/>
  <c r="DG79" i="7" s="1"/>
  <c r="DJ6" i="6"/>
  <c r="CZ31" i="6"/>
  <c r="DL6" i="7"/>
  <c r="DB6" i="8"/>
  <c r="DB77" i="8" s="1"/>
  <c r="DG6" i="8"/>
  <c r="DG81" i="8" s="1"/>
  <c r="DJ6" i="4"/>
  <c r="CZ21" i="4"/>
  <c r="CZ35" i="4"/>
  <c r="CZ75" i="6"/>
  <c r="DD6" i="4"/>
  <c r="CZ77" i="6"/>
  <c r="CZ13" i="7"/>
  <c r="DD7" i="8"/>
  <c r="DD74" i="8" s="1"/>
  <c r="DA7" i="4"/>
  <c r="DF7" i="6"/>
  <c r="CZ85" i="6"/>
  <c r="CZ49" i="7"/>
  <c r="DD6" i="8"/>
  <c r="DD71" i="8" s="1"/>
  <c r="DG7" i="8"/>
  <c r="DG78" i="8" s="1"/>
  <c r="CZ19" i="8"/>
  <c r="CZ49" i="8"/>
  <c r="CZ26" i="4"/>
  <c r="DB7" i="4"/>
  <c r="CZ36" i="4"/>
  <c r="DJ7" i="6"/>
  <c r="CZ28" i="6"/>
  <c r="CZ99" i="6"/>
  <c r="CZ53" i="7"/>
  <c r="DE6" i="8"/>
  <c r="DE81" i="8" s="1"/>
  <c r="DJ7" i="8"/>
  <c r="CZ21" i="8"/>
  <c r="CZ51" i="8"/>
  <c r="DC7" i="4"/>
  <c r="CZ52" i="8"/>
  <c r="CZ14" i="6"/>
  <c r="CZ114" i="6"/>
  <c r="CZ90" i="7"/>
  <c r="DJ6" i="8"/>
  <c r="CZ11" i="8"/>
  <c r="CZ30" i="8"/>
  <c r="CZ73" i="8"/>
  <c r="CZ52" i="4"/>
  <c r="DK7" i="4"/>
  <c r="CZ60" i="4"/>
  <c r="CZ18" i="4"/>
  <c r="CZ67" i="4"/>
  <c r="DL6" i="6"/>
  <c r="CZ17" i="6"/>
  <c r="CZ55" i="6"/>
  <c r="CZ149" i="6"/>
  <c r="CZ15" i="7"/>
  <c r="CZ98" i="7"/>
  <c r="DL6" i="8"/>
  <c r="CZ13" i="8"/>
  <c r="CZ35" i="8"/>
  <c r="CZ74" i="8"/>
  <c r="CZ18" i="6"/>
  <c r="CZ58" i="6"/>
  <c r="CZ16" i="8"/>
  <c r="CZ36" i="8"/>
  <c r="DD73" i="6"/>
  <c r="DB7" i="6"/>
  <c r="DA6" i="8"/>
  <c r="DB7" i="8"/>
  <c r="DB74" i="8" s="1"/>
  <c r="CZ17" i="8"/>
  <c r="CZ40" i="8"/>
  <c r="DI79" i="8"/>
  <c r="DH73" i="8"/>
  <c r="DI82" i="8"/>
  <c r="DI103" i="7"/>
  <c r="DI81" i="8"/>
  <c r="DI95" i="8"/>
  <c r="DH97" i="8"/>
  <c r="DH83" i="8"/>
  <c r="DI99" i="8"/>
  <c r="DH85" i="8"/>
  <c r="DH103" i="8"/>
  <c r="DA67" i="8"/>
  <c r="DI75" i="8"/>
  <c r="DI87" i="8"/>
  <c r="DH69" i="7"/>
  <c r="DI88" i="8"/>
  <c r="DH105" i="8"/>
  <c r="DH91" i="8"/>
  <c r="DH113" i="8"/>
  <c r="DH69" i="8"/>
  <c r="DI114" i="8"/>
  <c r="DF6" i="8"/>
  <c r="DA7" i="8"/>
  <c r="CZ60" i="8"/>
  <c r="DH118" i="8"/>
  <c r="DI118" i="8"/>
  <c r="DH70" i="8"/>
  <c r="DI71" i="8"/>
  <c r="DI76" i="8"/>
  <c r="DI84" i="8"/>
  <c r="DI102" i="8"/>
  <c r="DI112" i="8"/>
  <c r="DH77" i="8"/>
  <c r="DI77" i="8"/>
  <c r="DH94" i="8"/>
  <c r="DI94" i="8"/>
  <c r="DH110" i="8"/>
  <c r="DI110" i="8"/>
  <c r="CZ173" i="8"/>
  <c r="DF124" i="8"/>
  <c r="CZ171" i="8"/>
  <c r="CZ163" i="8"/>
  <c r="CZ155" i="8"/>
  <c r="CZ147" i="8"/>
  <c r="CZ139" i="8"/>
  <c r="CZ131" i="8"/>
  <c r="CZ127" i="8"/>
  <c r="CZ117" i="8"/>
  <c r="CZ169" i="8"/>
  <c r="CZ167" i="8"/>
  <c r="CZ125" i="8"/>
  <c r="CZ111" i="8"/>
  <c r="CZ107" i="8"/>
  <c r="CZ103" i="8"/>
  <c r="CZ99" i="8"/>
  <c r="CZ95" i="8"/>
  <c r="CZ91" i="8"/>
  <c r="CZ87" i="8"/>
  <c r="CZ83" i="8"/>
  <c r="CZ81" i="8"/>
  <c r="CZ79" i="8"/>
  <c r="CZ77" i="8"/>
  <c r="CZ75" i="8"/>
  <c r="CZ165" i="8"/>
  <c r="CZ161" i="8"/>
  <c r="CZ159" i="8"/>
  <c r="CZ141" i="8"/>
  <c r="CZ137" i="8"/>
  <c r="CZ135" i="8"/>
  <c r="CZ129" i="8"/>
  <c r="CZ113" i="8"/>
  <c r="CZ109" i="8"/>
  <c r="CZ105" i="8"/>
  <c r="CZ101" i="8"/>
  <c r="CZ97" i="8"/>
  <c r="CZ93" i="8"/>
  <c r="CZ89" i="8"/>
  <c r="CZ85" i="8"/>
  <c r="CZ133" i="8"/>
  <c r="CZ153" i="8"/>
  <c r="CZ145" i="8"/>
  <c r="CZ151" i="8"/>
  <c r="CZ143" i="8"/>
  <c r="CZ66" i="8"/>
  <c r="CZ53" i="8"/>
  <c r="CZ45" i="8"/>
  <c r="CZ37" i="8"/>
  <c r="CZ29" i="8"/>
  <c r="CZ149" i="8"/>
  <c r="CZ55" i="8"/>
  <c r="CZ47" i="8"/>
  <c r="CZ39" i="8"/>
  <c r="CZ31" i="8"/>
  <c r="CZ23" i="8"/>
  <c r="CZ15" i="8"/>
  <c r="DC7" i="8"/>
  <c r="DK7" i="8"/>
  <c r="CZ26" i="8"/>
  <c r="CZ33" i="8"/>
  <c r="CZ44" i="8"/>
  <c r="CZ57" i="8"/>
  <c r="DI115" i="8"/>
  <c r="DH115" i="8"/>
  <c r="CZ67" i="8"/>
  <c r="CZ71" i="8"/>
  <c r="CZ72" i="8"/>
  <c r="DE75" i="8"/>
  <c r="CZ108" i="8"/>
  <c r="DI107" i="8"/>
  <c r="DH107" i="8"/>
  <c r="CZ70" i="8"/>
  <c r="DI80" i="8"/>
  <c r="DB82" i="8"/>
  <c r="DE7" i="8"/>
  <c r="CZ14" i="8"/>
  <c r="CZ20" i="8"/>
  <c r="DH78" i="8"/>
  <c r="DI78" i="8"/>
  <c r="CZ27" i="8"/>
  <c r="CZ34" i="8"/>
  <c r="DH92" i="8"/>
  <c r="DI92" i="8"/>
  <c r="CZ41" i="8"/>
  <c r="CZ54" i="8"/>
  <c r="CZ58" i="8"/>
  <c r="DI116" i="8"/>
  <c r="DH116" i="8"/>
  <c r="CZ69" i="8"/>
  <c r="DD72" i="8"/>
  <c r="DD73" i="8"/>
  <c r="CZ96" i="8"/>
  <c r="DI100" i="8"/>
  <c r="CZ110" i="8"/>
  <c r="CZ115" i="8"/>
  <c r="DC6" i="8"/>
  <c r="DK6" i="8"/>
  <c r="DF7" i="8"/>
  <c r="DI38" i="8" s="1"/>
  <c r="DA66" i="8"/>
  <c r="CZ24" i="8"/>
  <c r="CZ38" i="8"/>
  <c r="DH96" i="8"/>
  <c r="DI96" i="8"/>
  <c r="CZ46" i="8"/>
  <c r="DH104" i="8"/>
  <c r="DI104" i="8"/>
  <c r="CZ50" i="8"/>
  <c r="DH108" i="8"/>
  <c r="DI108" i="8"/>
  <c r="CZ59" i="8"/>
  <c r="DI117" i="8"/>
  <c r="DH117" i="8"/>
  <c r="DG73" i="8"/>
  <c r="DB76" i="8"/>
  <c r="DI86" i="8"/>
  <c r="DA66" i="7"/>
  <c r="DI109" i="8"/>
  <c r="DH109" i="8"/>
  <c r="DG71" i="8"/>
  <c r="DI74" i="8"/>
  <c r="DI90" i="8"/>
  <c r="DH93" i="8"/>
  <c r="DH101" i="8"/>
  <c r="CZ157" i="8"/>
  <c r="CZ168" i="8"/>
  <c r="CZ160" i="8"/>
  <c r="CZ152" i="8"/>
  <c r="CZ144" i="8"/>
  <c r="CZ136" i="8"/>
  <c r="CZ174" i="8"/>
  <c r="CZ172" i="8"/>
  <c r="CZ164" i="8"/>
  <c r="CZ156" i="8"/>
  <c r="CZ148" i="8"/>
  <c r="CZ140" i="8"/>
  <c r="CZ132" i="8"/>
  <c r="CZ126" i="8"/>
  <c r="CZ170" i="8"/>
  <c r="CZ166" i="8"/>
  <c r="CZ162" i="8"/>
  <c r="CZ158" i="8"/>
  <c r="DG124" i="8"/>
  <c r="CZ138" i="8"/>
  <c r="CZ134" i="8"/>
  <c r="CZ128" i="8"/>
  <c r="CZ82" i="8"/>
  <c r="CZ80" i="8"/>
  <c r="CZ78" i="8"/>
  <c r="CZ76" i="8"/>
  <c r="CZ118" i="8"/>
  <c r="CZ104" i="8"/>
  <c r="CZ102" i="8"/>
  <c r="CZ150" i="8"/>
  <c r="CZ142" i="8"/>
  <c r="CZ114" i="8"/>
  <c r="CZ88" i="8"/>
  <c r="CZ86" i="8"/>
  <c r="CZ56" i="8"/>
  <c r="CZ48" i="8"/>
  <c r="CZ154" i="8"/>
  <c r="CZ92" i="8"/>
  <c r="CZ90" i="8"/>
  <c r="CZ130" i="8"/>
  <c r="CZ100" i="8"/>
  <c r="CZ98" i="8"/>
  <c r="CZ12" i="8"/>
  <c r="CZ28" i="8"/>
  <c r="CZ32" i="8"/>
  <c r="CZ43" i="8"/>
  <c r="DH72" i="8"/>
  <c r="CZ84" i="8"/>
  <c r="CZ94" i="8"/>
  <c r="CZ106" i="8"/>
  <c r="CZ112" i="8"/>
  <c r="CZ146" i="8"/>
  <c r="DH89" i="8"/>
  <c r="DI106" i="8"/>
  <c r="DI98" i="8"/>
  <c r="DH111" i="8"/>
  <c r="DI92" i="7"/>
  <c r="DI81" i="7"/>
  <c r="DH93" i="7"/>
  <c r="DI84" i="7"/>
  <c r="DH95" i="7"/>
  <c r="DI104" i="7"/>
  <c r="DH85" i="7"/>
  <c r="DH87" i="7"/>
  <c r="DI96" i="7"/>
  <c r="DI108" i="7"/>
  <c r="DH109" i="7"/>
  <c r="DG80" i="7"/>
  <c r="DI88" i="7"/>
  <c r="DI100" i="7"/>
  <c r="DI111" i="7"/>
  <c r="DH101" i="7"/>
  <c r="DI112" i="7"/>
  <c r="DD81" i="7"/>
  <c r="DD79" i="7"/>
  <c r="DD77" i="7"/>
  <c r="DD75" i="7"/>
  <c r="DD73" i="7"/>
  <c r="DD71" i="7"/>
  <c r="CZ170" i="7"/>
  <c r="CZ162" i="7"/>
  <c r="CZ154" i="7"/>
  <c r="CZ146" i="7"/>
  <c r="CZ138" i="7"/>
  <c r="CZ130" i="7"/>
  <c r="CZ128" i="7"/>
  <c r="DG124" i="7"/>
  <c r="CZ168" i="7"/>
  <c r="CZ160" i="7"/>
  <c r="CZ152" i="7"/>
  <c r="CZ144" i="7"/>
  <c r="CZ136" i="7"/>
  <c r="CZ174" i="7"/>
  <c r="CZ166" i="7"/>
  <c r="CZ158" i="7"/>
  <c r="CZ150" i="7"/>
  <c r="CZ142" i="7"/>
  <c r="CZ134" i="7"/>
  <c r="CZ116" i="7"/>
  <c r="CZ172" i="7"/>
  <c r="CZ140" i="7"/>
  <c r="CZ54" i="7"/>
  <c r="CZ46" i="7"/>
  <c r="CZ38" i="7"/>
  <c r="CZ30" i="7"/>
  <c r="CZ22" i="7"/>
  <c r="CZ14" i="7"/>
  <c r="CZ164" i="7"/>
  <c r="CZ132" i="7"/>
  <c r="CZ114" i="7"/>
  <c r="CZ67" i="7"/>
  <c r="CZ118" i="7"/>
  <c r="CZ112" i="7"/>
  <c r="CZ156" i="7"/>
  <c r="CZ126" i="7"/>
  <c r="CZ82" i="7"/>
  <c r="CZ80" i="7"/>
  <c r="CZ78" i="7"/>
  <c r="CZ76" i="7"/>
  <c r="CZ74" i="7"/>
  <c r="CZ72" i="7"/>
  <c r="CZ70" i="7"/>
  <c r="CZ58" i="7"/>
  <c r="CZ50" i="7"/>
  <c r="CZ42" i="7"/>
  <c r="CZ34" i="7"/>
  <c r="CZ26" i="7"/>
  <c r="CZ18" i="7"/>
  <c r="CZ12" i="7"/>
  <c r="CZ52" i="7"/>
  <c r="DI110" i="7"/>
  <c r="DH110" i="7"/>
  <c r="CZ56" i="7"/>
  <c r="DI114" i="7"/>
  <c r="DH114" i="7"/>
  <c r="DI70" i="7"/>
  <c r="DG74" i="7"/>
  <c r="DG78" i="7"/>
  <c r="DG82" i="7"/>
  <c r="DE81" i="7"/>
  <c r="DE79" i="7"/>
  <c r="DE77" i="7"/>
  <c r="DE75" i="7"/>
  <c r="DE73" i="7"/>
  <c r="DE71" i="7"/>
  <c r="DF6" i="7"/>
  <c r="DA7" i="7"/>
  <c r="DA67" i="7"/>
  <c r="CZ16" i="7"/>
  <c r="DI74" i="7"/>
  <c r="DH74" i="7"/>
  <c r="CZ23" i="7"/>
  <c r="CZ31" i="7"/>
  <c r="CZ44" i="7"/>
  <c r="DI102" i="7"/>
  <c r="DH102" i="7"/>
  <c r="CZ48" i="7"/>
  <c r="DI106" i="7"/>
  <c r="DH106" i="7"/>
  <c r="CZ57" i="7"/>
  <c r="DI115" i="7"/>
  <c r="DH115" i="7"/>
  <c r="CZ88" i="7"/>
  <c r="CZ96" i="7"/>
  <c r="CZ104" i="7"/>
  <c r="CZ20" i="7"/>
  <c r="DI78" i="7"/>
  <c r="DH78" i="7"/>
  <c r="CZ36" i="7"/>
  <c r="DI94" i="7"/>
  <c r="DH94" i="7"/>
  <c r="CZ40" i="7"/>
  <c r="DI98" i="7"/>
  <c r="DH98" i="7"/>
  <c r="DI73" i="7"/>
  <c r="DI77" i="7"/>
  <c r="CZ148" i="7"/>
  <c r="CZ173" i="7"/>
  <c r="CZ165" i="7"/>
  <c r="CZ157" i="7"/>
  <c r="CZ149" i="7"/>
  <c r="CZ141" i="7"/>
  <c r="CZ133" i="7"/>
  <c r="DF124" i="7"/>
  <c r="CZ171" i="7"/>
  <c r="CZ163" i="7"/>
  <c r="CZ155" i="7"/>
  <c r="CZ147" i="7"/>
  <c r="CZ139" i="7"/>
  <c r="CZ131" i="7"/>
  <c r="CZ127" i="7"/>
  <c r="CZ129" i="7"/>
  <c r="CZ169" i="7"/>
  <c r="CZ161" i="7"/>
  <c r="CZ153" i="7"/>
  <c r="CZ145" i="7"/>
  <c r="CZ137" i="7"/>
  <c r="CZ125" i="7"/>
  <c r="CZ167" i="7"/>
  <c r="CZ135" i="7"/>
  <c r="CZ111" i="7"/>
  <c r="CZ107" i="7"/>
  <c r="CZ103" i="7"/>
  <c r="CZ99" i="7"/>
  <c r="CZ95" i="7"/>
  <c r="CZ91" i="7"/>
  <c r="CZ87" i="7"/>
  <c r="CZ83" i="7"/>
  <c r="CZ81" i="7"/>
  <c r="CZ79" i="7"/>
  <c r="CZ77" i="7"/>
  <c r="CZ75" i="7"/>
  <c r="CZ73" i="7"/>
  <c r="CZ71" i="7"/>
  <c r="CZ59" i="7"/>
  <c r="CZ51" i="7"/>
  <c r="CZ43" i="7"/>
  <c r="CZ35" i="7"/>
  <c r="CZ27" i="7"/>
  <c r="CZ159" i="7"/>
  <c r="CZ151" i="7"/>
  <c r="CZ113" i="7"/>
  <c r="CZ109" i="7"/>
  <c r="CZ105" i="7"/>
  <c r="CZ101" i="7"/>
  <c r="CZ97" i="7"/>
  <c r="CZ93" i="7"/>
  <c r="CZ89" i="7"/>
  <c r="CZ85" i="7"/>
  <c r="DC7" i="7"/>
  <c r="DK7" i="7"/>
  <c r="CZ17" i="7"/>
  <c r="CZ24" i="7"/>
  <c r="DI82" i="7"/>
  <c r="DH82" i="7"/>
  <c r="CZ28" i="7"/>
  <c r="DI86" i="7"/>
  <c r="DH86" i="7"/>
  <c r="CZ32" i="7"/>
  <c r="DI90" i="7"/>
  <c r="DH90" i="7"/>
  <c r="CZ41" i="7"/>
  <c r="CZ45" i="7"/>
  <c r="CZ69" i="7"/>
  <c r="DH83" i="7"/>
  <c r="CZ86" i="7"/>
  <c r="DH91" i="7"/>
  <c r="CZ94" i="7"/>
  <c r="DH99" i="7"/>
  <c r="CZ102" i="7"/>
  <c r="DH107" i="7"/>
  <c r="CZ110" i="7"/>
  <c r="CZ115" i="7"/>
  <c r="DI118" i="7"/>
  <c r="DH118" i="7"/>
  <c r="DG70" i="7"/>
  <c r="DA6" i="7"/>
  <c r="DD7" i="7"/>
  <c r="DL7" i="7"/>
  <c r="CZ21" i="7"/>
  <c r="CZ33" i="7"/>
  <c r="CZ37" i="7"/>
  <c r="DG72" i="7"/>
  <c r="DG76" i="7"/>
  <c r="DJ7" i="7"/>
  <c r="DB6" i="7"/>
  <c r="DJ6" i="7"/>
  <c r="DE7" i="7"/>
  <c r="CZ11" i="7"/>
  <c r="CZ25" i="7"/>
  <c r="CZ29" i="7"/>
  <c r="CZ84" i="7"/>
  <c r="DH89" i="7"/>
  <c r="CZ92" i="7"/>
  <c r="DH97" i="7"/>
  <c r="CZ100" i="7"/>
  <c r="DH105" i="7"/>
  <c r="CZ108" i="7"/>
  <c r="CZ143" i="7"/>
  <c r="DB7" i="7"/>
  <c r="DC6" i="7"/>
  <c r="DK6" i="7"/>
  <c r="DF7" i="7"/>
  <c r="CZ55" i="7"/>
  <c r="DI113" i="7"/>
  <c r="DH113" i="7"/>
  <c r="DI71" i="7"/>
  <c r="DI75" i="7"/>
  <c r="DI79" i="7"/>
  <c r="CZ117" i="7"/>
  <c r="DH72" i="7"/>
  <c r="DH76" i="7"/>
  <c r="DH80" i="7"/>
  <c r="DI117" i="7"/>
  <c r="DH117" i="7"/>
  <c r="DH116" i="7"/>
  <c r="DI87" i="6"/>
  <c r="DI103" i="6"/>
  <c r="DH110" i="6"/>
  <c r="DH92" i="6"/>
  <c r="DI95" i="6"/>
  <c r="DH106" i="6"/>
  <c r="DH96" i="6"/>
  <c r="DI107" i="6"/>
  <c r="DH78" i="6"/>
  <c r="DA66" i="6"/>
  <c r="DH79" i="6"/>
  <c r="DI99" i="6"/>
  <c r="DI111" i="6"/>
  <c r="DA67" i="6"/>
  <c r="DH82" i="6"/>
  <c r="DH100" i="6"/>
  <c r="DH102" i="6"/>
  <c r="DH115" i="6"/>
  <c r="DH71" i="6"/>
  <c r="DI116" i="6"/>
  <c r="DH116" i="6"/>
  <c r="DG7" i="6"/>
  <c r="CZ32" i="6"/>
  <c r="DI97" i="6"/>
  <c r="DH97" i="6"/>
  <c r="DH73" i="6"/>
  <c r="DD75" i="6"/>
  <c r="CZ79" i="6"/>
  <c r="DH80" i="6"/>
  <c r="CZ89" i="6"/>
  <c r="CZ107" i="6"/>
  <c r="CZ170" i="6"/>
  <c r="CZ162" i="6"/>
  <c r="CZ168" i="6"/>
  <c r="CZ160" i="6"/>
  <c r="CZ152" i="6"/>
  <c r="CZ144" i="6"/>
  <c r="CZ136" i="6"/>
  <c r="CZ174" i="6"/>
  <c r="CZ166" i="6"/>
  <c r="CZ158" i="6"/>
  <c r="CZ150" i="6"/>
  <c r="CZ142" i="6"/>
  <c r="CZ134" i="6"/>
  <c r="CZ116" i="6"/>
  <c r="CZ164" i="6"/>
  <c r="CZ146" i="6"/>
  <c r="CZ110" i="6"/>
  <c r="CZ106" i="6"/>
  <c r="CZ102" i="6"/>
  <c r="CZ98" i="6"/>
  <c r="CZ94" i="6"/>
  <c r="CZ90" i="6"/>
  <c r="CZ86" i="6"/>
  <c r="CZ60" i="6"/>
  <c r="CZ52" i="6"/>
  <c r="CZ44" i="6"/>
  <c r="CZ154" i="6"/>
  <c r="CZ172" i="6"/>
  <c r="CZ67" i="6"/>
  <c r="CZ132" i="6"/>
  <c r="DG124" i="6"/>
  <c r="CZ112" i="6"/>
  <c r="CZ108" i="6"/>
  <c r="CZ104" i="6"/>
  <c r="CZ100" i="6"/>
  <c r="CZ96" i="6"/>
  <c r="CZ92" i="6"/>
  <c r="CZ88" i="6"/>
  <c r="CZ84" i="6"/>
  <c r="CZ56" i="6"/>
  <c r="CZ48" i="6"/>
  <c r="CZ140" i="6"/>
  <c r="CZ12" i="6"/>
  <c r="CZ36" i="6"/>
  <c r="CZ46" i="6"/>
  <c r="CZ72" i="6"/>
  <c r="DH75" i="6"/>
  <c r="DD77" i="6"/>
  <c r="CZ81" i="6"/>
  <c r="CZ93" i="6"/>
  <c r="CZ111" i="6"/>
  <c r="CZ128" i="6"/>
  <c r="DE81" i="6"/>
  <c r="DE79" i="6"/>
  <c r="DE77" i="6"/>
  <c r="DE75" i="6"/>
  <c r="DE73" i="6"/>
  <c r="DE71" i="6"/>
  <c r="CZ20" i="6"/>
  <c r="DF6" i="6"/>
  <c r="DI23" i="6" s="1"/>
  <c r="DA7" i="6"/>
  <c r="CZ15" i="6"/>
  <c r="CZ23" i="6"/>
  <c r="CZ26" i="6"/>
  <c r="CZ33" i="6"/>
  <c r="CZ40" i="6"/>
  <c r="CZ47" i="6"/>
  <c r="DI105" i="6"/>
  <c r="DH105" i="6"/>
  <c r="CZ54" i="6"/>
  <c r="CZ74" i="6"/>
  <c r="DH77" i="6"/>
  <c r="DD79" i="6"/>
  <c r="CZ83" i="6"/>
  <c r="DH86" i="6"/>
  <c r="CZ97" i="6"/>
  <c r="DH104" i="6"/>
  <c r="DG81" i="6"/>
  <c r="DG79" i="6"/>
  <c r="DG77" i="6"/>
  <c r="DG75" i="6"/>
  <c r="DG73" i="6"/>
  <c r="DG71" i="6"/>
  <c r="DI113" i="6"/>
  <c r="DH113" i="6"/>
  <c r="DH70" i="6"/>
  <c r="CZ76" i="6"/>
  <c r="DD81" i="6"/>
  <c r="DI83" i="6"/>
  <c r="CZ87" i="6"/>
  <c r="DH90" i="6"/>
  <c r="DH108" i="6"/>
  <c r="CZ138" i="6"/>
  <c r="DI26" i="6"/>
  <c r="CZ30" i="6"/>
  <c r="CZ173" i="6"/>
  <c r="CZ165" i="6"/>
  <c r="DF124" i="6"/>
  <c r="CZ171" i="6"/>
  <c r="CZ163" i="6"/>
  <c r="CZ155" i="6"/>
  <c r="CZ147" i="6"/>
  <c r="CZ139" i="6"/>
  <c r="CZ131" i="6"/>
  <c r="CZ127" i="6"/>
  <c r="CZ129" i="6"/>
  <c r="CZ169" i="6"/>
  <c r="CZ161" i="6"/>
  <c r="CZ153" i="6"/>
  <c r="CZ145" i="6"/>
  <c r="CZ137" i="6"/>
  <c r="CZ167" i="6"/>
  <c r="CZ159" i="6"/>
  <c r="CZ151" i="6"/>
  <c r="CZ143" i="6"/>
  <c r="CZ135" i="6"/>
  <c r="CZ133" i="6"/>
  <c r="CZ115" i="6"/>
  <c r="CZ141" i="6"/>
  <c r="CZ117" i="6"/>
  <c r="CZ69" i="6"/>
  <c r="CZ57" i="6"/>
  <c r="CZ49" i="6"/>
  <c r="CZ41" i="6"/>
  <c r="CZ157" i="6"/>
  <c r="CZ125" i="6"/>
  <c r="CZ59" i="6"/>
  <c r="CZ51" i="6"/>
  <c r="CZ43" i="6"/>
  <c r="CZ35" i="6"/>
  <c r="CZ27" i="6"/>
  <c r="CZ66" i="6"/>
  <c r="CZ53" i="6"/>
  <c r="CZ45" i="6"/>
  <c r="CZ37" i="6"/>
  <c r="CZ29" i="6"/>
  <c r="DC7" i="6"/>
  <c r="DK7" i="6"/>
  <c r="CZ13" i="6"/>
  <c r="CZ21" i="6"/>
  <c r="CZ71" i="6"/>
  <c r="DH72" i="6"/>
  <c r="CZ78" i="6"/>
  <c r="DH81" i="6"/>
  <c r="CZ91" i="6"/>
  <c r="DH94" i="6"/>
  <c r="CZ105" i="6"/>
  <c r="DH112" i="6"/>
  <c r="CZ118" i="6"/>
  <c r="CZ156" i="6"/>
  <c r="DF82" i="6"/>
  <c r="DF80" i="6"/>
  <c r="DF78" i="6"/>
  <c r="DF76" i="6"/>
  <c r="DF74" i="6"/>
  <c r="DF72" i="6"/>
  <c r="DF70" i="6"/>
  <c r="DI48" i="6"/>
  <c r="DB74" i="6"/>
  <c r="DA6" i="6"/>
  <c r="DD7" i="6"/>
  <c r="DL7" i="6"/>
  <c r="CZ16" i="6"/>
  <c r="CZ24" i="6"/>
  <c r="CZ34" i="6"/>
  <c r="CZ38" i="6"/>
  <c r="CZ42" i="6"/>
  <c r="CZ73" i="6"/>
  <c r="DH74" i="6"/>
  <c r="CZ80" i="6"/>
  <c r="DH84" i="6"/>
  <c r="DI91" i="6"/>
  <c r="CZ95" i="6"/>
  <c r="DH98" i="6"/>
  <c r="CZ109" i="6"/>
  <c r="CZ113" i="6"/>
  <c r="CZ130" i="6"/>
  <c r="DB81" i="6"/>
  <c r="DB79" i="6"/>
  <c r="DB77" i="6"/>
  <c r="DB75" i="6"/>
  <c r="DB73" i="6"/>
  <c r="DB71" i="6"/>
  <c r="DE82" i="6"/>
  <c r="DE80" i="6"/>
  <c r="DE78" i="6"/>
  <c r="DE76" i="6"/>
  <c r="DE74" i="6"/>
  <c r="DE72" i="6"/>
  <c r="DE70" i="6"/>
  <c r="DI69" i="6"/>
  <c r="DH69" i="6"/>
  <c r="DI89" i="6"/>
  <c r="DH89" i="6"/>
  <c r="CZ50" i="6"/>
  <c r="DD71" i="6"/>
  <c r="DH76" i="6"/>
  <c r="CZ82" i="6"/>
  <c r="DH88" i="6"/>
  <c r="CZ126" i="6"/>
  <c r="CZ148" i="6"/>
  <c r="DH118" i="6"/>
  <c r="DH85" i="6"/>
  <c r="DH93" i="6"/>
  <c r="DH101" i="6"/>
  <c r="DH109" i="6"/>
  <c r="DI117" i="6"/>
  <c r="DH117" i="6"/>
  <c r="DH114" i="6"/>
  <c r="DD71" i="4"/>
  <c r="DI80" i="4"/>
  <c r="DH82" i="4"/>
  <c r="DI74" i="4"/>
  <c r="DH95" i="4"/>
  <c r="DI97" i="4"/>
  <c r="DH98" i="4"/>
  <c r="DC82" i="4"/>
  <c r="DH70" i="4"/>
  <c r="DH83" i="4"/>
  <c r="DH104" i="4"/>
  <c r="DH72" i="4"/>
  <c r="DH88" i="4"/>
  <c r="DI106" i="4"/>
  <c r="DH90" i="4"/>
  <c r="DH112" i="4"/>
  <c r="DH96" i="4"/>
  <c r="DH114" i="4"/>
  <c r="DJ38" i="4"/>
  <c r="DJ96" i="4" s="1"/>
  <c r="DJ44" i="4"/>
  <c r="DJ102" i="4" s="1"/>
  <c r="DC74" i="4"/>
  <c r="DI78" i="4"/>
  <c r="DB6" i="4"/>
  <c r="CZ168" i="4"/>
  <c r="CZ160" i="4"/>
  <c r="CZ152" i="4"/>
  <c r="CZ144" i="4"/>
  <c r="CZ136" i="4"/>
  <c r="CZ158" i="4"/>
  <c r="CZ156" i="4"/>
  <c r="CZ154" i="4"/>
  <c r="CZ126" i="4"/>
  <c r="CZ112" i="4"/>
  <c r="CZ108" i="4"/>
  <c r="CZ104" i="4"/>
  <c r="CZ100" i="4"/>
  <c r="CZ96" i="4"/>
  <c r="CZ92" i="4"/>
  <c r="CZ88" i="4"/>
  <c r="CZ134" i="4"/>
  <c r="CZ132" i="4"/>
  <c r="CZ130" i="4"/>
  <c r="CZ118" i="4"/>
  <c r="CZ116" i="4"/>
  <c r="CZ114" i="4"/>
  <c r="CZ164" i="4"/>
  <c r="CZ142" i="4"/>
  <c r="CZ170" i="4"/>
  <c r="CZ148" i="4"/>
  <c r="CZ82" i="4"/>
  <c r="CZ76" i="4"/>
  <c r="CZ74" i="4"/>
  <c r="CZ72" i="4"/>
  <c r="CZ162" i="4"/>
  <c r="CZ140" i="4"/>
  <c r="CZ90" i="4"/>
  <c r="CZ86" i="4"/>
  <c r="CZ146" i="4"/>
  <c r="DG124" i="4"/>
  <c r="CZ94" i="4"/>
  <c r="CZ84" i="4"/>
  <c r="CZ80" i="4"/>
  <c r="CZ138" i="4"/>
  <c r="CZ98" i="4"/>
  <c r="CZ174" i="4"/>
  <c r="CZ102" i="4"/>
  <c r="CZ78" i="4"/>
  <c r="CZ54" i="4"/>
  <c r="CZ46" i="4"/>
  <c r="CZ38" i="4"/>
  <c r="CZ30" i="4"/>
  <c r="CZ22" i="4"/>
  <c r="CZ14" i="4"/>
  <c r="DF7" i="4"/>
  <c r="DI42" i="4" s="1"/>
  <c r="CZ166" i="4"/>
  <c r="CZ128" i="4"/>
  <c r="CZ106" i="4"/>
  <c r="CZ172" i="4"/>
  <c r="CZ150" i="4"/>
  <c r="CZ110" i="4"/>
  <c r="CZ56" i="4"/>
  <c r="CZ48" i="4"/>
  <c r="CZ40" i="4"/>
  <c r="CZ32" i="4"/>
  <c r="CZ24" i="4"/>
  <c r="CZ16" i="4"/>
  <c r="DL7" i="4"/>
  <c r="DD7" i="4"/>
  <c r="DJ7" i="4"/>
  <c r="DJ20" i="4"/>
  <c r="DJ78" i="4" s="1"/>
  <c r="CZ29" i="4"/>
  <c r="CZ34" i="4"/>
  <c r="DI92" i="4"/>
  <c r="DH92" i="4"/>
  <c r="DJ46" i="4"/>
  <c r="DJ104" i="4" s="1"/>
  <c r="DJ60" i="4"/>
  <c r="DJ118" i="4" s="1"/>
  <c r="DD79" i="4"/>
  <c r="DD75" i="4"/>
  <c r="DD73" i="4"/>
  <c r="DD77" i="4"/>
  <c r="DD81" i="4"/>
  <c r="DI79" i="4"/>
  <c r="DH79" i="4"/>
  <c r="DH93" i="4"/>
  <c r="DI93" i="4"/>
  <c r="DI69" i="4"/>
  <c r="DH69" i="4"/>
  <c r="DJ14" i="4"/>
  <c r="DJ72" i="4" s="1"/>
  <c r="DB80" i="4"/>
  <c r="DB78" i="4"/>
  <c r="DB82" i="4"/>
  <c r="DB76" i="4"/>
  <c r="DB74" i="4"/>
  <c r="DB72" i="4"/>
  <c r="DH76" i="4"/>
  <c r="DI76" i="4"/>
  <c r="DJ54" i="4"/>
  <c r="DJ112" i="4" s="1"/>
  <c r="DE6" i="4"/>
  <c r="CZ11" i="4"/>
  <c r="DI84" i="4"/>
  <c r="DH84" i="4"/>
  <c r="DJ30" i="4"/>
  <c r="DJ88" i="4" s="1"/>
  <c r="DI94" i="4"/>
  <c r="DH94" i="4"/>
  <c r="DC72" i="4"/>
  <c r="DF6" i="4"/>
  <c r="DA66" i="4"/>
  <c r="CZ15" i="4"/>
  <c r="DH89" i="4"/>
  <c r="DI89" i="4"/>
  <c r="CZ42" i="4"/>
  <c r="DI100" i="4"/>
  <c r="DH100" i="4"/>
  <c r="DG6" i="4"/>
  <c r="DE7" i="4"/>
  <c r="CZ12" i="4"/>
  <c r="CZ19" i="4"/>
  <c r="DI77" i="4"/>
  <c r="DH77" i="4"/>
  <c r="CZ23" i="4"/>
  <c r="DI81" i="4"/>
  <c r="DH81" i="4"/>
  <c r="CZ27" i="4"/>
  <c r="DI85" i="4"/>
  <c r="DH85" i="4"/>
  <c r="DJ36" i="4"/>
  <c r="DJ94" i="4" s="1"/>
  <c r="CZ43" i="4"/>
  <c r="DH101" i="4"/>
  <c r="DI101" i="4"/>
  <c r="CZ50" i="4"/>
  <c r="DI108" i="4"/>
  <c r="DH108" i="4"/>
  <c r="CZ70" i="4"/>
  <c r="DC76" i="4"/>
  <c r="DC78" i="4"/>
  <c r="DJ56" i="4"/>
  <c r="DJ114" i="4" s="1"/>
  <c r="DJ48" i="4"/>
  <c r="DJ106" i="4" s="1"/>
  <c r="DJ40" i="4"/>
  <c r="DJ98" i="4" s="1"/>
  <c r="DJ32" i="4"/>
  <c r="DJ90" i="4" s="1"/>
  <c r="DJ24" i="4"/>
  <c r="DJ82" i="4" s="1"/>
  <c r="DJ16" i="4"/>
  <c r="DJ74" i="4" s="1"/>
  <c r="DJ58" i="4"/>
  <c r="DJ116" i="4" s="1"/>
  <c r="DJ50" i="4"/>
  <c r="DJ108" i="4" s="1"/>
  <c r="DJ42" i="4"/>
  <c r="DJ100" i="4" s="1"/>
  <c r="DJ34" i="4"/>
  <c r="DJ92" i="4" s="1"/>
  <c r="DJ26" i="4"/>
  <c r="DJ84" i="4" s="1"/>
  <c r="DJ18" i="4"/>
  <c r="DJ76" i="4" s="1"/>
  <c r="DC80" i="4"/>
  <c r="DI73" i="4"/>
  <c r="DH73" i="4"/>
  <c r="DJ22" i="4"/>
  <c r="DJ80" i="4" s="1"/>
  <c r="CZ31" i="4"/>
  <c r="CZ89" i="4"/>
  <c r="DG7" i="4"/>
  <c r="DA67" i="4"/>
  <c r="CZ28" i="4"/>
  <c r="DH86" i="4"/>
  <c r="DI86" i="4"/>
  <c r="CZ44" i="4"/>
  <c r="DI102" i="4"/>
  <c r="DH102" i="4"/>
  <c r="CZ51" i="4"/>
  <c r="DH109" i="4"/>
  <c r="DI109" i="4"/>
  <c r="CZ58" i="4"/>
  <c r="DH116" i="4"/>
  <c r="DI116" i="4"/>
  <c r="DC70" i="4"/>
  <c r="DI110" i="4"/>
  <c r="DH110" i="4"/>
  <c r="CZ59" i="4"/>
  <c r="DH117" i="4"/>
  <c r="DI117" i="4"/>
  <c r="DJ12" i="4"/>
  <c r="DJ70" i="4" s="1"/>
  <c r="DF124" i="4"/>
  <c r="CZ169" i="4"/>
  <c r="CZ161" i="4"/>
  <c r="CZ153" i="4"/>
  <c r="CZ145" i="4"/>
  <c r="CZ137" i="4"/>
  <c r="CZ167" i="4"/>
  <c r="CZ159" i="4"/>
  <c r="CZ151" i="4"/>
  <c r="CZ143" i="4"/>
  <c r="CZ135" i="4"/>
  <c r="CZ157" i="4"/>
  <c r="CZ155" i="4"/>
  <c r="CZ117" i="4"/>
  <c r="CZ133" i="4"/>
  <c r="CZ131" i="4"/>
  <c r="CZ129" i="4"/>
  <c r="CZ113" i="4"/>
  <c r="CZ99" i="4"/>
  <c r="CZ97" i="4"/>
  <c r="CZ53" i="4"/>
  <c r="CZ45" i="4"/>
  <c r="CZ37" i="4"/>
  <c r="CZ103" i="4"/>
  <c r="CZ101" i="4"/>
  <c r="CZ81" i="4"/>
  <c r="CZ173" i="4"/>
  <c r="CZ127" i="4"/>
  <c r="CZ125" i="4"/>
  <c r="CZ107" i="4"/>
  <c r="CZ105" i="4"/>
  <c r="CZ55" i="4"/>
  <c r="CZ47" i="4"/>
  <c r="CZ165" i="4"/>
  <c r="CZ111" i="4"/>
  <c r="CZ109" i="4"/>
  <c r="CZ79" i="4"/>
  <c r="CZ171" i="4"/>
  <c r="CZ149" i="4"/>
  <c r="CZ69" i="4"/>
  <c r="CZ57" i="4"/>
  <c r="CZ49" i="4"/>
  <c r="CZ41" i="4"/>
  <c r="CZ33" i="4"/>
  <c r="CZ25" i="4"/>
  <c r="CZ163" i="4"/>
  <c r="CZ141" i="4"/>
  <c r="CZ87" i="4"/>
  <c r="CZ77" i="4"/>
  <c r="CZ75" i="4"/>
  <c r="CZ73" i="4"/>
  <c r="CZ71" i="4"/>
  <c r="DK6" i="4"/>
  <c r="DC6" i="4"/>
  <c r="CZ147" i="4"/>
  <c r="CZ115" i="4"/>
  <c r="CZ139" i="4"/>
  <c r="CZ95" i="4"/>
  <c r="CZ93" i="4"/>
  <c r="CZ85" i="4"/>
  <c r="CZ83" i="4"/>
  <c r="DA6" i="4"/>
  <c r="CZ66" i="4"/>
  <c r="DL6" i="4"/>
  <c r="CZ13" i="4"/>
  <c r="DI71" i="4"/>
  <c r="DH71" i="4"/>
  <c r="CZ17" i="4"/>
  <c r="DI75" i="4"/>
  <c r="DH75" i="4"/>
  <c r="DJ28" i="4"/>
  <c r="DJ86" i="4" s="1"/>
  <c r="CZ39" i="4"/>
  <c r="DJ52" i="4"/>
  <c r="DJ110" i="4" s="1"/>
  <c r="DH99" i="4"/>
  <c r="DH91" i="4"/>
  <c r="DH115" i="4"/>
  <c r="DH118" i="4"/>
  <c r="DH87" i="4"/>
  <c r="DH113" i="4"/>
  <c r="DH111" i="4"/>
  <c r="DH107" i="4"/>
  <c r="DH103" i="4"/>
  <c r="DI105" i="4"/>
  <c r="DD70" i="8" l="1"/>
  <c r="DD79" i="8"/>
  <c r="DD81" i="8"/>
  <c r="DE73" i="8"/>
  <c r="DD76" i="8"/>
  <c r="DG79" i="8"/>
  <c r="DB78" i="8"/>
  <c r="DD75" i="8"/>
  <c r="DD80" i="8"/>
  <c r="DE71" i="8"/>
  <c r="DE79" i="8"/>
  <c r="DD78" i="8"/>
  <c r="DG75" i="8"/>
  <c r="DI30" i="6"/>
  <c r="DI33" i="6"/>
  <c r="DD77" i="8"/>
  <c r="DG77" i="8"/>
  <c r="DI24" i="4"/>
  <c r="DI49" i="6"/>
  <c r="DB80" i="8"/>
  <c r="DD82" i="8"/>
  <c r="DE77" i="8"/>
  <c r="DC81" i="6"/>
  <c r="DJ57" i="6"/>
  <c r="DJ115" i="6" s="1"/>
  <c r="DJ35" i="6"/>
  <c r="DJ93" i="6" s="1"/>
  <c r="DJ33" i="6"/>
  <c r="DJ91" i="6" s="1"/>
  <c r="DI13" i="6"/>
  <c r="DJ29" i="6"/>
  <c r="DJ87" i="6" s="1"/>
  <c r="DC71" i="6"/>
  <c r="DJ23" i="6"/>
  <c r="DJ81" i="6" s="1"/>
  <c r="DJ37" i="6"/>
  <c r="DJ95" i="6" s="1"/>
  <c r="DJ49" i="6"/>
  <c r="DJ107" i="6" s="1"/>
  <c r="DC75" i="6"/>
  <c r="DJ45" i="6"/>
  <c r="DJ103" i="6" s="1"/>
  <c r="DJ25" i="6"/>
  <c r="DJ83" i="6" s="1"/>
  <c r="DJ19" i="6"/>
  <c r="DJ77" i="6" s="1"/>
  <c r="DJ15" i="6"/>
  <c r="DJ73" i="6" s="1"/>
  <c r="DJ53" i="6"/>
  <c r="DJ111" i="6" s="1"/>
  <c r="DC77" i="6"/>
  <c r="DJ11" i="6"/>
  <c r="DJ69" i="6" s="1"/>
  <c r="DJ27" i="6"/>
  <c r="DJ85" i="6" s="1"/>
  <c r="DJ31" i="6"/>
  <c r="DJ89" i="6" s="1"/>
  <c r="DJ43" i="6"/>
  <c r="DJ101" i="6" s="1"/>
  <c r="DI41" i="8"/>
  <c r="DJ21" i="6"/>
  <c r="DJ79" i="6" s="1"/>
  <c r="DJ39" i="6"/>
  <c r="DJ97" i="6" s="1"/>
  <c r="DJ51" i="6"/>
  <c r="DJ109" i="6" s="1"/>
  <c r="DB75" i="8"/>
  <c r="DC73" i="6"/>
  <c r="DJ13" i="6"/>
  <c r="DJ71" i="6" s="1"/>
  <c r="DJ47" i="6"/>
  <c r="DJ105" i="6" s="1"/>
  <c r="DJ59" i="6"/>
  <c r="DJ117" i="6" s="1"/>
  <c r="DJ17" i="6"/>
  <c r="DJ75" i="6" s="1"/>
  <c r="DC79" i="6"/>
  <c r="DB71" i="8"/>
  <c r="DB79" i="8"/>
  <c r="DJ41" i="6"/>
  <c r="DJ99" i="6" s="1"/>
  <c r="DG72" i="8"/>
  <c r="DI20" i="4"/>
  <c r="DG80" i="8"/>
  <c r="DG76" i="8"/>
  <c r="DG82" i="8"/>
  <c r="DG74" i="8"/>
  <c r="DG70" i="8"/>
  <c r="DI38" i="6"/>
  <c r="DB72" i="6"/>
  <c r="DI40" i="6"/>
  <c r="DI22" i="6"/>
  <c r="DI16" i="4"/>
  <c r="DI50" i="4"/>
  <c r="DB76" i="6"/>
  <c r="DI56" i="6"/>
  <c r="DI18" i="6"/>
  <c r="DI12" i="6"/>
  <c r="DI52" i="6"/>
  <c r="DI14" i="6"/>
  <c r="DB78" i="6"/>
  <c r="DI46" i="6"/>
  <c r="DI36" i="6"/>
  <c r="DB72" i="8"/>
  <c r="DI34" i="6"/>
  <c r="DB80" i="6"/>
  <c r="DI54" i="6"/>
  <c r="DI16" i="6"/>
  <c r="DI42" i="6"/>
  <c r="DB82" i="6"/>
  <c r="DI60" i="6"/>
  <c r="DI12" i="4"/>
  <c r="DI50" i="6"/>
  <c r="DI24" i="6"/>
  <c r="DI58" i="6"/>
  <c r="DI32" i="6"/>
  <c r="DI20" i="6"/>
  <c r="DI28" i="6"/>
  <c r="DI52" i="4"/>
  <c r="DG81" i="7"/>
  <c r="DB81" i="8"/>
  <c r="DI18" i="4"/>
  <c r="DG71" i="7"/>
  <c r="DB73" i="8"/>
  <c r="DI7" i="4"/>
  <c r="DG125" i="4" s="1"/>
  <c r="DG73" i="7"/>
  <c r="DG75" i="7"/>
  <c r="DI38" i="4"/>
  <c r="DG77" i="7"/>
  <c r="DI26" i="4"/>
  <c r="DH7" i="4"/>
  <c r="DH6" i="8"/>
  <c r="DI36" i="4"/>
  <c r="DI48" i="4"/>
  <c r="DI54" i="4"/>
  <c r="DI30" i="4"/>
  <c r="DI58" i="4"/>
  <c r="DI14" i="4"/>
  <c r="DI21" i="8"/>
  <c r="DI15" i="8"/>
  <c r="DI31" i="8"/>
  <c r="DI19" i="8"/>
  <c r="DI55" i="8"/>
  <c r="DI37" i="8"/>
  <c r="DI51" i="8"/>
  <c r="DI33" i="8"/>
  <c r="DI49" i="8"/>
  <c r="DI17" i="8"/>
  <c r="DI45" i="8"/>
  <c r="DI44" i="6"/>
  <c r="DI35" i="8"/>
  <c r="DI59" i="8"/>
  <c r="DI11" i="8"/>
  <c r="DD69" i="8" s="1"/>
  <c r="DI23" i="8"/>
  <c r="DI53" i="8"/>
  <c r="DI39" i="8"/>
  <c r="DI57" i="8"/>
  <c r="DI34" i="4"/>
  <c r="DF76" i="8"/>
  <c r="DF70" i="8"/>
  <c r="DF72" i="8"/>
  <c r="DF74" i="8"/>
  <c r="DF82" i="8"/>
  <c r="DF80" i="8"/>
  <c r="DF78" i="8"/>
  <c r="DE82" i="8"/>
  <c r="DE78" i="8"/>
  <c r="DE76" i="8"/>
  <c r="DE70" i="8"/>
  <c r="DE72" i="8"/>
  <c r="DE74" i="8"/>
  <c r="DE80" i="8"/>
  <c r="DI28" i="8"/>
  <c r="DI50" i="8"/>
  <c r="DI16" i="8"/>
  <c r="DI48" i="8"/>
  <c r="DI56" i="8"/>
  <c r="DI30" i="8"/>
  <c r="DI20" i="8"/>
  <c r="DI42" i="8"/>
  <c r="DI18" i="8"/>
  <c r="DI27" i="8"/>
  <c r="DC81" i="8"/>
  <c r="DJ55" i="8"/>
  <c r="DJ113" i="8" s="1"/>
  <c r="DJ47" i="8"/>
  <c r="DJ105" i="8" s="1"/>
  <c r="DJ39" i="8"/>
  <c r="DJ97" i="8" s="1"/>
  <c r="DJ31" i="8"/>
  <c r="DJ89" i="8" s="1"/>
  <c r="DJ23" i="8"/>
  <c r="DJ81" i="8" s="1"/>
  <c r="DC73" i="8"/>
  <c r="DC71" i="8"/>
  <c r="DJ57" i="8"/>
  <c r="DJ115" i="8" s="1"/>
  <c r="DJ49" i="8"/>
  <c r="DJ107" i="8" s="1"/>
  <c r="DJ41" i="8"/>
  <c r="DJ99" i="8" s="1"/>
  <c r="DJ33" i="8"/>
  <c r="DJ91" i="8" s="1"/>
  <c r="DJ25" i="8"/>
  <c r="DJ83" i="8" s="1"/>
  <c r="DJ17" i="8"/>
  <c r="DJ75" i="8" s="1"/>
  <c r="DJ59" i="8"/>
  <c r="DJ117" i="8" s="1"/>
  <c r="DJ27" i="8"/>
  <c r="DJ85" i="8" s="1"/>
  <c r="DJ11" i="8"/>
  <c r="DJ69" i="8" s="1"/>
  <c r="DJ45" i="8"/>
  <c r="DJ103" i="8" s="1"/>
  <c r="DJ37" i="8"/>
  <c r="DJ95" i="8" s="1"/>
  <c r="DC79" i="8"/>
  <c r="DJ53" i="8"/>
  <c r="DJ111" i="8" s="1"/>
  <c r="DJ19" i="8"/>
  <c r="DJ77" i="8" s="1"/>
  <c r="DJ13" i="8"/>
  <c r="DJ71" i="8" s="1"/>
  <c r="DC77" i="8"/>
  <c r="DJ29" i="8"/>
  <c r="DJ87" i="8" s="1"/>
  <c r="DC75" i="8"/>
  <c r="DJ43" i="8"/>
  <c r="DJ101" i="8" s="1"/>
  <c r="DJ51" i="8"/>
  <c r="DJ109" i="8" s="1"/>
  <c r="DJ35" i="8"/>
  <c r="DJ93" i="8" s="1"/>
  <c r="DJ21" i="8"/>
  <c r="DJ79" i="8" s="1"/>
  <c r="DJ15" i="8"/>
  <c r="DJ73" i="8" s="1"/>
  <c r="DI36" i="8"/>
  <c r="DI58" i="8"/>
  <c r="DI6" i="8"/>
  <c r="DF125" i="8" s="1"/>
  <c r="DI13" i="8"/>
  <c r="DI47" i="8"/>
  <c r="DI24" i="8"/>
  <c r="DI44" i="8"/>
  <c r="DI43" i="8"/>
  <c r="DI52" i="8"/>
  <c r="DC82" i="8"/>
  <c r="DC80" i="8"/>
  <c r="DC78" i="8"/>
  <c r="DC76" i="8"/>
  <c r="DJ58" i="8"/>
  <c r="DJ116" i="8" s="1"/>
  <c r="DJ50" i="8"/>
  <c r="DJ108" i="8" s="1"/>
  <c r="DJ42" i="8"/>
  <c r="DJ100" i="8" s="1"/>
  <c r="DJ46" i="8"/>
  <c r="DJ104" i="8" s="1"/>
  <c r="DJ38" i="8"/>
  <c r="DJ96" i="8" s="1"/>
  <c r="DJ24" i="8"/>
  <c r="DJ82" i="8" s="1"/>
  <c r="DJ54" i="8"/>
  <c r="DJ112" i="8" s="1"/>
  <c r="DJ14" i="8"/>
  <c r="DJ72" i="8" s="1"/>
  <c r="DJ34" i="8"/>
  <c r="DJ92" i="8" s="1"/>
  <c r="DJ30" i="8"/>
  <c r="DJ88" i="8" s="1"/>
  <c r="DJ20" i="8"/>
  <c r="DJ78" i="8" s="1"/>
  <c r="DC70" i="8"/>
  <c r="DC72" i="8"/>
  <c r="DJ44" i="8"/>
  <c r="DJ102" i="8" s="1"/>
  <c r="DJ40" i="8"/>
  <c r="DJ98" i="8" s="1"/>
  <c r="DJ26" i="8"/>
  <c r="DJ84" i="8" s="1"/>
  <c r="DJ22" i="8"/>
  <c r="DJ80" i="8" s="1"/>
  <c r="DJ16" i="8"/>
  <c r="DJ74" i="8" s="1"/>
  <c r="DC74" i="8"/>
  <c r="DJ52" i="8"/>
  <c r="DJ110" i="8" s="1"/>
  <c r="DJ48" i="8"/>
  <c r="DJ106" i="8" s="1"/>
  <c r="DJ36" i="8"/>
  <c r="DJ94" i="8" s="1"/>
  <c r="DJ60" i="8"/>
  <c r="DJ118" i="8" s="1"/>
  <c r="DJ56" i="8"/>
  <c r="DJ114" i="8" s="1"/>
  <c r="DJ32" i="8"/>
  <c r="DJ90" i="8" s="1"/>
  <c r="DJ28" i="8"/>
  <c r="DJ86" i="8" s="1"/>
  <c r="DJ18" i="8"/>
  <c r="DJ76" i="8" s="1"/>
  <c r="DJ12" i="8"/>
  <c r="DI14" i="8"/>
  <c r="DI60" i="8"/>
  <c r="DI32" i="8"/>
  <c r="DI40" i="8"/>
  <c r="DI26" i="8"/>
  <c r="DH7" i="8"/>
  <c r="DI125" i="8" s="1"/>
  <c r="DI7" i="8"/>
  <c r="DG125" i="8" s="1"/>
  <c r="DI46" i="8"/>
  <c r="DI54" i="8"/>
  <c r="DI12" i="8"/>
  <c r="DI34" i="8"/>
  <c r="DI22" i="8"/>
  <c r="DF73" i="8"/>
  <c r="DF71" i="8"/>
  <c r="DF75" i="8"/>
  <c r="DF81" i="8"/>
  <c r="DF79" i="8"/>
  <c r="DF77" i="8"/>
  <c r="DI29" i="8"/>
  <c r="DI25" i="8"/>
  <c r="DD82" i="7"/>
  <c r="DD80" i="7"/>
  <c r="DD78" i="7"/>
  <c r="DD76" i="7"/>
  <c r="DD74" i="7"/>
  <c r="DD72" i="7"/>
  <c r="DD70" i="7"/>
  <c r="DJ53" i="7"/>
  <c r="DJ111" i="7" s="1"/>
  <c r="DJ45" i="7"/>
  <c r="DJ103" i="7" s="1"/>
  <c r="DJ37" i="7"/>
  <c r="DJ95" i="7" s="1"/>
  <c r="DJ29" i="7"/>
  <c r="DJ87" i="7" s="1"/>
  <c r="DJ59" i="7"/>
  <c r="DJ117" i="7" s="1"/>
  <c r="DJ33" i="7"/>
  <c r="DJ91" i="7" s="1"/>
  <c r="DJ21" i="7"/>
  <c r="DJ79" i="7" s="1"/>
  <c r="DJ41" i="7"/>
  <c r="DJ99" i="7" s="1"/>
  <c r="DJ17" i="7"/>
  <c r="DJ75" i="7" s="1"/>
  <c r="DJ27" i="7"/>
  <c r="DJ85" i="7" s="1"/>
  <c r="DC79" i="7"/>
  <c r="DC75" i="7"/>
  <c r="DC71" i="7"/>
  <c r="DJ49" i="7"/>
  <c r="DJ107" i="7" s="1"/>
  <c r="DJ13" i="7"/>
  <c r="DJ71" i="7" s="1"/>
  <c r="DJ55" i="7"/>
  <c r="DJ113" i="7" s="1"/>
  <c r="DJ51" i="7"/>
  <c r="DJ109" i="7" s="1"/>
  <c r="DJ57" i="7"/>
  <c r="DJ115" i="7" s="1"/>
  <c r="DJ31" i="7"/>
  <c r="DJ89" i="7" s="1"/>
  <c r="DJ23" i="7"/>
  <c r="DJ81" i="7" s="1"/>
  <c r="DJ39" i="7"/>
  <c r="DJ97" i="7" s="1"/>
  <c r="DJ35" i="7"/>
  <c r="DJ93" i="7" s="1"/>
  <c r="DJ19" i="7"/>
  <c r="DJ77" i="7" s="1"/>
  <c r="DJ15" i="7"/>
  <c r="DJ73" i="7" s="1"/>
  <c r="DJ11" i="7"/>
  <c r="DJ69" i="7" s="1"/>
  <c r="DC81" i="7"/>
  <c r="DC77" i="7"/>
  <c r="DC73" i="7"/>
  <c r="DJ47" i="7"/>
  <c r="DJ105" i="7" s="1"/>
  <c r="DJ43" i="7"/>
  <c r="DJ101" i="7" s="1"/>
  <c r="DJ25" i="7"/>
  <c r="DJ83" i="7" s="1"/>
  <c r="DI6" i="7"/>
  <c r="DF125" i="7" s="1"/>
  <c r="DH6" i="7"/>
  <c r="DI56" i="7"/>
  <c r="DI48" i="7"/>
  <c r="DI40" i="7"/>
  <c r="DI32" i="7"/>
  <c r="DI42" i="7"/>
  <c r="DI38" i="7"/>
  <c r="DI18" i="7"/>
  <c r="DB82" i="7"/>
  <c r="DB78" i="7"/>
  <c r="DB74" i="7"/>
  <c r="DI50" i="7"/>
  <c r="DI46" i="7"/>
  <c r="DI14" i="7"/>
  <c r="DI58" i="7"/>
  <c r="DI54" i="7"/>
  <c r="DI28" i="7"/>
  <c r="DI24" i="7"/>
  <c r="DI34" i="7"/>
  <c r="DI30" i="7"/>
  <c r="DI22" i="7"/>
  <c r="DI36" i="7"/>
  <c r="DI20" i="7"/>
  <c r="DI44" i="7"/>
  <c r="DI16" i="7"/>
  <c r="DB80" i="7"/>
  <c r="DB76" i="7"/>
  <c r="DB72" i="7"/>
  <c r="DI52" i="7"/>
  <c r="DI12" i="7"/>
  <c r="DI60" i="7"/>
  <c r="DI26" i="7"/>
  <c r="DI7" i="7"/>
  <c r="DG125" i="7" s="1"/>
  <c r="DH7" i="7"/>
  <c r="DF79" i="7"/>
  <c r="DF75" i="7"/>
  <c r="DF71" i="7"/>
  <c r="DF81" i="7"/>
  <c r="DF77" i="7"/>
  <c r="DF73" i="7"/>
  <c r="DI59" i="7"/>
  <c r="DI51" i="7"/>
  <c r="DI43" i="7"/>
  <c r="DI35" i="7"/>
  <c r="DI27" i="7"/>
  <c r="DI19" i="7"/>
  <c r="DI55" i="7"/>
  <c r="DI47" i="7"/>
  <c r="DI39" i="7"/>
  <c r="DI31" i="7"/>
  <c r="DI23" i="7"/>
  <c r="DI15" i="7"/>
  <c r="DI29" i="7"/>
  <c r="DI25" i="7"/>
  <c r="DI11" i="7"/>
  <c r="DB69" i="7" s="1"/>
  <c r="DI37" i="7"/>
  <c r="DI33" i="7"/>
  <c r="DI21" i="7"/>
  <c r="DI45" i="7"/>
  <c r="DI41" i="7"/>
  <c r="DI17" i="7"/>
  <c r="DB81" i="7"/>
  <c r="DB73" i="7"/>
  <c r="DB79" i="7"/>
  <c r="DB75" i="7"/>
  <c r="DB71" i="7"/>
  <c r="DI53" i="7"/>
  <c r="DI49" i="7"/>
  <c r="DI13" i="7"/>
  <c r="DI57" i="7"/>
  <c r="DB77" i="7"/>
  <c r="DE82" i="7"/>
  <c r="DE78" i="7"/>
  <c r="DE74" i="7"/>
  <c r="DE70" i="7"/>
  <c r="DE80" i="7"/>
  <c r="DE76" i="7"/>
  <c r="DE72" i="7"/>
  <c r="DJ56" i="7"/>
  <c r="DJ114" i="7" s="1"/>
  <c r="DJ48" i="7"/>
  <c r="DJ106" i="7" s="1"/>
  <c r="DJ40" i="7"/>
  <c r="DJ98" i="7" s="1"/>
  <c r="DJ32" i="7"/>
  <c r="DJ90" i="7" s="1"/>
  <c r="DJ24" i="7"/>
  <c r="DJ82" i="7" s="1"/>
  <c r="DJ16" i="7"/>
  <c r="DJ74" i="7" s="1"/>
  <c r="DC82" i="7"/>
  <c r="DC80" i="7"/>
  <c r="DC78" i="7"/>
  <c r="DC76" i="7"/>
  <c r="DC74" i="7"/>
  <c r="DC72" i="7"/>
  <c r="DC70" i="7"/>
  <c r="DJ60" i="7"/>
  <c r="DJ118" i="7" s="1"/>
  <c r="DJ52" i="7"/>
  <c r="DJ110" i="7" s="1"/>
  <c r="DJ44" i="7"/>
  <c r="DJ102" i="7" s="1"/>
  <c r="DJ36" i="7"/>
  <c r="DJ94" i="7" s="1"/>
  <c r="DJ28" i="7"/>
  <c r="DJ86" i="7" s="1"/>
  <c r="DJ20" i="7"/>
  <c r="DJ78" i="7" s="1"/>
  <c r="DJ12" i="7"/>
  <c r="DJ70" i="7" s="1"/>
  <c r="DJ50" i="7"/>
  <c r="DJ108" i="7" s="1"/>
  <c r="DJ46" i="7"/>
  <c r="DJ104" i="7" s="1"/>
  <c r="DJ14" i="7"/>
  <c r="DJ72" i="7" s="1"/>
  <c r="DJ58" i="7"/>
  <c r="DJ116" i="7" s="1"/>
  <c r="DJ54" i="7"/>
  <c r="DJ112" i="7" s="1"/>
  <c r="DJ38" i="7"/>
  <c r="DJ96" i="7" s="1"/>
  <c r="DJ18" i="7"/>
  <c r="DJ76" i="7" s="1"/>
  <c r="DJ26" i="7"/>
  <c r="DJ84" i="7" s="1"/>
  <c r="DJ42" i="7"/>
  <c r="DJ100" i="7" s="1"/>
  <c r="DJ34" i="7"/>
  <c r="DJ92" i="7" s="1"/>
  <c r="DJ30" i="7"/>
  <c r="DJ88" i="7" s="1"/>
  <c r="DJ22" i="7"/>
  <c r="DJ80" i="7" s="1"/>
  <c r="DF70" i="7"/>
  <c r="DF78" i="7"/>
  <c r="DF80" i="7"/>
  <c r="DF76" i="7"/>
  <c r="DF72" i="7"/>
  <c r="DF82" i="7"/>
  <c r="DF74" i="7"/>
  <c r="DI57" i="6"/>
  <c r="DI55" i="6"/>
  <c r="DG78" i="6"/>
  <c r="DG76" i="6"/>
  <c r="DG74" i="6"/>
  <c r="DG72" i="6"/>
  <c r="DG70" i="6"/>
  <c r="DG82" i="6"/>
  <c r="DG80" i="6"/>
  <c r="DI43" i="6"/>
  <c r="DD80" i="6"/>
  <c r="DD78" i="6"/>
  <c r="DD76" i="6"/>
  <c r="DD74" i="6"/>
  <c r="DD72" i="6"/>
  <c r="DD70" i="6"/>
  <c r="DD82" i="6"/>
  <c r="DI15" i="6"/>
  <c r="DF81" i="6"/>
  <c r="DF79" i="6"/>
  <c r="DF77" i="6"/>
  <c r="DF75" i="6"/>
  <c r="DF73" i="6"/>
  <c r="DF71" i="6"/>
  <c r="DI31" i="6"/>
  <c r="DI11" i="6"/>
  <c r="DI51" i="6"/>
  <c r="DI35" i="6"/>
  <c r="DI19" i="6"/>
  <c r="DI6" i="6"/>
  <c r="DF125" i="6" s="1"/>
  <c r="DH6" i="6"/>
  <c r="DI37" i="6"/>
  <c r="DI17" i="6"/>
  <c r="DI59" i="6"/>
  <c r="DI25" i="6"/>
  <c r="DI27" i="6"/>
  <c r="DI45" i="6"/>
  <c r="DI29" i="6"/>
  <c r="DI53" i="6"/>
  <c r="DI21" i="6"/>
  <c r="DJ54" i="6"/>
  <c r="DJ112" i="6" s="1"/>
  <c r="DJ46" i="6"/>
  <c r="DJ104" i="6" s="1"/>
  <c r="DC82" i="6"/>
  <c r="DC80" i="6"/>
  <c r="DC78" i="6"/>
  <c r="DC76" i="6"/>
  <c r="DC74" i="6"/>
  <c r="DC72" i="6"/>
  <c r="DC70" i="6"/>
  <c r="DJ58" i="6"/>
  <c r="DJ116" i="6" s="1"/>
  <c r="DJ50" i="6"/>
  <c r="DJ108" i="6" s="1"/>
  <c r="DJ42" i="6"/>
  <c r="DJ100" i="6" s="1"/>
  <c r="DJ34" i="6"/>
  <c r="DJ92" i="6" s="1"/>
  <c r="DJ24" i="6"/>
  <c r="DJ82" i="6" s="1"/>
  <c r="DJ56" i="6"/>
  <c r="DJ114" i="6" s="1"/>
  <c r="DJ30" i="6"/>
  <c r="DJ88" i="6" s="1"/>
  <c r="DJ18" i="6"/>
  <c r="DJ76" i="6" s="1"/>
  <c r="DJ48" i="6"/>
  <c r="DJ106" i="6" s="1"/>
  <c r="DJ26" i="6"/>
  <c r="DJ84" i="6" s="1"/>
  <c r="DJ40" i="6"/>
  <c r="DJ98" i="6" s="1"/>
  <c r="DJ20" i="6"/>
  <c r="DJ78" i="6" s="1"/>
  <c r="DJ12" i="6"/>
  <c r="DJ36" i="6"/>
  <c r="DJ94" i="6" s="1"/>
  <c r="DJ60" i="6"/>
  <c r="DJ118" i="6" s="1"/>
  <c r="DJ28" i="6"/>
  <c r="DJ86" i="6" s="1"/>
  <c r="DJ22" i="6"/>
  <c r="DJ80" i="6" s="1"/>
  <c r="DJ14" i="6"/>
  <c r="DJ72" i="6" s="1"/>
  <c r="DJ52" i="6"/>
  <c r="DJ110" i="6" s="1"/>
  <c r="DJ32" i="6"/>
  <c r="DJ90" i="6" s="1"/>
  <c r="DJ16" i="6"/>
  <c r="DJ74" i="6" s="1"/>
  <c r="DJ44" i="6"/>
  <c r="DJ102" i="6" s="1"/>
  <c r="DJ38" i="6"/>
  <c r="DJ96" i="6" s="1"/>
  <c r="DI39" i="6"/>
  <c r="DI41" i="6"/>
  <c r="DI47" i="6"/>
  <c r="DI7" i="6"/>
  <c r="DG125" i="6" s="1"/>
  <c r="DH7" i="6"/>
  <c r="DC81" i="4"/>
  <c r="DC79" i="4"/>
  <c r="DC77" i="4"/>
  <c r="DJ55" i="4"/>
  <c r="DJ113" i="4" s="1"/>
  <c r="DJ47" i="4"/>
  <c r="DJ105" i="4" s="1"/>
  <c r="DJ39" i="4"/>
  <c r="DJ97" i="4" s="1"/>
  <c r="DJ31" i="4"/>
  <c r="DJ89" i="4" s="1"/>
  <c r="DC75" i="4"/>
  <c r="DC73" i="4"/>
  <c r="DC71" i="4"/>
  <c r="DJ57" i="4"/>
  <c r="DJ115" i="4" s="1"/>
  <c r="DJ49" i="4"/>
  <c r="DJ107" i="4" s="1"/>
  <c r="DJ41" i="4"/>
  <c r="DJ99" i="4" s="1"/>
  <c r="DJ59" i="4"/>
  <c r="DJ117" i="4" s="1"/>
  <c r="DJ51" i="4"/>
  <c r="DJ109" i="4" s="1"/>
  <c r="DJ43" i="4"/>
  <c r="DJ101" i="4" s="1"/>
  <c r="DJ35" i="4"/>
  <c r="DJ93" i="4" s="1"/>
  <c r="DJ27" i="4"/>
  <c r="DJ85" i="4" s="1"/>
  <c r="DJ45" i="4"/>
  <c r="DJ103" i="4" s="1"/>
  <c r="DJ33" i="4"/>
  <c r="DJ91" i="4" s="1"/>
  <c r="DJ37" i="4"/>
  <c r="DJ95" i="4" s="1"/>
  <c r="DJ19" i="4"/>
  <c r="DJ77" i="4" s="1"/>
  <c r="DJ15" i="4"/>
  <c r="DJ73" i="4" s="1"/>
  <c r="DJ11" i="4"/>
  <c r="DJ69" i="4" s="1"/>
  <c r="DJ21" i="4"/>
  <c r="DJ79" i="4" s="1"/>
  <c r="DJ29" i="4"/>
  <c r="DJ87" i="4" s="1"/>
  <c r="DJ25" i="4"/>
  <c r="DJ83" i="4" s="1"/>
  <c r="DJ17" i="4"/>
  <c r="DJ75" i="4" s="1"/>
  <c r="DJ53" i="4"/>
  <c r="DJ111" i="4" s="1"/>
  <c r="DJ13" i="4"/>
  <c r="DJ71" i="4" s="1"/>
  <c r="DJ23" i="4"/>
  <c r="DJ81" i="4" s="1"/>
  <c r="DI32" i="4"/>
  <c r="DE82" i="4"/>
  <c r="DE80" i="4"/>
  <c r="DE78" i="4"/>
  <c r="DE76" i="4"/>
  <c r="DE74" i="4"/>
  <c r="DE72" i="4"/>
  <c r="DE70" i="4"/>
  <c r="DI44" i="4"/>
  <c r="DD78" i="4"/>
  <c r="DD82" i="4"/>
  <c r="DD76" i="4"/>
  <c r="DD74" i="4"/>
  <c r="DD72" i="4"/>
  <c r="DD70" i="4"/>
  <c r="DD80" i="4"/>
  <c r="DB79" i="4"/>
  <c r="DB75" i="4"/>
  <c r="DB73" i="4"/>
  <c r="DB71" i="4"/>
  <c r="DB77" i="4"/>
  <c r="DI59" i="4"/>
  <c r="DI51" i="4"/>
  <c r="DI43" i="4"/>
  <c r="DI35" i="4"/>
  <c r="DI27" i="4"/>
  <c r="DI19" i="4"/>
  <c r="DI11" i="4"/>
  <c r="DD69" i="4" s="1"/>
  <c r="DI53" i="4"/>
  <c r="DI45" i="4"/>
  <c r="DI37" i="4"/>
  <c r="DI29" i="4"/>
  <c r="DI21" i="4"/>
  <c r="DI13" i="4"/>
  <c r="DB81" i="4"/>
  <c r="DI33" i="4"/>
  <c r="DI23" i="4"/>
  <c r="DI57" i="4"/>
  <c r="DI31" i="4"/>
  <c r="DI15" i="4"/>
  <c r="DI49" i="4"/>
  <c r="DI55" i="4"/>
  <c r="DI41" i="4"/>
  <c r="DI47" i="4"/>
  <c r="DI39" i="4"/>
  <c r="DI25" i="4"/>
  <c r="DI17" i="4"/>
  <c r="DI56" i="4"/>
  <c r="DI22" i="4"/>
  <c r="DI60" i="4"/>
  <c r="DF77" i="4"/>
  <c r="DF81" i="4"/>
  <c r="DF79" i="4"/>
  <c r="DF75" i="4"/>
  <c r="DF73" i="4"/>
  <c r="DF71" i="4"/>
  <c r="DG81" i="4"/>
  <c r="DG77" i="4"/>
  <c r="DG73" i="4"/>
  <c r="DG75" i="4"/>
  <c r="DG71" i="4"/>
  <c r="DG79" i="4"/>
  <c r="DB70" i="4"/>
  <c r="DI46" i="4"/>
  <c r="DE71" i="4"/>
  <c r="DE77" i="4"/>
  <c r="DE79" i="4"/>
  <c r="DE75" i="4"/>
  <c r="DE73" i="4"/>
  <c r="DE81" i="4"/>
  <c r="DF76" i="4"/>
  <c r="DF74" i="4"/>
  <c r="DF72" i="4"/>
  <c r="DF70" i="4"/>
  <c r="DF82" i="4"/>
  <c r="DF78" i="4"/>
  <c r="DF80" i="4"/>
  <c r="DI28" i="4"/>
  <c r="DI6" i="4"/>
  <c r="DF125" i="4" s="1"/>
  <c r="DH6" i="4"/>
  <c r="DG82" i="4"/>
  <c r="DG80" i="4"/>
  <c r="DG78" i="4"/>
  <c r="DG76" i="4"/>
  <c r="DG74" i="4"/>
  <c r="DG72" i="4"/>
  <c r="DG70" i="4"/>
  <c r="DI40" i="4"/>
  <c r="I5" i="3"/>
  <c r="H5" i="3"/>
  <c r="DA41" i="1"/>
  <c r="DB41" i="1"/>
  <c r="DC41" i="1"/>
  <c r="DD41" i="1"/>
  <c r="DE41" i="1"/>
  <c r="DF41" i="1"/>
  <c r="DG41" i="1"/>
  <c r="DH41" i="1"/>
  <c r="DH99" i="1" s="1"/>
  <c r="DA42" i="1"/>
  <c r="DB42" i="1"/>
  <c r="DC42" i="1"/>
  <c r="DD42" i="1"/>
  <c r="DE42" i="1"/>
  <c r="DF42" i="1"/>
  <c r="DG42" i="1"/>
  <c r="DH42" i="1"/>
  <c r="DH100" i="1" s="1"/>
  <c r="DA43" i="1"/>
  <c r="DB43" i="1"/>
  <c r="DC43" i="1"/>
  <c r="DD43" i="1"/>
  <c r="DE43" i="1"/>
  <c r="DF43" i="1"/>
  <c r="DG43" i="1"/>
  <c r="DH43" i="1"/>
  <c r="DH101" i="1" s="1"/>
  <c r="DA44" i="1"/>
  <c r="DB44" i="1"/>
  <c r="DC44" i="1"/>
  <c r="DD44" i="1"/>
  <c r="DE44" i="1"/>
  <c r="DF44" i="1"/>
  <c r="DG44" i="1"/>
  <c r="DH44" i="1"/>
  <c r="DH102" i="1" s="1"/>
  <c r="DA45" i="1"/>
  <c r="DB45" i="1"/>
  <c r="DC45" i="1"/>
  <c r="DD45" i="1"/>
  <c r="DE45" i="1"/>
  <c r="DF45" i="1"/>
  <c r="DG45" i="1"/>
  <c r="DH45" i="1"/>
  <c r="DI103" i="1" s="1"/>
  <c r="DA46" i="1"/>
  <c r="DB46" i="1"/>
  <c r="DC46" i="1"/>
  <c r="DD46" i="1"/>
  <c r="DE46" i="1"/>
  <c r="DF46" i="1"/>
  <c r="DG46" i="1"/>
  <c r="DH46" i="1"/>
  <c r="DH104" i="1" s="1"/>
  <c r="DA47" i="1"/>
  <c r="DB47" i="1"/>
  <c r="DC47" i="1"/>
  <c r="DD47" i="1"/>
  <c r="DE47" i="1"/>
  <c r="DF47" i="1"/>
  <c r="DG47" i="1"/>
  <c r="DH47" i="1"/>
  <c r="DH105" i="1" s="1"/>
  <c r="DA48" i="1"/>
  <c r="DB48" i="1"/>
  <c r="DC48" i="1"/>
  <c r="DD48" i="1"/>
  <c r="DE48" i="1"/>
  <c r="DF48" i="1"/>
  <c r="DG48" i="1"/>
  <c r="DH48" i="1"/>
  <c r="DH106" i="1" s="1"/>
  <c r="DA49" i="1"/>
  <c r="DB49" i="1"/>
  <c r="DC49" i="1"/>
  <c r="DD49" i="1"/>
  <c r="DE49" i="1"/>
  <c r="DF49" i="1"/>
  <c r="DG49" i="1"/>
  <c r="DH49" i="1"/>
  <c r="DH107" i="1" s="1"/>
  <c r="DA50" i="1"/>
  <c r="DB50" i="1"/>
  <c r="DC50" i="1"/>
  <c r="DD50" i="1"/>
  <c r="DE50" i="1"/>
  <c r="DF50" i="1"/>
  <c r="DG50" i="1"/>
  <c r="DH50" i="1"/>
  <c r="DH108" i="1" s="1"/>
  <c r="DA51" i="1"/>
  <c r="DB51" i="1"/>
  <c r="DC51" i="1"/>
  <c r="DD51" i="1"/>
  <c r="DE51" i="1"/>
  <c r="DF51" i="1"/>
  <c r="DG51" i="1"/>
  <c r="DH51" i="1"/>
  <c r="DH109" i="1" s="1"/>
  <c r="DA52" i="1"/>
  <c r="DB52" i="1"/>
  <c r="DC52" i="1"/>
  <c r="DD52" i="1"/>
  <c r="DE52" i="1"/>
  <c r="DF52" i="1"/>
  <c r="DG52" i="1"/>
  <c r="DH52" i="1"/>
  <c r="DH110" i="1" s="1"/>
  <c r="DA53" i="1"/>
  <c r="DB53" i="1"/>
  <c r="DC53" i="1"/>
  <c r="DD53" i="1"/>
  <c r="DE53" i="1"/>
  <c r="DF53" i="1"/>
  <c r="DG53" i="1"/>
  <c r="DH53" i="1"/>
  <c r="DI111" i="1" s="1"/>
  <c r="DA54" i="1"/>
  <c r="DB54" i="1"/>
  <c r="DC54" i="1"/>
  <c r="DD54" i="1"/>
  <c r="DE54" i="1"/>
  <c r="DF54" i="1"/>
  <c r="DG54" i="1"/>
  <c r="DH54" i="1"/>
  <c r="DH112" i="1" s="1"/>
  <c r="DA55" i="1"/>
  <c r="DB55" i="1"/>
  <c r="DC55" i="1"/>
  <c r="DD55" i="1"/>
  <c r="DE55" i="1"/>
  <c r="DF55" i="1"/>
  <c r="DG55" i="1"/>
  <c r="DH55" i="1"/>
  <c r="DH113" i="1" s="1"/>
  <c r="DA56" i="1"/>
  <c r="DB56" i="1"/>
  <c r="DC56" i="1"/>
  <c r="DD56" i="1"/>
  <c r="DE56" i="1"/>
  <c r="DF56" i="1"/>
  <c r="DG56" i="1"/>
  <c r="DH56" i="1"/>
  <c r="DI114" i="1" s="1"/>
  <c r="DA57" i="1"/>
  <c r="DB57" i="1"/>
  <c r="DC57" i="1"/>
  <c r="DD57" i="1"/>
  <c r="DE57" i="1"/>
  <c r="DF57" i="1"/>
  <c r="DG57" i="1"/>
  <c r="DH57" i="1"/>
  <c r="DH115" i="1" s="1"/>
  <c r="DA58" i="1"/>
  <c r="DB58" i="1"/>
  <c r="DC58" i="1"/>
  <c r="DD58" i="1"/>
  <c r="DE58" i="1"/>
  <c r="DF58" i="1"/>
  <c r="DG58" i="1"/>
  <c r="DH58" i="1"/>
  <c r="DH116" i="1" s="1"/>
  <c r="DA59" i="1"/>
  <c r="DB59" i="1"/>
  <c r="DC59" i="1"/>
  <c r="DD59" i="1"/>
  <c r="DE59" i="1"/>
  <c r="DF59" i="1"/>
  <c r="DG59" i="1"/>
  <c r="DH59" i="1"/>
  <c r="DH117" i="1" s="1"/>
  <c r="DA60" i="1"/>
  <c r="DB60" i="1"/>
  <c r="DC60" i="1"/>
  <c r="DD60" i="1"/>
  <c r="DE60" i="1"/>
  <c r="DF60" i="1"/>
  <c r="DG60" i="1"/>
  <c r="DH60" i="1"/>
  <c r="DH118" i="1" s="1"/>
  <c r="DI125" i="4" l="1"/>
  <c r="DH125" i="4"/>
  <c r="DG69" i="8"/>
  <c r="DB69" i="8"/>
  <c r="DA69" i="8"/>
  <c r="DA125" i="8" s="1"/>
  <c r="DC69" i="8"/>
  <c r="DE69" i="8"/>
  <c r="DE69" i="4"/>
  <c r="DF69" i="8"/>
  <c r="DF69" i="4"/>
  <c r="DI125" i="6"/>
  <c r="DI125" i="7"/>
  <c r="DH125" i="8"/>
  <c r="DJ70" i="8"/>
  <c r="DB70" i="8"/>
  <c r="DB70" i="7"/>
  <c r="DH125" i="7"/>
  <c r="DA69" i="7"/>
  <c r="DF69" i="7"/>
  <c r="DC69" i="7"/>
  <c r="DE69" i="7"/>
  <c r="DG69" i="7"/>
  <c r="DD69" i="7"/>
  <c r="DH125" i="6"/>
  <c r="DJ70" i="6"/>
  <c r="DB70" i="6"/>
  <c r="DG69" i="6"/>
  <c r="DC69" i="6"/>
  <c r="DD69" i="6"/>
  <c r="DE69" i="6"/>
  <c r="DB69" i="6"/>
  <c r="DF69" i="6"/>
  <c r="DA69" i="6"/>
  <c r="DB69" i="4"/>
  <c r="DA69" i="4"/>
  <c r="DG69" i="4"/>
  <c r="DC69" i="4"/>
  <c r="DI99" i="1"/>
  <c r="DI115" i="1"/>
  <c r="DH114" i="1"/>
  <c r="DI106" i="1"/>
  <c r="DH111" i="1"/>
  <c r="DI113" i="1"/>
  <c r="DI105" i="1"/>
  <c r="DI112" i="1"/>
  <c r="DI104" i="1"/>
  <c r="DH103" i="1"/>
  <c r="DI118" i="1"/>
  <c r="DI110" i="1"/>
  <c r="DI102" i="1"/>
  <c r="DI117" i="1"/>
  <c r="DI109" i="1"/>
  <c r="DI101" i="1"/>
  <c r="DI116" i="1"/>
  <c r="DI108" i="1"/>
  <c r="DI100" i="1"/>
  <c r="DI107" i="1"/>
  <c r="CZ7" i="1"/>
  <c r="CZ6" i="1"/>
  <c r="DJ6" i="1" s="1"/>
  <c r="C3" i="3"/>
  <c r="D3" i="3"/>
  <c r="E3" i="3"/>
  <c r="F3" i="3"/>
  <c r="G3" i="3"/>
  <c r="H3" i="3"/>
  <c r="B3" i="3"/>
  <c r="C2" i="3"/>
  <c r="D2" i="3"/>
  <c r="E2" i="3"/>
  <c r="F2" i="3"/>
  <c r="G2" i="3"/>
  <c r="H2" i="3"/>
  <c r="B2" i="3"/>
  <c r="J2" i="3" l="1"/>
  <c r="DE125" i="7"/>
  <c r="DA125" i="7"/>
  <c r="DE125" i="6"/>
  <c r="DA125" i="6"/>
  <c r="DE125" i="4"/>
  <c r="DK126" i="4" s="1"/>
  <c r="DA125" i="4"/>
  <c r="DD125" i="8"/>
  <c r="DE125" i="8"/>
  <c r="DK70" i="8"/>
  <c r="DA70" i="8" s="1"/>
  <c r="DK71" i="8" s="1"/>
  <c r="DA71" i="8" s="1"/>
  <c r="DC125" i="8"/>
  <c r="DB125" i="8"/>
  <c r="DD125" i="7"/>
  <c r="DC125" i="7"/>
  <c r="DB125" i="7"/>
  <c r="DK70" i="7"/>
  <c r="DA70" i="7" s="1"/>
  <c r="DD125" i="6"/>
  <c r="DC125" i="6"/>
  <c r="DB125" i="6"/>
  <c r="DK70" i="6"/>
  <c r="DA70" i="6" s="1"/>
  <c r="DC125" i="4"/>
  <c r="DB125" i="4"/>
  <c r="DD125" i="4"/>
  <c r="DK70" i="4"/>
  <c r="DA70" i="4" s="1"/>
  <c r="DJ7" i="1"/>
  <c r="CZ164" i="1"/>
  <c r="CZ100" i="1"/>
  <c r="CZ54" i="1"/>
  <c r="CZ114" i="1"/>
  <c r="CZ52" i="1"/>
  <c r="CZ168" i="1"/>
  <c r="CZ160" i="1"/>
  <c r="CZ112" i="1"/>
  <c r="CZ104" i="1"/>
  <c r="CZ58" i="1"/>
  <c r="CZ50" i="1"/>
  <c r="CZ42" i="1"/>
  <c r="CZ46" i="1"/>
  <c r="CZ60" i="1"/>
  <c r="CZ172" i="1"/>
  <c r="CZ170" i="1"/>
  <c r="CZ162" i="1"/>
  <c r="CZ106" i="1"/>
  <c r="CZ174" i="1"/>
  <c r="CZ166" i="1"/>
  <c r="CZ158" i="1"/>
  <c r="CZ118" i="1"/>
  <c r="CZ110" i="1"/>
  <c r="CZ102" i="1"/>
  <c r="CZ56" i="1"/>
  <c r="CZ48" i="1"/>
  <c r="CZ108" i="1"/>
  <c r="CZ156" i="1"/>
  <c r="CZ116" i="1"/>
  <c r="CZ44" i="1"/>
  <c r="DK6" i="1"/>
  <c r="CZ169" i="1"/>
  <c r="CZ161" i="1"/>
  <c r="CZ113" i="1"/>
  <c r="CZ105" i="1"/>
  <c r="CZ59" i="1"/>
  <c r="CZ51" i="1"/>
  <c r="CZ43" i="1"/>
  <c r="CZ171" i="1"/>
  <c r="CZ107" i="1"/>
  <c r="CZ167" i="1"/>
  <c r="CZ159" i="1"/>
  <c r="CZ111" i="1"/>
  <c r="CZ103" i="1"/>
  <c r="CZ57" i="1"/>
  <c r="CZ49" i="1"/>
  <c r="CZ41" i="1"/>
  <c r="CZ163" i="1"/>
  <c r="CZ115" i="1"/>
  <c r="CZ99" i="1"/>
  <c r="CZ53" i="1"/>
  <c r="CZ45" i="1"/>
  <c r="CZ155" i="1"/>
  <c r="CZ173" i="1"/>
  <c r="CZ165" i="1"/>
  <c r="CZ157" i="1"/>
  <c r="CZ117" i="1"/>
  <c r="CZ109" i="1"/>
  <c r="CZ101" i="1"/>
  <c r="CZ55" i="1"/>
  <c r="CZ47" i="1"/>
  <c r="DL6" i="1"/>
  <c r="DL7" i="1"/>
  <c r="DK7" i="1"/>
  <c r="J3" i="3"/>
  <c r="I2" i="3"/>
  <c r="I3" i="3"/>
  <c r="DG124" i="1"/>
  <c r="DF124" i="1"/>
  <c r="DA6" i="1"/>
  <c r="CZ154" i="1"/>
  <c r="CZ153" i="1"/>
  <c r="CZ152" i="1"/>
  <c r="CZ151" i="1"/>
  <c r="CZ150" i="1"/>
  <c r="CZ149" i="1"/>
  <c r="CZ148" i="1"/>
  <c r="CZ147" i="1"/>
  <c r="CZ146" i="1"/>
  <c r="CZ145" i="1"/>
  <c r="CZ144" i="1"/>
  <c r="CZ143" i="1"/>
  <c r="CZ142" i="1"/>
  <c r="CZ141" i="1"/>
  <c r="CZ140" i="1"/>
  <c r="CZ139" i="1"/>
  <c r="CZ138" i="1"/>
  <c r="CZ137" i="1"/>
  <c r="CZ136" i="1"/>
  <c r="CZ135" i="1"/>
  <c r="CZ134" i="1"/>
  <c r="CZ133" i="1"/>
  <c r="CZ132" i="1"/>
  <c r="CZ131" i="1"/>
  <c r="CZ130" i="1"/>
  <c r="CZ129" i="1"/>
  <c r="CZ128" i="1"/>
  <c r="CZ127" i="1"/>
  <c r="CZ126" i="1"/>
  <c r="CZ125" i="1"/>
  <c r="CZ98" i="1"/>
  <c r="CZ97" i="1"/>
  <c r="CZ96" i="1"/>
  <c r="CZ95" i="1"/>
  <c r="CZ94" i="1"/>
  <c r="CZ93" i="1"/>
  <c r="CZ92" i="1"/>
  <c r="CZ91" i="1"/>
  <c r="CZ90" i="1"/>
  <c r="CZ89" i="1"/>
  <c r="CZ88" i="1"/>
  <c r="CZ87" i="1"/>
  <c r="CZ86" i="1"/>
  <c r="CZ85" i="1"/>
  <c r="CZ84" i="1"/>
  <c r="CZ83" i="1"/>
  <c r="CZ82" i="1"/>
  <c r="CZ81" i="1"/>
  <c r="CZ80" i="1"/>
  <c r="CZ79" i="1"/>
  <c r="CZ78" i="1"/>
  <c r="CZ77" i="1"/>
  <c r="CZ76" i="1"/>
  <c r="CZ75" i="1"/>
  <c r="CZ74" i="1"/>
  <c r="CZ73" i="1"/>
  <c r="CZ72" i="1"/>
  <c r="CZ71" i="1"/>
  <c r="CZ70" i="1"/>
  <c r="CZ69" i="1"/>
  <c r="CZ40" i="1"/>
  <c r="CZ38" i="1"/>
  <c r="CZ36" i="1"/>
  <c r="CZ34" i="1"/>
  <c r="CZ32" i="1"/>
  <c r="CZ30" i="1"/>
  <c r="CZ28" i="1"/>
  <c r="CZ26" i="1"/>
  <c r="CZ24" i="1"/>
  <c r="CZ22" i="1"/>
  <c r="CZ20" i="1"/>
  <c r="CZ18" i="1"/>
  <c r="CZ16" i="1"/>
  <c r="CZ14" i="1"/>
  <c r="CZ12" i="1"/>
  <c r="CZ67" i="1"/>
  <c r="CZ66" i="1"/>
  <c r="CZ39" i="1"/>
  <c r="CZ37" i="1"/>
  <c r="CZ35" i="1"/>
  <c r="CZ33" i="1"/>
  <c r="CZ31" i="1"/>
  <c r="CZ29" i="1"/>
  <c r="CZ27" i="1"/>
  <c r="CZ25" i="1"/>
  <c r="CZ23" i="1"/>
  <c r="CZ21" i="1"/>
  <c r="CZ19" i="1"/>
  <c r="CZ17" i="1"/>
  <c r="CZ15" i="1"/>
  <c r="CZ13" i="1"/>
  <c r="CZ11" i="1"/>
  <c r="DB7" i="1"/>
  <c r="DC7" i="1"/>
  <c r="DD7" i="1"/>
  <c r="DE7" i="1"/>
  <c r="DF7" i="1"/>
  <c r="DG7" i="1"/>
  <c r="DA7" i="1"/>
  <c r="DB6" i="1"/>
  <c r="DC6" i="1"/>
  <c r="DD6" i="1"/>
  <c r="DE6" i="1"/>
  <c r="DF6" i="1"/>
  <c r="DG6" i="1"/>
  <c r="DM126" i="4" l="1"/>
  <c r="DN128" i="4" s="1"/>
  <c r="DG126" i="8"/>
  <c r="DF126" i="8" s="1"/>
  <c r="DA126" i="8" s="1"/>
  <c r="DK126" i="8"/>
  <c r="DM126" i="8"/>
  <c r="DK72" i="8"/>
  <c r="DA72" i="8" s="1"/>
  <c r="DG126" i="7"/>
  <c r="DF126" i="7" s="1"/>
  <c r="DA126" i="7" s="1"/>
  <c r="DM126" i="7"/>
  <c r="DK126" i="7"/>
  <c r="DK71" i="7"/>
  <c r="DA71" i="7" s="1"/>
  <c r="DM126" i="6"/>
  <c r="DK126" i="6"/>
  <c r="DK71" i="6"/>
  <c r="DA71" i="6" s="1"/>
  <c r="DG126" i="6"/>
  <c r="DF126" i="6" s="1"/>
  <c r="DG126" i="4"/>
  <c r="DF126" i="4" s="1"/>
  <c r="DA126" i="4" s="1"/>
  <c r="DK71" i="4"/>
  <c r="DA71" i="4" s="1"/>
  <c r="DJ58" i="1"/>
  <c r="DJ116" i="1" s="1"/>
  <c r="DJ50" i="1"/>
  <c r="DJ108" i="1" s="1"/>
  <c r="DJ42" i="1"/>
  <c r="DJ100" i="1" s="1"/>
  <c r="DJ46" i="1"/>
  <c r="DJ104" i="1" s="1"/>
  <c r="DJ54" i="1"/>
  <c r="DJ112" i="1" s="1"/>
  <c r="DJ60" i="1"/>
  <c r="DJ118" i="1" s="1"/>
  <c r="DJ52" i="1"/>
  <c r="DJ110" i="1" s="1"/>
  <c r="DJ44" i="1"/>
  <c r="DJ102" i="1" s="1"/>
  <c r="DJ56" i="1"/>
  <c r="DJ114" i="1" s="1"/>
  <c r="DJ48" i="1"/>
  <c r="DJ106" i="1" s="1"/>
  <c r="DJ59" i="1"/>
  <c r="DJ117" i="1" s="1"/>
  <c r="DJ51" i="1"/>
  <c r="DJ109" i="1" s="1"/>
  <c r="DJ43" i="1"/>
  <c r="DJ101" i="1" s="1"/>
  <c r="DJ57" i="1"/>
  <c r="DJ115" i="1" s="1"/>
  <c r="DJ49" i="1"/>
  <c r="DJ107" i="1" s="1"/>
  <c r="DJ41" i="1"/>
  <c r="DJ99" i="1" s="1"/>
  <c r="DJ11" i="1"/>
  <c r="DJ69" i="1" s="1"/>
  <c r="DJ53" i="1"/>
  <c r="DJ111" i="1" s="1"/>
  <c r="DJ45" i="1"/>
  <c r="DJ103" i="1" s="1"/>
  <c r="DJ55" i="1"/>
  <c r="DJ113" i="1" s="1"/>
  <c r="DJ47" i="1"/>
  <c r="DJ105" i="1" s="1"/>
  <c r="DI55" i="1"/>
  <c r="DI47" i="1"/>
  <c r="DI49" i="1"/>
  <c r="DI41" i="1"/>
  <c r="DI53" i="1"/>
  <c r="DI45" i="1"/>
  <c r="DI57" i="1"/>
  <c r="DI59" i="1"/>
  <c r="DI51" i="1"/>
  <c r="DI43" i="1"/>
  <c r="DI42" i="1"/>
  <c r="DI56" i="1"/>
  <c r="DI54" i="1"/>
  <c r="DI46" i="1"/>
  <c r="DI48" i="1"/>
  <c r="DI60" i="1"/>
  <c r="DI52" i="1"/>
  <c r="DI44" i="1"/>
  <c r="DI58" i="1"/>
  <c r="DI50" i="1"/>
  <c r="DI6" i="1"/>
  <c r="DF125" i="1" s="1"/>
  <c r="DH6" i="1"/>
  <c r="DE126" i="6" l="1"/>
  <c r="DA126" i="6"/>
  <c r="DH126" i="8"/>
  <c r="DE126" i="8"/>
  <c r="DK127" i="8" s="1"/>
  <c r="DH126" i="7"/>
  <c r="DE126" i="7"/>
  <c r="DM127" i="7" s="1"/>
  <c r="DH126" i="4"/>
  <c r="DE126" i="4"/>
  <c r="DC126" i="4"/>
  <c r="DD126" i="4"/>
  <c r="DB126" i="4"/>
  <c r="DO130" i="4"/>
  <c r="DD126" i="7"/>
  <c r="DN128" i="8"/>
  <c r="DO130" i="8"/>
  <c r="DK73" i="8"/>
  <c r="DA73" i="8" s="1"/>
  <c r="DD126" i="8"/>
  <c r="DC126" i="8"/>
  <c r="DB126" i="8"/>
  <c r="DB126" i="7"/>
  <c r="DC126" i="7"/>
  <c r="DD126" i="6"/>
  <c r="DO130" i="7"/>
  <c r="DN128" i="7"/>
  <c r="DK72" i="7"/>
  <c r="DA72" i="7" s="1"/>
  <c r="DB126" i="6"/>
  <c r="DH126" i="6"/>
  <c r="DK72" i="6"/>
  <c r="DA72" i="6" s="1"/>
  <c r="DC126" i="6"/>
  <c r="DO130" i="6"/>
  <c r="DN128" i="6"/>
  <c r="DK72" i="4"/>
  <c r="DA72" i="4" s="1"/>
  <c r="H6" i="3"/>
  <c r="DH7" i="1"/>
  <c r="DI125" i="1" s="1"/>
  <c r="DI12" i="1"/>
  <c r="DJ40" i="1"/>
  <c r="DJ98" i="1" s="1"/>
  <c r="DI40" i="1"/>
  <c r="DJ39" i="1"/>
  <c r="DJ97" i="1" s="1"/>
  <c r="DI39" i="1"/>
  <c r="DJ38" i="1"/>
  <c r="DJ96" i="1" s="1"/>
  <c r="DI38" i="1"/>
  <c r="DJ37" i="1"/>
  <c r="DJ95" i="1" s="1"/>
  <c r="DI37" i="1"/>
  <c r="DJ36" i="1"/>
  <c r="DJ94" i="1" s="1"/>
  <c r="DI36" i="1"/>
  <c r="DJ35" i="1"/>
  <c r="DJ93" i="1" s="1"/>
  <c r="DI35" i="1"/>
  <c r="DJ34" i="1"/>
  <c r="DJ92" i="1" s="1"/>
  <c r="DI34" i="1"/>
  <c r="DJ33" i="1"/>
  <c r="DJ91" i="1" s="1"/>
  <c r="DI33" i="1"/>
  <c r="DJ32" i="1"/>
  <c r="DJ90" i="1" s="1"/>
  <c r="DI32" i="1"/>
  <c r="DJ31" i="1"/>
  <c r="DJ89" i="1" s="1"/>
  <c r="DI31" i="1"/>
  <c r="DJ30" i="1"/>
  <c r="DJ88" i="1" s="1"/>
  <c r="DI30" i="1"/>
  <c r="DJ29" i="1"/>
  <c r="DJ87" i="1" s="1"/>
  <c r="DI29" i="1"/>
  <c r="DJ28" i="1"/>
  <c r="DJ86" i="1" s="1"/>
  <c r="DI28" i="1"/>
  <c r="DJ27" i="1"/>
  <c r="DJ85" i="1" s="1"/>
  <c r="DI27" i="1"/>
  <c r="DJ26" i="1"/>
  <c r="DJ84" i="1" s="1"/>
  <c r="DI26" i="1"/>
  <c r="DJ25" i="1"/>
  <c r="DJ83" i="1" s="1"/>
  <c r="DI25" i="1"/>
  <c r="DB25" i="1"/>
  <c r="DC25" i="1"/>
  <c r="DD25" i="1"/>
  <c r="DE25" i="1"/>
  <c r="DF25" i="1"/>
  <c r="DG25" i="1"/>
  <c r="DI83" i="1"/>
  <c r="DB26" i="1"/>
  <c r="DC26" i="1"/>
  <c r="DD26" i="1"/>
  <c r="DE26" i="1"/>
  <c r="DF26" i="1"/>
  <c r="DG26" i="1"/>
  <c r="DI84" i="1"/>
  <c r="DB27" i="1"/>
  <c r="DC27" i="1"/>
  <c r="DD27" i="1"/>
  <c r="DE27" i="1"/>
  <c r="DF27" i="1"/>
  <c r="DG27" i="1"/>
  <c r="DH27" i="1"/>
  <c r="DI85" i="1" s="1"/>
  <c r="DB28" i="1"/>
  <c r="DC28" i="1"/>
  <c r="DD28" i="1"/>
  <c r="DE28" i="1"/>
  <c r="DF28" i="1"/>
  <c r="DG28" i="1"/>
  <c r="DH28" i="1"/>
  <c r="DI86" i="1" s="1"/>
  <c r="DB29" i="1"/>
  <c r="DC29" i="1"/>
  <c r="DD29" i="1"/>
  <c r="DE29" i="1"/>
  <c r="DF29" i="1"/>
  <c r="DG29" i="1"/>
  <c r="DH29" i="1"/>
  <c r="DI87" i="1" s="1"/>
  <c r="DB30" i="1"/>
  <c r="DC30" i="1"/>
  <c r="DD30" i="1"/>
  <c r="DE30" i="1"/>
  <c r="DF30" i="1"/>
  <c r="DG30" i="1"/>
  <c r="DH30" i="1"/>
  <c r="DI88" i="1" s="1"/>
  <c r="DB31" i="1"/>
  <c r="DC31" i="1"/>
  <c r="DD31" i="1"/>
  <c r="DE31" i="1"/>
  <c r="DF31" i="1"/>
  <c r="DG31" i="1"/>
  <c r="DH31" i="1"/>
  <c r="DI89" i="1" s="1"/>
  <c r="DB32" i="1"/>
  <c r="DC32" i="1"/>
  <c r="DD32" i="1"/>
  <c r="DE32" i="1"/>
  <c r="DF32" i="1"/>
  <c r="DG32" i="1"/>
  <c r="DH32" i="1"/>
  <c r="DI90" i="1" s="1"/>
  <c r="DB33" i="1"/>
  <c r="DC33" i="1"/>
  <c r="DD33" i="1"/>
  <c r="DE33" i="1"/>
  <c r="DF33" i="1"/>
  <c r="DG33" i="1"/>
  <c r="DH33" i="1"/>
  <c r="DI91" i="1" s="1"/>
  <c r="DB34" i="1"/>
  <c r="DC34" i="1"/>
  <c r="DD34" i="1"/>
  <c r="DE34" i="1"/>
  <c r="DF34" i="1"/>
  <c r="DG34" i="1"/>
  <c r="DH34" i="1"/>
  <c r="DI92" i="1" s="1"/>
  <c r="DB35" i="1"/>
  <c r="DC35" i="1"/>
  <c r="DD35" i="1"/>
  <c r="DE35" i="1"/>
  <c r="DF35" i="1"/>
  <c r="DG35" i="1"/>
  <c r="DH35" i="1"/>
  <c r="DI93" i="1" s="1"/>
  <c r="DA36" i="1"/>
  <c r="DB36" i="1"/>
  <c r="DC36" i="1"/>
  <c r="DD36" i="1"/>
  <c r="DE36" i="1"/>
  <c r="DF36" i="1"/>
  <c r="DG36" i="1"/>
  <c r="DH36" i="1"/>
  <c r="DI94" i="1" s="1"/>
  <c r="DA37" i="1"/>
  <c r="DB37" i="1"/>
  <c r="DC37" i="1"/>
  <c r="DD37" i="1"/>
  <c r="DE37" i="1"/>
  <c r="DF37" i="1"/>
  <c r="DG37" i="1"/>
  <c r="DH37" i="1"/>
  <c r="DI95" i="1" s="1"/>
  <c r="DA38" i="1"/>
  <c r="DB38" i="1"/>
  <c r="DC38" i="1"/>
  <c r="DD38" i="1"/>
  <c r="DE38" i="1"/>
  <c r="DF38" i="1"/>
  <c r="DG38" i="1"/>
  <c r="DH38" i="1"/>
  <c r="DI96" i="1" s="1"/>
  <c r="DA39" i="1"/>
  <c r="DB39" i="1"/>
  <c r="DC39" i="1"/>
  <c r="DD39" i="1"/>
  <c r="DE39" i="1"/>
  <c r="DF39" i="1"/>
  <c r="DG39" i="1"/>
  <c r="DH39" i="1"/>
  <c r="DI97" i="1" s="1"/>
  <c r="DA40" i="1"/>
  <c r="DB40" i="1"/>
  <c r="DC40" i="1"/>
  <c r="DD40" i="1"/>
  <c r="DE40" i="1"/>
  <c r="DF40" i="1"/>
  <c r="DG40" i="1"/>
  <c r="DH40" i="1"/>
  <c r="DI98" i="1" s="1"/>
  <c r="DI20" i="1"/>
  <c r="DI21" i="1"/>
  <c r="DI23" i="1"/>
  <c r="DI7" i="1"/>
  <c r="DG125" i="1" l="1"/>
  <c r="I6" i="3" s="1"/>
  <c r="DM127" i="8"/>
  <c r="DC127" i="8" s="1"/>
  <c r="DF127" i="4"/>
  <c r="DA127" i="4" s="1"/>
  <c r="DK127" i="7"/>
  <c r="DB127" i="7" s="1"/>
  <c r="DF127" i="7"/>
  <c r="DA127" i="7" s="1"/>
  <c r="DK74" i="8"/>
  <c r="DA74" i="8" s="1"/>
  <c r="DF127" i="8"/>
  <c r="DA127" i="8" s="1"/>
  <c r="DF127" i="6"/>
  <c r="DA127" i="6" s="1"/>
  <c r="DN129" i="7"/>
  <c r="DO131" i="7"/>
  <c r="DK73" i="7"/>
  <c r="DA73" i="7" s="1"/>
  <c r="DK73" i="6"/>
  <c r="DA73" i="6" s="1"/>
  <c r="DK73" i="4"/>
  <c r="DA73" i="4" s="1"/>
  <c r="DK127" i="4"/>
  <c r="DM127" i="4"/>
  <c r="A6" i="3"/>
  <c r="B6" i="3"/>
  <c r="DH89" i="1"/>
  <c r="DH96" i="1"/>
  <c r="DH88" i="1"/>
  <c r="DH98" i="1"/>
  <c r="DH97" i="1"/>
  <c r="DH95" i="1"/>
  <c r="DH87" i="1"/>
  <c r="DH90" i="1"/>
  <c r="DH94" i="1"/>
  <c r="DH86" i="1"/>
  <c r="DH93" i="1"/>
  <c r="DH85" i="1"/>
  <c r="DH92" i="1"/>
  <c r="DH84" i="1"/>
  <c r="DH91" i="1"/>
  <c r="DH83" i="1"/>
  <c r="DH125" i="1" l="1"/>
  <c r="J6" i="3" s="1"/>
  <c r="DE127" i="8"/>
  <c r="DB127" i="8"/>
  <c r="DD127" i="8"/>
  <c r="DN129" i="8"/>
  <c r="DO131" i="8"/>
  <c r="DG127" i="7"/>
  <c r="DH127" i="7" s="1"/>
  <c r="DE127" i="7"/>
  <c r="DM128" i="7" s="1"/>
  <c r="DG127" i="6"/>
  <c r="DH127" i="6" s="1"/>
  <c r="DE127" i="6"/>
  <c r="DG127" i="4"/>
  <c r="DH127" i="4" s="1"/>
  <c r="DE127" i="4"/>
  <c r="DD127" i="7"/>
  <c r="DC127" i="7"/>
  <c r="DK75" i="8"/>
  <c r="DA75" i="8" s="1"/>
  <c r="DG127" i="8"/>
  <c r="DK74" i="7"/>
  <c r="DA74" i="7" s="1"/>
  <c r="DK74" i="6"/>
  <c r="DA74" i="6" s="1"/>
  <c r="DK127" i="6"/>
  <c r="DM127" i="6"/>
  <c r="DD127" i="4"/>
  <c r="DB127" i="4"/>
  <c r="DC127" i="4"/>
  <c r="DK74" i="4"/>
  <c r="DA74" i="4" s="1"/>
  <c r="DO131" i="4"/>
  <c r="DN129" i="4"/>
  <c r="DI11" i="1"/>
  <c r="DA69" i="1" s="1"/>
  <c r="DJ24" i="1"/>
  <c r="DJ82" i="1" s="1"/>
  <c r="DJ23" i="1"/>
  <c r="DJ81" i="1" s="1"/>
  <c r="DJ22" i="1"/>
  <c r="DJ80" i="1" s="1"/>
  <c r="DJ21" i="1"/>
  <c r="DJ79" i="1" s="1"/>
  <c r="DJ20" i="1"/>
  <c r="DJ78" i="1" s="1"/>
  <c r="DJ19" i="1"/>
  <c r="DJ77" i="1" s="1"/>
  <c r="DJ18" i="1"/>
  <c r="DJ76" i="1" s="1"/>
  <c r="DJ17" i="1"/>
  <c r="DJ75" i="1" s="1"/>
  <c r="DJ16" i="1"/>
  <c r="DJ74" i="1" s="1"/>
  <c r="DJ15" i="1"/>
  <c r="DJ73" i="1" s="1"/>
  <c r="DJ14" i="1"/>
  <c r="DJ72" i="1" s="1"/>
  <c r="DJ13" i="1"/>
  <c r="DJ71" i="1" s="1"/>
  <c r="DJ12" i="1"/>
  <c r="DJ70" i="1" s="1"/>
  <c r="DI24" i="1"/>
  <c r="DI22" i="1"/>
  <c r="DI19" i="1"/>
  <c r="DI18" i="1"/>
  <c r="DI17" i="1"/>
  <c r="DI16" i="1"/>
  <c r="DI15" i="1"/>
  <c r="DI14" i="1"/>
  <c r="DI13" i="1"/>
  <c r="DA125" i="1" l="1"/>
  <c r="DD125" i="1"/>
  <c r="DG128" i="8"/>
  <c r="DF128" i="8" s="1"/>
  <c r="DA128" i="8" s="1"/>
  <c r="DM128" i="4"/>
  <c r="DO132" i="4" s="1"/>
  <c r="DK128" i="4"/>
  <c r="DG128" i="7"/>
  <c r="DF128" i="7" s="1"/>
  <c r="DA128" i="7" s="1"/>
  <c r="DK128" i="7"/>
  <c r="DC128" i="7" s="1"/>
  <c r="DM128" i="6"/>
  <c r="DH127" i="8"/>
  <c r="DK76" i="8"/>
  <c r="DA76" i="8" s="1"/>
  <c r="DK75" i="7"/>
  <c r="DA75" i="7" s="1"/>
  <c r="DO132" i="7"/>
  <c r="DN130" i="7"/>
  <c r="DD127" i="6"/>
  <c r="DB127" i="6"/>
  <c r="DC127" i="6"/>
  <c r="DK75" i="6"/>
  <c r="DA75" i="6" s="1"/>
  <c r="DO131" i="6"/>
  <c r="DN129" i="6"/>
  <c r="DK75" i="4"/>
  <c r="DA75" i="4" s="1"/>
  <c r="DG128" i="4"/>
  <c r="DF128" i="4" s="1"/>
  <c r="DB125" i="1"/>
  <c r="D6" i="3" s="1"/>
  <c r="DC125" i="1"/>
  <c r="E6" i="3" s="1"/>
  <c r="DB4" i="1"/>
  <c r="DC4" i="1"/>
  <c r="DD4" i="1"/>
  <c r="DE4" i="1"/>
  <c r="DF4" i="1"/>
  <c r="DG4" i="1"/>
  <c r="DA4" i="1"/>
  <c r="DB12" i="1"/>
  <c r="DB70" i="1" s="1"/>
  <c r="DC12" i="1"/>
  <c r="DC70" i="1" s="1"/>
  <c r="DD12" i="1"/>
  <c r="DD70" i="1" s="1"/>
  <c r="DE12" i="1"/>
  <c r="DE70" i="1" s="1"/>
  <c r="DF12" i="1"/>
  <c r="DG12" i="1"/>
  <c r="DI70" i="1"/>
  <c r="DB13" i="1"/>
  <c r="DB71" i="1" s="1"/>
  <c r="DC13" i="1"/>
  <c r="DC71" i="1" s="1"/>
  <c r="DD13" i="1"/>
  <c r="DD71" i="1" s="1"/>
  <c r="DE13" i="1"/>
  <c r="DE71" i="1" s="1"/>
  <c r="DF13" i="1"/>
  <c r="DF71" i="1" s="1"/>
  <c r="DG13" i="1"/>
  <c r="DG71" i="1" s="1"/>
  <c r="DI71" i="1"/>
  <c r="DB14" i="1"/>
  <c r="DB72" i="1" s="1"/>
  <c r="DC14" i="1"/>
  <c r="DC72" i="1" s="1"/>
  <c r="DD14" i="1"/>
  <c r="DD72" i="1" s="1"/>
  <c r="DE14" i="1"/>
  <c r="DE72" i="1" s="1"/>
  <c r="DF14" i="1"/>
  <c r="DF72" i="1" s="1"/>
  <c r="DG14" i="1"/>
  <c r="DG72" i="1" s="1"/>
  <c r="DI72" i="1"/>
  <c r="DB15" i="1"/>
  <c r="DB73" i="1" s="1"/>
  <c r="DC15" i="1"/>
  <c r="DC73" i="1" s="1"/>
  <c r="DD15" i="1"/>
  <c r="DD73" i="1" s="1"/>
  <c r="DE15" i="1"/>
  <c r="DE73" i="1" s="1"/>
  <c r="DF15" i="1"/>
  <c r="DF73" i="1" s="1"/>
  <c r="DG15" i="1"/>
  <c r="DG73" i="1" s="1"/>
  <c r="DI73" i="1"/>
  <c r="DB16" i="1"/>
  <c r="DB74" i="1" s="1"/>
  <c r="DC16" i="1"/>
  <c r="DC74" i="1" s="1"/>
  <c r="DD16" i="1"/>
  <c r="DD74" i="1" s="1"/>
  <c r="DE16" i="1"/>
  <c r="DE74" i="1" s="1"/>
  <c r="DF16" i="1"/>
  <c r="DF74" i="1" s="1"/>
  <c r="DG16" i="1"/>
  <c r="DG74" i="1" s="1"/>
  <c r="DI74" i="1"/>
  <c r="DB17" i="1"/>
  <c r="DB75" i="1" s="1"/>
  <c r="DC17" i="1"/>
  <c r="DC75" i="1" s="1"/>
  <c r="DD17" i="1"/>
  <c r="DD75" i="1" s="1"/>
  <c r="DE17" i="1"/>
  <c r="DE75" i="1" s="1"/>
  <c r="DF17" i="1"/>
  <c r="DF75" i="1" s="1"/>
  <c r="DG17" i="1"/>
  <c r="DG75" i="1" s="1"/>
  <c r="DI75" i="1"/>
  <c r="DB18" i="1"/>
  <c r="DB76" i="1" s="1"/>
  <c r="DC18" i="1"/>
  <c r="DC76" i="1" s="1"/>
  <c r="DD18" i="1"/>
  <c r="DD76" i="1" s="1"/>
  <c r="DE18" i="1"/>
  <c r="DE76" i="1" s="1"/>
  <c r="DF18" i="1"/>
  <c r="DF76" i="1" s="1"/>
  <c r="DG18" i="1"/>
  <c r="DG76" i="1" s="1"/>
  <c r="DI76" i="1"/>
  <c r="DB19" i="1"/>
  <c r="DB77" i="1" s="1"/>
  <c r="DC19" i="1"/>
  <c r="DC77" i="1" s="1"/>
  <c r="DD19" i="1"/>
  <c r="DD77" i="1" s="1"/>
  <c r="DE19" i="1"/>
  <c r="DE77" i="1" s="1"/>
  <c r="DF19" i="1"/>
  <c r="DF77" i="1" s="1"/>
  <c r="DG19" i="1"/>
  <c r="DG77" i="1" s="1"/>
  <c r="DI77" i="1"/>
  <c r="DB20" i="1"/>
  <c r="DB78" i="1" s="1"/>
  <c r="DC20" i="1"/>
  <c r="DC78" i="1" s="1"/>
  <c r="DD20" i="1"/>
  <c r="DD78" i="1" s="1"/>
  <c r="DE20" i="1"/>
  <c r="DE78" i="1" s="1"/>
  <c r="DF20" i="1"/>
  <c r="DF78" i="1" s="1"/>
  <c r="DG20" i="1"/>
  <c r="DG78" i="1" s="1"/>
  <c r="DI78" i="1"/>
  <c r="DB21" i="1"/>
  <c r="DB79" i="1" s="1"/>
  <c r="DC21" i="1"/>
  <c r="DC79" i="1" s="1"/>
  <c r="DD21" i="1"/>
  <c r="DD79" i="1" s="1"/>
  <c r="DE21" i="1"/>
  <c r="DE79" i="1" s="1"/>
  <c r="DF21" i="1"/>
  <c r="DF79" i="1" s="1"/>
  <c r="DG21" i="1"/>
  <c r="DG79" i="1" s="1"/>
  <c r="DI79" i="1"/>
  <c r="DB22" i="1"/>
  <c r="DB80" i="1" s="1"/>
  <c r="DC22" i="1"/>
  <c r="DC80" i="1" s="1"/>
  <c r="DD22" i="1"/>
  <c r="DD80" i="1" s="1"/>
  <c r="DE22" i="1"/>
  <c r="DE80" i="1" s="1"/>
  <c r="DF22" i="1"/>
  <c r="DF80" i="1" s="1"/>
  <c r="DG22" i="1"/>
  <c r="DG80" i="1" s="1"/>
  <c r="DI80" i="1"/>
  <c r="DB23" i="1"/>
  <c r="DB81" i="1" s="1"/>
  <c r="DC23" i="1"/>
  <c r="DC81" i="1" s="1"/>
  <c r="DD23" i="1"/>
  <c r="DD81" i="1" s="1"/>
  <c r="DE23" i="1"/>
  <c r="DE81" i="1" s="1"/>
  <c r="DF23" i="1"/>
  <c r="DF81" i="1" s="1"/>
  <c r="DG23" i="1"/>
  <c r="DG81" i="1" s="1"/>
  <c r="DI81" i="1"/>
  <c r="DB24" i="1"/>
  <c r="DB82" i="1" s="1"/>
  <c r="DC24" i="1"/>
  <c r="DC82" i="1" s="1"/>
  <c r="DD24" i="1"/>
  <c r="DD82" i="1" s="1"/>
  <c r="DE24" i="1"/>
  <c r="DE82" i="1" s="1"/>
  <c r="DF24" i="1"/>
  <c r="DF82" i="1" s="1"/>
  <c r="DG24" i="1"/>
  <c r="DG82" i="1" s="1"/>
  <c r="DI82" i="1"/>
  <c r="DB11" i="1"/>
  <c r="DB69" i="1" s="1"/>
  <c r="DC11" i="1"/>
  <c r="DC69" i="1" s="1"/>
  <c r="DD11" i="1"/>
  <c r="DD69" i="1" s="1"/>
  <c r="DE11" i="1"/>
  <c r="DE69" i="1" s="1"/>
  <c r="DF11" i="1"/>
  <c r="DF69" i="1" s="1"/>
  <c r="DG11" i="1"/>
  <c r="DG69" i="1" s="1"/>
  <c r="DH69" i="1"/>
  <c r="F6" i="3" l="1"/>
  <c r="DE128" i="8"/>
  <c r="DE128" i="4"/>
  <c r="DA128" i="4"/>
  <c r="DC128" i="4"/>
  <c r="DN130" i="4"/>
  <c r="DH128" i="7"/>
  <c r="DE128" i="7"/>
  <c r="DM129" i="7" s="1"/>
  <c r="DO133" i="7" s="1"/>
  <c r="DB128" i="4"/>
  <c r="DD128" i="4"/>
  <c r="DK128" i="6"/>
  <c r="DD128" i="6" s="1"/>
  <c r="DD128" i="7"/>
  <c r="DB128" i="7"/>
  <c r="DH128" i="8"/>
  <c r="DK128" i="8"/>
  <c r="DK77" i="8"/>
  <c r="DA77" i="8" s="1"/>
  <c r="DK76" i="7"/>
  <c r="DA76" i="7" s="1"/>
  <c r="DK76" i="6"/>
  <c r="DA76" i="6" s="1"/>
  <c r="DO132" i="6"/>
  <c r="DN130" i="6"/>
  <c r="DG128" i="6"/>
  <c r="DF128" i="6" s="1"/>
  <c r="DK76" i="4"/>
  <c r="DA76" i="4" s="1"/>
  <c r="DH128" i="4"/>
  <c r="DG126" i="1"/>
  <c r="DA67" i="1"/>
  <c r="K3" i="3" s="1"/>
  <c r="DA66" i="1"/>
  <c r="K2" i="3" s="1"/>
  <c r="DI69" i="1"/>
  <c r="DH82" i="1"/>
  <c r="DH81" i="1"/>
  <c r="DH80" i="1"/>
  <c r="DH79" i="1"/>
  <c r="DH78" i="1"/>
  <c r="DH77" i="1"/>
  <c r="DH76" i="1"/>
  <c r="DH75" i="1"/>
  <c r="DH74" i="1"/>
  <c r="DH73" i="1"/>
  <c r="DH72" i="1"/>
  <c r="DH71" i="1"/>
  <c r="DH70" i="1"/>
  <c r="DF70" i="1"/>
  <c r="DG70" i="1"/>
  <c r="DE128" i="6" l="1"/>
  <c r="DA128" i="6"/>
  <c r="DK70" i="1"/>
  <c r="DA70" i="1" s="1"/>
  <c r="DE125" i="1"/>
  <c r="G6" i="3" s="1"/>
  <c r="I7" i="3"/>
  <c r="DF129" i="4"/>
  <c r="DA129" i="4" s="1"/>
  <c r="DC128" i="6"/>
  <c r="DB128" i="6"/>
  <c r="DN131" i="7"/>
  <c r="DF129" i="7"/>
  <c r="DA129" i="7" s="1"/>
  <c r="DK129" i="7"/>
  <c r="DB129" i="7" s="1"/>
  <c r="DM128" i="8"/>
  <c r="DN130" i="8" s="1"/>
  <c r="DM129" i="8"/>
  <c r="DK129" i="8"/>
  <c r="DK78" i="8"/>
  <c r="DA78" i="8" s="1"/>
  <c r="DK77" i="7"/>
  <c r="DA77" i="7" s="1"/>
  <c r="DH128" i="6"/>
  <c r="DK77" i="6"/>
  <c r="DA77" i="6" s="1"/>
  <c r="DK77" i="4"/>
  <c r="DA77" i="4" s="1"/>
  <c r="DF126" i="1"/>
  <c r="C6" i="3"/>
  <c r="DA126" i="1" l="1"/>
  <c r="DG129" i="7"/>
  <c r="DH129" i="7" s="1"/>
  <c r="DE129" i="7"/>
  <c r="DG129" i="4"/>
  <c r="DH129" i="4" s="1"/>
  <c r="DE129" i="4"/>
  <c r="DE126" i="1"/>
  <c r="H7" i="3"/>
  <c r="B7" i="3" s="1"/>
  <c r="DF129" i="6"/>
  <c r="DA129" i="6" s="1"/>
  <c r="DC129" i="7"/>
  <c r="DD129" i="7"/>
  <c r="DC128" i="8"/>
  <c r="DD128" i="8"/>
  <c r="DO132" i="8"/>
  <c r="DB128" i="8"/>
  <c r="DC129" i="8"/>
  <c r="DD129" i="8"/>
  <c r="DB129" i="8"/>
  <c r="DO133" i="8"/>
  <c r="DN131" i="8"/>
  <c r="DK79" i="8"/>
  <c r="DA79" i="8" s="1"/>
  <c r="DK78" i="7"/>
  <c r="DA78" i="7" s="1"/>
  <c r="DK78" i="6"/>
  <c r="DA78" i="6" s="1"/>
  <c r="DM129" i="4"/>
  <c r="DK129" i="4"/>
  <c r="DK78" i="4"/>
  <c r="DA78" i="4" s="1"/>
  <c r="DH126" i="1"/>
  <c r="DK71" i="1"/>
  <c r="DA71" i="1" s="1"/>
  <c r="DM126" i="1"/>
  <c r="DO130" i="1" s="1"/>
  <c r="DK126" i="1"/>
  <c r="DG129" i="6" l="1"/>
  <c r="DH129" i="6" s="1"/>
  <c r="DE129" i="6"/>
  <c r="A7" i="3"/>
  <c r="C7" i="3"/>
  <c r="DG130" i="7"/>
  <c r="DF130" i="7" s="1"/>
  <c r="DA130" i="7" s="1"/>
  <c r="DK130" i="7"/>
  <c r="DF129" i="8"/>
  <c r="DA129" i="8" s="1"/>
  <c r="J7" i="3"/>
  <c r="DK80" i="8"/>
  <c r="DA80" i="8" s="1"/>
  <c r="DK79" i="7"/>
  <c r="DA79" i="7" s="1"/>
  <c r="DM129" i="6"/>
  <c r="DK129" i="6"/>
  <c r="DK79" i="6"/>
  <c r="DA79" i="6" s="1"/>
  <c r="DB129" i="4"/>
  <c r="DD129" i="4"/>
  <c r="DC129" i="4"/>
  <c r="DO133" i="4"/>
  <c r="DN131" i="4"/>
  <c r="DK79" i="4"/>
  <c r="DA79" i="4" s="1"/>
  <c r="DK130" i="4"/>
  <c r="DM130" i="4"/>
  <c r="DD126" i="1"/>
  <c r="F7" i="3" s="1"/>
  <c r="DN128" i="1"/>
  <c r="DB126" i="1"/>
  <c r="D7" i="3" s="1"/>
  <c r="DC126" i="1"/>
  <c r="E7" i="3" s="1"/>
  <c r="DK72" i="1"/>
  <c r="DA72" i="1" s="1"/>
  <c r="DG129" i="8" l="1"/>
  <c r="DG130" i="8" s="1"/>
  <c r="DF130" i="8" s="1"/>
  <c r="DA130" i="8" s="1"/>
  <c r="DE129" i="8"/>
  <c r="DH130" i="7"/>
  <c r="DE130" i="7"/>
  <c r="DM131" i="7" s="1"/>
  <c r="G7" i="3"/>
  <c r="DM130" i="7"/>
  <c r="DC130" i="7" s="1"/>
  <c r="DK81" i="8"/>
  <c r="DA81" i="8" s="1"/>
  <c r="DK80" i="7"/>
  <c r="DA80" i="7" s="1"/>
  <c r="DB129" i="6"/>
  <c r="DD129" i="6"/>
  <c r="DC129" i="6"/>
  <c r="DO133" i="6"/>
  <c r="DN131" i="6"/>
  <c r="DK80" i="6"/>
  <c r="DA80" i="6" s="1"/>
  <c r="DK130" i="6"/>
  <c r="DM130" i="6"/>
  <c r="DO134" i="4"/>
  <c r="DN132" i="4"/>
  <c r="DC130" i="4"/>
  <c r="DD130" i="4"/>
  <c r="DB130" i="4"/>
  <c r="DK80" i="4"/>
  <c r="DA80" i="4" s="1"/>
  <c r="DG130" i="4"/>
  <c r="DF130" i="4" s="1"/>
  <c r="DK127" i="1"/>
  <c r="DM127" i="1"/>
  <c r="DO131" i="1" s="1"/>
  <c r="DF127" i="1"/>
  <c r="DK73" i="1"/>
  <c r="DA73" i="1" s="1"/>
  <c r="DE130" i="8" l="1"/>
  <c r="DE130" i="4"/>
  <c r="DA130" i="4"/>
  <c r="DE127" i="1"/>
  <c r="DA127" i="1"/>
  <c r="DK131" i="7"/>
  <c r="DC131" i="7" s="1"/>
  <c r="DH129" i="8"/>
  <c r="DH130" i="8" s="1"/>
  <c r="H8" i="3"/>
  <c r="B8" i="3" s="1"/>
  <c r="DD130" i="7"/>
  <c r="DN132" i="7"/>
  <c r="DO134" i="7"/>
  <c r="DB130" i="7"/>
  <c r="DM130" i="8"/>
  <c r="DK82" i="8"/>
  <c r="DA82" i="8" s="1"/>
  <c r="DO135" i="7"/>
  <c r="DN133" i="7"/>
  <c r="DK81" i="7"/>
  <c r="DA81" i="7" s="1"/>
  <c r="DD130" i="6"/>
  <c r="DC130" i="6"/>
  <c r="DB130" i="6"/>
  <c r="DK81" i="6"/>
  <c r="DA81" i="6" s="1"/>
  <c r="DN132" i="6"/>
  <c r="DO134" i="6"/>
  <c r="DG130" i="6"/>
  <c r="DF130" i="6" s="1"/>
  <c r="DF131" i="4"/>
  <c r="DA131" i="4" s="1"/>
  <c r="DH130" i="4"/>
  <c r="DK81" i="4"/>
  <c r="DA81" i="4" s="1"/>
  <c r="DB127" i="1"/>
  <c r="DN129" i="1"/>
  <c r="DC127" i="1"/>
  <c r="DD127" i="1"/>
  <c r="DG127" i="1"/>
  <c r="DK74" i="1"/>
  <c r="DA74" i="1" s="1"/>
  <c r="DE130" i="6" l="1"/>
  <c r="DA130" i="6"/>
  <c r="DD131" i="7"/>
  <c r="DB131" i="7"/>
  <c r="DG131" i="4"/>
  <c r="DH131" i="4" s="1"/>
  <c r="DE131" i="4"/>
  <c r="A8" i="3"/>
  <c r="D8" i="3"/>
  <c r="C8" i="3"/>
  <c r="F8" i="3"/>
  <c r="E8" i="3"/>
  <c r="I8" i="3"/>
  <c r="DF131" i="7"/>
  <c r="DA131" i="7" s="1"/>
  <c r="DK130" i="8"/>
  <c r="DB130" i="8" s="1"/>
  <c r="DK131" i="8"/>
  <c r="DM131" i="8"/>
  <c r="DK83" i="8"/>
  <c r="DA83" i="8" s="1"/>
  <c r="DN132" i="8"/>
  <c r="DO134" i="8"/>
  <c r="DK82" i="7"/>
  <c r="DA82" i="7" s="1"/>
  <c r="DK82" i="6"/>
  <c r="DA82" i="6" s="1"/>
  <c r="DF131" i="6"/>
  <c r="DA131" i="6" s="1"/>
  <c r="DH130" i="6"/>
  <c r="DK82" i="4"/>
  <c r="DA82" i="4" s="1"/>
  <c r="DG128" i="1"/>
  <c r="DH127" i="1"/>
  <c r="DK75" i="1"/>
  <c r="DA75" i="1" s="1"/>
  <c r="DG131" i="7" l="1"/>
  <c r="DG132" i="7" s="1"/>
  <c r="DF132" i="7" s="1"/>
  <c r="DE131" i="7"/>
  <c r="DG131" i="6"/>
  <c r="DH131" i="6" s="1"/>
  <c r="DE131" i="6"/>
  <c r="I9" i="3"/>
  <c r="DC130" i="8"/>
  <c r="DD130" i="8"/>
  <c r="DK84" i="8"/>
  <c r="DA84" i="8" s="1"/>
  <c r="DO135" i="8"/>
  <c r="DN133" i="8"/>
  <c r="DB131" i="8"/>
  <c r="DD131" i="8"/>
  <c r="DC131" i="8"/>
  <c r="DK83" i="7"/>
  <c r="DA83" i="7" s="1"/>
  <c r="DK83" i="6"/>
  <c r="DA83" i="6" s="1"/>
  <c r="DK83" i="4"/>
  <c r="DA83" i="4" s="1"/>
  <c r="DK131" i="4"/>
  <c r="DM131" i="4"/>
  <c r="J8" i="3"/>
  <c r="DF128" i="1"/>
  <c r="DK76" i="1"/>
  <c r="DA76" i="1" s="1"/>
  <c r="DE132" i="7" l="1"/>
  <c r="DA132" i="7"/>
  <c r="DE128" i="1"/>
  <c r="DA128" i="1"/>
  <c r="DH131" i="7"/>
  <c r="DH132" i="7" s="1"/>
  <c r="H9" i="3"/>
  <c r="G8" i="3"/>
  <c r="DF131" i="8"/>
  <c r="DA131" i="8" s="1"/>
  <c r="DM132" i="7"/>
  <c r="DK85" i="8"/>
  <c r="DA85" i="8" s="1"/>
  <c r="DK84" i="7"/>
  <c r="DA84" i="7" s="1"/>
  <c r="DK84" i="6"/>
  <c r="DA84" i="6" s="1"/>
  <c r="DK131" i="6"/>
  <c r="DM131" i="6"/>
  <c r="DK132" i="4"/>
  <c r="DM132" i="4"/>
  <c r="DD131" i="4"/>
  <c r="DC131" i="4"/>
  <c r="DB131" i="4"/>
  <c r="DK84" i="4"/>
  <c r="DA84" i="4" s="1"/>
  <c r="DO135" i="4"/>
  <c r="DN133" i="4"/>
  <c r="DH128" i="1"/>
  <c r="DM128" i="1"/>
  <c r="DK128" i="1"/>
  <c r="DK77" i="1"/>
  <c r="DA77" i="1" s="1"/>
  <c r="C9" i="3" l="1"/>
  <c r="DG131" i="8"/>
  <c r="DG132" i="8" s="1"/>
  <c r="DF132" i="8" s="1"/>
  <c r="DA132" i="8" s="1"/>
  <c r="DE131" i="8"/>
  <c r="B9" i="3"/>
  <c r="A9" i="3"/>
  <c r="DK132" i="7"/>
  <c r="DD132" i="7" s="1"/>
  <c r="DK86" i="8"/>
  <c r="DA86" i="8" s="1"/>
  <c r="DK133" i="7"/>
  <c r="DM133" i="7"/>
  <c r="DK85" i="7"/>
  <c r="DA85" i="7" s="1"/>
  <c r="DN134" i="7"/>
  <c r="DO136" i="7"/>
  <c r="DO135" i="6"/>
  <c r="DN133" i="6"/>
  <c r="DG132" i="4"/>
  <c r="DF132" i="4" s="1"/>
  <c r="DA132" i="4" s="1"/>
  <c r="DD131" i="6"/>
  <c r="DC131" i="6"/>
  <c r="DB131" i="6"/>
  <c r="DK85" i="6"/>
  <c r="DA85" i="6" s="1"/>
  <c r="DM132" i="6"/>
  <c r="DK132" i="6"/>
  <c r="DK85" i="4"/>
  <c r="DA85" i="4" s="1"/>
  <c r="DO136" i="4"/>
  <c r="DN134" i="4"/>
  <c r="DD132" i="4"/>
  <c r="DC132" i="4"/>
  <c r="DB132" i="4"/>
  <c r="DN130" i="1"/>
  <c r="DO132" i="1"/>
  <c r="DC128" i="1"/>
  <c r="E9" i="3" s="1"/>
  <c r="DB128" i="1"/>
  <c r="D9" i="3" s="1"/>
  <c r="DD128" i="1"/>
  <c r="F9" i="3" s="1"/>
  <c r="J9" i="3"/>
  <c r="DK78" i="1"/>
  <c r="DA78" i="1" s="1"/>
  <c r="DE132" i="8" l="1"/>
  <c r="DH131" i="8"/>
  <c r="DH132" i="8" s="1"/>
  <c r="DH132" i="4"/>
  <c r="DE132" i="4"/>
  <c r="G9" i="3"/>
  <c r="DB132" i="7"/>
  <c r="DC132" i="7"/>
  <c r="DM132" i="8"/>
  <c r="DK87" i="8"/>
  <c r="DA87" i="8" s="1"/>
  <c r="DK86" i="7"/>
  <c r="DA86" i="7" s="1"/>
  <c r="DO137" i="7"/>
  <c r="DN135" i="7"/>
  <c r="DD133" i="7"/>
  <c r="DC133" i="7"/>
  <c r="DB133" i="7"/>
  <c r="DF133" i="4"/>
  <c r="DA133" i="4" s="1"/>
  <c r="DG132" i="6"/>
  <c r="DF132" i="6" s="1"/>
  <c r="DO136" i="6"/>
  <c r="DN134" i="6"/>
  <c r="DD132" i="6"/>
  <c r="DC132" i="6"/>
  <c r="DB132" i="6"/>
  <c r="DK86" i="6"/>
  <c r="DA86" i="6" s="1"/>
  <c r="DK86" i="4"/>
  <c r="DA86" i="4" s="1"/>
  <c r="DF129" i="1"/>
  <c r="DM129" i="1"/>
  <c r="DK129" i="1"/>
  <c r="DK79" i="1"/>
  <c r="DA79" i="1" s="1"/>
  <c r="DE132" i="6" l="1"/>
  <c r="DA132" i="6"/>
  <c r="DE129" i="1"/>
  <c r="DA129" i="1"/>
  <c r="DG133" i="4"/>
  <c r="DH133" i="4" s="1"/>
  <c r="DE133" i="4"/>
  <c r="H10" i="3"/>
  <c r="B10" i="3" s="1"/>
  <c r="DF133" i="7"/>
  <c r="DA133" i="7" s="1"/>
  <c r="DK132" i="8"/>
  <c r="DD132" i="8" s="1"/>
  <c r="DK88" i="8"/>
  <c r="DA88" i="8" s="1"/>
  <c r="DM133" i="8"/>
  <c r="DK133" i="8"/>
  <c r="DO136" i="8"/>
  <c r="DN134" i="8"/>
  <c r="DK87" i="7"/>
  <c r="DA87" i="7" s="1"/>
  <c r="DK87" i="6"/>
  <c r="DA87" i="6" s="1"/>
  <c r="DF133" i="6"/>
  <c r="DA133" i="6" s="1"/>
  <c r="DH132" i="6"/>
  <c r="DK87" i="4"/>
  <c r="DA87" i="4" s="1"/>
  <c r="DM133" i="4"/>
  <c r="DK133" i="4"/>
  <c r="DD129" i="1"/>
  <c r="DC129" i="1"/>
  <c r="DB129" i="1"/>
  <c r="DN131" i="1"/>
  <c r="DO133" i="1"/>
  <c r="DG129" i="1"/>
  <c r="DK80" i="1"/>
  <c r="DA80" i="1" s="1"/>
  <c r="C10" i="3" l="1"/>
  <c r="DG133" i="7"/>
  <c r="DG134" i="7" s="1"/>
  <c r="DF134" i="7" s="1"/>
  <c r="DE133" i="7"/>
  <c r="DG133" i="6"/>
  <c r="DH133" i="6" s="1"/>
  <c r="DE133" i="6"/>
  <c r="A10" i="3"/>
  <c r="F10" i="3"/>
  <c r="D10" i="3"/>
  <c r="E10" i="3"/>
  <c r="I10" i="3"/>
  <c r="DB132" i="8"/>
  <c r="DC132" i="8"/>
  <c r="DC133" i="8"/>
  <c r="DB133" i="8"/>
  <c r="DD133" i="8"/>
  <c r="DO137" i="8"/>
  <c r="DN135" i="8"/>
  <c r="DK89" i="8"/>
  <c r="DA89" i="8" s="1"/>
  <c r="DK88" i="7"/>
  <c r="DA88" i="7" s="1"/>
  <c r="DK88" i="6"/>
  <c r="DA88" i="6" s="1"/>
  <c r="DO137" i="4"/>
  <c r="DN135" i="4"/>
  <c r="DK88" i="4"/>
  <c r="DA88" i="4" s="1"/>
  <c r="DB133" i="4"/>
  <c r="DD133" i="4"/>
  <c r="DC133" i="4"/>
  <c r="DM134" i="4"/>
  <c r="DK134" i="4"/>
  <c r="DH129" i="1"/>
  <c r="DG130" i="1"/>
  <c r="DK81" i="1"/>
  <c r="DA81" i="1" s="1"/>
  <c r="DE134" i="7" l="1"/>
  <c r="DA134" i="7"/>
  <c r="DH133" i="7"/>
  <c r="DM134" i="7" s="1"/>
  <c r="DN136" i="7" s="1"/>
  <c r="I11" i="3"/>
  <c r="DK134" i="7"/>
  <c r="DF133" i="8"/>
  <c r="DA133" i="8" s="1"/>
  <c r="J10" i="3"/>
  <c r="DK90" i="8"/>
  <c r="DA90" i="8" s="1"/>
  <c r="DK89" i="7"/>
  <c r="DA89" i="7" s="1"/>
  <c r="DK89" i="6"/>
  <c r="DA89" i="6" s="1"/>
  <c r="DM133" i="6"/>
  <c r="DK133" i="6"/>
  <c r="DG134" i="4"/>
  <c r="DF134" i="4" s="1"/>
  <c r="DA134" i="4" s="1"/>
  <c r="DC134" i="4"/>
  <c r="DB134" i="4"/>
  <c r="DD134" i="4"/>
  <c r="DK89" i="4"/>
  <c r="DA89" i="4" s="1"/>
  <c r="DN136" i="4"/>
  <c r="DO138" i="4"/>
  <c r="DF130" i="1"/>
  <c r="DK82" i="1"/>
  <c r="DA82" i="1" s="1"/>
  <c r="DO138" i="7" l="1"/>
  <c r="DE130" i="1"/>
  <c r="DA130" i="1"/>
  <c r="DG133" i="8"/>
  <c r="DG134" i="8" s="1"/>
  <c r="DF134" i="8" s="1"/>
  <c r="DA134" i="8" s="1"/>
  <c r="DE133" i="8"/>
  <c r="DH134" i="7"/>
  <c r="DM135" i="7" s="1"/>
  <c r="DN137" i="7" s="1"/>
  <c r="DD134" i="7"/>
  <c r="DH134" i="4"/>
  <c r="DE134" i="4"/>
  <c r="H11" i="3"/>
  <c r="B11" i="3" s="1"/>
  <c r="G10" i="3"/>
  <c r="DB134" i="7"/>
  <c r="DC134" i="7"/>
  <c r="DK135" i="7"/>
  <c r="DH133" i="8"/>
  <c r="DK91" i="8"/>
  <c r="DA91" i="8" s="1"/>
  <c r="DK90" i="7"/>
  <c r="DA90" i="7" s="1"/>
  <c r="DM134" i="6"/>
  <c r="DK134" i="6"/>
  <c r="DK90" i="6"/>
  <c r="DA90" i="6" s="1"/>
  <c r="DN135" i="6"/>
  <c r="DO137" i="6"/>
  <c r="DD133" i="6"/>
  <c r="DB133" i="6"/>
  <c r="DC133" i="6"/>
  <c r="DF135" i="4"/>
  <c r="DA135" i="4" s="1"/>
  <c r="DK90" i="4"/>
  <c r="DA90" i="4" s="1"/>
  <c r="DM130" i="1"/>
  <c r="DN132" i="1" s="1"/>
  <c r="DK130" i="1"/>
  <c r="DH130" i="1"/>
  <c r="DK83" i="1"/>
  <c r="DA83" i="1" s="1"/>
  <c r="DE134" i="8" l="1"/>
  <c r="DM134" i="8"/>
  <c r="DO138" i="8" s="1"/>
  <c r="DC135" i="7"/>
  <c r="DO139" i="7"/>
  <c r="DG135" i="4"/>
  <c r="DH135" i="4" s="1"/>
  <c r="DE135" i="4"/>
  <c r="A11" i="3"/>
  <c r="C11" i="3"/>
  <c r="DF135" i="7"/>
  <c r="DA135" i="7" s="1"/>
  <c r="DB135" i="7"/>
  <c r="DD135" i="7"/>
  <c r="DK134" i="8"/>
  <c r="DH134" i="8"/>
  <c r="DK92" i="8"/>
  <c r="DA92" i="8" s="1"/>
  <c r="DK91" i="7"/>
  <c r="DA91" i="7" s="1"/>
  <c r="DG134" i="6"/>
  <c r="DF134" i="6" s="1"/>
  <c r="DA134" i="6" s="1"/>
  <c r="DK91" i="6"/>
  <c r="DA91" i="6" s="1"/>
  <c r="DB134" i="6"/>
  <c r="DD134" i="6"/>
  <c r="DC134" i="6"/>
  <c r="DO138" i="6"/>
  <c r="DN136" i="6"/>
  <c r="DD130" i="1"/>
  <c r="F11" i="3" s="1"/>
  <c r="DK91" i="4"/>
  <c r="DA91" i="4" s="1"/>
  <c r="DM135" i="4"/>
  <c r="DK135" i="4"/>
  <c r="DO134" i="1"/>
  <c r="DB130" i="1"/>
  <c r="D11" i="3" s="1"/>
  <c r="DC130" i="1"/>
  <c r="G11" i="3"/>
  <c r="J11" i="3"/>
  <c r="DK84" i="1"/>
  <c r="DA84" i="1" s="1"/>
  <c r="DD134" i="8" l="1"/>
  <c r="DK135" i="8"/>
  <c r="DN136" i="8"/>
  <c r="DG135" i="7"/>
  <c r="DH135" i="7" s="1"/>
  <c r="DE135" i="7"/>
  <c r="DH134" i="6"/>
  <c r="DE134" i="6"/>
  <c r="DB134" i="8"/>
  <c r="DC134" i="8"/>
  <c r="DM135" i="8"/>
  <c r="DB135" i="8" s="1"/>
  <c r="DK93" i="8"/>
  <c r="DA93" i="8" s="1"/>
  <c r="DK92" i="7"/>
  <c r="DA92" i="7" s="1"/>
  <c r="DF135" i="6"/>
  <c r="DA135" i="6" s="1"/>
  <c r="DK92" i="6"/>
  <c r="DA92" i="6" s="1"/>
  <c r="DK92" i="4"/>
  <c r="DA92" i="4" s="1"/>
  <c r="DD135" i="4"/>
  <c r="DC135" i="4"/>
  <c r="DB135" i="4"/>
  <c r="DN137" i="4"/>
  <c r="DO139" i="4"/>
  <c r="DK136" i="4"/>
  <c r="DM136" i="4"/>
  <c r="DF131" i="1"/>
  <c r="E11" i="3"/>
  <c r="DM131" i="1"/>
  <c r="DK131" i="1"/>
  <c r="DK85" i="1"/>
  <c r="DA85" i="1" s="1"/>
  <c r="DG136" i="7" l="1"/>
  <c r="DF136" i="7" s="1"/>
  <c r="DE136" i="7" s="1"/>
  <c r="DE131" i="1"/>
  <c r="DA131" i="1"/>
  <c r="DG135" i="6"/>
  <c r="DH135" i="6" s="1"/>
  <c r="DE135" i="6"/>
  <c r="H12" i="3"/>
  <c r="B12" i="3" s="1"/>
  <c r="DC135" i="8"/>
  <c r="DD135" i="8"/>
  <c r="DN137" i="8"/>
  <c r="DO139" i="8"/>
  <c r="DF135" i="8"/>
  <c r="DA135" i="8" s="1"/>
  <c r="DK94" i="8"/>
  <c r="DA94" i="8" s="1"/>
  <c r="DM136" i="7"/>
  <c r="DK93" i="7"/>
  <c r="DA93" i="7" s="1"/>
  <c r="DG136" i="4"/>
  <c r="DF136" i="4" s="1"/>
  <c r="DA136" i="4" s="1"/>
  <c r="DK93" i="6"/>
  <c r="DA93" i="6" s="1"/>
  <c r="DM135" i="6"/>
  <c r="DK135" i="6"/>
  <c r="DK93" i="4"/>
  <c r="DA93" i="4" s="1"/>
  <c r="DC136" i="4"/>
  <c r="DD136" i="4"/>
  <c r="DB136" i="4"/>
  <c r="DO140" i="4"/>
  <c r="DN138" i="4"/>
  <c r="DG131" i="1"/>
  <c r="DB131" i="1"/>
  <c r="DC131" i="1"/>
  <c r="DD131" i="1"/>
  <c r="DO135" i="1"/>
  <c r="DN133" i="1"/>
  <c r="DK86" i="1"/>
  <c r="DA86" i="1" s="1"/>
  <c r="DH136" i="7" l="1"/>
  <c r="DA136" i="7"/>
  <c r="F12" i="3"/>
  <c r="DG135" i="8"/>
  <c r="DH135" i="8" s="1"/>
  <c r="DE135" i="8"/>
  <c r="DK136" i="8" s="1"/>
  <c r="DH136" i="4"/>
  <c r="DE136" i="4"/>
  <c r="E12" i="3"/>
  <c r="D12" i="3"/>
  <c r="C12" i="3"/>
  <c r="A12" i="3"/>
  <c r="I12" i="3"/>
  <c r="DK136" i="7"/>
  <c r="DC136" i="7" s="1"/>
  <c r="DK95" i="8"/>
  <c r="DA95" i="8" s="1"/>
  <c r="DO140" i="7"/>
  <c r="DN138" i="7"/>
  <c r="DK94" i="7"/>
  <c r="DA94" i="7" s="1"/>
  <c r="DM137" i="7"/>
  <c r="DK137" i="7"/>
  <c r="DD135" i="6"/>
  <c r="DC135" i="6"/>
  <c r="DB135" i="6"/>
  <c r="DN137" i="6"/>
  <c r="DO139" i="6"/>
  <c r="DK94" i="6"/>
  <c r="DA94" i="6" s="1"/>
  <c r="DM136" i="6"/>
  <c r="DK136" i="6"/>
  <c r="DF137" i="4"/>
  <c r="DA137" i="4" s="1"/>
  <c r="DK94" i="4"/>
  <c r="DA94" i="4" s="1"/>
  <c r="DH131" i="1"/>
  <c r="J12" i="3" s="1"/>
  <c r="DG132" i="1"/>
  <c r="DK87" i="1"/>
  <c r="DA87" i="1" s="1"/>
  <c r="DM136" i="8" l="1"/>
  <c r="DB136" i="8" s="1"/>
  <c r="DG136" i="8"/>
  <c r="DF136" i="8" s="1"/>
  <c r="DA136" i="8" s="1"/>
  <c r="DG137" i="4"/>
  <c r="DH137" i="4" s="1"/>
  <c r="DE137" i="4"/>
  <c r="I13" i="3"/>
  <c r="DB136" i="7"/>
  <c r="DD136" i="7"/>
  <c r="DK96" i="8"/>
  <c r="DA96" i="8" s="1"/>
  <c r="DD137" i="7"/>
  <c r="DC137" i="7"/>
  <c r="DB137" i="7"/>
  <c r="DN139" i="7"/>
  <c r="DO141" i="7"/>
  <c r="DK95" i="7"/>
  <c r="DA95" i="7" s="1"/>
  <c r="DG136" i="6"/>
  <c r="DF136" i="6" s="1"/>
  <c r="DA136" i="6" s="1"/>
  <c r="DC136" i="6"/>
  <c r="DB136" i="6"/>
  <c r="DD136" i="6"/>
  <c r="DO140" i="6"/>
  <c r="DN138" i="6"/>
  <c r="DK95" i="6"/>
  <c r="DA95" i="6" s="1"/>
  <c r="G12" i="3"/>
  <c r="DK95" i="4"/>
  <c r="DA95" i="4" s="1"/>
  <c r="DK137" i="4"/>
  <c r="DM137" i="4"/>
  <c r="DF132" i="1"/>
  <c r="DK88" i="1"/>
  <c r="DA88" i="1" s="1"/>
  <c r="DN138" i="8" l="1"/>
  <c r="DC136" i="8"/>
  <c r="DF137" i="8" s="1"/>
  <c r="DA137" i="8" s="1"/>
  <c r="DD136" i="8"/>
  <c r="DO140" i="8"/>
  <c r="DE136" i="8"/>
  <c r="DK137" i="8" s="1"/>
  <c r="DH136" i="8"/>
  <c r="DE132" i="1"/>
  <c r="DA132" i="1"/>
  <c r="DH136" i="6"/>
  <c r="DE136" i="6"/>
  <c r="H13" i="3"/>
  <c r="A13" i="3" s="1"/>
  <c r="DF137" i="7"/>
  <c r="DA137" i="7" s="1"/>
  <c r="DK97" i="8"/>
  <c r="DA97" i="8" s="1"/>
  <c r="DF137" i="6"/>
  <c r="DA137" i="6" s="1"/>
  <c r="DK96" i="7"/>
  <c r="DA96" i="7" s="1"/>
  <c r="DK96" i="6"/>
  <c r="DA96" i="6" s="1"/>
  <c r="DM132" i="1"/>
  <c r="DN134" i="1" s="1"/>
  <c r="DK132" i="1"/>
  <c r="DO141" i="4"/>
  <c r="DN139" i="4"/>
  <c r="DC137" i="4"/>
  <c r="DB137" i="4"/>
  <c r="DD137" i="4"/>
  <c r="DK96" i="4"/>
  <c r="DA96" i="4" s="1"/>
  <c r="DK138" i="4"/>
  <c r="DM138" i="4"/>
  <c r="DH132" i="1"/>
  <c r="DK89" i="1"/>
  <c r="DA89" i="1" s="1"/>
  <c r="DM137" i="8" l="1"/>
  <c r="DC137" i="8" s="1"/>
  <c r="DE137" i="8"/>
  <c r="DG137" i="7"/>
  <c r="DG138" i="7" s="1"/>
  <c r="DF138" i="7" s="1"/>
  <c r="DE137" i="7"/>
  <c r="DG137" i="6"/>
  <c r="DH137" i="6" s="1"/>
  <c r="DE137" i="6"/>
  <c r="B13" i="3"/>
  <c r="C13" i="3"/>
  <c r="DC132" i="1"/>
  <c r="E13" i="3" s="1"/>
  <c r="DG137" i="8"/>
  <c r="DH137" i="8" s="1"/>
  <c r="DK98" i="8"/>
  <c r="DA98" i="8" s="1"/>
  <c r="DK97" i="7"/>
  <c r="DA97" i="7" s="1"/>
  <c r="DD132" i="1"/>
  <c r="F13" i="3" s="1"/>
  <c r="DB132" i="1"/>
  <c r="D13" i="3" s="1"/>
  <c r="DO136" i="1"/>
  <c r="DK97" i="6"/>
  <c r="DA97" i="6" s="1"/>
  <c r="DM137" i="6"/>
  <c r="DK137" i="6"/>
  <c r="DG138" i="4"/>
  <c r="DF138" i="4" s="1"/>
  <c r="DA138" i="4" s="1"/>
  <c r="DK97" i="4"/>
  <c r="DA97" i="4" s="1"/>
  <c r="DN140" i="4"/>
  <c r="DO142" i="4"/>
  <c r="DC138" i="4"/>
  <c r="DD138" i="4"/>
  <c r="DB138" i="4"/>
  <c r="G13" i="3"/>
  <c r="J13" i="3"/>
  <c r="DK90" i="1"/>
  <c r="DA90" i="1" s="1"/>
  <c r="DN139" i="8" l="1"/>
  <c r="DD137" i="8"/>
  <c r="DG138" i="8" s="1"/>
  <c r="DF138" i="8" s="1"/>
  <c r="DA138" i="8" s="1"/>
  <c r="DB137" i="8"/>
  <c r="DO141" i="8"/>
  <c r="DH137" i="7"/>
  <c r="DH138" i="7" s="1"/>
  <c r="DE138" i="7"/>
  <c r="DA138" i="7"/>
  <c r="DH138" i="4"/>
  <c r="DE138" i="4"/>
  <c r="DK99" i="8"/>
  <c r="DA99" i="8" s="1"/>
  <c r="DF133" i="1"/>
  <c r="DK98" i="7"/>
  <c r="DA98" i="7" s="1"/>
  <c r="DM138" i="7"/>
  <c r="DK138" i="7"/>
  <c r="DC137" i="6"/>
  <c r="DB137" i="6"/>
  <c r="DD137" i="6"/>
  <c r="DO141" i="6"/>
  <c r="DN139" i="6"/>
  <c r="DK98" i="6"/>
  <c r="DA98" i="6" s="1"/>
  <c r="DK138" i="6"/>
  <c r="DM138" i="6"/>
  <c r="DF139" i="4"/>
  <c r="DA139" i="4" s="1"/>
  <c r="DK98" i="4"/>
  <c r="DA98" i="4" s="1"/>
  <c r="DK133" i="1"/>
  <c r="DM133" i="1"/>
  <c r="DK91" i="1"/>
  <c r="DA91" i="1" s="1"/>
  <c r="DE138" i="8" l="1"/>
  <c r="DE133" i="1"/>
  <c r="DA133" i="1"/>
  <c r="DG139" i="4"/>
  <c r="DH139" i="4" s="1"/>
  <c r="DE139" i="4"/>
  <c r="H14" i="3"/>
  <c r="A14" i="3" s="1"/>
  <c r="DG133" i="1"/>
  <c r="DH138" i="8"/>
  <c r="DM138" i="8"/>
  <c r="DK138" i="8"/>
  <c r="DK100" i="8"/>
  <c r="DA100" i="8" s="1"/>
  <c r="DO142" i="7"/>
  <c r="DN140" i="7"/>
  <c r="DK99" i="7"/>
  <c r="DA99" i="7" s="1"/>
  <c r="DM139" i="7"/>
  <c r="DK139" i="7"/>
  <c r="DD138" i="7"/>
  <c r="DC138" i="7"/>
  <c r="DB138" i="7"/>
  <c r="DD138" i="6"/>
  <c r="DC138" i="6"/>
  <c r="DB138" i="6"/>
  <c r="DN140" i="6"/>
  <c r="DO142" i="6"/>
  <c r="DK99" i="6"/>
  <c r="DA99" i="6" s="1"/>
  <c r="DG138" i="6"/>
  <c r="DF138" i="6" s="1"/>
  <c r="DK139" i="4"/>
  <c r="DM139" i="4"/>
  <c r="DK99" i="4"/>
  <c r="DA99" i="4" s="1"/>
  <c r="DC133" i="1"/>
  <c r="DD133" i="1"/>
  <c r="DB133" i="1"/>
  <c r="DN135" i="1"/>
  <c r="DO137" i="1"/>
  <c r="DK92" i="1"/>
  <c r="DA92" i="1" s="1"/>
  <c r="DE138" i="6" l="1"/>
  <c r="DA138" i="6"/>
  <c r="D14" i="3"/>
  <c r="F14" i="3"/>
  <c r="E14" i="3"/>
  <c r="C14" i="3"/>
  <c r="B14" i="3"/>
  <c r="I14" i="3"/>
  <c r="DH133" i="1"/>
  <c r="DB138" i="8"/>
  <c r="DD138" i="8"/>
  <c r="DC138" i="8"/>
  <c r="DN140" i="8"/>
  <c r="DO142" i="8"/>
  <c r="DK101" i="8"/>
  <c r="DA101" i="8" s="1"/>
  <c r="DF139" i="7"/>
  <c r="DO143" i="7"/>
  <c r="DN141" i="7"/>
  <c r="DK100" i="7"/>
  <c r="DA100" i="7" s="1"/>
  <c r="DC139" i="7"/>
  <c r="DB139" i="7"/>
  <c r="DD139" i="7"/>
  <c r="DF139" i="6"/>
  <c r="DA139" i="6" s="1"/>
  <c r="DH138" i="6"/>
  <c r="DK100" i="6"/>
  <c r="DA100" i="6" s="1"/>
  <c r="DN141" i="4"/>
  <c r="DO143" i="4"/>
  <c r="DB139" i="4"/>
  <c r="DD139" i="4"/>
  <c r="DC139" i="4"/>
  <c r="DK140" i="4"/>
  <c r="DM140" i="4"/>
  <c r="DK100" i="4"/>
  <c r="DA100" i="4" s="1"/>
  <c r="DG134" i="1"/>
  <c r="DK93" i="1"/>
  <c r="DA93" i="1" s="1"/>
  <c r="DE139" i="7" l="1"/>
  <c r="DA139" i="7"/>
  <c r="DG139" i="6"/>
  <c r="DE139" i="6"/>
  <c r="I15" i="3"/>
  <c r="J14" i="3"/>
  <c r="DK139" i="8"/>
  <c r="DM139" i="8"/>
  <c r="DK102" i="8"/>
  <c r="DA102" i="8" s="1"/>
  <c r="DF139" i="8"/>
  <c r="DA139" i="8" s="1"/>
  <c r="DG139" i="7"/>
  <c r="DG140" i="7" s="1"/>
  <c r="DF140" i="7" s="1"/>
  <c r="DK101" i="7"/>
  <c r="DA101" i="7" s="1"/>
  <c r="DK101" i="6"/>
  <c r="DA101" i="6" s="1"/>
  <c r="DH139" i="6"/>
  <c r="DN142" i="4"/>
  <c r="DO144" i="4"/>
  <c r="DK101" i="4"/>
  <c r="DA101" i="4" s="1"/>
  <c r="DD140" i="4"/>
  <c r="DC140" i="4"/>
  <c r="DB140" i="4"/>
  <c r="DG140" i="4"/>
  <c r="DF140" i="4" s="1"/>
  <c r="DF134" i="1"/>
  <c r="DK94" i="1"/>
  <c r="DA94" i="1" s="1"/>
  <c r="DE139" i="8" l="1"/>
  <c r="DE140" i="7"/>
  <c r="DA140" i="7"/>
  <c r="DE140" i="4"/>
  <c r="DA140" i="4"/>
  <c r="DE134" i="1"/>
  <c r="DA134" i="1"/>
  <c r="H15" i="3"/>
  <c r="A15" i="3" s="1"/>
  <c r="DH139" i="7"/>
  <c r="G14" i="3"/>
  <c r="DK134" i="1"/>
  <c r="DM134" i="1"/>
  <c r="DG139" i="8"/>
  <c r="DH139" i="8" s="1"/>
  <c r="DK103" i="8"/>
  <c r="DA103" i="8" s="1"/>
  <c r="DO143" i="8"/>
  <c r="DN141" i="8"/>
  <c r="DD139" i="8"/>
  <c r="DC139" i="8"/>
  <c r="DB139" i="8"/>
  <c r="DK102" i="7"/>
  <c r="DA102" i="7" s="1"/>
  <c r="DK102" i="6"/>
  <c r="DA102" i="6" s="1"/>
  <c r="DK139" i="6"/>
  <c r="DM139" i="6"/>
  <c r="DK102" i="4"/>
  <c r="DA102" i="4" s="1"/>
  <c r="DF141" i="4"/>
  <c r="DA141" i="4" s="1"/>
  <c r="DH140" i="4"/>
  <c r="DH134" i="1"/>
  <c r="DK95" i="1"/>
  <c r="DA95" i="1" s="1"/>
  <c r="DG141" i="4" l="1"/>
  <c r="DH141" i="4" s="1"/>
  <c r="DE141" i="4"/>
  <c r="C15" i="3"/>
  <c r="B15" i="3"/>
  <c r="DH140" i="7"/>
  <c r="DO138" i="1"/>
  <c r="DN136" i="1"/>
  <c r="DD134" i="1"/>
  <c r="F15" i="3" s="1"/>
  <c r="DB134" i="1"/>
  <c r="DC134" i="1"/>
  <c r="E15" i="3" s="1"/>
  <c r="DK104" i="8"/>
  <c r="DA104" i="8" s="1"/>
  <c r="DG140" i="8"/>
  <c r="DF140" i="8" s="1"/>
  <c r="DA140" i="8" s="1"/>
  <c r="DK140" i="7"/>
  <c r="DM140" i="7"/>
  <c r="DK103" i="7"/>
  <c r="DA103" i="7" s="1"/>
  <c r="DK103" i="6"/>
  <c r="DA103" i="6" s="1"/>
  <c r="DB139" i="6"/>
  <c r="DD139" i="6"/>
  <c r="DC139" i="6"/>
  <c r="DO143" i="6"/>
  <c r="DN141" i="6"/>
  <c r="DM140" i="6"/>
  <c r="DK140" i="6"/>
  <c r="DK103" i="4"/>
  <c r="DA103" i="4" s="1"/>
  <c r="G15" i="3"/>
  <c r="J15" i="3"/>
  <c r="DK96" i="1"/>
  <c r="DA96" i="1" s="1"/>
  <c r="DE140" i="8" l="1"/>
  <c r="D15" i="3"/>
  <c r="DF135" i="1"/>
  <c r="DM140" i="8"/>
  <c r="DK140" i="8"/>
  <c r="DH140" i="8"/>
  <c r="DK105" i="8"/>
  <c r="DA105" i="8" s="1"/>
  <c r="DN142" i="7"/>
  <c r="DO144" i="7"/>
  <c r="DD140" i="7"/>
  <c r="DC140" i="7"/>
  <c r="DB140" i="7"/>
  <c r="DK141" i="7"/>
  <c r="DM141" i="7"/>
  <c r="DK104" i="7"/>
  <c r="DA104" i="7" s="1"/>
  <c r="DK104" i="6"/>
  <c r="DA104" i="6" s="1"/>
  <c r="DB140" i="6"/>
  <c r="DD140" i="6"/>
  <c r="DC140" i="6"/>
  <c r="DG140" i="6"/>
  <c r="DF140" i="6" s="1"/>
  <c r="DN142" i="6"/>
  <c r="DO144" i="6"/>
  <c r="DM141" i="4"/>
  <c r="DK141" i="4"/>
  <c r="DK104" i="4"/>
  <c r="DA104" i="4" s="1"/>
  <c r="DM135" i="1"/>
  <c r="DK135" i="1"/>
  <c r="DK97" i="1"/>
  <c r="DE140" i="6" l="1"/>
  <c r="DA140" i="6"/>
  <c r="DE135" i="1"/>
  <c r="DA135" i="1"/>
  <c r="DF141" i="7"/>
  <c r="DA141" i="7" s="1"/>
  <c r="H16" i="3"/>
  <c r="DG135" i="1"/>
  <c r="DD140" i="8"/>
  <c r="DC140" i="8"/>
  <c r="DB140" i="8"/>
  <c r="DO144" i="8"/>
  <c r="DN142" i="8"/>
  <c r="DK106" i="8"/>
  <c r="DA106" i="8" s="1"/>
  <c r="DN143" i="7"/>
  <c r="DO145" i="7"/>
  <c r="DD141" i="7"/>
  <c r="DB141" i="7"/>
  <c r="DC141" i="7"/>
  <c r="DK105" i="7"/>
  <c r="DA105" i="7" s="1"/>
  <c r="DK105" i="6"/>
  <c r="DA105" i="6" s="1"/>
  <c r="DF141" i="6"/>
  <c r="DA141" i="6" s="1"/>
  <c r="DH140" i="6"/>
  <c r="DK105" i="4"/>
  <c r="DA105" i="4" s="1"/>
  <c r="DB141" i="4"/>
  <c r="DD141" i="4"/>
  <c r="DC141" i="4"/>
  <c r="DM142" i="4"/>
  <c r="DK142" i="4"/>
  <c r="DN143" i="4"/>
  <c r="DO145" i="4"/>
  <c r="DB135" i="1"/>
  <c r="DD135" i="1"/>
  <c r="DC135" i="1"/>
  <c r="DN137" i="1"/>
  <c r="DO139" i="1"/>
  <c r="DA97" i="1"/>
  <c r="E16" i="3" l="1"/>
  <c r="DG141" i="7"/>
  <c r="DH141" i="7" s="1"/>
  <c r="DE141" i="7"/>
  <c r="DG141" i="6"/>
  <c r="DE141" i="6"/>
  <c r="F16" i="3"/>
  <c r="D16" i="3"/>
  <c r="DF141" i="8"/>
  <c r="DA141" i="8" s="1"/>
  <c r="I16" i="3"/>
  <c r="DH135" i="1"/>
  <c r="B16" i="3"/>
  <c r="A16" i="3"/>
  <c r="C16" i="3"/>
  <c r="DK107" i="8"/>
  <c r="DA107" i="8" s="1"/>
  <c r="DM141" i="8"/>
  <c r="DK141" i="8"/>
  <c r="DK106" i="7"/>
  <c r="DA106" i="7" s="1"/>
  <c r="DK106" i="6"/>
  <c r="DA106" i="6" s="1"/>
  <c r="DH141" i="6"/>
  <c r="DK106" i="4"/>
  <c r="DA106" i="4" s="1"/>
  <c r="DG142" i="4"/>
  <c r="DF142" i="4" s="1"/>
  <c r="DB142" i="4"/>
  <c r="DC142" i="4"/>
  <c r="DD142" i="4"/>
  <c r="DN144" i="4"/>
  <c r="DO146" i="4"/>
  <c r="DG136" i="1"/>
  <c r="DK98" i="1"/>
  <c r="DA98" i="1" s="1"/>
  <c r="DG142" i="7" l="1"/>
  <c r="DF142" i="7" s="1"/>
  <c r="DA142" i="7" s="1"/>
  <c r="DE142" i="4"/>
  <c r="DA142" i="4"/>
  <c r="DG141" i="8"/>
  <c r="DH141" i="8" s="1"/>
  <c r="DE141" i="8"/>
  <c r="I17" i="3"/>
  <c r="J16" i="3"/>
  <c r="DO145" i="8"/>
  <c r="DN143" i="8"/>
  <c r="DK108" i="8"/>
  <c r="DA108" i="8" s="1"/>
  <c r="DC141" i="8"/>
  <c r="DD141" i="8"/>
  <c r="DB141" i="8"/>
  <c r="DM142" i="7"/>
  <c r="DK142" i="7"/>
  <c r="DK107" i="7"/>
  <c r="DA107" i="7" s="1"/>
  <c r="DM141" i="6"/>
  <c r="DK141" i="6"/>
  <c r="DK107" i="6"/>
  <c r="DA107" i="6" s="1"/>
  <c r="DF143" i="4"/>
  <c r="DA143" i="4" s="1"/>
  <c r="DH142" i="4"/>
  <c r="DK107" i="4"/>
  <c r="DA107" i="4" s="1"/>
  <c r="DF136" i="1"/>
  <c r="DK99" i="1"/>
  <c r="DA99" i="1" s="1"/>
  <c r="DE142" i="7" l="1"/>
  <c r="DK143" i="7" s="1"/>
  <c r="DH142" i="7"/>
  <c r="DE136" i="1"/>
  <c r="DA136" i="1"/>
  <c r="DG143" i="4"/>
  <c r="DE143" i="4"/>
  <c r="H17" i="3"/>
  <c r="A17" i="3" s="1"/>
  <c r="DG142" i="8"/>
  <c r="DF142" i="8" s="1"/>
  <c r="DA142" i="8" s="1"/>
  <c r="G16" i="3"/>
  <c r="DK136" i="1"/>
  <c r="DM136" i="1"/>
  <c r="DM142" i="8"/>
  <c r="DK142" i="8"/>
  <c r="DK109" i="8"/>
  <c r="DA109" i="8" s="1"/>
  <c r="DD142" i="7"/>
  <c r="DC142" i="7"/>
  <c r="DB142" i="7"/>
  <c r="DO146" i="7"/>
  <c r="DN144" i="7"/>
  <c r="DK108" i="7"/>
  <c r="DA108" i="7" s="1"/>
  <c r="DM142" i="6"/>
  <c r="DK142" i="6"/>
  <c r="DC141" i="6"/>
  <c r="DB141" i="6"/>
  <c r="DD141" i="6"/>
  <c r="DN143" i="6"/>
  <c r="DO145" i="6"/>
  <c r="DK108" i="6"/>
  <c r="DA108" i="6" s="1"/>
  <c r="DK108" i="4"/>
  <c r="DA108" i="4" s="1"/>
  <c r="DH143" i="4"/>
  <c r="B17" i="3"/>
  <c r="DH136" i="1"/>
  <c r="DK100" i="1"/>
  <c r="DA100" i="1" s="1"/>
  <c r="DM143" i="7" l="1"/>
  <c r="DO147" i="7" s="1"/>
  <c r="C17" i="3"/>
  <c r="DH142" i="8"/>
  <c r="DE142" i="8"/>
  <c r="DF143" i="7"/>
  <c r="DA143" i="7" s="1"/>
  <c r="DN138" i="1"/>
  <c r="DO140" i="1"/>
  <c r="DB136" i="1"/>
  <c r="DC136" i="1"/>
  <c r="E17" i="3" s="1"/>
  <c r="DD136" i="1"/>
  <c r="F17" i="3" s="1"/>
  <c r="DB142" i="8"/>
  <c r="DD142" i="8"/>
  <c r="DC142" i="8"/>
  <c r="DN144" i="8"/>
  <c r="DO146" i="8"/>
  <c r="DK110" i="8"/>
  <c r="DA110" i="8" s="1"/>
  <c r="DN145" i="7"/>
  <c r="DK109" i="7"/>
  <c r="DA109" i="7" s="1"/>
  <c r="DG142" i="6"/>
  <c r="DF142" i="6" s="1"/>
  <c r="DA142" i="6" s="1"/>
  <c r="DK109" i="6"/>
  <c r="DA109" i="6" s="1"/>
  <c r="DB142" i="6"/>
  <c r="DC142" i="6"/>
  <c r="DD142" i="6"/>
  <c r="DO146" i="6"/>
  <c r="DN144" i="6"/>
  <c r="DK109" i="4"/>
  <c r="DA109" i="4" s="1"/>
  <c r="DM143" i="4"/>
  <c r="DK143" i="4"/>
  <c r="G17" i="3"/>
  <c r="J17" i="3"/>
  <c r="DK101" i="1"/>
  <c r="DA101" i="1" s="1"/>
  <c r="DD143" i="7" l="1"/>
  <c r="DB143" i="7"/>
  <c r="DC143" i="7"/>
  <c r="DG143" i="7"/>
  <c r="DE143" i="7"/>
  <c r="DH142" i="6"/>
  <c r="DE142" i="6"/>
  <c r="DH143" i="7"/>
  <c r="D17" i="3"/>
  <c r="DF137" i="1"/>
  <c r="DK143" i="8"/>
  <c r="DM143" i="8"/>
  <c r="DK111" i="8"/>
  <c r="DA111" i="8" s="1"/>
  <c r="DF143" i="8"/>
  <c r="DA143" i="8" s="1"/>
  <c r="DK110" i="7"/>
  <c r="DA110" i="7" s="1"/>
  <c r="DK110" i="6"/>
  <c r="DA110" i="6" s="1"/>
  <c r="DF143" i="6"/>
  <c r="DA143" i="6" s="1"/>
  <c r="DN145" i="4"/>
  <c r="DO147" i="4"/>
  <c r="DK110" i="4"/>
  <c r="DA110" i="4" s="1"/>
  <c r="DM144" i="4"/>
  <c r="DK144" i="4"/>
  <c r="DB143" i="4"/>
  <c r="DD143" i="4"/>
  <c r="DC143" i="4"/>
  <c r="DM137" i="1"/>
  <c r="DK137" i="1"/>
  <c r="DK102" i="1"/>
  <c r="DA102" i="1" s="1"/>
  <c r="DG144" i="7" l="1"/>
  <c r="DF144" i="7" s="1"/>
  <c r="DA144" i="7" s="1"/>
  <c r="DE143" i="8"/>
  <c r="DE137" i="1"/>
  <c r="DA137" i="1"/>
  <c r="DG143" i="6"/>
  <c r="DH143" i="6" s="1"/>
  <c r="DE143" i="6"/>
  <c r="DH144" i="7"/>
  <c r="H18" i="3"/>
  <c r="DG137" i="1"/>
  <c r="DG143" i="8"/>
  <c r="DH143" i="8" s="1"/>
  <c r="DK112" i="8"/>
  <c r="DA112" i="8" s="1"/>
  <c r="DN145" i="8"/>
  <c r="DO147" i="8"/>
  <c r="DD143" i="8"/>
  <c r="DC143" i="8"/>
  <c r="DB143" i="8"/>
  <c r="DM144" i="7"/>
  <c r="DK144" i="7"/>
  <c r="DK111" i="7"/>
  <c r="DA111" i="7" s="1"/>
  <c r="DM143" i="6"/>
  <c r="DK143" i="6"/>
  <c r="DK111" i="6"/>
  <c r="DA111" i="6" s="1"/>
  <c r="DG144" i="4"/>
  <c r="DF144" i="4" s="1"/>
  <c r="DA144" i="4" s="1"/>
  <c r="DC144" i="4"/>
  <c r="DB144" i="4"/>
  <c r="DD144" i="4"/>
  <c r="DO148" i="4"/>
  <c r="DN146" i="4"/>
  <c r="DK111" i="4"/>
  <c r="DA111" i="4" s="1"/>
  <c r="DC137" i="1"/>
  <c r="DD137" i="1"/>
  <c r="DB137" i="1"/>
  <c r="DO141" i="1"/>
  <c r="DN139" i="1"/>
  <c r="DK103" i="1"/>
  <c r="DA103" i="1" s="1"/>
  <c r="DE144" i="7" l="1"/>
  <c r="DM145" i="7" s="1"/>
  <c r="E18" i="3"/>
  <c r="D18" i="3"/>
  <c r="DH144" i="4"/>
  <c r="DE144" i="4"/>
  <c r="F18" i="3"/>
  <c r="I18" i="3"/>
  <c r="DH137" i="1"/>
  <c r="A18" i="3"/>
  <c r="B18" i="3"/>
  <c r="C18" i="3"/>
  <c r="DK113" i="8"/>
  <c r="DA113" i="8" s="1"/>
  <c r="DG144" i="8"/>
  <c r="DF144" i="8" s="1"/>
  <c r="DA144" i="8" s="1"/>
  <c r="DD144" i="7"/>
  <c r="DC144" i="7"/>
  <c r="DB144" i="7"/>
  <c r="DO148" i="7"/>
  <c r="DN146" i="7"/>
  <c r="DK112" i="7"/>
  <c r="DA112" i="7" s="1"/>
  <c r="DB143" i="6"/>
  <c r="DC143" i="6"/>
  <c r="DD143" i="6"/>
  <c r="DN145" i="6"/>
  <c r="DO147" i="6"/>
  <c r="DK112" i="6"/>
  <c r="DA112" i="6" s="1"/>
  <c r="DK112" i="4"/>
  <c r="DA112" i="4" s="1"/>
  <c r="DF145" i="4"/>
  <c r="DA145" i="4" s="1"/>
  <c r="DG138" i="1"/>
  <c r="DK104" i="1"/>
  <c r="DA104" i="1" s="1"/>
  <c r="DK145" i="7" l="1"/>
  <c r="DD145" i="7" s="1"/>
  <c r="DE144" i="8"/>
  <c r="DG145" i="4"/>
  <c r="DE145" i="4"/>
  <c r="I19" i="3"/>
  <c r="DF145" i="7"/>
  <c r="DA145" i="7" s="1"/>
  <c r="J18" i="3"/>
  <c r="DK114" i="8"/>
  <c r="DA114" i="8" s="1"/>
  <c r="DM144" i="8"/>
  <c r="DK144" i="8"/>
  <c r="DH144" i="8"/>
  <c r="DO149" i="7"/>
  <c r="DN147" i="7"/>
  <c r="DK113" i="7"/>
  <c r="DA113" i="7" s="1"/>
  <c r="DG144" i="6"/>
  <c r="DF144" i="6" s="1"/>
  <c r="DA144" i="6" s="1"/>
  <c r="DM144" i="6"/>
  <c r="DK144" i="6"/>
  <c r="DK113" i="6"/>
  <c r="DA113" i="6" s="1"/>
  <c r="DH145" i="4"/>
  <c r="DM145" i="4"/>
  <c r="DK145" i="4"/>
  <c r="DK113" i="4"/>
  <c r="DA113" i="4" s="1"/>
  <c r="DF138" i="1"/>
  <c r="DK105" i="1"/>
  <c r="DA105" i="1" s="1"/>
  <c r="DB145" i="7" l="1"/>
  <c r="DC145" i="7"/>
  <c r="DE138" i="1"/>
  <c r="DA138" i="1"/>
  <c r="DG145" i="7"/>
  <c r="DH145" i="7" s="1"/>
  <c r="DE145" i="7"/>
  <c r="DH144" i="6"/>
  <c r="DE144" i="6"/>
  <c r="H19" i="3"/>
  <c r="B19" i="3" s="1"/>
  <c r="G18" i="3"/>
  <c r="DK138" i="1"/>
  <c r="DM138" i="1"/>
  <c r="DB144" i="8"/>
  <c r="DC144" i="8"/>
  <c r="DD144" i="8"/>
  <c r="DO148" i="8"/>
  <c r="DN146" i="8"/>
  <c r="DK115" i="8"/>
  <c r="DA115" i="8" s="1"/>
  <c r="DK114" i="7"/>
  <c r="DA114" i="7" s="1"/>
  <c r="DC144" i="6"/>
  <c r="DD144" i="6"/>
  <c r="DB144" i="6"/>
  <c r="DN146" i="6"/>
  <c r="DO148" i="6"/>
  <c r="DK114" i="6"/>
  <c r="DA114" i="6" s="1"/>
  <c r="DM146" i="4"/>
  <c r="DD145" i="4"/>
  <c r="DC145" i="4"/>
  <c r="DB145" i="4"/>
  <c r="DO149" i="4"/>
  <c r="DN147" i="4"/>
  <c r="DK114" i="4"/>
  <c r="DA114" i="4" s="1"/>
  <c r="DH138" i="1"/>
  <c r="DK106" i="1"/>
  <c r="DA106" i="1" s="1"/>
  <c r="A19" i="3" l="1"/>
  <c r="DG146" i="7"/>
  <c r="DF146" i="7" s="1"/>
  <c r="DA146" i="7" s="1"/>
  <c r="C19" i="3"/>
  <c r="DN140" i="1"/>
  <c r="DO142" i="1"/>
  <c r="DD138" i="1"/>
  <c r="F19" i="3" s="1"/>
  <c r="DB138" i="1"/>
  <c r="DC138" i="1"/>
  <c r="E19" i="3" s="1"/>
  <c r="DM145" i="8"/>
  <c r="DK145" i="8"/>
  <c r="DK116" i="8"/>
  <c r="DA116" i="8" s="1"/>
  <c r="DF145" i="8"/>
  <c r="DA145" i="8" s="1"/>
  <c r="DM146" i="7"/>
  <c r="DK146" i="7"/>
  <c r="DK115" i="7"/>
  <c r="DA115" i="7" s="1"/>
  <c r="DF145" i="6"/>
  <c r="DM145" i="6"/>
  <c r="DK145" i="6"/>
  <c r="DG146" i="4"/>
  <c r="DF146" i="4" s="1"/>
  <c r="DA146" i="4" s="1"/>
  <c r="DK115" i="6"/>
  <c r="DA115" i="6" s="1"/>
  <c r="DK146" i="4"/>
  <c r="DB146" i="4" s="1"/>
  <c r="DO150" i="4"/>
  <c r="DN148" i="4"/>
  <c r="DK115" i="4"/>
  <c r="DA115" i="4" s="1"/>
  <c r="G19" i="3"/>
  <c r="J19" i="3"/>
  <c r="DK107" i="1"/>
  <c r="DA107" i="1" s="1"/>
  <c r="DH146" i="7" l="1"/>
  <c r="DE146" i="7"/>
  <c r="DK147" i="7" s="1"/>
  <c r="DE145" i="8"/>
  <c r="DE145" i="6"/>
  <c r="DA145" i="6"/>
  <c r="DH146" i="4"/>
  <c r="DE146" i="4"/>
  <c r="DF139" i="1"/>
  <c r="D19" i="3"/>
  <c r="DG145" i="8"/>
  <c r="DH145" i="8" s="1"/>
  <c r="DK117" i="8"/>
  <c r="DA117" i="8" s="1"/>
  <c r="DC145" i="8"/>
  <c r="DB145" i="8"/>
  <c r="DD145" i="8"/>
  <c r="DN147" i="8"/>
  <c r="DO149" i="8"/>
  <c r="DD146" i="7"/>
  <c r="DC146" i="7"/>
  <c r="DB146" i="7"/>
  <c r="DN148" i="7"/>
  <c r="DO150" i="7"/>
  <c r="DM147" i="7"/>
  <c r="DK116" i="7"/>
  <c r="DA116" i="7" s="1"/>
  <c r="DB145" i="6"/>
  <c r="DD145" i="6"/>
  <c r="DC145" i="6"/>
  <c r="DN147" i="6"/>
  <c r="DO149" i="6"/>
  <c r="DG145" i="6"/>
  <c r="DH145" i="6" s="1"/>
  <c r="DK116" i="6"/>
  <c r="DA116" i="6" s="1"/>
  <c r="DC146" i="4"/>
  <c r="DD146" i="4"/>
  <c r="DK116" i="4"/>
  <c r="DA116" i="4" s="1"/>
  <c r="DM139" i="1"/>
  <c r="DK139" i="1"/>
  <c r="DK108" i="1"/>
  <c r="DA108" i="1" s="1"/>
  <c r="DE139" i="1" l="1"/>
  <c r="DA139" i="1"/>
  <c r="H20" i="3"/>
  <c r="DG139" i="1"/>
  <c r="DK118" i="8"/>
  <c r="DA118" i="8" s="1"/>
  <c r="DG146" i="8"/>
  <c r="DF146" i="8" s="1"/>
  <c r="DA146" i="8" s="1"/>
  <c r="DO151" i="7"/>
  <c r="DN149" i="7"/>
  <c r="DD147" i="7"/>
  <c r="DC147" i="7"/>
  <c r="DB147" i="7"/>
  <c r="DF147" i="7"/>
  <c r="DK117" i="7"/>
  <c r="DA117" i="7" s="1"/>
  <c r="DF147" i="4"/>
  <c r="DG146" i="6"/>
  <c r="DF146" i="6" s="1"/>
  <c r="DA146" i="6" s="1"/>
  <c r="DM147" i="4"/>
  <c r="DK147" i="4"/>
  <c r="DK117" i="6"/>
  <c r="DA117" i="6" s="1"/>
  <c r="DK117" i="4"/>
  <c r="DA117" i="4" s="1"/>
  <c r="DD139" i="1"/>
  <c r="DB139" i="1"/>
  <c r="DC139" i="1"/>
  <c r="DO143" i="1"/>
  <c r="DN141" i="1"/>
  <c r="DK109" i="1"/>
  <c r="DA109" i="1" s="1"/>
  <c r="DE146" i="8" l="1"/>
  <c r="DE147" i="7"/>
  <c r="DA147" i="7"/>
  <c r="DE147" i="4"/>
  <c r="DA147" i="4"/>
  <c r="D20" i="3"/>
  <c r="DH146" i="6"/>
  <c r="DE146" i="6"/>
  <c r="F20" i="3"/>
  <c r="E20" i="3"/>
  <c r="I20" i="3"/>
  <c r="DH139" i="1"/>
  <c r="A20" i="3"/>
  <c r="B20" i="3"/>
  <c r="C20" i="3"/>
  <c r="DH146" i="8"/>
  <c r="DM146" i="8"/>
  <c r="DK146" i="8"/>
  <c r="DG147" i="7"/>
  <c r="DH147" i="7" s="1"/>
  <c r="DK118" i="7"/>
  <c r="DA118" i="7" s="1"/>
  <c r="DC147" i="4"/>
  <c r="DB147" i="4"/>
  <c r="DD147" i="4"/>
  <c r="DO151" i="4"/>
  <c r="DN149" i="4"/>
  <c r="DG147" i="4"/>
  <c r="DK146" i="6"/>
  <c r="DM146" i="6"/>
  <c r="DK118" i="6"/>
  <c r="DA118" i="6" s="1"/>
  <c r="DK118" i="4"/>
  <c r="DA118" i="4" s="1"/>
  <c r="DG140" i="1"/>
  <c r="DK110" i="1"/>
  <c r="DA110" i="1" s="1"/>
  <c r="I21" i="3" l="1"/>
  <c r="DF140" i="1"/>
  <c r="DG148" i="7"/>
  <c r="DF148" i="7" s="1"/>
  <c r="DA148" i="7" s="1"/>
  <c r="J20" i="3"/>
  <c r="DB146" i="8"/>
  <c r="DD146" i="8"/>
  <c r="DC146" i="8"/>
  <c r="DN148" i="8"/>
  <c r="DO150" i="8"/>
  <c r="DG148" i="4"/>
  <c r="DF148" i="4" s="1"/>
  <c r="DN148" i="6"/>
  <c r="DO150" i="6"/>
  <c r="DC146" i="6"/>
  <c r="DB146" i="6"/>
  <c r="DD146" i="6"/>
  <c r="DK147" i="6"/>
  <c r="DM147" i="6"/>
  <c r="DH147" i="4"/>
  <c r="DK111" i="1"/>
  <c r="DA111" i="1" s="1"/>
  <c r="DE148" i="4" l="1"/>
  <c r="DA148" i="4"/>
  <c r="DE140" i="1"/>
  <c r="DA140" i="1"/>
  <c r="DH148" i="7"/>
  <c r="DE148" i="7"/>
  <c r="H21" i="3"/>
  <c r="B21" i="3" s="1"/>
  <c r="DH140" i="1"/>
  <c r="G20" i="3"/>
  <c r="DM140" i="1"/>
  <c r="DK140" i="1"/>
  <c r="DM148" i="7"/>
  <c r="DK148" i="7"/>
  <c r="DK147" i="8"/>
  <c r="DM147" i="8"/>
  <c r="DF147" i="8"/>
  <c r="DA147" i="8" s="1"/>
  <c r="DF147" i="6"/>
  <c r="DD147" i="6"/>
  <c r="DB147" i="6"/>
  <c r="DC147" i="6"/>
  <c r="DO151" i="6"/>
  <c r="DN149" i="6"/>
  <c r="DH148" i="4"/>
  <c r="DK112" i="1"/>
  <c r="DA112" i="1" s="1"/>
  <c r="DE147" i="8" l="1"/>
  <c r="DE147" i="6"/>
  <c r="DA147" i="6"/>
  <c r="C21" i="3"/>
  <c r="A21" i="3"/>
  <c r="DG147" i="6"/>
  <c r="DG148" i="6" s="1"/>
  <c r="DF148" i="6" s="1"/>
  <c r="DH147" i="6"/>
  <c r="DC140" i="1"/>
  <c r="E21" i="3" s="1"/>
  <c r="DD140" i="1"/>
  <c r="F21" i="3" s="1"/>
  <c r="DB140" i="1"/>
  <c r="DN142" i="1"/>
  <c r="DO144" i="1"/>
  <c r="DG147" i="8"/>
  <c r="DH147" i="8" s="1"/>
  <c r="DO151" i="8"/>
  <c r="DN149" i="8"/>
  <c r="DD147" i="8"/>
  <c r="DC147" i="8"/>
  <c r="DB147" i="8"/>
  <c r="DM149" i="7"/>
  <c r="DK149" i="7"/>
  <c r="DB148" i="7"/>
  <c r="DD148" i="7"/>
  <c r="DC148" i="7"/>
  <c r="DO152" i="7"/>
  <c r="DN150" i="7"/>
  <c r="DK148" i="4"/>
  <c r="DM148" i="4"/>
  <c r="G21" i="3"/>
  <c r="J21" i="3"/>
  <c r="DK113" i="1"/>
  <c r="DA113" i="1" s="1"/>
  <c r="DE148" i="6" l="1"/>
  <c r="DA148" i="6"/>
  <c r="DH148" i="6"/>
  <c r="DF141" i="1"/>
  <c r="D21" i="3"/>
  <c r="DF149" i="7"/>
  <c r="DN151" i="7"/>
  <c r="DO153" i="7"/>
  <c r="DC149" i="7"/>
  <c r="DB149" i="7"/>
  <c r="DD149" i="7"/>
  <c r="DG148" i="8"/>
  <c r="DF148" i="8" s="1"/>
  <c r="DA148" i="8" s="1"/>
  <c r="DO152" i="4"/>
  <c r="DN150" i="4"/>
  <c r="DD148" i="4"/>
  <c r="DB148" i="4"/>
  <c r="DC148" i="4"/>
  <c r="DM149" i="4"/>
  <c r="DK149" i="4"/>
  <c r="DK141" i="1"/>
  <c r="DM141" i="1"/>
  <c r="DK114" i="1"/>
  <c r="DA114" i="1" s="1"/>
  <c r="DE149" i="7" l="1"/>
  <c r="DA149" i="7"/>
  <c r="DE141" i="1"/>
  <c r="DA141" i="1"/>
  <c r="DH148" i="8"/>
  <c r="DE148" i="8"/>
  <c r="DG149" i="7"/>
  <c r="DH149" i="7" s="1"/>
  <c r="DM148" i="6"/>
  <c r="DK148" i="6"/>
  <c r="H22" i="3"/>
  <c r="DG141" i="1"/>
  <c r="DM148" i="8"/>
  <c r="DK148" i="8"/>
  <c r="DD149" i="4"/>
  <c r="DB149" i="4"/>
  <c r="DC149" i="4"/>
  <c r="DO153" i="4"/>
  <c r="DN151" i="4"/>
  <c r="DF149" i="4"/>
  <c r="DO145" i="1"/>
  <c r="DN143" i="1"/>
  <c r="DB141" i="1"/>
  <c r="DC141" i="1"/>
  <c r="DD141" i="1"/>
  <c r="DK115" i="1"/>
  <c r="DA115" i="1" s="1"/>
  <c r="DE149" i="4" l="1"/>
  <c r="DA149" i="4"/>
  <c r="D22" i="3"/>
  <c r="DK150" i="7"/>
  <c r="DG150" i="7"/>
  <c r="DF150" i="7" s="1"/>
  <c r="DA150" i="7" s="1"/>
  <c r="DC148" i="6"/>
  <c r="DD148" i="6"/>
  <c r="DB148" i="6"/>
  <c r="DN150" i="6"/>
  <c r="DO152" i="6"/>
  <c r="F22" i="3"/>
  <c r="DK149" i="6"/>
  <c r="DM149" i="6"/>
  <c r="E22" i="3"/>
  <c r="I22" i="3"/>
  <c r="DH141" i="1"/>
  <c r="A22" i="3"/>
  <c r="C22" i="3"/>
  <c r="B22" i="3"/>
  <c r="DM150" i="7"/>
  <c r="DM149" i="8"/>
  <c r="DK149" i="8"/>
  <c r="DC148" i="8"/>
  <c r="DB148" i="8"/>
  <c r="DD148" i="8"/>
  <c r="DO152" i="8"/>
  <c r="DN150" i="8"/>
  <c r="DG149" i="4"/>
  <c r="DG150" i="4" s="1"/>
  <c r="DF150" i="4" s="1"/>
  <c r="DH149" i="4"/>
  <c r="DG142" i="1"/>
  <c r="DK116" i="1"/>
  <c r="DA116" i="1" s="1"/>
  <c r="DE150" i="4" l="1"/>
  <c r="DA150" i="4"/>
  <c r="DH150" i="7"/>
  <c r="DE150" i="7"/>
  <c r="DK151" i="7" s="1"/>
  <c r="I23" i="3"/>
  <c r="DF149" i="6"/>
  <c r="DA149" i="6" s="1"/>
  <c r="DO153" i="6"/>
  <c r="DN151" i="6"/>
  <c r="DD149" i="6"/>
  <c r="DB149" i="6"/>
  <c r="DC149" i="6"/>
  <c r="DF149" i="8"/>
  <c r="DA149" i="8" s="1"/>
  <c r="J22" i="3"/>
  <c r="DC149" i="8"/>
  <c r="DD149" i="8"/>
  <c r="DB149" i="8"/>
  <c r="DN151" i="8"/>
  <c r="DO153" i="8"/>
  <c r="DD150" i="7"/>
  <c r="DC150" i="7"/>
  <c r="DB150" i="7"/>
  <c r="DO154" i="7"/>
  <c r="DN152" i="7"/>
  <c r="DH150" i="4"/>
  <c r="DF142" i="1"/>
  <c r="DK117" i="1"/>
  <c r="DA117" i="1" s="1"/>
  <c r="DE142" i="1" l="1"/>
  <c r="DA142" i="1"/>
  <c r="DM151" i="7"/>
  <c r="DD151" i="7" s="1"/>
  <c r="DG149" i="8"/>
  <c r="DG150" i="8" s="1"/>
  <c r="DF150" i="8" s="1"/>
  <c r="DA150" i="8" s="1"/>
  <c r="DE149" i="8"/>
  <c r="DG149" i="6"/>
  <c r="DH149" i="6" s="1"/>
  <c r="DE149" i="6"/>
  <c r="H23" i="3"/>
  <c r="B23" i="3" s="1"/>
  <c r="DF151" i="7"/>
  <c r="DA151" i="7" s="1"/>
  <c r="G22" i="3"/>
  <c r="DM142" i="1"/>
  <c r="DK142" i="1"/>
  <c r="DB151" i="7"/>
  <c r="DC151" i="7"/>
  <c r="DO155" i="7"/>
  <c r="DK150" i="4"/>
  <c r="DM150" i="4"/>
  <c r="DH142" i="1"/>
  <c r="DK118" i="1"/>
  <c r="DA118" i="1" s="1"/>
  <c r="DH149" i="8" l="1"/>
  <c r="DE150" i="8"/>
  <c r="DN153" i="7"/>
  <c r="DG150" i="6"/>
  <c r="DF150" i="6" s="1"/>
  <c r="DA150" i="6" s="1"/>
  <c r="A23" i="3"/>
  <c r="C23" i="3"/>
  <c r="DG151" i="7"/>
  <c r="DG152" i="7" s="1"/>
  <c r="DF152" i="7" s="1"/>
  <c r="DE151" i="7"/>
  <c r="DH150" i="8"/>
  <c r="DK150" i="6"/>
  <c r="DM150" i="6"/>
  <c r="DC142" i="1"/>
  <c r="E23" i="3" s="1"/>
  <c r="DB142" i="1"/>
  <c r="DD142" i="1"/>
  <c r="F23" i="3" s="1"/>
  <c r="DN144" i="1"/>
  <c r="DO146" i="1"/>
  <c r="DM150" i="8"/>
  <c r="DK150" i="8"/>
  <c r="DN152" i="4"/>
  <c r="DO154" i="4"/>
  <c r="DB150" i="4"/>
  <c r="DD150" i="4"/>
  <c r="DC150" i="4"/>
  <c r="DM151" i="4"/>
  <c r="DK151" i="4"/>
  <c r="G23" i="3"/>
  <c r="J23" i="3"/>
  <c r="DH151" i="7" l="1"/>
  <c r="DH150" i="6"/>
  <c r="DE150" i="6"/>
  <c r="DE152" i="7"/>
  <c r="DA152" i="7"/>
  <c r="DN152" i="6"/>
  <c r="DO154" i="6"/>
  <c r="DC150" i="6"/>
  <c r="DD150" i="6"/>
  <c r="DB150" i="6"/>
  <c r="DM151" i="6"/>
  <c r="DK151" i="6"/>
  <c r="DF143" i="1"/>
  <c r="D23" i="3"/>
  <c r="DK152" i="7"/>
  <c r="DM152" i="7"/>
  <c r="DH152" i="7"/>
  <c r="DB150" i="8"/>
  <c r="DD150" i="8"/>
  <c r="DC150" i="8"/>
  <c r="DO154" i="8"/>
  <c r="DN152" i="8"/>
  <c r="DK151" i="8"/>
  <c r="DM151" i="8"/>
  <c r="DF151" i="4"/>
  <c r="DA151" i="4" s="1"/>
  <c r="DC151" i="4"/>
  <c r="DB151" i="4"/>
  <c r="DD151" i="4"/>
  <c r="DN153" i="4"/>
  <c r="DO155" i="4"/>
  <c r="DM143" i="1"/>
  <c r="DK143" i="1"/>
  <c r="DE143" i="1" l="1"/>
  <c r="DA143" i="1"/>
  <c r="DG151" i="4"/>
  <c r="DG152" i="4" s="1"/>
  <c r="DF152" i="4" s="1"/>
  <c r="DE151" i="4"/>
  <c r="DF151" i="6"/>
  <c r="DA151" i="6" s="1"/>
  <c r="DH151" i="4"/>
  <c r="DB151" i="6"/>
  <c r="DD151" i="6"/>
  <c r="DC151" i="6"/>
  <c r="DN153" i="6"/>
  <c r="DO155" i="6"/>
  <c r="H24" i="3"/>
  <c r="DG143" i="1"/>
  <c r="DF151" i="8"/>
  <c r="DA151" i="8" s="1"/>
  <c r="DN153" i="8"/>
  <c r="DO155" i="8"/>
  <c r="DN154" i="7"/>
  <c r="DO156" i="7"/>
  <c r="DB152" i="7"/>
  <c r="DD152" i="7"/>
  <c r="DC152" i="7"/>
  <c r="DD151" i="8"/>
  <c r="DC151" i="8"/>
  <c r="DB151" i="8"/>
  <c r="DO147" i="1"/>
  <c r="DN145" i="1"/>
  <c r="DD143" i="1"/>
  <c r="DC143" i="1"/>
  <c r="DB143" i="1"/>
  <c r="DE151" i="8" l="1"/>
  <c r="DE152" i="4"/>
  <c r="DA152" i="4"/>
  <c r="DG151" i="6"/>
  <c r="DH151" i="6" s="1"/>
  <c r="DE151" i="6"/>
  <c r="DG151" i="8"/>
  <c r="DG152" i="8" s="1"/>
  <c r="DF152" i="8" s="1"/>
  <c r="DA152" i="8" s="1"/>
  <c r="DH151" i="8"/>
  <c r="E24" i="3"/>
  <c r="D24" i="3"/>
  <c r="F24" i="3"/>
  <c r="I24" i="3"/>
  <c r="DH143" i="1"/>
  <c r="B24" i="3"/>
  <c r="A24" i="3"/>
  <c r="C24" i="3"/>
  <c r="DF153" i="7"/>
  <c r="DM153" i="7"/>
  <c r="DK153" i="7"/>
  <c r="DH152" i="4"/>
  <c r="DK152" i="4"/>
  <c r="DM152" i="4"/>
  <c r="DG144" i="1"/>
  <c r="DG152" i="6" l="1"/>
  <c r="DF152" i="6" s="1"/>
  <c r="DA152" i="6" s="1"/>
  <c r="DE152" i="8"/>
  <c r="DE153" i="7"/>
  <c r="DA153" i="7"/>
  <c r="DH152" i="6"/>
  <c r="I25" i="3"/>
  <c r="DH152" i="8"/>
  <c r="DK152" i="6"/>
  <c r="DM152" i="6"/>
  <c r="J24" i="3"/>
  <c r="DG153" i="7"/>
  <c r="DH153" i="7" s="1"/>
  <c r="DC153" i="7"/>
  <c r="DB153" i="7"/>
  <c r="DD153" i="7"/>
  <c r="DN155" i="7"/>
  <c r="DO157" i="7"/>
  <c r="DN154" i="4"/>
  <c r="DO156" i="4"/>
  <c r="DC152" i="4"/>
  <c r="DD152" i="4"/>
  <c r="DB152" i="4"/>
  <c r="DF144" i="1"/>
  <c r="DE152" i="6" l="1"/>
  <c r="DE144" i="1"/>
  <c r="DA144" i="1"/>
  <c r="H25" i="3"/>
  <c r="A25" i="3" s="1"/>
  <c r="DK152" i="8"/>
  <c r="DM152" i="8"/>
  <c r="DM153" i="6"/>
  <c r="DK153" i="6"/>
  <c r="DO156" i="6"/>
  <c r="DN154" i="6"/>
  <c r="DC152" i="6"/>
  <c r="DD152" i="6"/>
  <c r="DB152" i="6"/>
  <c r="G24" i="3"/>
  <c r="DM144" i="1"/>
  <c r="DK144" i="1"/>
  <c r="DG154" i="7"/>
  <c r="DF154" i="7" s="1"/>
  <c r="DA154" i="7" s="1"/>
  <c r="DF153" i="4"/>
  <c r="DA153" i="4" s="1"/>
  <c r="DM153" i="4"/>
  <c r="DK153" i="4"/>
  <c r="B25" i="3"/>
  <c r="C25" i="3"/>
  <c r="DH144" i="1"/>
  <c r="DH154" i="7" l="1"/>
  <c r="DE154" i="7"/>
  <c r="DG153" i="4"/>
  <c r="DE153" i="4"/>
  <c r="DF153" i="6"/>
  <c r="DA153" i="6" s="1"/>
  <c r="DM153" i="8"/>
  <c r="DK153" i="8"/>
  <c r="DN154" i="8"/>
  <c r="DO156" i="8"/>
  <c r="DC152" i="8"/>
  <c r="DD152" i="8"/>
  <c r="DB152" i="8"/>
  <c r="DH153" i="4"/>
  <c r="DD153" i="6"/>
  <c r="DC153" i="6"/>
  <c r="DB153" i="6"/>
  <c r="DN155" i="6"/>
  <c r="DO157" i="6"/>
  <c r="DB144" i="1"/>
  <c r="DD144" i="1"/>
  <c r="F25" i="3" s="1"/>
  <c r="DC144" i="1"/>
  <c r="E25" i="3" s="1"/>
  <c r="DO148" i="1"/>
  <c r="DN146" i="1"/>
  <c r="DM154" i="7"/>
  <c r="DK154" i="7"/>
  <c r="DO157" i="4"/>
  <c r="DN155" i="4"/>
  <c r="DD153" i="4"/>
  <c r="DB153" i="4"/>
  <c r="DC153" i="4"/>
  <c r="G25" i="3"/>
  <c r="J25" i="3"/>
  <c r="DG153" i="6" l="1"/>
  <c r="DH153" i="6" s="1"/>
  <c r="DE153" i="6"/>
  <c r="DF153" i="8"/>
  <c r="DA153" i="8" s="1"/>
  <c r="DC153" i="8"/>
  <c r="DB153" i="8"/>
  <c r="DD153" i="8"/>
  <c r="DN155" i="8"/>
  <c r="DO157" i="8"/>
  <c r="DG154" i="6"/>
  <c r="DF154" i="6" s="1"/>
  <c r="DA154" i="6" s="1"/>
  <c r="D25" i="3"/>
  <c r="DF145" i="1"/>
  <c r="DC154" i="7"/>
  <c r="DD154" i="7"/>
  <c r="DB154" i="7"/>
  <c r="DO158" i="7"/>
  <c r="DN156" i="7"/>
  <c r="DM155" i="7"/>
  <c r="DK155" i="7"/>
  <c r="DG154" i="4"/>
  <c r="DF154" i="4" s="1"/>
  <c r="DM154" i="4"/>
  <c r="DK154" i="4"/>
  <c r="DM145" i="1"/>
  <c r="DK145" i="1"/>
  <c r="DE153" i="8" l="1"/>
  <c r="DE154" i="4"/>
  <c r="DA154" i="4"/>
  <c r="DE145" i="1"/>
  <c r="DA145" i="1"/>
  <c r="DH154" i="6"/>
  <c r="DE154" i="6"/>
  <c r="DG153" i="8"/>
  <c r="DG154" i="8" s="1"/>
  <c r="DF154" i="8" s="1"/>
  <c r="DA154" i="8" s="1"/>
  <c r="DM154" i="6"/>
  <c r="DK154" i="6"/>
  <c r="DF155" i="7"/>
  <c r="DA155" i="7" s="1"/>
  <c r="H26" i="3"/>
  <c r="DG145" i="1"/>
  <c r="DB155" i="7"/>
  <c r="DD155" i="7"/>
  <c r="DC155" i="7"/>
  <c r="DO159" i="7"/>
  <c r="DN157" i="7"/>
  <c r="DO158" i="4"/>
  <c r="DN156" i="4"/>
  <c r="DD154" i="4"/>
  <c r="DC154" i="4"/>
  <c r="DB154" i="4"/>
  <c r="DH154" i="4"/>
  <c r="DB145" i="1"/>
  <c r="DD145" i="1"/>
  <c r="DC145" i="1"/>
  <c r="DN147" i="1"/>
  <c r="DO149" i="1"/>
  <c r="DH153" i="8" l="1"/>
  <c r="DE154" i="8"/>
  <c r="DG155" i="7"/>
  <c r="DE155" i="7"/>
  <c r="I26" i="3"/>
  <c r="DM146" i="1"/>
  <c r="DO150" i="1" s="1"/>
  <c r="DH155" i="7"/>
  <c r="DH145" i="1"/>
  <c r="G26" i="3" s="1"/>
  <c r="DH154" i="8"/>
  <c r="E26" i="3"/>
  <c r="D26" i="3"/>
  <c r="DK155" i="6"/>
  <c r="DM155" i="6"/>
  <c r="DB154" i="6"/>
  <c r="DD154" i="6"/>
  <c r="DC154" i="6"/>
  <c r="DN156" i="6"/>
  <c r="DO158" i="6"/>
  <c r="F26" i="3"/>
  <c r="A26" i="3"/>
  <c r="B26" i="3"/>
  <c r="C26" i="3"/>
  <c r="DF155" i="4"/>
  <c r="DA155" i="4" s="1"/>
  <c r="DG156" i="7"/>
  <c r="DF156" i="7" s="1"/>
  <c r="DG146" i="1"/>
  <c r="DE156" i="7" l="1"/>
  <c r="DA156" i="7"/>
  <c r="DG155" i="4"/>
  <c r="DH155" i="4" s="1"/>
  <c r="DE155" i="4"/>
  <c r="I27" i="3"/>
  <c r="J26" i="3"/>
  <c r="DH156" i="7"/>
  <c r="DM156" i="7"/>
  <c r="DK146" i="1"/>
  <c r="DD146" i="1" s="1"/>
  <c r="DN148" i="1"/>
  <c r="DM154" i="8"/>
  <c r="DK154" i="8"/>
  <c r="DF155" i="6"/>
  <c r="DN157" i="6"/>
  <c r="DO159" i="6"/>
  <c r="DC155" i="6"/>
  <c r="DD155" i="6"/>
  <c r="DB155" i="6"/>
  <c r="DK155" i="4"/>
  <c r="DM155" i="4"/>
  <c r="DF146" i="1"/>
  <c r="DE155" i="6" l="1"/>
  <c r="DA155" i="6"/>
  <c r="DE146" i="1"/>
  <c r="DA146" i="1"/>
  <c r="H27" i="3"/>
  <c r="DB146" i="1"/>
  <c r="DC146" i="1"/>
  <c r="DK156" i="7"/>
  <c r="DB156" i="7" s="1"/>
  <c r="DC154" i="8"/>
  <c r="DD154" i="8"/>
  <c r="DB154" i="8"/>
  <c r="DN156" i="8"/>
  <c r="DO158" i="8"/>
  <c r="DM155" i="8"/>
  <c r="DK155" i="8"/>
  <c r="DG155" i="6"/>
  <c r="DG156" i="6" s="1"/>
  <c r="DF156" i="6" s="1"/>
  <c r="DM157" i="7"/>
  <c r="DK157" i="7"/>
  <c r="DN158" i="7"/>
  <c r="DO160" i="7"/>
  <c r="DO159" i="4"/>
  <c r="DN157" i="4"/>
  <c r="DD155" i="4"/>
  <c r="DB155" i="4"/>
  <c r="DC155" i="4"/>
  <c r="DM156" i="4"/>
  <c r="DK156" i="4"/>
  <c r="DH146" i="1"/>
  <c r="C27" i="3" l="1"/>
  <c r="E27" i="3"/>
  <c r="D27" i="3"/>
  <c r="F27" i="3"/>
  <c r="A27" i="3"/>
  <c r="B27" i="3"/>
  <c r="DF147" i="1"/>
  <c r="H28" i="3" s="1"/>
  <c r="DE156" i="6"/>
  <c r="DA156" i="6"/>
  <c r="DD156" i="7"/>
  <c r="DC156" i="7"/>
  <c r="DH155" i="6"/>
  <c r="DH156" i="6" s="1"/>
  <c r="DF155" i="8"/>
  <c r="DA155" i="8" s="1"/>
  <c r="DO159" i="8"/>
  <c r="DN157" i="8"/>
  <c r="DB155" i="8"/>
  <c r="DD155" i="8"/>
  <c r="DC155" i="8"/>
  <c r="DD157" i="7"/>
  <c r="DB157" i="7"/>
  <c r="DC157" i="7"/>
  <c r="DO161" i="7"/>
  <c r="DN159" i="7"/>
  <c r="DB156" i="4"/>
  <c r="DD156" i="4"/>
  <c r="DC156" i="4"/>
  <c r="DN158" i="4"/>
  <c r="DO160" i="4"/>
  <c r="DG156" i="4"/>
  <c r="DF156" i="4" s="1"/>
  <c r="G27" i="3"/>
  <c r="J27" i="3"/>
  <c r="DE147" i="1" l="1"/>
  <c r="DG147" i="1"/>
  <c r="DA147" i="1"/>
  <c r="C28" i="3" s="1"/>
  <c r="DF157" i="7"/>
  <c r="DE157" i="7" s="1"/>
  <c r="DE156" i="4"/>
  <c r="DA156" i="4"/>
  <c r="B28" i="3"/>
  <c r="A28" i="3"/>
  <c r="DG155" i="8"/>
  <c r="DG156" i="8" s="1"/>
  <c r="DF156" i="8" s="1"/>
  <c r="DA156" i="8" s="1"/>
  <c r="DE155" i="8"/>
  <c r="I28" i="3"/>
  <c r="DM156" i="6"/>
  <c r="DF157" i="4"/>
  <c r="DA157" i="4" s="1"/>
  <c r="DH156" i="4"/>
  <c r="DK147" i="1"/>
  <c r="DM147" i="1"/>
  <c r="DH147" i="1"/>
  <c r="DA157" i="7" l="1"/>
  <c r="DG157" i="7"/>
  <c r="DH155" i="8"/>
  <c r="DH156" i="8" s="1"/>
  <c r="DE156" i="8"/>
  <c r="DG157" i="4"/>
  <c r="DE157" i="4"/>
  <c r="DK156" i="6"/>
  <c r="DB156" i="6" s="1"/>
  <c r="DK156" i="8"/>
  <c r="DM156" i="8"/>
  <c r="DO160" i="6"/>
  <c r="DN158" i="6"/>
  <c r="DK157" i="6"/>
  <c r="DM157" i="6"/>
  <c r="DH157" i="4"/>
  <c r="DN149" i="1"/>
  <c r="DO151" i="1"/>
  <c r="DD147" i="1"/>
  <c r="F28" i="3" s="1"/>
  <c r="DC147" i="1"/>
  <c r="E28" i="3" s="1"/>
  <c r="DB147" i="1"/>
  <c r="D28" i="3" s="1"/>
  <c r="G28" i="3"/>
  <c r="J28" i="3"/>
  <c r="DG158" i="7" l="1"/>
  <c r="DF158" i="7" s="1"/>
  <c r="DH157" i="7"/>
  <c r="DH158" i="7" s="1"/>
  <c r="DC156" i="6"/>
  <c r="DD156" i="6"/>
  <c r="DM158" i="7"/>
  <c r="DK158" i="7"/>
  <c r="DK157" i="8"/>
  <c r="DM157" i="8"/>
  <c r="DN158" i="8"/>
  <c r="DO160" i="8"/>
  <c r="DD156" i="8"/>
  <c r="DC156" i="8"/>
  <c r="DB156" i="8"/>
  <c r="DN159" i="6"/>
  <c r="DO161" i="6"/>
  <c r="DB157" i="6"/>
  <c r="DC157" i="6"/>
  <c r="DD157" i="6"/>
  <c r="DK157" i="4"/>
  <c r="DM157" i="4"/>
  <c r="DG148" i="1"/>
  <c r="DM148" i="1"/>
  <c r="DK148" i="1"/>
  <c r="DF157" i="6" l="1"/>
  <c r="DE157" i="6" s="1"/>
  <c r="DE158" i="7"/>
  <c r="DA158" i="7"/>
  <c r="I29" i="3"/>
  <c r="DG157" i="6"/>
  <c r="DG158" i="6" s="1"/>
  <c r="DF158" i="6" s="1"/>
  <c r="DH157" i="6"/>
  <c r="DF157" i="8"/>
  <c r="DA157" i="8" s="1"/>
  <c r="DD158" i="7"/>
  <c r="DB158" i="7"/>
  <c r="DC158" i="7"/>
  <c r="DN160" i="7"/>
  <c r="DO162" i="7"/>
  <c r="DM159" i="7"/>
  <c r="DK159" i="7"/>
  <c r="DN159" i="8"/>
  <c r="DO161" i="8"/>
  <c r="DD157" i="8"/>
  <c r="DC157" i="8"/>
  <c r="DB157" i="8"/>
  <c r="DN159" i="4"/>
  <c r="DO161" i="4"/>
  <c r="DM158" i="4"/>
  <c r="DK158" i="4"/>
  <c r="DB157" i="4"/>
  <c r="DD157" i="4"/>
  <c r="DC157" i="4"/>
  <c r="DC148" i="1"/>
  <c r="DD148" i="1"/>
  <c r="DB148" i="1"/>
  <c r="DN150" i="1"/>
  <c r="DO152" i="1"/>
  <c r="DF148" i="1"/>
  <c r="DA157" i="6" l="1"/>
  <c r="DE158" i="6"/>
  <c r="DA158" i="6"/>
  <c r="DE148" i="1"/>
  <c r="DA148" i="1"/>
  <c r="DG157" i="8"/>
  <c r="DH157" i="8" s="1"/>
  <c r="DE157" i="8"/>
  <c r="H29" i="3"/>
  <c r="A29" i="3" s="1"/>
  <c r="DH158" i="6"/>
  <c r="DC159" i="7"/>
  <c r="DB159" i="7"/>
  <c r="DD159" i="7"/>
  <c r="DO163" i="7"/>
  <c r="DN161" i="7"/>
  <c r="DF159" i="7"/>
  <c r="DD158" i="4"/>
  <c r="DC158" i="4"/>
  <c r="DB158" i="4"/>
  <c r="DG158" i="4"/>
  <c r="DF158" i="4" s="1"/>
  <c r="DN160" i="4"/>
  <c r="DO162" i="4"/>
  <c r="DF149" i="1"/>
  <c r="DH148" i="1"/>
  <c r="DG158" i="8" l="1"/>
  <c r="DF158" i="8" s="1"/>
  <c r="DA158" i="8" s="1"/>
  <c r="DE159" i="7"/>
  <c r="DA159" i="7"/>
  <c r="DE158" i="4"/>
  <c r="DA158" i="4"/>
  <c r="DE149" i="1"/>
  <c r="DA149" i="1"/>
  <c r="C29" i="3"/>
  <c r="E29" i="3"/>
  <c r="D29" i="3"/>
  <c r="F29" i="3"/>
  <c r="B29" i="3"/>
  <c r="H30" i="3"/>
  <c r="DK158" i="6"/>
  <c r="DM158" i="6"/>
  <c r="DG159" i="7"/>
  <c r="DG160" i="7" s="1"/>
  <c r="DF160" i="7" s="1"/>
  <c r="DM158" i="8"/>
  <c r="DK158" i="8"/>
  <c r="DH158" i="8"/>
  <c r="DF159" i="4"/>
  <c r="DA159" i="4" s="1"/>
  <c r="DH158" i="4"/>
  <c r="G29" i="3"/>
  <c r="J29" i="3"/>
  <c r="DG149" i="1"/>
  <c r="DE158" i="8" l="1"/>
  <c r="DH159" i="7"/>
  <c r="DE160" i="7"/>
  <c r="DA160" i="7"/>
  <c r="C30" i="3"/>
  <c r="B30" i="3"/>
  <c r="A30" i="3"/>
  <c r="DG159" i="4"/>
  <c r="DE159" i="4"/>
  <c r="DO162" i="6"/>
  <c r="DN160" i="6"/>
  <c r="DB158" i="6"/>
  <c r="DD158" i="6"/>
  <c r="DC158" i="6"/>
  <c r="DM159" i="6"/>
  <c r="DK159" i="6"/>
  <c r="DH160" i="7"/>
  <c r="DD158" i="8"/>
  <c r="DB158" i="8"/>
  <c r="DC158" i="8"/>
  <c r="DN160" i="8"/>
  <c r="DO162" i="8"/>
  <c r="DH159" i="4"/>
  <c r="DH149" i="1"/>
  <c r="G30" i="3" s="1"/>
  <c r="I30" i="3"/>
  <c r="DK149" i="1"/>
  <c r="DM149" i="1"/>
  <c r="DN161" i="6" l="1"/>
  <c r="DO163" i="6"/>
  <c r="DB159" i="6"/>
  <c r="DC159" i="6"/>
  <c r="DD159" i="6"/>
  <c r="DF159" i="6"/>
  <c r="DK160" i="7"/>
  <c r="DM160" i="7"/>
  <c r="DF159" i="8"/>
  <c r="DA159" i="8" s="1"/>
  <c r="DM159" i="8"/>
  <c r="DK159" i="8"/>
  <c r="DM159" i="4"/>
  <c r="DK159" i="4"/>
  <c r="J30" i="3"/>
  <c r="DN151" i="1"/>
  <c r="DO153" i="1"/>
  <c r="DK150" i="1"/>
  <c r="DM150" i="1"/>
  <c r="DD149" i="1"/>
  <c r="F30" i="3" s="1"/>
  <c r="DB149" i="1"/>
  <c r="D30" i="3" s="1"/>
  <c r="DC149" i="1"/>
  <c r="E30" i="3" s="1"/>
  <c r="DE159" i="8" l="1"/>
  <c r="DE159" i="6"/>
  <c r="DA159" i="6"/>
  <c r="DG159" i="6"/>
  <c r="DG160" i="6" s="1"/>
  <c r="DF160" i="6" s="1"/>
  <c r="DH159" i="6"/>
  <c r="DM161" i="7"/>
  <c r="DK161" i="7"/>
  <c r="DN162" i="7"/>
  <c r="DO164" i="7"/>
  <c r="DC160" i="7"/>
  <c r="DD160" i="7"/>
  <c r="DB160" i="7"/>
  <c r="DB159" i="8"/>
  <c r="DC159" i="8"/>
  <c r="DD159" i="8"/>
  <c r="DN161" i="8"/>
  <c r="DO163" i="8"/>
  <c r="DG159" i="8"/>
  <c r="DH159" i="8"/>
  <c r="DK160" i="4"/>
  <c r="DM160" i="4"/>
  <c r="DD159" i="4"/>
  <c r="DB159" i="4"/>
  <c r="DC159" i="4"/>
  <c r="DN161" i="4"/>
  <c r="DO163" i="4"/>
  <c r="DN152" i="1"/>
  <c r="DO154" i="1"/>
  <c r="DC150" i="1"/>
  <c r="DB150" i="1"/>
  <c r="DD150" i="1"/>
  <c r="DG150" i="1"/>
  <c r="DE160" i="6" l="1"/>
  <c r="DA160" i="6"/>
  <c r="I31" i="3"/>
  <c r="DH160" i="6"/>
  <c r="DF161" i="7"/>
  <c r="DC161" i="7"/>
  <c r="DB161" i="7"/>
  <c r="DD161" i="7"/>
  <c r="DO165" i="7"/>
  <c r="DN163" i="7"/>
  <c r="DG160" i="8"/>
  <c r="DF160" i="8" s="1"/>
  <c r="DA160" i="8" s="1"/>
  <c r="DH160" i="8"/>
  <c r="DG160" i="4"/>
  <c r="DF160" i="4" s="1"/>
  <c r="DA160" i="4" s="1"/>
  <c r="DO164" i="4"/>
  <c r="DN162" i="4"/>
  <c r="DC160" i="4"/>
  <c r="DD160" i="4"/>
  <c r="DB160" i="4"/>
  <c r="DF150" i="1"/>
  <c r="DE160" i="8" l="1"/>
  <c r="DE161" i="7"/>
  <c r="DA161" i="7"/>
  <c r="DE150" i="1"/>
  <c r="DA150" i="1"/>
  <c r="DH160" i="4"/>
  <c r="DE160" i="4"/>
  <c r="DH161" i="6"/>
  <c r="DK160" i="6"/>
  <c r="DM160" i="6"/>
  <c r="DG161" i="7"/>
  <c r="DG162" i="7" s="1"/>
  <c r="DF162" i="7" s="1"/>
  <c r="DH161" i="7"/>
  <c r="DM160" i="8"/>
  <c r="DK160" i="8"/>
  <c r="DF161" i="4"/>
  <c r="DA161" i="4" s="1"/>
  <c r="DH150" i="1"/>
  <c r="H31" i="3"/>
  <c r="DF151" i="1"/>
  <c r="DE162" i="7" l="1"/>
  <c r="DA162" i="7"/>
  <c r="DE151" i="1"/>
  <c r="DA151" i="1"/>
  <c r="DG161" i="4"/>
  <c r="DE161" i="4"/>
  <c r="H32" i="3"/>
  <c r="A32" i="3" s="1"/>
  <c r="DH161" i="4"/>
  <c r="DK161" i="4"/>
  <c r="DM161" i="4"/>
  <c r="DO164" i="6"/>
  <c r="DN162" i="6"/>
  <c r="DC160" i="6"/>
  <c r="DD160" i="6"/>
  <c r="DB160" i="6"/>
  <c r="DH162" i="6"/>
  <c r="DK161" i="6"/>
  <c r="DM161" i="6"/>
  <c r="DH162" i="7"/>
  <c r="DM161" i="8"/>
  <c r="DK161" i="8"/>
  <c r="DB160" i="8"/>
  <c r="DC160" i="8"/>
  <c r="DD160" i="8"/>
  <c r="DO164" i="8"/>
  <c r="DN162" i="8"/>
  <c r="A31" i="3"/>
  <c r="B31" i="3"/>
  <c r="J31" i="3"/>
  <c r="F31" i="3"/>
  <c r="G31" i="3"/>
  <c r="D31" i="3"/>
  <c r="E31" i="3"/>
  <c r="C31" i="3"/>
  <c r="DM151" i="1"/>
  <c r="DK151" i="1"/>
  <c r="DG151" i="1"/>
  <c r="C32" i="3" l="1"/>
  <c r="B32" i="3"/>
  <c r="DO165" i="4"/>
  <c r="DN163" i="4"/>
  <c r="DB161" i="4"/>
  <c r="DC161" i="4"/>
  <c r="DD161" i="4"/>
  <c r="DF161" i="6"/>
  <c r="DA161" i="6" s="1"/>
  <c r="DC161" i="6"/>
  <c r="DD161" i="6"/>
  <c r="DB161" i="6"/>
  <c r="DH163" i="6"/>
  <c r="DN163" i="6"/>
  <c r="DO165" i="6"/>
  <c r="DK162" i="7"/>
  <c r="DM162" i="7"/>
  <c r="DF161" i="8"/>
  <c r="DA161" i="8" s="1"/>
  <c r="DB161" i="8"/>
  <c r="DD161" i="8"/>
  <c r="DC161" i="8"/>
  <c r="DN163" i="8"/>
  <c r="DO165" i="8"/>
  <c r="DH151" i="1"/>
  <c r="J32" i="3" s="1"/>
  <c r="I32" i="3"/>
  <c r="DN153" i="1"/>
  <c r="DO155" i="1"/>
  <c r="DB151" i="1"/>
  <c r="D32" i="3" s="1"/>
  <c r="DC151" i="1"/>
  <c r="E32" i="3" s="1"/>
  <c r="DD151" i="1"/>
  <c r="F32" i="3" s="1"/>
  <c r="DE161" i="8" l="1"/>
  <c r="DG161" i="6"/>
  <c r="DE161" i="6"/>
  <c r="DK162" i="4"/>
  <c r="DM162" i="4"/>
  <c r="DG162" i="4"/>
  <c r="DF162" i="4" s="1"/>
  <c r="DG162" i="6"/>
  <c r="DF162" i="6" s="1"/>
  <c r="DH164" i="6"/>
  <c r="DO166" i="7"/>
  <c r="DN164" i="7"/>
  <c r="DD162" i="7"/>
  <c r="DC162" i="7"/>
  <c r="DB162" i="7"/>
  <c r="DK163" i="7"/>
  <c r="DM163" i="7"/>
  <c r="DG161" i="8"/>
  <c r="DG162" i="8" s="1"/>
  <c r="DF162" i="8" s="1"/>
  <c r="DA162" i="8" s="1"/>
  <c r="DH161" i="8"/>
  <c r="G32" i="3"/>
  <c r="DG152" i="1"/>
  <c r="DE162" i="8" l="1"/>
  <c r="DE162" i="6"/>
  <c r="DM163" i="6" s="1"/>
  <c r="DN165" i="6" s="1"/>
  <c r="DA162" i="6"/>
  <c r="DE162" i="4"/>
  <c r="DA162" i="4"/>
  <c r="DK163" i="6"/>
  <c r="DD163" i="6" s="1"/>
  <c r="DK162" i="6"/>
  <c r="DM162" i="6"/>
  <c r="DH162" i="4"/>
  <c r="DF163" i="7"/>
  <c r="DO166" i="4"/>
  <c r="DN164" i="4"/>
  <c r="DB162" i="4"/>
  <c r="DC162" i="4"/>
  <c r="DD162" i="4"/>
  <c r="DH165" i="6"/>
  <c r="DD163" i="7"/>
  <c r="DB163" i="7"/>
  <c r="DC163" i="7"/>
  <c r="DO167" i="7"/>
  <c r="DN165" i="7"/>
  <c r="DH162" i="8"/>
  <c r="DK152" i="1"/>
  <c r="DM152" i="1"/>
  <c r="DN154" i="1" s="1"/>
  <c r="DF152" i="1"/>
  <c r="I33" i="3"/>
  <c r="DA163" i="7" l="1"/>
  <c r="DO167" i="6"/>
  <c r="DB163" i="6"/>
  <c r="DC163" i="6"/>
  <c r="DE152" i="1"/>
  <c r="DA152" i="1"/>
  <c r="DG163" i="7"/>
  <c r="DG164" i="7" s="1"/>
  <c r="DF164" i="7" s="1"/>
  <c r="DE163" i="7"/>
  <c r="DO166" i="6"/>
  <c r="DN164" i="6"/>
  <c r="DD162" i="6"/>
  <c r="DB162" i="6"/>
  <c r="DC162" i="6"/>
  <c r="DF163" i="4"/>
  <c r="DA163" i="4" s="1"/>
  <c r="DH166" i="6"/>
  <c r="DC152" i="1"/>
  <c r="DB152" i="1"/>
  <c r="DD152" i="1"/>
  <c r="DO156" i="1"/>
  <c r="DM162" i="8"/>
  <c r="DK162" i="8"/>
  <c r="DH152" i="1"/>
  <c r="H33" i="3"/>
  <c r="DH163" i="7" l="1"/>
  <c r="DH164" i="7" s="1"/>
  <c r="DE164" i="7"/>
  <c r="DK165" i="7" s="1"/>
  <c r="DA164" i="7"/>
  <c r="DK164" i="7"/>
  <c r="DM164" i="7"/>
  <c r="DF163" i="6"/>
  <c r="DA163" i="6" s="1"/>
  <c r="DG163" i="4"/>
  <c r="DH163" i="4" s="1"/>
  <c r="DE163" i="4"/>
  <c r="DM163" i="4"/>
  <c r="DK163" i="4"/>
  <c r="DH167" i="6"/>
  <c r="DF153" i="1"/>
  <c r="DK163" i="8"/>
  <c r="DM163" i="8"/>
  <c r="DB162" i="8"/>
  <c r="DC162" i="8"/>
  <c r="DD162" i="8"/>
  <c r="DN164" i="8"/>
  <c r="DO166" i="8"/>
  <c r="A33" i="3"/>
  <c r="B33" i="3"/>
  <c r="F33" i="3"/>
  <c r="D33" i="3"/>
  <c r="E33" i="3"/>
  <c r="C33" i="3"/>
  <c r="G33" i="3"/>
  <c r="J33" i="3"/>
  <c r="DM165" i="7" l="1"/>
  <c r="DC165" i="7"/>
  <c r="DE153" i="1"/>
  <c r="DA153" i="1"/>
  <c r="DN166" i="7"/>
  <c r="DO168" i="7"/>
  <c r="DD164" i="7"/>
  <c r="DC164" i="7"/>
  <c r="DB164" i="7"/>
  <c r="DG163" i="6"/>
  <c r="DG164" i="6" s="1"/>
  <c r="DF164" i="6" s="1"/>
  <c r="DA164" i="6" s="1"/>
  <c r="DE163" i="6"/>
  <c r="DG153" i="1"/>
  <c r="I34" i="3" s="1"/>
  <c r="DM164" i="4"/>
  <c r="DK164" i="4"/>
  <c r="H34" i="3"/>
  <c r="A34" i="3" s="1"/>
  <c r="DB163" i="4"/>
  <c r="DD163" i="4"/>
  <c r="DC163" i="4"/>
  <c r="DO167" i="4"/>
  <c r="DN165" i="4"/>
  <c r="DH168" i="6"/>
  <c r="DF163" i="8"/>
  <c r="DA163" i="8" s="1"/>
  <c r="DO167" i="8"/>
  <c r="DN165" i="8"/>
  <c r="DB163" i="8"/>
  <c r="DD163" i="8"/>
  <c r="DC163" i="8"/>
  <c r="DM153" i="1"/>
  <c r="DK153" i="1"/>
  <c r="DB165" i="7" l="1"/>
  <c r="DN167" i="7"/>
  <c r="DO169" i="7"/>
  <c r="DD165" i="7"/>
  <c r="DE163" i="8"/>
  <c r="DF165" i="7"/>
  <c r="C34" i="3"/>
  <c r="DH153" i="1"/>
  <c r="G34" i="3" s="1"/>
  <c r="DK164" i="6"/>
  <c r="DM164" i="6"/>
  <c r="DE164" i="6"/>
  <c r="DG164" i="4"/>
  <c r="DF164" i="4" s="1"/>
  <c r="DA164" i="4" s="1"/>
  <c r="B34" i="3"/>
  <c r="DD164" i="4"/>
  <c r="DC164" i="4"/>
  <c r="DB164" i="4"/>
  <c r="DO168" i="4"/>
  <c r="DN166" i="4"/>
  <c r="DG163" i="8"/>
  <c r="DG164" i="8" s="1"/>
  <c r="DF164" i="8" s="1"/>
  <c r="DA164" i="8" s="1"/>
  <c r="DH163" i="8"/>
  <c r="DH169" i="6"/>
  <c r="DN155" i="1"/>
  <c r="DO157" i="1"/>
  <c r="DC153" i="1"/>
  <c r="E34" i="3" s="1"/>
  <c r="DD153" i="1"/>
  <c r="F34" i="3" s="1"/>
  <c r="DB153" i="1"/>
  <c r="D34" i="3" s="1"/>
  <c r="DK154" i="1"/>
  <c r="DM154" i="1"/>
  <c r="DE164" i="8" l="1"/>
  <c r="DG165" i="7"/>
  <c r="DG166" i="7" s="1"/>
  <c r="DF166" i="7" s="1"/>
  <c r="DA165" i="7"/>
  <c r="DE165" i="7"/>
  <c r="DK166" i="7" s="1"/>
  <c r="J34" i="3"/>
  <c r="DK165" i="6"/>
  <c r="DM165" i="6"/>
  <c r="DO168" i="6"/>
  <c r="DN166" i="6"/>
  <c r="DD164" i="6"/>
  <c r="DB164" i="6"/>
  <c r="DC164" i="6"/>
  <c r="DH164" i="4"/>
  <c r="DE164" i="4"/>
  <c r="DF165" i="4"/>
  <c r="DA165" i="4" s="1"/>
  <c r="DH164" i="8"/>
  <c r="DH170" i="6"/>
  <c r="DN156" i="1"/>
  <c r="DO158" i="1"/>
  <c r="DG154" i="1"/>
  <c r="DB154" i="1"/>
  <c r="DC154" i="1"/>
  <c r="DD154" i="1"/>
  <c r="DM166" i="7" l="1"/>
  <c r="DN168" i="7" s="1"/>
  <c r="DH165" i="7"/>
  <c r="DH166" i="7" s="1"/>
  <c r="DH167" i="7" s="1"/>
  <c r="DH168" i="7" s="1"/>
  <c r="DH169" i="7" s="1"/>
  <c r="DH170" i="7" s="1"/>
  <c r="DH171" i="7" s="1"/>
  <c r="DE166" i="7"/>
  <c r="DA166" i="7"/>
  <c r="DC166" i="7"/>
  <c r="DF165" i="6"/>
  <c r="DA165" i="6" s="1"/>
  <c r="DO169" i="6"/>
  <c r="DN167" i="6"/>
  <c r="DD165" i="6"/>
  <c r="DB165" i="6"/>
  <c r="DC165" i="6"/>
  <c r="DG165" i="4"/>
  <c r="DE165" i="4"/>
  <c r="DM165" i="4"/>
  <c r="DK165" i="4"/>
  <c r="DH165" i="4"/>
  <c r="DK164" i="8"/>
  <c r="DM164" i="8"/>
  <c r="DH171" i="6"/>
  <c r="I35" i="3"/>
  <c r="DF154" i="1"/>
  <c r="DB166" i="7" l="1"/>
  <c r="DD166" i="7"/>
  <c r="DF167" i="7" s="1"/>
  <c r="DA167" i="7" s="1"/>
  <c r="DO170" i="7"/>
  <c r="DK167" i="7"/>
  <c r="DM167" i="7"/>
  <c r="DE154" i="1"/>
  <c r="DA154" i="1"/>
  <c r="DG165" i="6"/>
  <c r="DG166" i="6" s="1"/>
  <c r="DF166" i="6" s="1"/>
  <c r="DA166" i="6" s="1"/>
  <c r="DE165" i="6"/>
  <c r="DD165" i="4"/>
  <c r="DB165" i="4"/>
  <c r="DC165" i="4"/>
  <c r="DO169" i="4"/>
  <c r="DN167" i="4"/>
  <c r="DM165" i="8"/>
  <c r="DK165" i="8"/>
  <c r="DO168" i="8"/>
  <c r="DN166" i="8"/>
  <c r="DB164" i="8"/>
  <c r="DD164" i="8"/>
  <c r="DC164" i="8"/>
  <c r="DH172" i="6"/>
  <c r="DH172" i="7"/>
  <c r="H35" i="3"/>
  <c r="A35" i="3" s="1"/>
  <c r="DH154" i="1"/>
  <c r="DF155" i="1"/>
  <c r="DE167" i="7" l="1"/>
  <c r="DK168" i="7" s="1"/>
  <c r="DG167" i="7"/>
  <c r="DO171" i="7"/>
  <c r="DN169" i="7"/>
  <c r="DB167" i="7"/>
  <c r="DD167" i="7"/>
  <c r="DC167" i="7"/>
  <c r="DE155" i="1"/>
  <c r="DA155" i="1"/>
  <c r="DK166" i="6"/>
  <c r="DM166" i="6"/>
  <c r="DE166" i="6"/>
  <c r="H36" i="3"/>
  <c r="B36" i="3" s="1"/>
  <c r="DG166" i="4"/>
  <c r="DF166" i="4" s="1"/>
  <c r="DM166" i="4"/>
  <c r="DK166" i="4"/>
  <c r="DF165" i="8"/>
  <c r="DA165" i="8" s="1"/>
  <c r="DD165" i="8"/>
  <c r="DC165" i="8"/>
  <c r="DB165" i="8"/>
  <c r="DN167" i="8"/>
  <c r="DO169" i="8"/>
  <c r="DH173" i="6"/>
  <c r="DH173" i="7"/>
  <c r="F35" i="3"/>
  <c r="C35" i="3"/>
  <c r="E35" i="3"/>
  <c r="D35" i="3"/>
  <c r="B35" i="3"/>
  <c r="J35" i="3"/>
  <c r="DG155" i="1"/>
  <c r="DM168" i="7" l="1"/>
  <c r="DG168" i="7"/>
  <c r="DF168" i="7" s="1"/>
  <c r="DA168" i="7" s="1"/>
  <c r="DE165" i="8"/>
  <c r="DE166" i="4"/>
  <c r="DA166" i="4"/>
  <c r="A36" i="3"/>
  <c r="DN170" i="7"/>
  <c r="DO172" i="7"/>
  <c r="C36" i="3"/>
  <c r="DB168" i="7"/>
  <c r="DC168" i="7"/>
  <c r="DD168" i="7"/>
  <c r="DM167" i="6"/>
  <c r="DK167" i="6"/>
  <c r="DO170" i="6"/>
  <c r="DN168" i="6"/>
  <c r="DB166" i="6"/>
  <c r="DC166" i="6"/>
  <c r="DD166" i="6"/>
  <c r="DB166" i="4"/>
  <c r="DD166" i="4"/>
  <c r="DC166" i="4"/>
  <c r="DN168" i="4"/>
  <c r="DO170" i="4"/>
  <c r="DH166" i="4"/>
  <c r="I36" i="3"/>
  <c r="DG165" i="8"/>
  <c r="DG166" i="8" s="1"/>
  <c r="DF166" i="8" s="1"/>
  <c r="DA166" i="8" s="1"/>
  <c r="DH165" i="8"/>
  <c r="DH174" i="6"/>
  <c r="DH174" i="7"/>
  <c r="AA5" i="3"/>
  <c r="DK155" i="1"/>
  <c r="DM155" i="1"/>
  <c r="G35" i="3"/>
  <c r="DH155" i="1"/>
  <c r="DE168" i="7" l="1"/>
  <c r="DK169" i="7" s="1"/>
  <c r="DE166" i="8"/>
  <c r="DF169" i="7"/>
  <c r="DA169" i="7" s="1"/>
  <c r="DF167" i="6"/>
  <c r="DA167" i="6" s="1"/>
  <c r="DD167" i="6"/>
  <c r="DC167" i="6"/>
  <c r="DB167" i="6"/>
  <c r="DO171" i="6"/>
  <c r="DN169" i="6"/>
  <c r="DF167" i="4"/>
  <c r="DA167" i="4" s="1"/>
  <c r="DH167" i="4"/>
  <c r="DH166" i="8"/>
  <c r="AB4" i="3"/>
  <c r="AA4" i="3"/>
  <c r="AB5" i="3"/>
  <c r="DO159" i="1"/>
  <c r="DN157" i="1"/>
  <c r="J36" i="3"/>
  <c r="DK156" i="1"/>
  <c r="DD155" i="1"/>
  <c r="F36" i="3" s="1"/>
  <c r="DC155" i="1"/>
  <c r="E36" i="3" s="1"/>
  <c r="DB155" i="1"/>
  <c r="DM169" i="7" l="1"/>
  <c r="DG169" i="7"/>
  <c r="DE169" i="7"/>
  <c r="DG167" i="6"/>
  <c r="DG168" i="6" s="1"/>
  <c r="DF168" i="6" s="1"/>
  <c r="DA168" i="6" s="1"/>
  <c r="DE167" i="6"/>
  <c r="DG167" i="4"/>
  <c r="DE167" i="4"/>
  <c r="DM167" i="4"/>
  <c r="DK167" i="4"/>
  <c r="DM166" i="8"/>
  <c r="DK166" i="8"/>
  <c r="G36" i="3"/>
  <c r="DM156" i="1"/>
  <c r="D36" i="3"/>
  <c r="DG156" i="1"/>
  <c r="DC169" i="7" l="1"/>
  <c r="DN171" i="7"/>
  <c r="DO173" i="7"/>
  <c r="DD169" i="7"/>
  <c r="DB169" i="7"/>
  <c r="DM170" i="7"/>
  <c r="DK170" i="7"/>
  <c r="DK168" i="6"/>
  <c r="DM168" i="6"/>
  <c r="DE168" i="6"/>
  <c r="DK168" i="4"/>
  <c r="DM168" i="4"/>
  <c r="DD167" i="4"/>
  <c r="DB167" i="4"/>
  <c r="DC167" i="4"/>
  <c r="DN169" i="4"/>
  <c r="DO171" i="4"/>
  <c r="DK167" i="8"/>
  <c r="DM167" i="8"/>
  <c r="DB166" i="8"/>
  <c r="DD166" i="8"/>
  <c r="DC166" i="8"/>
  <c r="DN168" i="8"/>
  <c r="DO170" i="8"/>
  <c r="DO160" i="1"/>
  <c r="DN158" i="1"/>
  <c r="DC156" i="1"/>
  <c r="DD156" i="1"/>
  <c r="DB156" i="1"/>
  <c r="I37" i="3"/>
  <c r="DF156" i="1"/>
  <c r="DG170" i="7" l="1"/>
  <c r="DF170" i="7" s="1"/>
  <c r="DA170" i="7" s="1"/>
  <c r="DE156" i="1"/>
  <c r="DA156" i="1"/>
  <c r="DB170" i="7"/>
  <c r="DC170" i="7"/>
  <c r="DD170" i="7"/>
  <c r="DN172" i="7"/>
  <c r="DO174" i="7"/>
  <c r="DK169" i="6"/>
  <c r="DM169" i="6"/>
  <c r="DO172" i="6"/>
  <c r="DN170" i="6"/>
  <c r="DD168" i="6"/>
  <c r="DC168" i="6"/>
  <c r="DB168" i="6"/>
  <c r="DG168" i="4"/>
  <c r="DF168" i="4" s="1"/>
  <c r="DN170" i="4"/>
  <c r="DO172" i="4"/>
  <c r="DB168" i="4"/>
  <c r="DC168" i="4"/>
  <c r="DD168" i="4"/>
  <c r="DF167" i="8"/>
  <c r="DA167" i="8" s="1"/>
  <c r="DO171" i="8"/>
  <c r="DN169" i="8"/>
  <c r="DC167" i="8"/>
  <c r="DB167" i="8"/>
  <c r="DD167" i="8"/>
  <c r="H37" i="3"/>
  <c r="DH156" i="1"/>
  <c r="DF157" i="1"/>
  <c r="DE170" i="7" l="1"/>
  <c r="DK171" i="7" s="1"/>
  <c r="DE167" i="8"/>
  <c r="DE168" i="4"/>
  <c r="DA168" i="4"/>
  <c r="DE157" i="1"/>
  <c r="DA157" i="1"/>
  <c r="DF169" i="6"/>
  <c r="DF171" i="7"/>
  <c r="DA171" i="7" s="1"/>
  <c r="DO173" i="6"/>
  <c r="DN171" i="6"/>
  <c r="DC169" i="6"/>
  <c r="DD169" i="6"/>
  <c r="DB169" i="6"/>
  <c r="DF169" i="4"/>
  <c r="DA169" i="4" s="1"/>
  <c r="DH168" i="4"/>
  <c r="DG167" i="8"/>
  <c r="DG168" i="8" s="1"/>
  <c r="DF168" i="8" s="1"/>
  <c r="DA168" i="8" s="1"/>
  <c r="DH167" i="8"/>
  <c r="J37" i="3"/>
  <c r="G37" i="3"/>
  <c r="H38" i="3"/>
  <c r="DG157" i="1"/>
  <c r="F37" i="3"/>
  <c r="D37" i="3"/>
  <c r="E37" i="3"/>
  <c r="B37" i="3"/>
  <c r="C37" i="3"/>
  <c r="A37" i="3"/>
  <c r="DM171" i="7" l="1"/>
  <c r="DC171" i="7"/>
  <c r="DD171" i="7"/>
  <c r="DE168" i="8"/>
  <c r="DG169" i="6"/>
  <c r="DG170" i="6" s="1"/>
  <c r="DF170" i="6" s="1"/>
  <c r="DA170" i="6" s="1"/>
  <c r="DA169" i="6"/>
  <c r="DE169" i="6"/>
  <c r="DK170" i="6" s="1"/>
  <c r="DG171" i="7"/>
  <c r="DE171" i="7"/>
  <c r="DG169" i="4"/>
  <c r="DE169" i="4"/>
  <c r="DH169" i="4"/>
  <c r="DH168" i="8"/>
  <c r="DM157" i="1"/>
  <c r="DO161" i="1" s="1"/>
  <c r="DK157" i="1"/>
  <c r="C38" i="3"/>
  <c r="B38" i="3"/>
  <c r="A38" i="3"/>
  <c r="I38" i="3"/>
  <c r="DH157" i="1"/>
  <c r="DN173" i="7" l="1"/>
  <c r="DB171" i="7"/>
  <c r="DG172" i="7" s="1"/>
  <c r="DF172" i="7" s="1"/>
  <c r="DM170" i="6"/>
  <c r="DN172" i="6" s="1"/>
  <c r="DK172" i="7"/>
  <c r="DM172" i="7"/>
  <c r="DN174" i="7" s="1"/>
  <c r="DE170" i="6"/>
  <c r="DM169" i="4"/>
  <c r="DK169" i="4"/>
  <c r="DK168" i="8"/>
  <c r="DM168" i="8"/>
  <c r="DC157" i="1"/>
  <c r="E38" i="3" s="1"/>
  <c r="DN159" i="1"/>
  <c r="DB157" i="1"/>
  <c r="D38" i="3" s="1"/>
  <c r="DD157" i="1"/>
  <c r="F38" i="3" s="1"/>
  <c r="DK158" i="1"/>
  <c r="J38" i="3"/>
  <c r="DA172" i="7" l="1"/>
  <c r="DE172" i="7"/>
  <c r="DC170" i="6"/>
  <c r="DD170" i="6"/>
  <c r="DO174" i="6"/>
  <c r="DB170" i="6"/>
  <c r="DF171" i="6" s="1"/>
  <c r="DA171" i="6" s="1"/>
  <c r="DM173" i="7"/>
  <c r="DK173" i="7"/>
  <c r="DD172" i="7"/>
  <c r="DB172" i="7"/>
  <c r="DC172" i="7"/>
  <c r="DK171" i="6"/>
  <c r="DM171" i="6"/>
  <c r="DN173" i="6" s="1"/>
  <c r="DM170" i="4"/>
  <c r="DK170" i="4"/>
  <c r="DB169" i="4"/>
  <c r="DD169" i="4"/>
  <c r="DC169" i="4"/>
  <c r="DO173" i="4"/>
  <c r="DN171" i="4"/>
  <c r="DD168" i="8"/>
  <c r="DB168" i="8"/>
  <c r="DC168" i="8"/>
  <c r="DM169" i="8"/>
  <c r="DK169" i="8"/>
  <c r="DN170" i="8"/>
  <c r="DO172" i="8"/>
  <c r="DG158" i="1"/>
  <c r="G38" i="3"/>
  <c r="DM158" i="1"/>
  <c r="DG171" i="6" l="1"/>
  <c r="DE171" i="6"/>
  <c r="DM172" i="6" s="1"/>
  <c r="DN174" i="6" s="1"/>
  <c r="DF173" i="7"/>
  <c r="DB173" i="7"/>
  <c r="DC173" i="7"/>
  <c r="DD173" i="7"/>
  <c r="DD171" i="6"/>
  <c r="DB171" i="6"/>
  <c r="DC171" i="6"/>
  <c r="DG170" i="4"/>
  <c r="DF170" i="4" s="1"/>
  <c r="DD170" i="4"/>
  <c r="DC170" i="4"/>
  <c r="DB170" i="4"/>
  <c r="DN172" i="4"/>
  <c r="DO174" i="4"/>
  <c r="DF158" i="1"/>
  <c r="DA158" i="1" s="1"/>
  <c r="DN171" i="8"/>
  <c r="DO173" i="8"/>
  <c r="DD169" i="8"/>
  <c r="DB169" i="8"/>
  <c r="DC169" i="8"/>
  <c r="DF169" i="8"/>
  <c r="DA169" i="8" s="1"/>
  <c r="I39" i="3"/>
  <c r="DO162" i="1"/>
  <c r="DN160" i="1"/>
  <c r="DC158" i="1"/>
  <c r="DD158" i="1"/>
  <c r="DB158" i="1"/>
  <c r="DK172" i="6" l="1"/>
  <c r="DE169" i="8"/>
  <c r="DG173" i="7"/>
  <c r="DG174" i="7" s="1"/>
  <c r="DF174" i="7" s="1"/>
  <c r="DA173" i="7"/>
  <c r="DE170" i="4"/>
  <c r="DA170" i="4"/>
  <c r="DG172" i="6"/>
  <c r="DF172" i="6" s="1"/>
  <c r="DA172" i="6" s="1"/>
  <c r="DE173" i="7"/>
  <c r="DK174" i="7" s="1"/>
  <c r="DC172" i="6"/>
  <c r="DD172" i="6"/>
  <c r="DB172" i="6"/>
  <c r="DE158" i="1"/>
  <c r="DM159" i="1" s="1"/>
  <c r="DO163" i="1" s="1"/>
  <c r="DH158" i="1"/>
  <c r="J39" i="3" s="1"/>
  <c r="H39" i="3"/>
  <c r="B39" i="3" s="1"/>
  <c r="DF171" i="4"/>
  <c r="DA171" i="4" s="1"/>
  <c r="DH170" i="4"/>
  <c r="DG169" i="8"/>
  <c r="DG170" i="8" s="1"/>
  <c r="DF170" i="8" s="1"/>
  <c r="DA170" i="8" s="1"/>
  <c r="DH169" i="8"/>
  <c r="DF159" i="1"/>
  <c r="DE170" i="8" l="1"/>
  <c r="DE172" i="6"/>
  <c r="DK173" i="6" s="1"/>
  <c r="DE174" i="7"/>
  <c r="DA174" i="7"/>
  <c r="DE159" i="1"/>
  <c r="DA159" i="1"/>
  <c r="DM174" i="7"/>
  <c r="DD174" i="7" s="1"/>
  <c r="DF173" i="6"/>
  <c r="C39" i="3"/>
  <c r="G39" i="3"/>
  <c r="F39" i="3"/>
  <c r="DK159" i="1"/>
  <c r="DB159" i="1" s="1"/>
  <c r="DM173" i="6"/>
  <c r="DG171" i="4"/>
  <c r="DE171" i="4"/>
  <c r="E39" i="3"/>
  <c r="A39" i="3"/>
  <c r="D39" i="3"/>
  <c r="DH171" i="4"/>
  <c r="DH170" i="8"/>
  <c r="DG159" i="1"/>
  <c r="DH159" i="1" s="1"/>
  <c r="DN161" i="1"/>
  <c r="H40" i="3"/>
  <c r="C40" i="3" s="1"/>
  <c r="DC174" i="7" l="1"/>
  <c r="DB174" i="7"/>
  <c r="DE173" i="6"/>
  <c r="DK174" i="6" s="1"/>
  <c r="DA173" i="6"/>
  <c r="DG173" i="6"/>
  <c r="DC173" i="6"/>
  <c r="DD173" i="6"/>
  <c r="DB173" i="6"/>
  <c r="DD159" i="1"/>
  <c r="DC159" i="1"/>
  <c r="DM171" i="4"/>
  <c r="DN173" i="4" s="1"/>
  <c r="DK171" i="4"/>
  <c r="I40" i="3"/>
  <c r="DK170" i="8"/>
  <c r="DM170" i="8"/>
  <c r="J40" i="3"/>
  <c r="G40" i="3"/>
  <c r="E40" i="3"/>
  <c r="D40" i="3"/>
  <c r="A40" i="3"/>
  <c r="B40" i="3"/>
  <c r="F40" i="3"/>
  <c r="DG174" i="6" l="1"/>
  <c r="DF174" i="6" s="1"/>
  <c r="DE174" i="6" s="1"/>
  <c r="DM174" i="6"/>
  <c r="DD174" i="6" s="1"/>
  <c r="DG160" i="1"/>
  <c r="I41" i="3" s="1"/>
  <c r="DC174" i="6"/>
  <c r="DB174" i="6"/>
  <c r="DM172" i="4"/>
  <c r="DN174" i="4" s="1"/>
  <c r="DK172" i="4"/>
  <c r="DD171" i="4"/>
  <c r="DC171" i="4"/>
  <c r="DB171" i="4"/>
  <c r="DK171" i="8"/>
  <c r="DM171" i="8"/>
  <c r="DN173" i="8" s="1"/>
  <c r="DN172" i="8"/>
  <c r="DO174" i="8"/>
  <c r="DB170" i="8"/>
  <c r="DD170" i="8"/>
  <c r="DC170" i="8"/>
  <c r="DK160" i="1"/>
  <c r="DM160" i="1"/>
  <c r="DA174" i="6" l="1"/>
  <c r="DF160" i="1"/>
  <c r="DE160" i="1" s="1"/>
  <c r="DG172" i="4"/>
  <c r="DF172" i="4" s="1"/>
  <c r="DC172" i="4"/>
  <c r="DD172" i="4"/>
  <c r="DB172" i="4"/>
  <c r="DH172" i="4"/>
  <c r="DF171" i="8"/>
  <c r="DA171" i="8" s="1"/>
  <c r="DB171" i="8"/>
  <c r="DD171" i="8"/>
  <c r="DC171" i="8"/>
  <c r="DN162" i="1"/>
  <c r="DO164" i="1"/>
  <c r="DH160" i="1"/>
  <c r="DB160" i="1"/>
  <c r="DC160" i="1"/>
  <c r="DD160" i="1"/>
  <c r="H41" i="3"/>
  <c r="A41" i="3" s="1"/>
  <c r="DA160" i="1" l="1"/>
  <c r="DE171" i="8"/>
  <c r="DE172" i="4"/>
  <c r="DA172" i="4"/>
  <c r="DF173" i="4"/>
  <c r="DA173" i="4" s="1"/>
  <c r="DH173" i="4"/>
  <c r="DG171" i="8"/>
  <c r="DG172" i="8" s="1"/>
  <c r="DF172" i="8" s="1"/>
  <c r="DA172" i="8" s="1"/>
  <c r="DH171" i="8"/>
  <c r="DF161" i="1"/>
  <c r="C41" i="3"/>
  <c r="F41" i="3"/>
  <c r="D41" i="3"/>
  <c r="J41" i="3"/>
  <c r="B41" i="3"/>
  <c r="E41" i="3"/>
  <c r="DE172" i="8" l="1"/>
  <c r="DE161" i="1"/>
  <c r="DA161" i="1"/>
  <c r="DG173" i="4"/>
  <c r="DE173" i="4"/>
  <c r="H42" i="3"/>
  <c r="A42" i="3" s="1"/>
  <c r="DK173" i="4"/>
  <c r="DM173" i="4"/>
  <c r="DH172" i="8"/>
  <c r="DG161" i="1"/>
  <c r="DH161" i="1" s="1"/>
  <c r="J42" i="3" s="1"/>
  <c r="DM161" i="1"/>
  <c r="DK161" i="1"/>
  <c r="G41" i="3"/>
  <c r="C42" i="3" l="1"/>
  <c r="B42" i="3"/>
  <c r="G42" i="3"/>
  <c r="DD173" i="4"/>
  <c r="DC173" i="4"/>
  <c r="DB173" i="4"/>
  <c r="DK174" i="4"/>
  <c r="DM174" i="4"/>
  <c r="I42" i="3"/>
  <c r="DK162" i="1"/>
  <c r="DM172" i="8"/>
  <c r="DN174" i="8" s="1"/>
  <c r="DK172" i="8"/>
  <c r="DH173" i="8"/>
  <c r="DB161" i="1"/>
  <c r="DD161" i="1"/>
  <c r="F42" i="3" s="1"/>
  <c r="DC161" i="1"/>
  <c r="E42" i="3" s="1"/>
  <c r="DN163" i="1"/>
  <c r="DO165" i="1"/>
  <c r="DM162" i="1"/>
  <c r="DG174" i="4" l="1"/>
  <c r="DF174" i="4" s="1"/>
  <c r="DA174" i="4" s="1"/>
  <c r="DD174" i="4"/>
  <c r="DB174" i="4"/>
  <c r="DC174" i="4"/>
  <c r="DK173" i="8"/>
  <c r="DM173" i="8"/>
  <c r="DH174" i="8"/>
  <c r="AA6" i="3"/>
  <c r="DD172" i="8"/>
  <c r="DB172" i="8"/>
  <c r="DC172" i="8"/>
  <c r="DO166" i="1"/>
  <c r="DN164" i="1"/>
  <c r="DC162" i="1"/>
  <c r="DD162" i="1"/>
  <c r="DB162" i="1"/>
  <c r="DG162" i="1"/>
  <c r="D42" i="3"/>
  <c r="DH174" i="4" l="1"/>
  <c r="DE174" i="4"/>
  <c r="DF173" i="8"/>
  <c r="DA173" i="8" s="1"/>
  <c r="AB6" i="3"/>
  <c r="DC173" i="8"/>
  <c r="DB173" i="8"/>
  <c r="DD173" i="8"/>
  <c r="I43" i="3"/>
  <c r="DF162" i="1"/>
  <c r="DE162" i="1" l="1"/>
  <c r="DA162" i="1"/>
  <c r="DG173" i="8"/>
  <c r="DG174" i="8" s="1"/>
  <c r="DF174" i="8" s="1"/>
  <c r="DA174" i="8" s="1"/>
  <c r="DE173" i="8"/>
  <c r="AA3" i="3"/>
  <c r="AB3" i="3"/>
  <c r="H43" i="3"/>
  <c r="DH162" i="1"/>
  <c r="DF163" i="1"/>
  <c r="DE174" i="8" l="1"/>
  <c r="DE163" i="1"/>
  <c r="DA163" i="1"/>
  <c r="DK174" i="8"/>
  <c r="DM174" i="8"/>
  <c r="DG163" i="1"/>
  <c r="DH163" i="1" s="1"/>
  <c r="H44" i="3"/>
  <c r="J43" i="3"/>
  <c r="F43" i="3"/>
  <c r="B43" i="3"/>
  <c r="A43" i="3"/>
  <c r="E43" i="3"/>
  <c r="D43" i="3"/>
  <c r="C43" i="3"/>
  <c r="DC174" i="8" l="1"/>
  <c r="DD174" i="8"/>
  <c r="DB174" i="8"/>
  <c r="J44" i="3"/>
  <c r="DM163" i="1"/>
  <c r="DK163" i="1"/>
  <c r="C44" i="3"/>
  <c r="A44" i="3"/>
  <c r="B44" i="3"/>
  <c r="G44" i="3"/>
  <c r="G43" i="3"/>
  <c r="I44" i="3"/>
  <c r="DO167" i="1" l="1"/>
  <c r="DN165" i="1"/>
  <c r="DB163" i="1"/>
  <c r="D44" i="3" s="1"/>
  <c r="DC163" i="1"/>
  <c r="E44" i="3" s="1"/>
  <c r="DD163" i="1"/>
  <c r="F44" i="3" s="1"/>
  <c r="DK164" i="1"/>
  <c r="DM164" i="1"/>
  <c r="DG164" i="1" l="1"/>
  <c r="DC164" i="1"/>
  <c r="DD164" i="1"/>
  <c r="DB164" i="1"/>
  <c r="DO168" i="1"/>
  <c r="DN166" i="1"/>
  <c r="DF164" i="1" l="1"/>
  <c r="DH164" i="1" s="1"/>
  <c r="I45" i="3"/>
  <c r="DH165" i="1" l="1"/>
  <c r="J45" i="3"/>
  <c r="DE164" i="1"/>
  <c r="DK165" i="1" s="1"/>
  <c r="DA164" i="1"/>
  <c r="H45" i="3"/>
  <c r="G45" i="3" s="1"/>
  <c r="DF165" i="1"/>
  <c r="J46" i="3" l="1"/>
  <c r="DH166" i="1"/>
  <c r="D45" i="3"/>
  <c r="DM165" i="1"/>
  <c r="DC165" i="1" s="1"/>
  <c r="DE165" i="1"/>
  <c r="DA165" i="1"/>
  <c r="A45" i="3"/>
  <c r="E45" i="3"/>
  <c r="C45" i="3"/>
  <c r="B45" i="3"/>
  <c r="F45" i="3"/>
  <c r="H46" i="3"/>
  <c r="A46" i="3" s="1"/>
  <c r="DG165" i="1"/>
  <c r="DB165" i="1"/>
  <c r="J47" i="3" l="1"/>
  <c r="DH167" i="1"/>
  <c r="J48" i="3" s="1"/>
  <c r="DD165" i="1"/>
  <c r="DN167" i="1"/>
  <c r="DO169" i="1"/>
  <c r="G46" i="3"/>
  <c r="E46" i="3"/>
  <c r="D46" i="3"/>
  <c r="C46" i="3"/>
  <c r="F46" i="3"/>
  <c r="B46" i="3"/>
  <c r="DK166" i="1"/>
  <c r="I46" i="3"/>
  <c r="DM166" i="1"/>
  <c r="DN168" i="1" s="1"/>
  <c r="DG166" i="1"/>
  <c r="DH168" i="1"/>
  <c r="DO170" i="1" l="1"/>
  <c r="DB166" i="1"/>
  <c r="DC166" i="1"/>
  <c r="DD166" i="1"/>
  <c r="I47" i="3"/>
  <c r="DF166" i="1"/>
  <c r="J49" i="3"/>
  <c r="DH169" i="1"/>
  <c r="DE166" i="1" l="1"/>
  <c r="DK167" i="1" s="1"/>
  <c r="DA166" i="1"/>
  <c r="DF167" i="1"/>
  <c r="H47" i="3"/>
  <c r="E47" i="3" s="1"/>
  <c r="J50" i="3"/>
  <c r="DE167" i="1" l="1"/>
  <c r="DK168" i="1" s="1"/>
  <c r="DA167" i="1"/>
  <c r="H48" i="3"/>
  <c r="A48" i="3" s="1"/>
  <c r="DG167" i="1"/>
  <c r="I48" i="3" s="1"/>
  <c r="DM167" i="1"/>
  <c r="DO171" i="1" s="1"/>
  <c r="C47" i="3"/>
  <c r="B47" i="3"/>
  <c r="F47" i="3"/>
  <c r="A47" i="3"/>
  <c r="G47" i="3"/>
  <c r="D47" i="3"/>
  <c r="DB167" i="1" l="1"/>
  <c r="G48" i="3"/>
  <c r="DM168" i="1"/>
  <c r="DN170" i="1" s="1"/>
  <c r="DD167" i="1"/>
  <c r="C48" i="3"/>
  <c r="E48" i="3"/>
  <c r="D48" i="3"/>
  <c r="F48" i="3"/>
  <c r="B48" i="3"/>
  <c r="DC167" i="1"/>
  <c r="DN169" i="1"/>
  <c r="DB168" i="1"/>
  <c r="DC168" i="1"/>
  <c r="DD168" i="1"/>
  <c r="DH170" i="1"/>
  <c r="DO172" i="1" l="1"/>
  <c r="DG168" i="1"/>
  <c r="I49" i="3" s="1"/>
  <c r="J51" i="3"/>
  <c r="DH171" i="1"/>
  <c r="DF168" i="1" l="1"/>
  <c r="DE168" i="1" s="1"/>
  <c r="DK169" i="1" s="1"/>
  <c r="DA168" i="1"/>
  <c r="H49" i="3"/>
  <c r="C49" i="3" s="1"/>
  <c r="DF169" i="1"/>
  <c r="J52" i="3"/>
  <c r="DM169" i="1" l="1"/>
  <c r="E49" i="3"/>
  <c r="A49" i="3"/>
  <c r="G49" i="3"/>
  <c r="D49" i="3"/>
  <c r="DE169" i="1"/>
  <c r="DM170" i="1" s="1"/>
  <c r="DA169" i="1"/>
  <c r="F49" i="3"/>
  <c r="B49" i="3"/>
  <c r="H50" i="3"/>
  <c r="B50" i="3" s="1"/>
  <c r="DG169" i="1"/>
  <c r="I50" i="3" s="1"/>
  <c r="DO173" i="1"/>
  <c r="DN171" i="1"/>
  <c r="DB169" i="1"/>
  <c r="DD169" i="1"/>
  <c r="DC169" i="1"/>
  <c r="DK170" i="1" l="1"/>
  <c r="DB170" i="1" s="1"/>
  <c r="A50" i="3"/>
  <c r="C50" i="3"/>
  <c r="D50" i="3"/>
  <c r="G50" i="3"/>
  <c r="E50" i="3"/>
  <c r="F50" i="3"/>
  <c r="DG170" i="1"/>
  <c r="I51" i="3" s="1"/>
  <c r="DN172" i="1"/>
  <c r="DO174" i="1"/>
  <c r="DH172" i="1"/>
  <c r="DC170" i="1" l="1"/>
  <c r="DD170" i="1"/>
  <c r="DF170" i="1"/>
  <c r="DA170" i="1" s="1"/>
  <c r="H51" i="3"/>
  <c r="J53" i="3"/>
  <c r="DF171" i="1" l="1"/>
  <c r="DE171" i="1" s="1"/>
  <c r="DE170" i="1"/>
  <c r="DK171" i="1" s="1"/>
  <c r="D51" i="3"/>
  <c r="A51" i="3"/>
  <c r="F51" i="3"/>
  <c r="E51" i="3"/>
  <c r="G51" i="3"/>
  <c r="B51" i="3"/>
  <c r="C51" i="3"/>
  <c r="H52" i="3" l="1"/>
  <c r="A52" i="3" s="1"/>
  <c r="DG171" i="1"/>
  <c r="DA171" i="1"/>
  <c r="DM171" i="1"/>
  <c r="DN173" i="1" s="1"/>
  <c r="DM172" i="1"/>
  <c r="DN174" i="1" s="1"/>
  <c r="DK172" i="1"/>
  <c r="I52" i="3"/>
  <c r="C52" i="3" l="1"/>
  <c r="E52" i="3"/>
  <c r="F52" i="3"/>
  <c r="B52" i="3"/>
  <c r="D52" i="3"/>
  <c r="G52" i="3"/>
  <c r="DD171" i="1"/>
  <c r="DC171" i="1"/>
  <c r="DB171" i="1"/>
  <c r="DB172" i="1"/>
  <c r="DC172" i="1"/>
  <c r="DD172" i="1"/>
  <c r="DH173" i="1"/>
  <c r="DG172" i="1" l="1"/>
  <c r="DF172" i="1" s="1"/>
  <c r="DA172" i="1" s="1"/>
  <c r="J54" i="3"/>
  <c r="DH174" i="1"/>
  <c r="AB2" i="3" s="1"/>
  <c r="M15" i="3" s="1"/>
  <c r="DF173" i="1" l="1"/>
  <c r="DE173" i="1" s="1"/>
  <c r="DK174" i="1" s="1"/>
  <c r="H53" i="3"/>
  <c r="DE172" i="1"/>
  <c r="DK173" i="1" s="1"/>
  <c r="I53" i="3"/>
  <c r="DA173" i="1"/>
  <c r="H54" i="3"/>
  <c r="DG173" i="1"/>
  <c r="G53" i="3"/>
  <c r="B53" i="3"/>
  <c r="D53" i="3"/>
  <c r="E53" i="3"/>
  <c r="A53" i="3"/>
  <c r="F53" i="3"/>
  <c r="C53" i="3"/>
  <c r="AA2" i="3"/>
  <c r="L15" i="3" s="1"/>
  <c r="J55" i="3"/>
  <c r="DM173" i="1" l="1"/>
  <c r="DC173" i="1" s="1"/>
  <c r="DM174" i="1"/>
  <c r="DD173" i="1"/>
  <c r="DB173" i="1"/>
  <c r="DC174" i="1"/>
  <c r="I54" i="3"/>
  <c r="D54" i="3"/>
  <c r="C54" i="3"/>
  <c r="G54" i="3"/>
  <c r="E54" i="3"/>
  <c r="B54" i="3"/>
  <c r="A54" i="3"/>
  <c r="F54" i="3"/>
  <c r="DB174" i="1"/>
  <c r="DD174" i="1"/>
  <c r="DG174" i="1" l="1"/>
  <c r="DF174" i="1" s="1"/>
  <c r="DE174" i="1" l="1"/>
  <c r="L17" i="3" s="1"/>
  <c r="DA174" i="1"/>
  <c r="M17" i="3" s="1"/>
  <c r="I55" i="3"/>
  <c r="H55" i="3"/>
  <c r="C55" i="3" s="1"/>
  <c r="B55" i="3" l="1"/>
  <c r="A55" i="3"/>
  <c r="D55" i="3"/>
  <c r="E55" i="3"/>
  <c r="F55" i="3"/>
  <c r="G55" i="3"/>
</calcChain>
</file>

<file path=xl/sharedStrings.xml><?xml version="1.0" encoding="utf-8"?>
<sst xmlns="http://schemas.openxmlformats.org/spreadsheetml/2006/main" count="1902" uniqueCount="255">
  <si>
    <t>Melee</t>
  </si>
  <si>
    <t>Agility</t>
  </si>
  <si>
    <t>Strength</t>
  </si>
  <si>
    <t>Stamina</t>
  </si>
  <si>
    <t>Intellect</t>
  </si>
  <si>
    <t>Instinct</t>
  </si>
  <si>
    <t>Psionic</t>
  </si>
  <si>
    <t>roll</t>
  </si>
  <si>
    <t>result</t>
  </si>
  <si>
    <t>Crit roll</t>
  </si>
  <si>
    <t>1 turn</t>
  </si>
  <si>
    <t>2 turn</t>
  </si>
  <si>
    <t>3 turn</t>
  </si>
  <si>
    <t>4 turn</t>
  </si>
  <si>
    <t>5 turn</t>
  </si>
  <si>
    <t>6 turn</t>
  </si>
  <si>
    <t>7 turn</t>
  </si>
  <si>
    <t>8 turn</t>
  </si>
  <si>
    <t>9 turn</t>
  </si>
  <si>
    <t>10 turn</t>
  </si>
  <si>
    <t>11 turn</t>
  </si>
  <si>
    <t>12 turn</t>
  </si>
  <si>
    <t>13 turn</t>
  </si>
  <si>
    <t>14 turn</t>
  </si>
  <si>
    <t>char stat</t>
  </si>
  <si>
    <t>results table</t>
  </si>
  <si>
    <t>stats roll table</t>
  </si>
  <si>
    <t>rank\roll</t>
  </si>
  <si>
    <t>multypl</t>
  </si>
  <si>
    <t>0-60</t>
  </si>
  <si>
    <t>suffers</t>
  </si>
  <si>
    <t>Nothing</t>
  </si>
  <si>
    <t>Direct Hit</t>
  </si>
  <si>
    <t>61-70</t>
  </si>
  <si>
    <t>suffers a</t>
  </si>
  <si>
    <t>Stamina Penalty - Skip</t>
  </si>
  <si>
    <t>Collapsed Lung</t>
  </si>
  <si>
    <t>71-80</t>
  </si>
  <si>
    <t>is</t>
  </si>
  <si>
    <t>Temp Stat Injury</t>
  </si>
  <si>
    <t>Dazed</t>
  </si>
  <si>
    <t>1.5</t>
  </si>
  <si>
    <t>81-90</t>
  </si>
  <si>
    <t>Stat Injury</t>
  </si>
  <si>
    <t>Broken Rib</t>
  </si>
  <si>
    <t>1.7</t>
  </si>
  <si>
    <t>91-99</t>
  </si>
  <si>
    <t>Skipped Turn</t>
  </si>
  <si>
    <t>Knocked Out Briefly</t>
  </si>
  <si>
    <t>Defender's</t>
  </si>
  <si>
    <t>Rank</t>
  </si>
  <si>
    <t>Attack's Column Shift</t>
  </si>
  <si>
    <t>None-9</t>
  </si>
  <si>
    <t>Unable to dodge</t>
  </si>
  <si>
    <t>-1CS</t>
  </si>
  <si>
    <t>20-29</t>
  </si>
  <si>
    <t>-2CS</t>
  </si>
  <si>
    <t>30-39</t>
  </si>
  <si>
    <t>-3CS</t>
  </si>
  <si>
    <t>40-49</t>
  </si>
  <si>
    <t>-4CS</t>
  </si>
  <si>
    <t>50-59</t>
  </si>
  <si>
    <t>-5CS</t>
  </si>
  <si>
    <t>60-69</t>
  </si>
  <si>
    <t>-6CS</t>
  </si>
  <si>
    <t>70-79</t>
  </si>
  <si>
    <t>-7CS</t>
  </si>
  <si>
    <t>80-99</t>
  </si>
  <si>
    <t>-8CS</t>
  </si>
  <si>
    <t>100-150</t>
  </si>
  <si>
    <t>-9CS</t>
  </si>
  <si>
    <t>150-250</t>
  </si>
  <si>
    <t>-10CS</t>
  </si>
  <si>
    <t>250-500</t>
  </si>
  <si>
    <t>-11CS</t>
  </si>
  <si>
    <t>500-999</t>
  </si>
  <si>
    <t>-12CS</t>
  </si>
  <si>
    <t>1000-1499</t>
  </si>
  <si>
    <t>-13CS</t>
  </si>
  <si>
    <t>2500-4999</t>
  </si>
  <si>
    <t>-14CS</t>
  </si>
  <si>
    <t>Crit</t>
  </si>
  <si>
    <t>Roll</t>
  </si>
  <si>
    <t>-CS</t>
  </si>
  <si>
    <t>Sum A+I</t>
  </si>
  <si>
    <t>10-19</t>
  </si>
  <si>
    <t>Dodge -CS</t>
  </si>
  <si>
    <t>initiative</t>
  </si>
  <si>
    <t>DMG</t>
  </si>
  <si>
    <t>MISS</t>
  </si>
  <si>
    <t>DMG+Eff</t>
  </si>
  <si>
    <t>DMGonly</t>
  </si>
  <si>
    <t>15 turn</t>
  </si>
  <si>
    <t>16 turn</t>
  </si>
  <si>
    <t>17 turn</t>
  </si>
  <si>
    <t>18 turn</t>
  </si>
  <si>
    <t>19 turn</t>
  </si>
  <si>
    <t>20 turn</t>
  </si>
  <si>
    <t>21 turn</t>
  </si>
  <si>
    <t>CritEff</t>
  </si>
  <si>
    <t>Crit eff</t>
  </si>
  <si>
    <t>None</t>
  </si>
  <si>
    <t>1 round of skipped turns - 1d6 Stamina</t>
  </si>
  <si>
    <t>1d2 Agility 1d4 Mel</t>
  </si>
  <si>
    <t>DMG+Crit+</t>
  </si>
  <si>
    <t>HP</t>
  </si>
  <si>
    <t>HPkoef</t>
  </si>
  <si>
    <t>22 turn</t>
  </si>
  <si>
    <t>23 turn</t>
  </si>
  <si>
    <t>24 turn</t>
  </si>
  <si>
    <t>25 turn</t>
  </si>
  <si>
    <t>26 turn</t>
  </si>
  <si>
    <t>27 turn</t>
  </si>
  <si>
    <t>28 turn</t>
  </si>
  <si>
    <t>29 turn</t>
  </si>
  <si>
    <t>30 turn</t>
  </si>
  <si>
    <t>Skipped turn</t>
  </si>
  <si>
    <t>-1d8 Melee Stat reduction for 2 rounds.</t>
  </si>
  <si>
    <t>-MELEE</t>
  </si>
  <si>
    <t>3 skipped turns</t>
  </si>
  <si>
    <t>1st</t>
  </si>
  <si>
    <t>BATTLE LOG</t>
  </si>
  <si>
    <t>&lt;Average rolls for both fighters</t>
  </si>
  <si>
    <t>Double click the black cell below and then hit ENTER to reroll fight</t>
  </si>
  <si>
    <t>Name</t>
  </si>
  <si>
    <t>Char</t>
  </si>
  <si>
    <t>average roll</t>
  </si>
  <si>
    <t>Ronald Ralph</t>
  </si>
  <si>
    <t>Elly Gibson</t>
  </si>
  <si>
    <t>Chester Wilkinson</t>
  </si>
  <si>
    <t>David Pond</t>
  </si>
  <si>
    <t>Claire Higgs</t>
  </si>
  <si>
    <t>Cecilia Kerr</t>
  </si>
  <si>
    <t>Kurt Franks</t>
  </si>
  <si>
    <t>Liam Campbell</t>
  </si>
  <si>
    <t>Matt Snow</t>
  </si>
  <si>
    <t>Eileen Heaton</t>
  </si>
  <si>
    <t>Andrea Richardson</t>
  </si>
  <si>
    <t>Oliver Andrews</t>
  </si>
  <si>
    <t>Rhea Raven</t>
  </si>
  <si>
    <t>Ronald Wright</t>
  </si>
  <si>
    <t>Helen Woodley</t>
  </si>
  <si>
    <t>Lorraine Thornton</t>
  </si>
  <si>
    <t>Kimberly Lunt</t>
  </si>
  <si>
    <t>Goldie Reading</t>
  </si>
  <si>
    <t>Harry Funnell</t>
  </si>
  <si>
    <t>Kurt Taylor</t>
  </si>
  <si>
    <t>Sarah Stevens</t>
  </si>
  <si>
    <t>Tony Poulton</t>
  </si>
  <si>
    <t>Ronald Flanders</t>
  </si>
  <si>
    <t>Enoch Gibbons</t>
  </si>
  <si>
    <t>Domenic Cooper</t>
  </si>
  <si>
    <t>Victoria Harris</t>
  </si>
  <si>
    <t>Maia Sinclair</t>
  </si>
  <si>
    <t>Carmella Nanton</t>
  </si>
  <si>
    <t>William Hunt</t>
  </si>
  <si>
    <t>Adela Tobin</t>
  </si>
  <si>
    <t>Carter Umney</t>
  </si>
  <si>
    <t>Eden Robertson</t>
  </si>
  <si>
    <t>Jamie Groves</t>
  </si>
  <si>
    <t>Jacob Victor</t>
  </si>
  <si>
    <t>Bryon Jacobs</t>
  </si>
  <si>
    <t>Kieth Wellington</t>
  </si>
  <si>
    <t>Julius Campbell</t>
  </si>
  <si>
    <t>Ember Haines</t>
  </si>
  <si>
    <t>Lexi Cobb</t>
  </si>
  <si>
    <t>Alexander Ashley</t>
  </si>
  <si>
    <t>Zara Yates</t>
  </si>
  <si>
    <t>Aisha Nicolas</t>
  </si>
  <si>
    <t>Jasmine Emmett</t>
  </si>
  <si>
    <t>Mandy Harrison</t>
  </si>
  <si>
    <t>Trisha Wilson</t>
  </si>
  <si>
    <t>Crystal Reid</t>
  </si>
  <si>
    <t>Michael Miller</t>
  </si>
  <si>
    <t>David Rose</t>
  </si>
  <si>
    <t>Manuel Richards</t>
  </si>
  <si>
    <t>Ruth Robe</t>
  </si>
  <si>
    <t>Harriet Mason</t>
  </si>
  <si>
    <t>Ellen Morgan</t>
  </si>
  <si>
    <t>Mina Wright</t>
  </si>
  <si>
    <t>Kamila Whittle</t>
  </si>
  <si>
    <t>George Rycroft</t>
  </si>
  <si>
    <t>Summer Lloyd</t>
  </si>
  <si>
    <t>Gwenyth Clarkson</t>
  </si>
  <si>
    <t>Ronald Long</t>
  </si>
  <si>
    <t>Cara Poole</t>
  </si>
  <si>
    <t>Owen Power</t>
  </si>
  <si>
    <t>Logan Jones</t>
  </si>
  <si>
    <t>Carl Campbell</t>
  </si>
  <si>
    <t>Henry Bloom</t>
  </si>
  <si>
    <t>Javier Cox</t>
  </si>
  <si>
    <t>Joseph Parker</t>
  </si>
  <si>
    <t>Emery Phillips</t>
  </si>
  <si>
    <t>Tyson Thatcher</t>
  </si>
  <si>
    <t>Chad Warden</t>
  </si>
  <si>
    <t>Rosalee Reid</t>
  </si>
  <si>
    <t>Aleksandra Mcguire</t>
  </si>
  <si>
    <t>Chris Bingham</t>
  </si>
  <si>
    <t>Hanna Moran</t>
  </si>
  <si>
    <t>Hayden Rogers</t>
  </si>
  <si>
    <t>Manuel Parker</t>
  </si>
  <si>
    <t>Ramon Dickson</t>
  </si>
  <si>
    <t>Michael Lee</t>
  </si>
  <si>
    <t>Mona Olson</t>
  </si>
  <si>
    <t>Evelynn Varley</t>
  </si>
  <si>
    <t>Percy Farmer</t>
  </si>
  <si>
    <t>Joyce Jarrett</t>
  </si>
  <si>
    <t>Josh Tyler</t>
  </si>
  <si>
    <t>Melody Butler</t>
  </si>
  <si>
    <t>Callie Strong</t>
  </si>
  <si>
    <t>Aileen Ventura</t>
  </si>
  <si>
    <t>Ember Harris</t>
  </si>
  <si>
    <t>Phoebe Shelton</t>
  </si>
  <si>
    <t>Matthew Chapman</t>
  </si>
  <si>
    <t>Catherine Murray</t>
  </si>
  <si>
    <t>Barry Snow</t>
  </si>
  <si>
    <t>Kurt Cassidy</t>
  </si>
  <si>
    <t>Julian Gilmour</t>
  </si>
  <si>
    <t>Nate Hopkins</t>
  </si>
  <si>
    <t>Judith Becker</t>
  </si>
  <si>
    <t>Owen York</t>
  </si>
  <si>
    <t>Hayden Wright</t>
  </si>
  <si>
    <t>Erick Townend</t>
  </si>
  <si>
    <t>Tony Stuart</t>
  </si>
  <si>
    <t>Maya Hunt</t>
  </si>
  <si>
    <t>Raquel Squire</t>
  </si>
  <si>
    <t>Carina Simpson</t>
  </si>
  <si>
    <t>Armor</t>
  </si>
  <si>
    <t>Durability</t>
  </si>
  <si>
    <t>Force Shield</t>
  </si>
  <si>
    <t>31 turn</t>
  </si>
  <si>
    <t>32 turn</t>
  </si>
  <si>
    <t>33 turn</t>
  </si>
  <si>
    <t>34 turn</t>
  </si>
  <si>
    <t>35 turn</t>
  </si>
  <si>
    <t>36 turn</t>
  </si>
  <si>
    <t>37 turn</t>
  </si>
  <si>
    <t>38 turn</t>
  </si>
  <si>
    <t>39 turn</t>
  </si>
  <si>
    <t>40 turn</t>
  </si>
  <si>
    <t>41 turn</t>
  </si>
  <si>
    <t>42 turn</t>
  </si>
  <si>
    <t>43 turn</t>
  </si>
  <si>
    <t>44 turn</t>
  </si>
  <si>
    <t>45 turn</t>
  </si>
  <si>
    <t>46 turn</t>
  </si>
  <si>
    <t>47 turn</t>
  </si>
  <si>
    <t>48 turn</t>
  </si>
  <si>
    <t>49 turn</t>
  </si>
  <si>
    <t>50 turn</t>
  </si>
  <si>
    <t>DMG+Effect</t>
  </si>
  <si>
    <t>5 fights</t>
  </si>
  <si>
    <t>https://vk.com/app6256666#uid:121247931;pid:vk</t>
  </si>
  <si>
    <t>Crits amount for 5 fights</t>
  </si>
  <si>
    <t>Hits % for 5 fights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</si>
</sst>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1"/>
      <color rgb="FFFA0000"/>
      <name val="Calibri"/>
      <family val="2"/>
      <charset val="204"/>
    </font>
    <font>
      <b/>
      <sz val="11"/>
      <color rgb="FF0070C0"/>
      <name val="Calibri"/>
      <family val="2"/>
      <charset val="204"/>
    </font>
    <font>
      <sz val="11"/>
      <color theme="1"/>
      <name val="Calibri"/>
      <family val="2"/>
      <charset val="204"/>
    </font>
    <font>
      <sz val="10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b/>
      <sz val="11"/>
      <color rgb="FF000000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theme="0"/>
      <name val="Calibri"/>
      <family val="2"/>
      <charset val="204"/>
      <scheme val="minor"/>
    </font>
    <font>
      <b/>
      <sz val="10"/>
      <color rgb="FF000000"/>
      <name val="Calibri"/>
      <family val="2"/>
      <charset val="204"/>
      <scheme val="minor"/>
    </font>
    <font>
      <b/>
      <sz val="11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b/>
      <sz val="20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FC7CE"/>
      </patternFill>
    </fill>
    <fill>
      <patternFill patternType="solid">
        <fgColor rgb="FF92D050"/>
        <bgColor indexed="64"/>
      </patternFill>
    </fill>
    <fill>
      <patternFill patternType="solid">
        <fgColor theme="1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D9D9D9"/>
      </bottom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/>
      <diagonal/>
    </border>
    <border>
      <left style="medium">
        <color rgb="FFA3A3A3"/>
      </left>
      <right style="medium">
        <color rgb="FFA3A3A3"/>
      </right>
      <top/>
      <bottom/>
      <diagonal/>
    </border>
    <border>
      <left style="medium">
        <color rgb="FFA3A3A3"/>
      </left>
      <right style="medium">
        <color rgb="FFA3A3A3"/>
      </right>
      <top/>
      <bottom style="medium">
        <color rgb="FFA3A3A3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/>
      <right/>
      <top style="medium">
        <color rgb="FFD9D9D9"/>
      </top>
      <bottom/>
      <diagonal/>
    </border>
  </borders>
  <cellStyleXfs count="3">
    <xf numFmtId="0" fontId="0" fillId="0" borderId="0"/>
    <xf numFmtId="0" fontId="12" fillId="10" borderId="0" applyNumberFormat="0" applyBorder="0" applyAlignment="0" applyProtection="0"/>
    <xf numFmtId="0" fontId="14" fillId="0" borderId="0"/>
  </cellStyleXfs>
  <cellXfs count="51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6" borderId="1" xfId="0" applyFont="1" applyFill="1" applyBorder="1" applyAlignment="1">
      <alignment wrapText="1"/>
    </xf>
    <xf numFmtId="0" fontId="3" fillId="6" borderId="1" xfId="0" applyFont="1" applyFill="1" applyBorder="1" applyAlignment="1">
      <alignment wrapText="1"/>
    </xf>
    <xf numFmtId="0" fontId="1" fillId="0" borderId="0" xfId="0" applyFont="1" applyAlignment="1"/>
    <xf numFmtId="0" fontId="0" fillId="0" borderId="0" xfId="0" applyFill="1"/>
    <xf numFmtId="0" fontId="5" fillId="0" borderId="3" xfId="0" applyFont="1" applyBorder="1" applyAlignment="1">
      <alignment wrapText="1"/>
    </xf>
    <xf numFmtId="0" fontId="6" fillId="0" borderId="3" xfId="0" applyFont="1" applyBorder="1" applyAlignment="1">
      <alignment horizontal="left" wrapText="1"/>
    </xf>
    <xf numFmtId="0" fontId="7" fillId="7" borderId="5" xfId="0" applyFont="1" applyFill="1" applyBorder="1" applyAlignment="1">
      <alignment vertical="center" wrapText="1"/>
    </xf>
    <xf numFmtId="0" fontId="0" fillId="7" borderId="6" xfId="0" applyFill="1" applyBorder="1" applyAlignment="1">
      <alignment vertical="center" wrapText="1"/>
    </xf>
    <xf numFmtId="0" fontId="7" fillId="7" borderId="6" xfId="0" applyFont="1" applyFill="1" applyBorder="1" applyAlignment="1">
      <alignment vertical="center" wrapText="1"/>
    </xf>
    <xf numFmtId="0" fontId="7" fillId="7" borderId="7" xfId="0" applyFont="1" applyFill="1" applyBorder="1" applyAlignment="1">
      <alignment vertical="center" wrapText="1"/>
    </xf>
    <xf numFmtId="0" fontId="8" fillId="7" borderId="4" xfId="0" applyFont="1" applyFill="1" applyBorder="1" applyAlignment="1">
      <alignment vertical="center" wrapText="1"/>
    </xf>
    <xf numFmtId="0" fontId="1" fillId="0" borderId="0" xfId="0" applyFont="1" applyFill="1"/>
    <xf numFmtId="0" fontId="8" fillId="0" borderId="0" xfId="0" applyFont="1" applyFill="1" applyBorder="1" applyAlignment="1">
      <alignment vertical="center" wrapText="1"/>
    </xf>
    <xf numFmtId="0" fontId="0" fillId="0" borderId="0" xfId="0" quotePrefix="1"/>
    <xf numFmtId="0" fontId="8" fillId="7" borderId="4" xfId="0" applyNumberFormat="1" applyFont="1" applyFill="1" applyBorder="1" applyAlignment="1">
      <alignment vertical="center" wrapText="1"/>
    </xf>
    <xf numFmtId="17" fontId="8" fillId="7" borderId="4" xfId="0" quotePrefix="1" applyNumberFormat="1" applyFont="1" applyFill="1" applyBorder="1" applyAlignment="1">
      <alignment vertical="center" wrapText="1"/>
    </xf>
    <xf numFmtId="0" fontId="10" fillId="0" borderId="8" xfId="0" applyFont="1" applyFill="1" applyBorder="1" applyAlignment="1">
      <alignment wrapText="1"/>
    </xf>
    <xf numFmtId="0" fontId="1" fillId="4" borderId="0" xfId="0" applyFont="1" applyFill="1"/>
    <xf numFmtId="0" fontId="1" fillId="8" borderId="0" xfId="0" applyFont="1" applyFill="1"/>
    <xf numFmtId="0" fontId="1" fillId="2" borderId="0" xfId="0" applyFont="1" applyFill="1"/>
    <xf numFmtId="0" fontId="11" fillId="2" borderId="0" xfId="0" applyFont="1" applyFill="1"/>
    <xf numFmtId="0" fontId="9" fillId="9" borderId="0" xfId="0" applyFont="1" applyFill="1"/>
    <xf numFmtId="0" fontId="5" fillId="0" borderId="3" xfId="0" quotePrefix="1" applyFont="1" applyBorder="1" applyAlignment="1">
      <alignment wrapText="1"/>
    </xf>
    <xf numFmtId="0" fontId="1" fillId="11" borderId="0" xfId="0" applyFont="1" applyFill="1"/>
    <xf numFmtId="0" fontId="4" fillId="0" borderId="2" xfId="0" applyFont="1" applyFill="1" applyBorder="1" applyAlignment="1">
      <alignment horizontal="center" vertical="top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wrapText="1"/>
    </xf>
    <xf numFmtId="0" fontId="13" fillId="0" borderId="0" xfId="0" applyFont="1" applyAlignment="1">
      <alignment horizontal="center"/>
    </xf>
    <xf numFmtId="0" fontId="12" fillId="10" borderId="0" xfId="1" applyAlignment="1">
      <alignment horizontal="center" vertical="center" wrapText="1"/>
    </xf>
    <xf numFmtId="0" fontId="7" fillId="7" borderId="5" xfId="0" applyFont="1" applyFill="1" applyBorder="1" applyAlignment="1">
      <alignment vertical="center" wrapText="1"/>
    </xf>
    <xf numFmtId="0" fontId="7" fillId="7" borderId="6" xfId="0" applyFont="1" applyFill="1" applyBorder="1" applyAlignment="1">
      <alignment vertical="center" wrapText="1"/>
    </xf>
    <xf numFmtId="0" fontId="7" fillId="7" borderId="7" xfId="0" applyFont="1" applyFill="1" applyBorder="1" applyAlignment="1">
      <alignment vertical="center" wrapText="1"/>
    </xf>
    <xf numFmtId="0" fontId="14" fillId="0" borderId="0" xfId="2"/>
    <xf numFmtId="0" fontId="1" fillId="0" borderId="0" xfId="2" applyFont="1"/>
    <xf numFmtId="0" fontId="14" fillId="0" borderId="0" xfId="2"/>
    <xf numFmtId="0" fontId="0" fillId="12" borderId="0" xfId="0" applyFill="1"/>
    <xf numFmtId="10" fontId="0" fillId="0" borderId="0" xfId="0" applyNumberFormat="1"/>
    <xf numFmtId="0" fontId="1" fillId="0" borderId="0" xfId="0" applyFont="1" applyAlignment="1">
      <alignment horizontal="center" vertical="center"/>
    </xf>
    <xf numFmtId="0" fontId="0" fillId="12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7" fillId="7" borderId="5" xfId="0" applyFont="1" applyFill="1" applyBorder="1" applyAlignment="1">
      <alignment vertical="center" wrapText="1"/>
    </xf>
    <xf numFmtId="0" fontId="7" fillId="7" borderId="6" xfId="0" applyFont="1" applyFill="1" applyBorder="1" applyAlignment="1">
      <alignment vertical="center" wrapText="1"/>
    </xf>
    <xf numFmtId="0" fontId="7" fillId="7" borderId="7" xfId="0" applyFont="1" applyFill="1" applyBorder="1" applyAlignment="1">
      <alignment vertical="center" wrapText="1"/>
    </xf>
    <xf numFmtId="0" fontId="0" fillId="0" borderId="9" xfId="0" applyFill="1" applyBorder="1" applyAlignment="1">
      <alignment horizontal="center"/>
    </xf>
    <xf numFmtId="0" fontId="0" fillId="0" borderId="0" xfId="0" applyAlignment="1">
      <alignment horizontal="center" vertical="center"/>
    </xf>
  </cellXfs>
  <cellStyles count="3">
    <cellStyle name="Обычный" xfId="0" builtinId="0"/>
    <cellStyle name="Обычный 2" xfId="2" xr:uid="{59ADA4AE-C061-41E4-BD01-9A070EFA2105}"/>
    <cellStyle name="Плохой" xfId="1" builtinId="27"/>
  </cellStyles>
  <dxfs count="25"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  <dxf>
      <font>
        <color theme="0"/>
      </font>
      <fill>
        <patternFill>
          <bgColor theme="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85725</xdr:colOff>
      <xdr:row>44</xdr:row>
      <xdr:rowOff>9525</xdr:rowOff>
    </xdr:from>
    <xdr:to>
      <xdr:col>60</xdr:col>
      <xdr:colOff>85725</xdr:colOff>
      <xdr:row>77</xdr:row>
      <xdr:rowOff>0</xdr:rowOff>
    </xdr:to>
    <xdr:pic>
      <xdr:nvPicPr>
        <xdr:cNvPr id="2" name="Рисунок 1" descr="https://cdn.discordapp.com/attachments/796774877931241514/820015795836682270/unknown.png">
          <a:extLst>
            <a:ext uri="{FF2B5EF4-FFF2-40B4-BE49-F238E27FC236}">
              <a16:creationId xmlns:a16="http://schemas.microsoft.com/office/drawing/2014/main" id="{E03C5E86-91F5-476C-A3C1-3CE8E4C3FB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95325" y="8391525"/>
          <a:ext cx="14382750" cy="66865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85725</xdr:colOff>
      <xdr:row>44</xdr:row>
      <xdr:rowOff>9525</xdr:rowOff>
    </xdr:from>
    <xdr:to>
      <xdr:col>60</xdr:col>
      <xdr:colOff>85725</xdr:colOff>
      <xdr:row>77</xdr:row>
      <xdr:rowOff>0</xdr:rowOff>
    </xdr:to>
    <xdr:pic>
      <xdr:nvPicPr>
        <xdr:cNvPr id="2" name="Рисунок 1" descr="https://cdn.discordapp.com/attachments/796774877931241514/820015795836682270/unknown.png">
          <a:extLst>
            <a:ext uri="{FF2B5EF4-FFF2-40B4-BE49-F238E27FC236}">
              <a16:creationId xmlns:a16="http://schemas.microsoft.com/office/drawing/2014/main" id="{39F88EFD-CB8C-4C9B-AA3F-3D2C1E376A2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10048875"/>
          <a:ext cx="14382750" cy="6591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85725</xdr:colOff>
      <xdr:row>44</xdr:row>
      <xdr:rowOff>9525</xdr:rowOff>
    </xdr:from>
    <xdr:to>
      <xdr:col>60</xdr:col>
      <xdr:colOff>85725</xdr:colOff>
      <xdr:row>77</xdr:row>
      <xdr:rowOff>0</xdr:rowOff>
    </xdr:to>
    <xdr:pic>
      <xdr:nvPicPr>
        <xdr:cNvPr id="2" name="Рисунок 1" descr="https://cdn.discordapp.com/attachments/796774877931241514/820015795836682270/unknown.png">
          <a:extLst>
            <a:ext uri="{FF2B5EF4-FFF2-40B4-BE49-F238E27FC236}">
              <a16:creationId xmlns:a16="http://schemas.microsoft.com/office/drawing/2014/main" id="{9281E3FB-A21F-420E-9096-DEAC7CFC17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10048875"/>
          <a:ext cx="14382750" cy="6591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85725</xdr:colOff>
      <xdr:row>44</xdr:row>
      <xdr:rowOff>9525</xdr:rowOff>
    </xdr:from>
    <xdr:to>
      <xdr:col>60</xdr:col>
      <xdr:colOff>85725</xdr:colOff>
      <xdr:row>77</xdr:row>
      <xdr:rowOff>0</xdr:rowOff>
    </xdr:to>
    <xdr:pic>
      <xdr:nvPicPr>
        <xdr:cNvPr id="2" name="Рисунок 1" descr="https://cdn.discordapp.com/attachments/796774877931241514/820015795836682270/unknown.png">
          <a:extLst>
            <a:ext uri="{FF2B5EF4-FFF2-40B4-BE49-F238E27FC236}">
              <a16:creationId xmlns:a16="http://schemas.microsoft.com/office/drawing/2014/main" id="{9BCA2C18-4D7D-471D-A236-7380085986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10048875"/>
          <a:ext cx="14382750" cy="6591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85725</xdr:colOff>
      <xdr:row>44</xdr:row>
      <xdr:rowOff>9525</xdr:rowOff>
    </xdr:from>
    <xdr:to>
      <xdr:col>60</xdr:col>
      <xdr:colOff>85725</xdr:colOff>
      <xdr:row>77</xdr:row>
      <xdr:rowOff>0</xdr:rowOff>
    </xdr:to>
    <xdr:pic>
      <xdr:nvPicPr>
        <xdr:cNvPr id="2" name="Рисунок 1" descr="https://cdn.discordapp.com/attachments/796774877931241514/820015795836682270/unknown.png">
          <a:extLst>
            <a:ext uri="{FF2B5EF4-FFF2-40B4-BE49-F238E27FC236}">
              <a16:creationId xmlns:a16="http://schemas.microsoft.com/office/drawing/2014/main" id="{A99E0F50-54D0-4D7C-9C19-8A3ECB59AE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62025" y="10048875"/>
          <a:ext cx="14382750" cy="6591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ADE1A1-DA13-4E12-91DE-22F407C32166}">
  <dimension ref="A1:AB56"/>
  <sheetViews>
    <sheetView tabSelected="1" workbookViewId="0">
      <selection activeCell="M29" sqref="M29"/>
    </sheetView>
  </sheetViews>
  <sheetFormatPr defaultRowHeight="15" x14ac:dyDescent="0.25"/>
  <cols>
    <col min="1" max="2" width="17" customWidth="1"/>
    <col min="3" max="3" width="10.28515625" bestFit="1" customWidth="1"/>
    <col min="4" max="4" width="11.85546875" customWidth="1"/>
    <col min="5" max="5" width="15.5703125" customWidth="1"/>
    <col min="6" max="6" width="10.28515625" customWidth="1"/>
    <col min="8" max="8" width="17.42578125" customWidth="1"/>
    <col min="9" max="9" width="16.85546875" customWidth="1"/>
    <col min="10" max="10" width="24.28515625" customWidth="1"/>
    <col min="11" max="11" width="20.5703125" customWidth="1"/>
    <col min="12" max="12" width="28.85546875" customWidth="1"/>
    <col min="13" max="13" width="30.7109375" customWidth="1"/>
    <col min="14" max="14" width="17.28515625" customWidth="1"/>
    <col min="15" max="15" width="17" customWidth="1"/>
  </cols>
  <sheetData>
    <row r="1" spans="1:28" ht="15.75" thickBot="1" x14ac:dyDescent="0.3">
      <c r="A1" s="1" t="s">
        <v>125</v>
      </c>
      <c r="B1" s="6" t="s">
        <v>0</v>
      </c>
      <c r="C1" s="6" t="s">
        <v>1</v>
      </c>
      <c r="D1" s="6" t="s">
        <v>2</v>
      </c>
      <c r="E1" s="6" t="s">
        <v>3</v>
      </c>
      <c r="F1" s="7" t="s">
        <v>4</v>
      </c>
      <c r="G1" s="7" t="s">
        <v>5</v>
      </c>
      <c r="H1" s="7" t="s">
        <v>6</v>
      </c>
      <c r="I1" s="1" t="s">
        <v>87</v>
      </c>
      <c r="J1" s="1" t="s">
        <v>105</v>
      </c>
      <c r="K1" s="1" t="s">
        <v>126</v>
      </c>
      <c r="M1" s="1"/>
      <c r="AA1" t="str">
        <f>_xlfn.CONCAT($A$2," WINS!")</f>
        <v>Chester Wilkinson WINS!</v>
      </c>
      <c r="AB1" t="str">
        <f>_xlfn.CONCAT($A$3," WINS!")</f>
        <v>Alexander Ashley WINS!</v>
      </c>
    </row>
    <row r="2" spans="1:28" ht="15.75" thickBot="1" x14ac:dyDescent="0.3">
      <c r="A2" s="29" t="s">
        <v>129</v>
      </c>
      <c r="B2" s="30">
        <f>SUMIFS(Chars!B$2:B$30,Chars!$A$2:$A$30,$A$2)</f>
        <v>33</v>
      </c>
      <c r="C2" s="30">
        <f>SUMIFS(Chars!C$2:C$30,Chars!$A$2:$A$30,$A$2)</f>
        <v>30</v>
      </c>
      <c r="D2" s="30">
        <f>SUMIFS(Chars!D$2:D$30,Chars!$A$2:$A$30,$A$2)</f>
        <v>26</v>
      </c>
      <c r="E2" s="30">
        <f>SUMIFS(Chars!E$2:E$30,Chars!$A$2:$A$30,$A$2)</f>
        <v>29</v>
      </c>
      <c r="F2" s="30">
        <f>SUMIFS(Chars!F$2:F$30,Chars!$A$2:$A$30,$A$2)</f>
        <v>39</v>
      </c>
      <c r="G2" s="30">
        <f>SUMIFS(Chars!G$2:G$30,Chars!$A$2:$A$30,$A$2)</f>
        <v>39</v>
      </c>
      <c r="H2" s="30">
        <f>SUMIFS(Chars!H$2:H$30,Chars!$A$2:$A$30,$A$2)</f>
        <v>8</v>
      </c>
      <c r="I2">
        <f>B2+C2+F2+G2</f>
        <v>141</v>
      </c>
      <c r="J2">
        <f>K4*(B2+C2+D2+E2)</f>
        <v>118</v>
      </c>
      <c r="K2">
        <f ca="1">calc!DA66</f>
        <v>47.533333333333331</v>
      </c>
      <c r="AA2">
        <f ca="1">COUNTIF(calc!$DH$125:$DH$174,main!$AA$1)</f>
        <v>0</v>
      </c>
      <c r="AB2">
        <f ca="1">COUNTIF(calc!$DH$125:$DH$174,main!$AB$1)</f>
        <v>1</v>
      </c>
    </row>
    <row r="3" spans="1:28" ht="15.75" thickBot="1" x14ac:dyDescent="0.3">
      <c r="A3" s="29" t="s">
        <v>166</v>
      </c>
      <c r="B3" s="30">
        <f>SUMIFS(Chars!B$2:B$30,Chars!$A$2:$A$30,$A$3)</f>
        <v>8</v>
      </c>
      <c r="C3" s="30">
        <f>SUMIFS(Chars!C$2:C$30,Chars!$A$2:$A$30,$A$3)</f>
        <v>25</v>
      </c>
      <c r="D3" s="30">
        <f>SUMIFS(Chars!D$2:D$30,Chars!$A$2:$A$30,$A$3)</f>
        <v>21</v>
      </c>
      <c r="E3" s="30">
        <f>SUMIFS(Chars!E$2:E$30,Chars!$A$2:$A$30,$A$3)</f>
        <v>27</v>
      </c>
      <c r="F3" s="30">
        <f>SUMIFS(Chars!F$2:F$30,Chars!$A$2:$A$30,$A$3)</f>
        <v>14</v>
      </c>
      <c r="G3" s="30">
        <f>SUMIFS(Chars!G$2:G$30,Chars!$A$2:$A$30,$A$3)</f>
        <v>6</v>
      </c>
      <c r="H3" s="30">
        <f>SUMIFS(Chars!H$2:H$30,Chars!$A$2:$A$30,$A$3)</f>
        <v>12</v>
      </c>
      <c r="I3">
        <f>B3+C3+F3+G3</f>
        <v>53</v>
      </c>
      <c r="J3">
        <f>K4*(B3+C3+D3+E3)</f>
        <v>81</v>
      </c>
      <c r="K3">
        <f ca="1">calc!DA67</f>
        <v>55</v>
      </c>
      <c r="AA3">
        <f ca="1">COUNTIF(calc2!$DH$125:$DH$174,main!$AA$1)</f>
        <v>1</v>
      </c>
      <c r="AB3">
        <f ca="1">COUNTIF(calc2!$DH$125:$DH$174,main!$AB$1)</f>
        <v>0</v>
      </c>
    </row>
    <row r="4" spans="1:28" x14ac:dyDescent="0.25">
      <c r="J4" t="s">
        <v>106</v>
      </c>
      <c r="K4">
        <v>1</v>
      </c>
      <c r="AA4">
        <f ca="1">COUNTIF(calc3!$DH$125:$DH$174,main!$AA$1)</f>
        <v>1</v>
      </c>
      <c r="AB4">
        <f ca="1">COUNTIF(calc3!$DH$125:$DH$174,main!$AB$1)</f>
        <v>0</v>
      </c>
    </row>
    <row r="5" spans="1:28" ht="30" x14ac:dyDescent="0.25">
      <c r="C5" s="27" t="s">
        <v>89</v>
      </c>
      <c r="D5" s="23" t="s">
        <v>91</v>
      </c>
      <c r="E5" s="24" t="s">
        <v>250</v>
      </c>
      <c r="F5" s="26" t="s">
        <v>104</v>
      </c>
      <c r="G5" s="25" t="s">
        <v>99</v>
      </c>
      <c r="H5" s="32" t="str">
        <f>_xlfn.CONCAT(A2," HP")</f>
        <v>Chester Wilkinson HP</v>
      </c>
      <c r="I5" s="32" t="str">
        <f>_xlfn.CONCAT(A3," HP")</f>
        <v>Alexander Ashley HP</v>
      </c>
      <c r="AA5">
        <f ca="1">COUNTIF(calc4!$DH$125:$DH$174,main!$AA$1)</f>
        <v>1</v>
      </c>
      <c r="AB5">
        <f ca="1">COUNTIF(calc4!$DH$125:$DH$174,main!$AB$1)</f>
        <v>0</v>
      </c>
    </row>
    <row r="6" spans="1:28" x14ac:dyDescent="0.25">
      <c r="A6" t="str">
        <f>IF(H6="","",calc!CY125)</f>
        <v>1 turn</v>
      </c>
      <c r="B6" t="str">
        <f>IF(H6="","",calc!CZ125)</f>
        <v>Chester Wilkinson</v>
      </c>
      <c r="C6" t="str">
        <f ca="1">IF(H6="","",calc!DA125)</f>
        <v>miss</v>
      </c>
      <c r="D6">
        <f ca="1">IF(H6="","",calc!DB125)</f>
        <v>0</v>
      </c>
      <c r="E6">
        <f ca="1">IF(H6="","",calc!DC125)</f>
        <v>0</v>
      </c>
      <c r="F6">
        <f ca="1">IF(H6="","",calc!DD125)</f>
        <v>0</v>
      </c>
      <c r="G6" t="str">
        <f ca="1">IF(H6="","",calc!DE125)</f>
        <v/>
      </c>
      <c r="H6">
        <f>IF(calc!DF125&gt;0,calc!DF125,"")</f>
        <v>118</v>
      </c>
      <c r="I6">
        <f>IF(calc!DG125&gt;0,calc!DG125,"")</f>
        <v>103</v>
      </c>
      <c r="J6" t="str">
        <f>calc!DH125</f>
        <v/>
      </c>
      <c r="L6" s="43" t="s">
        <v>123</v>
      </c>
      <c r="M6" s="43"/>
      <c r="AA6">
        <f ca="1">COUNTIF(calc5!$DH$125:$DH$174,main!$AA$1)</f>
        <v>1</v>
      </c>
      <c r="AB6">
        <f ca="1">COUNTIF(calc5!$DH$125:$DH$174,main!$AB$1)</f>
        <v>0</v>
      </c>
    </row>
    <row r="7" spans="1:28" x14ac:dyDescent="0.25">
      <c r="A7" t="str">
        <f ca="1">IF(H7="","",calc!CY126)</f>
        <v>2 turn</v>
      </c>
      <c r="B7" t="str">
        <f ca="1">IF(H7="","",calc!CZ126)</f>
        <v>Alexander Ashley</v>
      </c>
      <c r="C7" t="str">
        <f ca="1">IF(H7="","",calc!DA126)</f>
        <v>-</v>
      </c>
      <c r="D7">
        <f ca="1">IF(H7="","",calc!DB126)</f>
        <v>21</v>
      </c>
      <c r="E7">
        <f ca="1">IF(H7="","",calc!DC126)</f>
        <v>0</v>
      </c>
      <c r="F7">
        <f ca="1">IF(H7="","",calc!DD126)</f>
        <v>0</v>
      </c>
      <c r="G7" t="str">
        <f ca="1">IF(H7="","",calc!DE126)</f>
        <v/>
      </c>
      <c r="H7">
        <f ca="1">IF(calc!DF126&gt;0,calc!DF126,"")</f>
        <v>118</v>
      </c>
      <c r="I7">
        <f ca="1">IF(calc!DG126&gt;0,calc!DG126,"")</f>
        <v>103</v>
      </c>
      <c r="J7" t="str">
        <f ca="1">calc!DH126</f>
        <v/>
      </c>
      <c r="L7" s="43"/>
      <c r="M7" s="43"/>
    </row>
    <row r="8" spans="1:28" x14ac:dyDescent="0.25">
      <c r="A8" t="str">
        <f ca="1">IF(H8="","",calc!CY127)</f>
        <v>3 turn</v>
      </c>
      <c r="B8" t="str">
        <f ca="1">IF(H8="","",calc!CZ127)</f>
        <v>Chester Wilkinson</v>
      </c>
      <c r="C8" t="str">
        <f ca="1">IF(H8="","",calc!DA127)</f>
        <v>-</v>
      </c>
      <c r="D8">
        <f ca="1">IF(H8="","",calc!DB127)</f>
        <v>26</v>
      </c>
      <c r="E8">
        <f ca="1">IF(H8="","",calc!DC127)</f>
        <v>0</v>
      </c>
      <c r="F8">
        <f ca="1">IF(H8="","",calc!DD127)</f>
        <v>0</v>
      </c>
      <c r="G8" t="str">
        <f ca="1">IF(H8="","",calc!DE127)</f>
        <v/>
      </c>
      <c r="H8">
        <f ca="1">IF(calc!DF127&gt;0,calc!DF127,"")</f>
        <v>97</v>
      </c>
      <c r="I8">
        <f ca="1">IF(calc!DG127&gt;0,calc!DG127,"")</f>
        <v>103</v>
      </c>
      <c r="J8" t="str">
        <f ca="1">calc!DH127</f>
        <v/>
      </c>
      <c r="L8" s="43"/>
      <c r="M8" s="43"/>
    </row>
    <row r="9" spans="1:28" x14ac:dyDescent="0.25">
      <c r="A9" t="str">
        <f ca="1">IF(H9="","",calc!CY128)</f>
        <v>4 turn</v>
      </c>
      <c r="B9" t="str">
        <f ca="1">IF(H9="","",calc!CZ128)</f>
        <v>Alexander Ashley</v>
      </c>
      <c r="C9" t="str">
        <f ca="1">IF(H9="","",calc!DA128)</f>
        <v>miss</v>
      </c>
      <c r="D9">
        <f ca="1">IF(H9="","",calc!DB128)</f>
        <v>0</v>
      </c>
      <c r="E9">
        <f ca="1">IF(H9="","",calc!DC128)</f>
        <v>0</v>
      </c>
      <c r="F9">
        <f ca="1">IF(H9="","",calc!DD128)</f>
        <v>0</v>
      </c>
      <c r="G9" t="str">
        <f ca="1">IF(H9="","",calc!DE128)</f>
        <v/>
      </c>
      <c r="H9">
        <f ca="1">IF(calc!DF128&gt;0,calc!DF128,"")</f>
        <v>97</v>
      </c>
      <c r="I9">
        <f ca="1">IF(calc!DG128&gt;0,calc!DG128,"")</f>
        <v>77</v>
      </c>
      <c r="J9" t="str">
        <f ca="1">calc!DH128</f>
        <v/>
      </c>
      <c r="L9" s="44"/>
      <c r="M9" s="44"/>
    </row>
    <row r="10" spans="1:28" x14ac:dyDescent="0.25">
      <c r="A10" t="str">
        <f ca="1">IF(H10="","",calc!CY129)</f>
        <v>5 turn</v>
      </c>
      <c r="B10" t="str">
        <f ca="1">IF(H10="","",calc!CZ129)</f>
        <v>Chester Wilkinson</v>
      </c>
      <c r="C10" t="str">
        <f ca="1">IF(H10="","",calc!DA129)</f>
        <v>miss</v>
      </c>
      <c r="D10">
        <f ca="1">IF(H10="","",calc!DB129)</f>
        <v>0</v>
      </c>
      <c r="E10">
        <f ca="1">IF(H10="","",calc!DC129)</f>
        <v>0</v>
      </c>
      <c r="F10">
        <f ca="1">IF(H10="","",calc!DD129)</f>
        <v>0</v>
      </c>
      <c r="G10" t="str">
        <f ca="1">IF(H10="","",calc!DE129)</f>
        <v/>
      </c>
      <c r="H10">
        <f ca="1">IF(calc!DF129&gt;0,calc!DF129,"")</f>
        <v>97</v>
      </c>
      <c r="I10">
        <f ca="1">IF(calc!DG129&gt;0,calc!DG129,"")</f>
        <v>77</v>
      </c>
      <c r="J10" t="str">
        <f ca="1">calc!DH129</f>
        <v/>
      </c>
      <c r="L10" s="44"/>
      <c r="M10" s="44"/>
    </row>
    <row r="11" spans="1:28" x14ac:dyDescent="0.25">
      <c r="A11" t="str">
        <f ca="1">IF(H11="","",calc!CY130)</f>
        <v>6 turn</v>
      </c>
      <c r="B11" t="str">
        <f ca="1">IF(H11="","",calc!CZ130)</f>
        <v>Alexander Ashley</v>
      </c>
      <c r="C11" t="str">
        <f ca="1">IF(H11="","",calc!DA130)</f>
        <v>-</v>
      </c>
      <c r="D11">
        <f ca="1">IF(H11="","",calc!DB130)</f>
        <v>0</v>
      </c>
      <c r="E11">
        <f ca="1">IF(H11="","",calc!DC130)</f>
        <v>21</v>
      </c>
      <c r="F11">
        <f ca="1">IF(H11="","",calc!DD130)</f>
        <v>0</v>
      </c>
      <c r="G11" t="str">
        <f ca="1">IF(H11="","",calc!DE130)</f>
        <v/>
      </c>
      <c r="H11">
        <f ca="1">IF(calc!DF130&gt;0,calc!DF130,"")</f>
        <v>97</v>
      </c>
      <c r="I11">
        <f ca="1">IF(calc!DG130&gt;0,calc!DG130,"")</f>
        <v>77</v>
      </c>
      <c r="J11" t="str">
        <f ca="1">calc!DH130</f>
        <v/>
      </c>
      <c r="L11" s="44"/>
      <c r="M11" s="44"/>
    </row>
    <row r="12" spans="1:28" x14ac:dyDescent="0.25">
      <c r="A12" t="str">
        <f ca="1">IF(H12="","",calc!CY131)</f>
        <v>7 turn</v>
      </c>
      <c r="B12" t="str">
        <f ca="1">IF(H12="","",calc!CZ131)</f>
        <v>Chester Wilkinson</v>
      </c>
      <c r="C12" t="str">
        <f ca="1">IF(H12="","",calc!DA131)</f>
        <v>-</v>
      </c>
      <c r="D12">
        <f ca="1">IF(H12="","",calc!DB131)</f>
        <v>26</v>
      </c>
      <c r="E12">
        <f ca="1">IF(H12="","",calc!DC131)</f>
        <v>0</v>
      </c>
      <c r="F12">
        <f ca="1">IF(H12="","",calc!DD131)</f>
        <v>0</v>
      </c>
      <c r="G12" t="str">
        <f ca="1">IF(H12="","",calc!DE131)</f>
        <v/>
      </c>
      <c r="H12">
        <f ca="1">IF(calc!DF131&gt;0,calc!DF131,"")</f>
        <v>76</v>
      </c>
      <c r="I12">
        <f ca="1">IF(calc!DG131&gt;0,calc!DG131,"")</f>
        <v>77</v>
      </c>
      <c r="J12" t="str">
        <f ca="1">calc!DH131</f>
        <v/>
      </c>
    </row>
    <row r="13" spans="1:28" x14ac:dyDescent="0.25">
      <c r="A13" t="str">
        <f ca="1">IF(H13="","",calc!CY132)</f>
        <v>8 turn</v>
      </c>
      <c r="B13" t="str">
        <f ca="1">IF(H13="","",calc!CZ132)</f>
        <v>Alexander Ashley</v>
      </c>
      <c r="C13" t="str">
        <f ca="1">IF(H13="","",calc!DA132)</f>
        <v>miss</v>
      </c>
      <c r="D13">
        <f ca="1">IF(H13="","",calc!DB132)</f>
        <v>0</v>
      </c>
      <c r="E13">
        <f ca="1">IF(H13="","",calc!DC132)</f>
        <v>0</v>
      </c>
      <c r="F13">
        <f ca="1">IF(H13="","",calc!DD132)</f>
        <v>0</v>
      </c>
      <c r="G13" t="str">
        <f ca="1">IF(H13="","",calc!DE132)</f>
        <v/>
      </c>
      <c r="H13">
        <f ca="1">IF(calc!DF132&gt;0,calc!DF132,"")</f>
        <v>76</v>
      </c>
      <c r="I13">
        <f ca="1">IF(calc!DG132&gt;0,calc!DG132,"")</f>
        <v>51</v>
      </c>
      <c r="J13" t="str">
        <f ca="1">calc!DH132</f>
        <v/>
      </c>
      <c r="L13" s="45" t="s">
        <v>251</v>
      </c>
      <c r="M13" s="45"/>
    </row>
    <row r="14" spans="1:28" x14ac:dyDescent="0.25">
      <c r="A14" t="str">
        <f ca="1">IF(H14="","",calc!CY133)</f>
        <v>9 turn</v>
      </c>
      <c r="B14" t="str">
        <f ca="1">IF(H14="","",calc!CZ133)</f>
        <v>Chester Wilkinson</v>
      </c>
      <c r="C14" t="str">
        <f ca="1">IF(H14="","",calc!DA133)</f>
        <v>miss</v>
      </c>
      <c r="D14">
        <f ca="1">IF(H14="","",calc!DB133)</f>
        <v>0</v>
      </c>
      <c r="E14">
        <f ca="1">IF(H14="","",calc!DC133)</f>
        <v>0</v>
      </c>
      <c r="F14">
        <f ca="1">IF(H14="","",calc!DD133)</f>
        <v>0</v>
      </c>
      <c r="G14" t="str">
        <f ca="1">IF(H14="","",calc!DE133)</f>
        <v/>
      </c>
      <c r="H14">
        <f ca="1">IF(calc!DF133&gt;0,calc!DF133,"")</f>
        <v>76</v>
      </c>
      <c r="I14">
        <f ca="1">IF(calc!DG133&gt;0,calc!DG133,"")</f>
        <v>51</v>
      </c>
      <c r="J14" t="str">
        <f ca="1">calc!DH133</f>
        <v/>
      </c>
      <c r="L14" t="str">
        <f>_xlfn.CONCAT($A$2," WINS")</f>
        <v>Chester Wilkinson WINS</v>
      </c>
      <c r="M14" t="str">
        <f>_xlfn.CONCAT($A$3," WINS")</f>
        <v>Alexander Ashley WINS</v>
      </c>
    </row>
    <row r="15" spans="1:28" x14ac:dyDescent="0.25">
      <c r="A15" t="str">
        <f ca="1">IF(H15="","",calc!CY134)</f>
        <v>10 turn</v>
      </c>
      <c r="B15" t="str">
        <f ca="1">IF(H15="","",calc!CZ134)</f>
        <v>Alexander Ashley</v>
      </c>
      <c r="C15" t="str">
        <f ca="1">IF(H15="","",calc!DA134)</f>
        <v>-</v>
      </c>
      <c r="D15">
        <f ca="1">IF(H15="","",calc!DB134)</f>
        <v>21</v>
      </c>
      <c r="E15">
        <f ca="1">IF(H15="","",calc!DC134)</f>
        <v>0</v>
      </c>
      <c r="F15">
        <f ca="1">IF(H15="","",calc!DD134)</f>
        <v>0</v>
      </c>
      <c r="G15" t="str">
        <f ca="1">IF(H15="","",calc!DE134)</f>
        <v/>
      </c>
      <c r="H15">
        <f ca="1">IF(calc!DF134&gt;0,calc!DF134,"")</f>
        <v>76</v>
      </c>
      <c r="I15">
        <f ca="1">IF(calc!DG134&gt;0,calc!DG134,"")</f>
        <v>51</v>
      </c>
      <c r="J15" t="str">
        <f ca="1">calc!DH134</f>
        <v/>
      </c>
      <c r="L15">
        <f ca="1">SUM(AA2:AA6)</f>
        <v>4</v>
      </c>
      <c r="M15">
        <f ca="1">SUM(AB2:AB6)</f>
        <v>1</v>
      </c>
    </row>
    <row r="16" spans="1:28" x14ac:dyDescent="0.25">
      <c r="A16" t="str">
        <f ca="1">IF(H16="","",calc!CY135)</f>
        <v>11 turn</v>
      </c>
      <c r="B16" t="str">
        <f ca="1">IF(H16="","",calc!CZ135)</f>
        <v>Chester Wilkinson</v>
      </c>
      <c r="C16" t="str">
        <f ca="1">IF(H16="","",calc!DA135)</f>
        <v>miss</v>
      </c>
      <c r="D16">
        <f ca="1">IF(H16="","",calc!DB135)</f>
        <v>0</v>
      </c>
      <c r="E16">
        <f ca="1">IF(H16="","",calc!DC135)</f>
        <v>0</v>
      </c>
      <c r="F16">
        <f ca="1">IF(H16="","",calc!DD135)</f>
        <v>0</v>
      </c>
      <c r="G16" t="str">
        <f ca="1">IF(H16="","",calc!DE135)</f>
        <v/>
      </c>
      <c r="H16">
        <f ca="1">IF(calc!DF135&gt;0,calc!DF135,"")</f>
        <v>55</v>
      </c>
      <c r="I16">
        <f ca="1">IF(calc!DG135&gt;0,calc!DG135,"")</f>
        <v>51</v>
      </c>
      <c r="J16" t="str">
        <f ca="1">calc!DH135</f>
        <v/>
      </c>
      <c r="L16" t="s">
        <v>253</v>
      </c>
      <c r="M16" t="s">
        <v>254</v>
      </c>
    </row>
    <row r="17" spans="1:13" x14ac:dyDescent="0.25">
      <c r="A17" t="str">
        <f ca="1">IF(H17="","",calc!CY136)</f>
        <v>12 turn</v>
      </c>
      <c r="B17" t="str">
        <f ca="1">IF(H17="","",calc!CZ136)</f>
        <v>Alexander Ashley</v>
      </c>
      <c r="C17" t="str">
        <f ca="1">IF(H17="","",calc!DA136)</f>
        <v>-</v>
      </c>
      <c r="D17">
        <f ca="1">IF(H17="","",calc!DB136)</f>
        <v>21</v>
      </c>
      <c r="E17">
        <f ca="1">IF(H17="","",calc!DC136)</f>
        <v>0</v>
      </c>
      <c r="F17">
        <f ca="1">IF(H17="","",calc!DD136)</f>
        <v>0</v>
      </c>
      <c r="G17" t="str">
        <f ca="1">IF(H17="","",calc!DE136)</f>
        <v/>
      </c>
      <c r="H17">
        <f ca="1">IF(calc!DF136&gt;0,calc!DF136,"")</f>
        <v>55</v>
      </c>
      <c r="I17">
        <f ca="1">IF(calc!DG136&gt;0,calc!DG136,"")</f>
        <v>51</v>
      </c>
      <c r="J17" t="str">
        <f ca="1">calc!DH136</f>
        <v/>
      </c>
      <c r="L17">
        <f ca="1">50*5-COUNTIF(calc!DE125:DE174,"")-COUNTIF(calc2!DE125:DE174,"")-COUNTIF(calc3!DE125:DE174,"")-COUNTIF(calc4!DE125:DE174,"")-COUNTIF(calc5!DE125:DE174,"")</f>
        <v>1</v>
      </c>
      <c r="M17" s="42">
        <f ca="1">(COUNTIF(calc!DA125:DA174,"-")+COUNTIF(calc2!DA125:DA174,"-")+COUNTIF(calc3!DA125:DA174,"-")+COUNTIF(calc4!DA125:DA174,"-")+COUNTIF(calc5!DA125:DA174,"-"))/(COUNTIF(calc!DA125:DA174,"-")+COUNTIF(calc2!DA125:DA174,"-")+COUNTIF(calc3!DA125:DA174,"-")+COUNTIF(calc4!DA125:DA174,"-")+COUNTIF(calc5!DA125:DA174,"-")+COUNTIF(calc!DA125:DA174,"miss")+COUNTIF(calc2!DA125:DA174,"miss")+COUNTIF(calc3!DA125:DA174,"miss")+COUNTIF(calc4!DA125:DA174,"miss")+COUNTIF(calc5!DA125:DA174,"miss"))</f>
        <v>0.42682926829268292</v>
      </c>
    </row>
    <row r="18" spans="1:13" x14ac:dyDescent="0.25">
      <c r="A18" t="str">
        <f ca="1">IF(H18="","",calc!CY137)</f>
        <v>13 turn</v>
      </c>
      <c r="B18" t="str">
        <f ca="1">IF(H18="","",calc!CZ137)</f>
        <v>Chester Wilkinson</v>
      </c>
      <c r="C18" t="str">
        <f ca="1">IF(H18="","",calc!DA137)</f>
        <v>miss</v>
      </c>
      <c r="D18">
        <f ca="1">IF(H18="","",calc!DB137)</f>
        <v>0</v>
      </c>
      <c r="E18">
        <f ca="1">IF(H18="","",calc!DC137)</f>
        <v>0</v>
      </c>
      <c r="F18">
        <f ca="1">IF(H18="","",calc!DD137)</f>
        <v>0</v>
      </c>
      <c r="G18" t="str">
        <f ca="1">IF(H18="","",calc!DE137)</f>
        <v/>
      </c>
      <c r="H18">
        <f ca="1">IF(calc!DF137&gt;0,calc!DF137,"")</f>
        <v>34</v>
      </c>
      <c r="I18">
        <f ca="1">IF(calc!DG137&gt;0,calc!DG137,"")</f>
        <v>51</v>
      </c>
      <c r="J18" t="str">
        <f ca="1">calc!DH137</f>
        <v/>
      </c>
    </row>
    <row r="19" spans="1:13" x14ac:dyDescent="0.25">
      <c r="A19" t="str">
        <f ca="1">IF(H19="","",calc!CY138)</f>
        <v>14 turn</v>
      </c>
      <c r="B19" t="str">
        <f ca="1">IF(H19="","",calc!CZ138)</f>
        <v>Alexander Ashley</v>
      </c>
      <c r="C19" t="str">
        <f ca="1">IF(H19="","",calc!DA138)</f>
        <v>miss</v>
      </c>
      <c r="D19">
        <f ca="1">IF(H19="","",calc!DB138)</f>
        <v>0</v>
      </c>
      <c r="E19">
        <f ca="1">IF(H19="","",calc!DC138)</f>
        <v>0</v>
      </c>
      <c r="F19">
        <f ca="1">IF(H19="","",calc!DD138)</f>
        <v>0</v>
      </c>
      <c r="G19" t="str">
        <f ca="1">IF(H19="","",calc!DE138)</f>
        <v/>
      </c>
      <c r="H19">
        <f ca="1">IF(calc!DF138&gt;0,calc!DF138,"")</f>
        <v>34</v>
      </c>
      <c r="I19">
        <f ca="1">IF(calc!DG138&gt;0,calc!DG138,"")</f>
        <v>51</v>
      </c>
      <c r="J19" t="str">
        <f ca="1">calc!DH138</f>
        <v/>
      </c>
    </row>
    <row r="20" spans="1:13" x14ac:dyDescent="0.25">
      <c r="A20" t="str">
        <f ca="1">IF(H20="","",calc!CY139)</f>
        <v>15 turn</v>
      </c>
      <c r="B20" t="str">
        <f ca="1">IF(H20="","",calc!CZ139)</f>
        <v>Chester Wilkinson</v>
      </c>
      <c r="C20" t="str">
        <f ca="1">IF(H20="","",calc!DA139)</f>
        <v>-</v>
      </c>
      <c r="D20">
        <f ca="1">IF(H20="","",calc!DB139)</f>
        <v>0</v>
      </c>
      <c r="E20">
        <f ca="1">IF(H20="","",calc!DC139)</f>
        <v>26</v>
      </c>
      <c r="F20">
        <f ca="1">IF(H20="","",calc!DD139)</f>
        <v>0</v>
      </c>
      <c r="G20" t="str">
        <f ca="1">IF(H20="","",calc!DE139)</f>
        <v/>
      </c>
      <c r="H20">
        <f ca="1">IF(calc!DF139&gt;0,calc!DF139,"")</f>
        <v>34</v>
      </c>
      <c r="I20">
        <f ca="1">IF(calc!DG139&gt;0,calc!DG139,"")</f>
        <v>51</v>
      </c>
      <c r="J20" t="str">
        <f ca="1">calc!DH139</f>
        <v/>
      </c>
    </row>
    <row r="21" spans="1:13" x14ac:dyDescent="0.25">
      <c r="A21" t="str">
        <f ca="1">IF(H21="","",calc!CY140)</f>
        <v>16 turn</v>
      </c>
      <c r="B21" t="str">
        <f ca="1">IF(H21="","",calc!CZ140)</f>
        <v>Alexander Ashley</v>
      </c>
      <c r="C21" t="str">
        <f ca="1">IF(H21="","",calc!DA140)</f>
        <v>-</v>
      </c>
      <c r="D21">
        <f ca="1">IF(H21="","",calc!DB140)</f>
        <v>21</v>
      </c>
      <c r="E21">
        <f ca="1">IF(H21="","",calc!DC140)</f>
        <v>0</v>
      </c>
      <c r="F21">
        <f ca="1">IF(H21="","",calc!DD140)</f>
        <v>0</v>
      </c>
      <c r="G21" t="str">
        <f ca="1">IF(H21="","",calc!DE140)</f>
        <v/>
      </c>
      <c r="H21">
        <f ca="1">IF(calc!DF140&gt;0,calc!DF140,"")</f>
        <v>34</v>
      </c>
      <c r="I21">
        <f ca="1">IF(calc!DG140&gt;0,calc!DG140,"")</f>
        <v>25</v>
      </c>
      <c r="J21" t="str">
        <f ca="1">calc!DH140</f>
        <v/>
      </c>
    </row>
    <row r="22" spans="1:13" x14ac:dyDescent="0.25">
      <c r="A22" t="str">
        <f ca="1">IF(H22="","",calc!CY141)</f>
        <v>17 turn</v>
      </c>
      <c r="B22" t="str">
        <f ca="1">IF(H22="","",calc!CZ141)</f>
        <v>Chester Wilkinson</v>
      </c>
      <c r="C22" t="str">
        <f ca="1">IF(H22="","",calc!DA141)</f>
        <v>miss</v>
      </c>
      <c r="D22">
        <f ca="1">IF(H22="","",calc!DB141)</f>
        <v>0</v>
      </c>
      <c r="E22">
        <f ca="1">IF(H22="","",calc!DC141)</f>
        <v>0</v>
      </c>
      <c r="F22">
        <f ca="1">IF(H22="","",calc!DD141)</f>
        <v>0</v>
      </c>
      <c r="G22" t="str">
        <f ca="1">IF(H22="","",calc!DE141)</f>
        <v/>
      </c>
      <c r="H22">
        <f ca="1">IF(calc!DF141&gt;0,calc!DF141,"")</f>
        <v>13</v>
      </c>
      <c r="I22">
        <f ca="1">IF(calc!DG141&gt;0,calc!DG141,"")</f>
        <v>25</v>
      </c>
      <c r="J22" t="str">
        <f ca="1">calc!DH141</f>
        <v/>
      </c>
    </row>
    <row r="23" spans="1:13" x14ac:dyDescent="0.25">
      <c r="A23" t="str">
        <f ca="1">IF(H23="","",calc!CY142)</f>
        <v>18 turn</v>
      </c>
      <c r="B23" t="str">
        <f ca="1">IF(H23="","",calc!CZ142)</f>
        <v>Alexander Ashley</v>
      </c>
      <c r="C23" t="str">
        <f ca="1">IF(H23="","",calc!DA142)</f>
        <v>-</v>
      </c>
      <c r="D23">
        <f ca="1">IF(H23="","",calc!DB142)</f>
        <v>21</v>
      </c>
      <c r="E23">
        <f ca="1">IF(H23="","",calc!DC142)</f>
        <v>0</v>
      </c>
      <c r="F23">
        <f ca="1">IF(H23="","",calc!DD142)</f>
        <v>0</v>
      </c>
      <c r="G23" t="str">
        <f ca="1">IF(H23="","",calc!DE142)</f>
        <v/>
      </c>
      <c r="H23">
        <f ca="1">IF(calc!DF142&gt;0,calc!DF142,"")</f>
        <v>13</v>
      </c>
      <c r="I23">
        <f ca="1">IF(calc!DG142&gt;0,calc!DG142,"")</f>
        <v>25</v>
      </c>
      <c r="J23" t="str">
        <f ca="1">calc!DH142</f>
        <v/>
      </c>
    </row>
    <row r="24" spans="1:13" x14ac:dyDescent="0.25">
      <c r="A24" t="str">
        <f ca="1">IF(H24="","",calc!CY143)</f>
        <v/>
      </c>
      <c r="B24" t="str">
        <f ca="1">IF(H24="","",calc!CZ143)</f>
        <v/>
      </c>
      <c r="C24" t="str">
        <f ca="1">IF(H24="","",calc!DA143)</f>
        <v/>
      </c>
      <c r="D24" t="str">
        <f ca="1">IF(H24="","",calc!DB143)</f>
        <v/>
      </c>
      <c r="E24" t="str">
        <f ca="1">IF(H24="","",calc!DC143)</f>
        <v/>
      </c>
      <c r="F24" t="str">
        <f ca="1">IF(H24="","",calc!DD143)</f>
        <v/>
      </c>
      <c r="G24" t="str">
        <f ca="1">IF(H24="","",calc!DE143)</f>
        <v/>
      </c>
      <c r="H24" t="str">
        <f ca="1">IF(calc!DF143&gt;0,calc!DF143,"")</f>
        <v/>
      </c>
      <c r="I24" t="str">
        <f ca="1">IF(calc!DG143&gt;0,calc!DG143,"")</f>
        <v/>
      </c>
      <c r="J24" t="str">
        <f ca="1">calc!DH143</f>
        <v>Alexander Ashley WINS!</v>
      </c>
    </row>
    <row r="25" spans="1:13" x14ac:dyDescent="0.25">
      <c r="A25" t="str">
        <f ca="1">IF(H25="","",calc!CY144)</f>
        <v/>
      </c>
      <c r="B25" t="str">
        <f ca="1">IF(H25="","",calc!CZ144)</f>
        <v/>
      </c>
      <c r="C25" t="str">
        <f ca="1">IF(H25="","",calc!DA144)</f>
        <v/>
      </c>
      <c r="D25" t="str">
        <f ca="1">IF(H25="","",calc!DB144)</f>
        <v/>
      </c>
      <c r="E25" t="str">
        <f ca="1">IF(H25="","",calc!DC144)</f>
        <v/>
      </c>
      <c r="F25" t="str">
        <f ca="1">IF(H25="","",calc!DD144)</f>
        <v/>
      </c>
      <c r="G25" t="str">
        <f ca="1">IF(H25="","",calc!DE144)</f>
        <v/>
      </c>
      <c r="H25" t="str">
        <f ca="1">IF(calc!DF144&gt;0,calc!DF144,"")</f>
        <v/>
      </c>
      <c r="I25" t="str">
        <f ca="1">IF(calc!DG144&gt;0,calc!DG144,"")</f>
        <v/>
      </c>
      <c r="J25" t="str">
        <f ca="1">calc!DH144</f>
        <v xml:space="preserve"> </v>
      </c>
    </row>
    <row r="26" spans="1:13" x14ac:dyDescent="0.25">
      <c r="A26" t="str">
        <f ca="1">IF(H26="","",calc!CY145)</f>
        <v/>
      </c>
      <c r="B26" t="str">
        <f ca="1">IF(H26="","",calc!CZ145)</f>
        <v/>
      </c>
      <c r="C26" t="str">
        <f ca="1">IF(H26="","",calc!DA145)</f>
        <v/>
      </c>
      <c r="D26" t="str">
        <f ca="1">IF(H26="","",calc!DB145)</f>
        <v/>
      </c>
      <c r="E26" t="str">
        <f ca="1">IF(H26="","",calc!DC145)</f>
        <v/>
      </c>
      <c r="F26" t="str">
        <f ca="1">IF(H26="","",calc!DD145)</f>
        <v/>
      </c>
      <c r="G26" t="str">
        <f ca="1">IF(H26="","",calc!DE145)</f>
        <v/>
      </c>
      <c r="H26" t="str">
        <f ca="1">IF(calc!DF145&gt;0,calc!DF145,"")</f>
        <v/>
      </c>
      <c r="I26" t="str">
        <f ca="1">IF(calc!DG145&gt;0,calc!DG145,"")</f>
        <v/>
      </c>
      <c r="J26" t="str">
        <f ca="1">calc!DH145</f>
        <v xml:space="preserve"> </v>
      </c>
    </row>
    <row r="27" spans="1:13" x14ac:dyDescent="0.25">
      <c r="A27" t="str">
        <f ca="1">IF(H27="","",calc!CY146)</f>
        <v/>
      </c>
      <c r="B27" t="str">
        <f ca="1">IF(H27="","",calc!CZ146)</f>
        <v/>
      </c>
      <c r="C27" t="str">
        <f ca="1">IF(H27="","",calc!DA146)</f>
        <v/>
      </c>
      <c r="D27" t="str">
        <f ca="1">IF(H27="","",calc!DB146)</f>
        <v/>
      </c>
      <c r="E27" t="str">
        <f ca="1">IF(H27="","",calc!DC146)</f>
        <v/>
      </c>
      <c r="F27" t="str">
        <f ca="1">IF(H27="","",calc!DD146)</f>
        <v/>
      </c>
      <c r="G27" t="str">
        <f ca="1">IF(H27="","",calc!DE146)</f>
        <v/>
      </c>
      <c r="H27" t="str">
        <f ca="1">IF(calc!DF146&gt;0,calc!DF146,"")</f>
        <v/>
      </c>
      <c r="I27" t="str">
        <f ca="1">IF(calc!DG146&gt;0,calc!DG146,"")</f>
        <v/>
      </c>
      <c r="J27" t="str">
        <f ca="1">calc!DH146</f>
        <v xml:space="preserve"> </v>
      </c>
    </row>
    <row r="28" spans="1:13" x14ac:dyDescent="0.25">
      <c r="A28" t="str">
        <f ca="1">IF(H28="","",calc!CY147)</f>
        <v/>
      </c>
      <c r="B28" t="str">
        <f ca="1">IF(H28="","",calc!CZ147)</f>
        <v/>
      </c>
      <c r="C28" t="str">
        <f ca="1">IF(H28="","",calc!DA147)</f>
        <v/>
      </c>
      <c r="D28" t="str">
        <f ca="1">IF(H28="","",calc!DB147)</f>
        <v/>
      </c>
      <c r="E28" t="str">
        <f ca="1">IF(H28="","",calc!DC147)</f>
        <v/>
      </c>
      <c r="F28" t="str">
        <f ca="1">IF(H28="","",calc!DD147)</f>
        <v/>
      </c>
      <c r="G28" t="str">
        <f ca="1">IF(H28="","",calc!DE147)</f>
        <v/>
      </c>
      <c r="H28" t="str">
        <f ca="1">IF(calc!DF147&gt;0,calc!DF147,"")</f>
        <v/>
      </c>
      <c r="I28" t="str">
        <f ca="1">IF(calc!DG147&gt;0,calc!DG147,"")</f>
        <v/>
      </c>
      <c r="J28" t="str">
        <f ca="1">calc!DH147</f>
        <v xml:space="preserve"> </v>
      </c>
    </row>
    <row r="29" spans="1:13" x14ac:dyDescent="0.25">
      <c r="A29" t="str">
        <f ca="1">IF(H29="","",calc!CY148)</f>
        <v/>
      </c>
      <c r="B29" t="str">
        <f ca="1">IF(H29="","",calc!CZ148)</f>
        <v/>
      </c>
      <c r="C29" t="str">
        <f ca="1">IF(H29="","",calc!DA148)</f>
        <v/>
      </c>
      <c r="D29" t="str">
        <f ca="1">IF(H29="","",calc!DB148)</f>
        <v/>
      </c>
      <c r="E29" t="str">
        <f ca="1">IF(H29="","",calc!DC148)</f>
        <v/>
      </c>
      <c r="F29" t="str">
        <f ca="1">IF(H29="","",calc!DD148)</f>
        <v/>
      </c>
      <c r="G29" t="str">
        <f ca="1">IF(H29="","",calc!DE148)</f>
        <v/>
      </c>
      <c r="H29" t="str">
        <f ca="1">IF(calc!DF148&gt;0,calc!DF148,"")</f>
        <v/>
      </c>
      <c r="I29" t="str">
        <f ca="1">IF(calc!DG148&gt;0,calc!DG148,"")</f>
        <v/>
      </c>
      <c r="J29" t="str">
        <f ca="1">calc!DH148</f>
        <v xml:space="preserve"> </v>
      </c>
    </row>
    <row r="30" spans="1:13" x14ac:dyDescent="0.25">
      <c r="A30" t="str">
        <f ca="1">IF(H30="","",calc!CY149)</f>
        <v/>
      </c>
      <c r="B30" t="str">
        <f ca="1">IF(H30="","",calc!CZ149)</f>
        <v/>
      </c>
      <c r="C30" t="str">
        <f ca="1">IF(H30="","",calc!DA149)</f>
        <v/>
      </c>
      <c r="D30" t="str">
        <f ca="1">IF(H30="","",calc!DB149)</f>
        <v/>
      </c>
      <c r="E30" t="str">
        <f ca="1">IF(H30="","",calc!DC149)</f>
        <v/>
      </c>
      <c r="F30" t="str">
        <f ca="1">IF(H30="","",calc!DD149)</f>
        <v/>
      </c>
      <c r="G30" t="str">
        <f ca="1">IF(H30="","",calc!DE149)</f>
        <v/>
      </c>
      <c r="H30" t="str">
        <f ca="1">IF(calc!DF149&gt;0,calc!DF149,"")</f>
        <v/>
      </c>
      <c r="I30" t="str">
        <f ca="1">IF(calc!DG149&gt;0,calc!DG149,"")</f>
        <v/>
      </c>
      <c r="J30" t="str">
        <f ca="1">calc!DH149</f>
        <v xml:space="preserve"> </v>
      </c>
    </row>
    <row r="31" spans="1:13" x14ac:dyDescent="0.25">
      <c r="A31" t="str">
        <f ca="1">IF(H31="","",calc!CY150)</f>
        <v/>
      </c>
      <c r="B31" t="str">
        <f ca="1">IF(H31="","",calc!CZ150)</f>
        <v/>
      </c>
      <c r="C31" t="str">
        <f ca="1">IF(H31="","",calc!DA150)</f>
        <v/>
      </c>
      <c r="D31" t="str">
        <f ca="1">IF(H31="","",calc!DB150)</f>
        <v/>
      </c>
      <c r="E31" t="str">
        <f ca="1">IF(H31="","",calc!DC150)</f>
        <v/>
      </c>
      <c r="F31" t="str">
        <f ca="1">IF(H31="","",calc!DD150)</f>
        <v/>
      </c>
      <c r="G31" t="str">
        <f ca="1">IF(H31="","",calc!DE150)</f>
        <v/>
      </c>
      <c r="H31" t="str">
        <f ca="1">IF(calc!DF150&gt;0,calc!DF150,"")</f>
        <v/>
      </c>
      <c r="I31" t="str">
        <f ca="1">IF(calc!DG150&gt;0,calc!DG150,"")</f>
        <v/>
      </c>
      <c r="J31" t="str">
        <f ca="1">calc!DH150</f>
        <v xml:space="preserve"> </v>
      </c>
    </row>
    <row r="32" spans="1:13" x14ac:dyDescent="0.25">
      <c r="A32" t="str">
        <f ca="1">IF(H32="","",calc!CY151)</f>
        <v/>
      </c>
      <c r="B32" t="str">
        <f ca="1">IF(H32="","",calc!CZ151)</f>
        <v/>
      </c>
      <c r="C32" t="str">
        <f ca="1">IF(H32="","",calc!DA151)</f>
        <v/>
      </c>
      <c r="D32" t="str">
        <f ca="1">IF(H32="","",calc!DB151)</f>
        <v/>
      </c>
      <c r="E32" t="str">
        <f ca="1">IF(H32="","",calc!DC151)</f>
        <v/>
      </c>
      <c r="F32" t="str">
        <f ca="1">IF(H32="","",calc!DD151)</f>
        <v/>
      </c>
      <c r="G32" t="str">
        <f ca="1">IF(H32="","",calc!DE151)</f>
        <v/>
      </c>
      <c r="H32" t="str">
        <f ca="1">IF(calc!DF151&gt;0,calc!DF151,"")</f>
        <v/>
      </c>
      <c r="I32" t="str">
        <f ca="1">IF(calc!DG151&gt;0,calc!DG151,"")</f>
        <v/>
      </c>
      <c r="J32" t="str">
        <f ca="1">calc!DH151</f>
        <v xml:space="preserve"> </v>
      </c>
    </row>
    <row r="33" spans="1:10" x14ac:dyDescent="0.25">
      <c r="A33" t="str">
        <f ca="1">IF(H33="","",calc!CY152)</f>
        <v/>
      </c>
      <c r="B33" t="str">
        <f ca="1">IF(H33="","",calc!CZ152)</f>
        <v/>
      </c>
      <c r="C33" t="str">
        <f ca="1">IF(H33="","",calc!DA152)</f>
        <v/>
      </c>
      <c r="D33" t="str">
        <f ca="1">IF(H33="","",calc!DB152)</f>
        <v/>
      </c>
      <c r="E33" t="str">
        <f ca="1">IF(H33="","",calc!DC152)</f>
        <v/>
      </c>
      <c r="F33" t="str">
        <f ca="1">IF(H33="","",calc!DD152)</f>
        <v/>
      </c>
      <c r="G33" t="str">
        <f ca="1">IF(H33="","",calc!DE152)</f>
        <v/>
      </c>
      <c r="H33" t="str">
        <f ca="1">IF(calc!DF152&gt;0,calc!DF152,"")</f>
        <v/>
      </c>
      <c r="I33" t="str">
        <f ca="1">IF(calc!DG152&gt;0,calc!DG152,"")</f>
        <v/>
      </c>
      <c r="J33" t="str">
        <f ca="1">calc!DH152</f>
        <v xml:space="preserve"> </v>
      </c>
    </row>
    <row r="34" spans="1:10" x14ac:dyDescent="0.25">
      <c r="A34" t="str">
        <f ca="1">IF(H34="","",calc!CY153)</f>
        <v/>
      </c>
      <c r="B34" t="str">
        <f ca="1">IF(H34="","",calc!CZ153)</f>
        <v/>
      </c>
      <c r="C34" t="str">
        <f ca="1">IF(H34="","",calc!DA153)</f>
        <v/>
      </c>
      <c r="D34" t="str">
        <f ca="1">IF(H34="","",calc!DB153)</f>
        <v/>
      </c>
      <c r="E34" t="str">
        <f ca="1">IF(H34="","",calc!DC153)</f>
        <v/>
      </c>
      <c r="F34" t="str">
        <f ca="1">IF(H34="","",calc!DD153)</f>
        <v/>
      </c>
      <c r="G34" t="str">
        <f ca="1">IF(H34="","",calc!DE153)</f>
        <v/>
      </c>
      <c r="H34" t="str">
        <f ca="1">IF(calc!DF153&gt;0,calc!DF153,"")</f>
        <v/>
      </c>
      <c r="I34" t="str">
        <f ca="1">IF(calc!DG153&gt;0,calc!DG153,"")</f>
        <v/>
      </c>
      <c r="J34" t="str">
        <f ca="1">calc!DH153</f>
        <v xml:space="preserve"> </v>
      </c>
    </row>
    <row r="35" spans="1:10" x14ac:dyDescent="0.25">
      <c r="A35" t="str">
        <f ca="1">IF(H35="","",calc!CY154)</f>
        <v/>
      </c>
      <c r="B35" t="str">
        <f ca="1">IF(H35="","",calc!CZ154)</f>
        <v/>
      </c>
      <c r="C35" t="str">
        <f ca="1">IF(H35="","",calc!DA154)</f>
        <v/>
      </c>
      <c r="D35" t="str">
        <f ca="1">IF(H35="","",calc!DB154)</f>
        <v/>
      </c>
      <c r="E35" t="str">
        <f ca="1">IF(H35="","",calc!DC154)</f>
        <v/>
      </c>
      <c r="F35" t="str">
        <f ca="1">IF(H35="","",calc!DD154)</f>
        <v/>
      </c>
      <c r="G35" t="str">
        <f ca="1">IF(H35="","",calc!DE154)</f>
        <v/>
      </c>
      <c r="H35" t="str">
        <f ca="1">IF(calc!DF154&gt;0,calc!DF154,"")</f>
        <v/>
      </c>
      <c r="I35" t="str">
        <f ca="1">IF(calc!DG154&gt;0,calc!DG154,"")</f>
        <v/>
      </c>
      <c r="J35" t="str">
        <f ca="1">calc!DH154</f>
        <v xml:space="preserve"> </v>
      </c>
    </row>
    <row r="36" spans="1:10" x14ac:dyDescent="0.25">
      <c r="A36" t="str">
        <f ca="1">IF(H36="","",calc!CY155)</f>
        <v/>
      </c>
      <c r="B36" t="str">
        <f ca="1">IF(H36="","",calc!CZ155)</f>
        <v/>
      </c>
      <c r="C36" t="str">
        <f ca="1">IF(H36="","",calc!DA155)</f>
        <v/>
      </c>
      <c r="D36" t="str">
        <f ca="1">IF(H36="","",calc!DB155)</f>
        <v/>
      </c>
      <c r="E36" t="str">
        <f ca="1">IF(H36="","",calc!DC155)</f>
        <v/>
      </c>
      <c r="F36" t="str">
        <f ca="1">IF(H36="","",calc!DD155)</f>
        <v/>
      </c>
      <c r="G36" t="str">
        <f ca="1">IF(H36="","",calc!DE155)</f>
        <v/>
      </c>
      <c r="H36" t="str">
        <f ca="1">IF(calc!DF155&gt;0,calc!DF155,"")</f>
        <v/>
      </c>
      <c r="I36" t="str">
        <f ca="1">IF(calc!DG155&gt;0,calc!DG155,"")</f>
        <v/>
      </c>
      <c r="J36" t="str">
        <f ca="1">calc!DH155</f>
        <v xml:space="preserve"> </v>
      </c>
    </row>
    <row r="37" spans="1:10" x14ac:dyDescent="0.25">
      <c r="A37" t="str">
        <f ca="1">IF(H37="","",calc!CY156)</f>
        <v/>
      </c>
      <c r="B37" t="str">
        <f ca="1">IF(H37="","",calc!CZ156)</f>
        <v/>
      </c>
      <c r="C37" t="str">
        <f ca="1">IF(H37="","",calc!DA156)</f>
        <v/>
      </c>
      <c r="D37" t="str">
        <f ca="1">IF(H37="","",calc!DB156)</f>
        <v/>
      </c>
      <c r="E37" t="str">
        <f ca="1">IF(H37="","",calc!DC156)</f>
        <v/>
      </c>
      <c r="F37" t="str">
        <f ca="1">IF(H37="","",calc!DD156)</f>
        <v/>
      </c>
      <c r="G37" t="str">
        <f ca="1">IF(H37="","",calc!DE156)</f>
        <v/>
      </c>
      <c r="H37" t="str">
        <f ca="1">IF(calc!DF156&gt;0,calc!DF156,"")</f>
        <v/>
      </c>
      <c r="I37" t="str">
        <f ca="1">IF(calc!DG156&gt;0,calc!DG156,"")</f>
        <v/>
      </c>
      <c r="J37" t="str">
        <f ca="1">calc!DH156</f>
        <v xml:space="preserve"> </v>
      </c>
    </row>
    <row r="38" spans="1:10" x14ac:dyDescent="0.25">
      <c r="A38" t="str">
        <f ca="1">IF(H38="","",calc!CY157)</f>
        <v/>
      </c>
      <c r="B38" t="str">
        <f ca="1">IF(H38="","",calc!CZ157)</f>
        <v/>
      </c>
      <c r="C38" t="str">
        <f ca="1">IF(H38="","",calc!DA157)</f>
        <v/>
      </c>
      <c r="D38" t="str">
        <f ca="1">IF(H38="","",calc!DB157)</f>
        <v/>
      </c>
      <c r="E38" t="str">
        <f ca="1">IF(H38="","",calc!DC157)</f>
        <v/>
      </c>
      <c r="F38" t="str">
        <f ca="1">IF(H38="","",calc!DD157)</f>
        <v/>
      </c>
      <c r="G38" t="str">
        <f ca="1">IF(H38="","",calc!DE157)</f>
        <v/>
      </c>
      <c r="H38" t="str">
        <f ca="1">IF(calc!DF157&gt;0,calc!DF157,"")</f>
        <v/>
      </c>
      <c r="I38" t="str">
        <f ca="1">IF(calc!DG157&gt;0,calc!DG157,"")</f>
        <v/>
      </c>
      <c r="J38" t="str">
        <f ca="1">calc!DH157</f>
        <v xml:space="preserve"> </v>
      </c>
    </row>
    <row r="39" spans="1:10" x14ac:dyDescent="0.25">
      <c r="A39" t="str">
        <f ca="1">IF(H39="","",calc!CY158)</f>
        <v/>
      </c>
      <c r="B39" t="str">
        <f ca="1">IF(H39="","",calc!CZ158)</f>
        <v/>
      </c>
      <c r="C39" t="str">
        <f ca="1">IF(H39="","",calc!DA158)</f>
        <v/>
      </c>
      <c r="D39" t="str">
        <f ca="1">IF(H39="","",calc!DB158)</f>
        <v/>
      </c>
      <c r="E39" t="str">
        <f ca="1">IF(H39="","",calc!DC158)</f>
        <v/>
      </c>
      <c r="F39" t="str">
        <f ca="1">IF(H39="","",calc!DD158)</f>
        <v/>
      </c>
      <c r="G39" t="str">
        <f ca="1">IF(H39="","",calc!DE158)</f>
        <v/>
      </c>
      <c r="H39" t="str">
        <f ca="1">IF(calc!DF158&gt;0,calc!DF158,"")</f>
        <v/>
      </c>
      <c r="I39" t="str">
        <f ca="1">IF(calc!DG158&gt;0,calc!DG158,"")</f>
        <v/>
      </c>
      <c r="J39" t="str">
        <f ca="1">calc!DH158</f>
        <v xml:space="preserve"> </v>
      </c>
    </row>
    <row r="40" spans="1:10" x14ac:dyDescent="0.25">
      <c r="A40" t="str">
        <f ca="1">IF(H40="","",calc!CY159)</f>
        <v/>
      </c>
      <c r="B40" t="str">
        <f ca="1">IF(H40="","",calc!CZ159)</f>
        <v/>
      </c>
      <c r="C40" t="str">
        <f ca="1">IF(H40="","",calc!DA159)</f>
        <v/>
      </c>
      <c r="D40" t="str">
        <f ca="1">IF(H40="","",calc!DB159)</f>
        <v/>
      </c>
      <c r="E40" t="str">
        <f ca="1">IF(H40="","",calc!DC159)</f>
        <v/>
      </c>
      <c r="F40" t="str">
        <f ca="1">IF(H40="","",calc!DD159)</f>
        <v/>
      </c>
      <c r="G40" t="str">
        <f ca="1">IF(H40="","",calc!DE159)</f>
        <v/>
      </c>
      <c r="H40" t="str">
        <f ca="1">IF(calc!DF159&gt;0,calc!DF159,"")</f>
        <v/>
      </c>
      <c r="I40" t="str">
        <f ca="1">IF(calc!DG159&gt;0,calc!DG159,"")</f>
        <v/>
      </c>
      <c r="J40" t="str">
        <f ca="1">calc!DH159</f>
        <v xml:space="preserve"> </v>
      </c>
    </row>
    <row r="41" spans="1:10" x14ac:dyDescent="0.25">
      <c r="A41" t="str">
        <f ca="1">IF(H41="","",calc!CY160)</f>
        <v/>
      </c>
      <c r="B41" t="str">
        <f ca="1">IF(H41="","",calc!CZ160)</f>
        <v/>
      </c>
      <c r="C41" t="str">
        <f ca="1">IF(H41="","",calc!DA160)</f>
        <v/>
      </c>
      <c r="D41" t="str">
        <f ca="1">IF(H41="","",calc!DB160)</f>
        <v/>
      </c>
      <c r="E41" t="str">
        <f ca="1">IF(H41="","",calc!DC160)</f>
        <v/>
      </c>
      <c r="F41" t="str">
        <f ca="1">IF(H41="","",calc!DD160)</f>
        <v/>
      </c>
      <c r="G41" t="str">
        <f ca="1">IF(H41="","",calc!DE160)</f>
        <v/>
      </c>
      <c r="H41" t="str">
        <f ca="1">IF(calc!DF160&gt;0,calc!DF160,"")</f>
        <v/>
      </c>
      <c r="I41" t="str">
        <f ca="1">IF(calc!DG160&gt;0,calc!DG160,"")</f>
        <v/>
      </c>
      <c r="J41" t="str">
        <f ca="1">calc!DH160</f>
        <v xml:space="preserve"> </v>
      </c>
    </row>
    <row r="42" spans="1:10" x14ac:dyDescent="0.25">
      <c r="A42" t="str">
        <f ca="1">IF(H42="","",calc!CY161)</f>
        <v/>
      </c>
      <c r="B42" t="str">
        <f ca="1">IF(H42="","",calc!CZ161)</f>
        <v/>
      </c>
      <c r="C42" t="str">
        <f ca="1">IF(H42="","",calc!DA161)</f>
        <v/>
      </c>
      <c r="D42" t="str">
        <f ca="1">IF(H42="","",calc!DB161)</f>
        <v/>
      </c>
      <c r="E42" t="str">
        <f ca="1">IF(H42="","",calc!DC161)</f>
        <v/>
      </c>
      <c r="F42" t="str">
        <f ca="1">IF(H42="","",calc!DD161)</f>
        <v/>
      </c>
      <c r="G42" t="str">
        <f ca="1">IF(H42="","",calc!DE161)</f>
        <v/>
      </c>
      <c r="H42" t="str">
        <f ca="1">IF(calc!DF161&gt;0,calc!DF161,"")</f>
        <v/>
      </c>
      <c r="I42" t="str">
        <f ca="1">IF(calc!DG161&gt;0,calc!DG161,"")</f>
        <v/>
      </c>
      <c r="J42" t="str">
        <f ca="1">calc!DH161</f>
        <v xml:space="preserve"> </v>
      </c>
    </row>
    <row r="43" spans="1:10" x14ac:dyDescent="0.25">
      <c r="A43" t="str">
        <f ca="1">IF(H43="","",calc!CY162)</f>
        <v/>
      </c>
      <c r="B43" t="str">
        <f ca="1">IF(H43="","",calc!CZ162)</f>
        <v/>
      </c>
      <c r="C43" t="str">
        <f ca="1">IF(H43="","",calc!DA162)</f>
        <v/>
      </c>
      <c r="D43" t="str">
        <f ca="1">IF(H43="","",calc!DB162)</f>
        <v/>
      </c>
      <c r="E43" t="str">
        <f ca="1">IF(H43="","",calc!DC162)</f>
        <v/>
      </c>
      <c r="F43" t="str">
        <f ca="1">IF(H43="","",calc!DD162)</f>
        <v/>
      </c>
      <c r="G43" t="str">
        <f ca="1">IF(H43="","",calc!DE162)</f>
        <v/>
      </c>
      <c r="H43" t="str">
        <f ca="1">IF(calc!DF162&gt;0,calc!DF162,"")</f>
        <v/>
      </c>
      <c r="I43" t="str">
        <f ca="1">IF(calc!DG162&gt;0,calc!DG162,"")</f>
        <v/>
      </c>
      <c r="J43" t="str">
        <f ca="1">calc!DH162</f>
        <v xml:space="preserve"> </v>
      </c>
    </row>
    <row r="44" spans="1:10" x14ac:dyDescent="0.25">
      <c r="A44" t="str">
        <f ca="1">IF(H44="","",calc!CY163)</f>
        <v/>
      </c>
      <c r="B44" t="str">
        <f ca="1">IF(H44="","",calc!CZ163)</f>
        <v/>
      </c>
      <c r="C44" t="str">
        <f ca="1">IF(H44="","",calc!DA163)</f>
        <v/>
      </c>
      <c r="D44" t="str">
        <f ca="1">IF(H44="","",calc!DB163)</f>
        <v/>
      </c>
      <c r="E44" t="str">
        <f ca="1">IF(H44="","",calc!DC163)</f>
        <v/>
      </c>
      <c r="F44" t="str">
        <f ca="1">IF(H44="","",calc!DD163)</f>
        <v/>
      </c>
      <c r="G44" t="str">
        <f ca="1">IF(H44="","",calc!DE163)</f>
        <v/>
      </c>
      <c r="H44" t="str">
        <f ca="1">IF(calc!DF163&gt;0,calc!DF163,"")</f>
        <v/>
      </c>
      <c r="I44" t="str">
        <f ca="1">IF(calc!DG163&gt;0,calc!DG163,"")</f>
        <v/>
      </c>
      <c r="J44" t="str">
        <f ca="1">calc!DH163</f>
        <v xml:space="preserve"> </v>
      </c>
    </row>
    <row r="45" spans="1:10" x14ac:dyDescent="0.25">
      <c r="A45" t="str">
        <f ca="1">IF(H45="","",calc!CY164)</f>
        <v/>
      </c>
      <c r="B45" t="str">
        <f ca="1">IF(H45="","",calc!CZ164)</f>
        <v/>
      </c>
      <c r="C45" t="str">
        <f ca="1">IF(H45="","",calc!DA164)</f>
        <v/>
      </c>
      <c r="D45" t="str">
        <f ca="1">IF(H45="","",calc!DB164)</f>
        <v/>
      </c>
      <c r="E45" t="str">
        <f ca="1">IF(H45="","",calc!DC164)</f>
        <v/>
      </c>
      <c r="F45" t="str">
        <f ca="1">IF(H45="","",calc!DD164)</f>
        <v/>
      </c>
      <c r="G45" t="str">
        <f ca="1">IF(H45="","",calc!DE164)</f>
        <v/>
      </c>
      <c r="H45" t="str">
        <f ca="1">IF(calc!DF164&gt;0,calc!DF164,"")</f>
        <v/>
      </c>
      <c r="I45" t="str">
        <f ca="1">IF(calc!DG164&gt;0,calc!DG164,"")</f>
        <v/>
      </c>
      <c r="J45" t="str">
        <f ca="1">calc!DH164</f>
        <v xml:space="preserve"> </v>
      </c>
    </row>
    <row r="46" spans="1:10" x14ac:dyDescent="0.25">
      <c r="A46" t="str">
        <f ca="1">IF(H46="","",calc!CY165)</f>
        <v/>
      </c>
      <c r="B46" t="str">
        <f ca="1">IF(H46="","",calc!CZ165)</f>
        <v/>
      </c>
      <c r="C46" t="str">
        <f ca="1">IF(H46="","",calc!DA165)</f>
        <v/>
      </c>
      <c r="D46" t="str">
        <f ca="1">IF(H46="","",calc!DB165)</f>
        <v/>
      </c>
      <c r="E46" t="str">
        <f ca="1">IF(H46="","",calc!DC165)</f>
        <v/>
      </c>
      <c r="F46" t="str">
        <f ca="1">IF(H46="","",calc!DD165)</f>
        <v/>
      </c>
      <c r="G46" t="str">
        <f ca="1">IF(H46="","",calc!DE165)</f>
        <v/>
      </c>
      <c r="H46" t="str">
        <f ca="1">IF(calc!DF165&gt;0,calc!DF165,"")</f>
        <v/>
      </c>
      <c r="I46" t="str">
        <f ca="1">IF(calc!DG165&gt;0,calc!DG165,"")</f>
        <v/>
      </c>
      <c r="J46" t="str">
        <f ca="1">calc!DH165</f>
        <v xml:space="preserve"> </v>
      </c>
    </row>
    <row r="47" spans="1:10" x14ac:dyDescent="0.25">
      <c r="A47" t="str">
        <f ca="1">IF(H47="","",calc!CY166)</f>
        <v/>
      </c>
      <c r="B47" t="str">
        <f ca="1">IF(H47="","",calc!CZ166)</f>
        <v/>
      </c>
      <c r="C47" t="str">
        <f ca="1">IF(H47="","",calc!DA166)</f>
        <v/>
      </c>
      <c r="D47" t="str">
        <f ca="1">IF(H47="","",calc!DB166)</f>
        <v/>
      </c>
      <c r="E47" t="str">
        <f ca="1">IF(H47="","",calc!DC166)</f>
        <v/>
      </c>
      <c r="F47" t="str">
        <f ca="1">IF(H47="","",calc!DD166)</f>
        <v/>
      </c>
      <c r="G47" t="str">
        <f ca="1">IF(H47="","",calc!DE166)</f>
        <v/>
      </c>
      <c r="H47" t="str">
        <f ca="1">IF(calc!DF166&gt;0,calc!DF166,"")</f>
        <v/>
      </c>
      <c r="I47" t="str">
        <f ca="1">IF(calc!DG166&gt;0,calc!DG166,"")</f>
        <v/>
      </c>
      <c r="J47" t="str">
        <f ca="1">calc!DH166</f>
        <v xml:space="preserve"> </v>
      </c>
    </row>
    <row r="48" spans="1:10" x14ac:dyDescent="0.25">
      <c r="A48" t="str">
        <f ca="1">IF(H48="","",calc!CY167)</f>
        <v/>
      </c>
      <c r="B48" t="str">
        <f ca="1">IF(H48="","",calc!CZ167)</f>
        <v/>
      </c>
      <c r="C48" t="str">
        <f ca="1">IF(H48="","",calc!DA167)</f>
        <v/>
      </c>
      <c r="D48" t="str">
        <f ca="1">IF(H48="","",calc!DB167)</f>
        <v/>
      </c>
      <c r="E48" t="str">
        <f ca="1">IF(H48="","",calc!DC167)</f>
        <v/>
      </c>
      <c r="F48" t="str">
        <f ca="1">IF(H48="","",calc!DD167)</f>
        <v/>
      </c>
      <c r="G48" t="str">
        <f ca="1">IF(H48="","",calc!DE167)</f>
        <v/>
      </c>
      <c r="H48" t="str">
        <f ca="1">IF(calc!DF167&gt;0,calc!DF167,"")</f>
        <v/>
      </c>
      <c r="I48" t="str">
        <f ca="1">IF(calc!DG167&gt;0,calc!DG167,"")</f>
        <v/>
      </c>
      <c r="J48" t="str">
        <f ca="1">calc!DH167</f>
        <v xml:space="preserve"> </v>
      </c>
    </row>
    <row r="49" spans="1:10" x14ac:dyDescent="0.25">
      <c r="A49" t="str">
        <f ca="1">IF(H49="","",calc!CY168)</f>
        <v/>
      </c>
      <c r="B49" t="str">
        <f ca="1">IF(H49="","",calc!CZ168)</f>
        <v/>
      </c>
      <c r="C49" t="str">
        <f ca="1">IF(H49="","",calc!DA168)</f>
        <v/>
      </c>
      <c r="D49" t="str">
        <f ca="1">IF(H49="","",calc!DB168)</f>
        <v/>
      </c>
      <c r="E49" t="str">
        <f ca="1">IF(H49="","",calc!DC168)</f>
        <v/>
      </c>
      <c r="F49" t="str">
        <f ca="1">IF(H49="","",calc!DD168)</f>
        <v/>
      </c>
      <c r="G49" t="str">
        <f ca="1">IF(H49="","",calc!DE168)</f>
        <v/>
      </c>
      <c r="H49" t="str">
        <f ca="1">IF(calc!DF168&gt;0,calc!DF168,"")</f>
        <v/>
      </c>
      <c r="I49" t="str">
        <f ca="1">IF(calc!DG168&gt;0,calc!DG168,"")</f>
        <v/>
      </c>
      <c r="J49" t="str">
        <f ca="1">calc!DH168</f>
        <v xml:space="preserve"> </v>
      </c>
    </row>
    <row r="50" spans="1:10" x14ac:dyDescent="0.25">
      <c r="A50" t="str">
        <f ca="1">IF(H50="","",calc!CY169)</f>
        <v/>
      </c>
      <c r="B50" t="str">
        <f ca="1">IF(H50="","",calc!CZ169)</f>
        <v/>
      </c>
      <c r="C50" t="str">
        <f ca="1">IF(H50="","",calc!DA169)</f>
        <v/>
      </c>
      <c r="D50" t="str">
        <f ca="1">IF(H50="","",calc!DB169)</f>
        <v/>
      </c>
      <c r="E50" t="str">
        <f ca="1">IF(H50="","",calc!DC169)</f>
        <v/>
      </c>
      <c r="F50" t="str">
        <f ca="1">IF(H50="","",calc!DD169)</f>
        <v/>
      </c>
      <c r="G50" t="str">
        <f ca="1">IF(H50="","",calc!DE169)</f>
        <v/>
      </c>
      <c r="H50" t="str">
        <f ca="1">IF(calc!DF169&gt;0,calc!DF169,"")</f>
        <v/>
      </c>
      <c r="I50" t="str">
        <f ca="1">IF(calc!DG169&gt;0,calc!DG169,"")</f>
        <v/>
      </c>
      <c r="J50" t="str">
        <f ca="1">calc!DH169</f>
        <v xml:space="preserve"> </v>
      </c>
    </row>
    <row r="51" spans="1:10" x14ac:dyDescent="0.25">
      <c r="A51" t="str">
        <f ca="1">IF(H51="","",calc!CY170)</f>
        <v/>
      </c>
      <c r="B51" t="str">
        <f ca="1">IF(H51="","",calc!CZ170)</f>
        <v/>
      </c>
      <c r="C51" t="str">
        <f ca="1">IF(H51="","",calc!DA170)</f>
        <v/>
      </c>
      <c r="D51" t="str">
        <f ca="1">IF(H51="","",calc!DB170)</f>
        <v/>
      </c>
      <c r="E51" t="str">
        <f ca="1">IF(H51="","",calc!DC170)</f>
        <v/>
      </c>
      <c r="F51" t="str">
        <f ca="1">IF(H51="","",calc!DD170)</f>
        <v/>
      </c>
      <c r="G51" t="str">
        <f ca="1">IF(H51="","",calc!DE170)</f>
        <v/>
      </c>
      <c r="H51" t="str">
        <f ca="1">IF(calc!DF170&gt;0,calc!DF170,"")</f>
        <v/>
      </c>
      <c r="I51" t="str">
        <f ca="1">IF(calc!DG170&gt;0,calc!DG170,"")</f>
        <v/>
      </c>
      <c r="J51" t="str">
        <f ca="1">calc!DH170</f>
        <v xml:space="preserve"> </v>
      </c>
    </row>
    <row r="52" spans="1:10" x14ac:dyDescent="0.25">
      <c r="A52" t="str">
        <f ca="1">IF(H52="","",calc!CY171)</f>
        <v/>
      </c>
      <c r="B52" t="str">
        <f ca="1">IF(H52="","",calc!CZ171)</f>
        <v/>
      </c>
      <c r="C52" t="str">
        <f ca="1">IF(H52="","",calc!DA171)</f>
        <v/>
      </c>
      <c r="D52" t="str">
        <f ca="1">IF(H52="","",calc!DB171)</f>
        <v/>
      </c>
      <c r="E52" t="str">
        <f ca="1">IF(H52="","",calc!DC171)</f>
        <v/>
      </c>
      <c r="F52" t="str">
        <f ca="1">IF(H52="","",calc!DD171)</f>
        <v/>
      </c>
      <c r="G52" t="str">
        <f ca="1">IF(H52="","",calc!DE171)</f>
        <v/>
      </c>
      <c r="H52" t="str">
        <f ca="1">IF(calc!DF171&gt;0,calc!DF171,"")</f>
        <v/>
      </c>
      <c r="I52" t="str">
        <f ca="1">IF(calc!DG171&gt;0,calc!DG171,"")</f>
        <v/>
      </c>
      <c r="J52" t="str">
        <f ca="1">calc!DH171</f>
        <v xml:space="preserve"> </v>
      </c>
    </row>
    <row r="53" spans="1:10" x14ac:dyDescent="0.25">
      <c r="A53" t="str">
        <f ca="1">IF(H53="","",calc!CY172)</f>
        <v/>
      </c>
      <c r="B53" t="str">
        <f ca="1">IF(H53="","",calc!CZ172)</f>
        <v/>
      </c>
      <c r="C53" t="str">
        <f ca="1">IF(H53="","",calc!DA172)</f>
        <v/>
      </c>
      <c r="D53" t="str">
        <f ca="1">IF(H53="","",calc!DB172)</f>
        <v/>
      </c>
      <c r="E53" t="str">
        <f ca="1">IF(H53="","",calc!DC172)</f>
        <v/>
      </c>
      <c r="F53" t="str">
        <f ca="1">IF(H53="","",calc!DD172)</f>
        <v/>
      </c>
      <c r="G53" t="str">
        <f ca="1">IF(H53="","",calc!DE172)</f>
        <v/>
      </c>
      <c r="H53" t="str">
        <f ca="1">IF(calc!DF172&gt;0,calc!DF172,"")</f>
        <v/>
      </c>
      <c r="I53" t="str">
        <f ca="1">IF(calc!DG172&gt;0,calc!DG172,"")</f>
        <v/>
      </c>
      <c r="J53" t="str">
        <f ca="1">calc!DH172</f>
        <v xml:space="preserve"> </v>
      </c>
    </row>
    <row r="54" spans="1:10" x14ac:dyDescent="0.25">
      <c r="A54" t="str">
        <f ca="1">IF(H54="","",calc!CY173)</f>
        <v/>
      </c>
      <c r="B54" t="str">
        <f ca="1">IF(H54="","",calc!CZ173)</f>
        <v/>
      </c>
      <c r="C54" t="str">
        <f ca="1">IF(H54="","",calc!DA173)</f>
        <v/>
      </c>
      <c r="D54" t="str">
        <f ca="1">IF(H54="","",calc!DB173)</f>
        <v/>
      </c>
      <c r="E54" t="str">
        <f ca="1">IF(H54="","",calc!DC173)</f>
        <v/>
      </c>
      <c r="F54" t="str">
        <f ca="1">IF(H54="","",calc!DD173)</f>
        <v/>
      </c>
      <c r="G54" t="str">
        <f ca="1">IF(H54="","",calc!DE173)</f>
        <v/>
      </c>
      <c r="H54" t="str">
        <f ca="1">IF(calc!DF173&gt;0,calc!DF173,"")</f>
        <v/>
      </c>
      <c r="I54" t="str">
        <f ca="1">IF(calc!DG173&gt;0,calc!DG173,"")</f>
        <v/>
      </c>
      <c r="J54" t="str">
        <f ca="1">calc!DH173</f>
        <v xml:space="preserve"> </v>
      </c>
    </row>
    <row r="55" spans="1:10" x14ac:dyDescent="0.25">
      <c r="A55" t="str">
        <f ca="1">IF(H55="","",calc!CY174)</f>
        <v/>
      </c>
      <c r="B55" t="str">
        <f ca="1">IF(H55="","",calc!CZ174)</f>
        <v/>
      </c>
      <c r="C55" t="str">
        <f ca="1">IF(H55="","",calc!DA174)</f>
        <v/>
      </c>
      <c r="D55" t="str">
        <f ca="1">IF(H55="","",calc!DB174)</f>
        <v/>
      </c>
      <c r="E55" t="str">
        <f ca="1">IF(H55="","",calc!DC174)</f>
        <v/>
      </c>
      <c r="F55" t="str">
        <f ca="1">IF(H55="","",calc!DD174)</f>
        <v/>
      </c>
      <c r="G55" t="str">
        <f ca="1">IF(H55="","",calc!DE174)</f>
        <v/>
      </c>
      <c r="H55" t="str">
        <f ca="1">IF(calc!DF174&gt;0,calc!DF174,"")</f>
        <v/>
      </c>
      <c r="I55" t="str">
        <f ca="1">IF(calc!DG174&gt;0,calc!DG174,"")</f>
        <v/>
      </c>
      <c r="J55" t="str">
        <f ca="1">calc!DH174</f>
        <v xml:space="preserve"> </v>
      </c>
    </row>
    <row r="56" spans="1:10" x14ac:dyDescent="0.25">
      <c r="A56" s="41"/>
      <c r="B56" s="41"/>
      <c r="C56" s="41"/>
      <c r="D56" s="41"/>
      <c r="E56" s="41"/>
      <c r="F56" s="41"/>
      <c r="G56" s="41"/>
      <c r="H56" s="41"/>
    </row>
  </sheetData>
  <mergeCells count="3">
    <mergeCell ref="L6:M8"/>
    <mergeCell ref="L9:M11"/>
    <mergeCell ref="L13:M13"/>
  </mergeCells>
  <dataValidations count="2">
    <dataValidation type="list" allowBlank="1" showInputMessage="1" showErrorMessage="1" sqref="A3" xr:uid="{FF7AA6BC-B5BC-4427-96A9-93320E7FBE0D}">
      <formula1>Names</formula1>
    </dataValidation>
    <dataValidation type="list" allowBlank="1" showInputMessage="1" showErrorMessage="1" sqref="A2" xr:uid="{D0DA2E6B-E5DF-4042-80F6-F4CB7B388028}">
      <formula1>Names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521CBC-1B50-4C21-AC9C-B19133AD5EFF}">
  <dimension ref="A1:K101"/>
  <sheetViews>
    <sheetView topLeftCell="A2" workbookViewId="0">
      <selection activeCell="N16" sqref="N16"/>
    </sheetView>
  </sheetViews>
  <sheetFormatPr defaultRowHeight="15" x14ac:dyDescent="0.25"/>
  <cols>
    <col min="1" max="1" width="35" customWidth="1"/>
  </cols>
  <sheetData>
    <row r="1" spans="1:11" ht="15.75" thickBot="1" x14ac:dyDescent="0.3">
      <c r="A1" s="1" t="s">
        <v>124</v>
      </c>
      <c r="B1" s="6" t="s">
        <v>0</v>
      </c>
      <c r="C1" s="6" t="s">
        <v>1</v>
      </c>
      <c r="D1" s="6" t="s">
        <v>2</v>
      </c>
      <c r="E1" s="6" t="s">
        <v>3</v>
      </c>
      <c r="F1" s="7" t="s">
        <v>4</v>
      </c>
      <c r="G1" s="7" t="s">
        <v>5</v>
      </c>
      <c r="H1" s="7" t="s">
        <v>6</v>
      </c>
      <c r="I1" s="39" t="s">
        <v>227</v>
      </c>
      <c r="J1" s="39" t="s">
        <v>228</v>
      </c>
      <c r="K1" s="39" t="s">
        <v>229</v>
      </c>
    </row>
    <row r="2" spans="1:11" x14ac:dyDescent="0.25">
      <c r="A2" s="38" t="s">
        <v>156</v>
      </c>
      <c r="B2" s="38">
        <v>33</v>
      </c>
      <c r="C2" s="38">
        <v>25</v>
      </c>
      <c r="D2" s="38">
        <v>7</v>
      </c>
      <c r="E2" s="38">
        <v>27</v>
      </c>
      <c r="F2" s="38">
        <v>7</v>
      </c>
      <c r="G2" s="38">
        <v>13</v>
      </c>
      <c r="H2" s="38">
        <v>16</v>
      </c>
      <c r="I2" s="40">
        <v>36</v>
      </c>
      <c r="J2" s="40"/>
      <c r="K2" s="40"/>
    </row>
    <row r="3" spans="1:11" x14ac:dyDescent="0.25">
      <c r="A3" s="38" t="s">
        <v>210</v>
      </c>
      <c r="B3" s="38">
        <v>28</v>
      </c>
      <c r="C3" s="38">
        <v>11</v>
      </c>
      <c r="D3" s="38">
        <v>16</v>
      </c>
      <c r="E3" s="38">
        <v>10</v>
      </c>
      <c r="F3" s="38">
        <v>7</v>
      </c>
      <c r="G3" s="38">
        <v>9</v>
      </c>
      <c r="H3" s="38">
        <v>6</v>
      </c>
      <c r="I3" s="40"/>
      <c r="J3" s="40">
        <v>20</v>
      </c>
    </row>
    <row r="4" spans="1:11" x14ac:dyDescent="0.25">
      <c r="A4" s="38" t="s">
        <v>168</v>
      </c>
      <c r="B4" s="38">
        <v>4</v>
      </c>
      <c r="C4" s="38">
        <v>24</v>
      </c>
      <c r="D4" s="38">
        <v>25</v>
      </c>
      <c r="E4" s="38">
        <v>30</v>
      </c>
      <c r="F4" s="38">
        <v>22</v>
      </c>
      <c r="G4" s="38">
        <v>21</v>
      </c>
      <c r="H4" s="38">
        <v>6</v>
      </c>
      <c r="I4" s="40">
        <v>33</v>
      </c>
    </row>
    <row r="5" spans="1:11" x14ac:dyDescent="0.25">
      <c r="A5" s="38" t="s">
        <v>196</v>
      </c>
      <c r="B5" s="38">
        <v>16</v>
      </c>
      <c r="C5" s="38">
        <v>11</v>
      </c>
      <c r="D5" s="38">
        <v>14</v>
      </c>
      <c r="E5" s="38">
        <v>5</v>
      </c>
      <c r="F5" s="38">
        <v>32</v>
      </c>
      <c r="G5" s="38">
        <v>39</v>
      </c>
      <c r="H5" s="38">
        <v>15</v>
      </c>
      <c r="I5" s="40"/>
      <c r="J5" s="40">
        <v>14</v>
      </c>
    </row>
    <row r="6" spans="1:11" x14ac:dyDescent="0.25">
      <c r="A6" s="38" t="s">
        <v>166</v>
      </c>
      <c r="B6" s="38">
        <v>8</v>
      </c>
      <c r="C6" s="38">
        <v>25</v>
      </c>
      <c r="D6" s="38">
        <v>21</v>
      </c>
      <c r="E6" s="38">
        <v>27</v>
      </c>
      <c r="F6" s="38">
        <v>14</v>
      </c>
      <c r="G6" s="38">
        <v>6</v>
      </c>
      <c r="H6" s="38">
        <v>12</v>
      </c>
      <c r="I6" s="40">
        <v>22</v>
      </c>
    </row>
    <row r="7" spans="1:11" x14ac:dyDescent="0.25">
      <c r="A7" s="38" t="s">
        <v>137</v>
      </c>
      <c r="B7" s="38">
        <v>16</v>
      </c>
      <c r="C7" s="38">
        <v>4</v>
      </c>
      <c r="D7" s="38">
        <v>25</v>
      </c>
      <c r="E7" s="38">
        <v>6</v>
      </c>
      <c r="F7" s="38">
        <v>9</v>
      </c>
      <c r="G7" s="38">
        <v>7</v>
      </c>
      <c r="H7" s="38">
        <v>12</v>
      </c>
      <c r="I7" s="40"/>
      <c r="J7" s="40"/>
      <c r="K7" s="40">
        <v>5</v>
      </c>
    </row>
    <row r="8" spans="1:11" x14ac:dyDescent="0.25">
      <c r="A8" s="38" t="s">
        <v>215</v>
      </c>
      <c r="B8" s="38">
        <v>10</v>
      </c>
      <c r="C8" s="38">
        <v>17</v>
      </c>
      <c r="D8" s="38">
        <v>26</v>
      </c>
      <c r="E8" s="38">
        <v>15</v>
      </c>
      <c r="F8" s="38">
        <v>13</v>
      </c>
      <c r="G8" s="38">
        <v>37</v>
      </c>
      <c r="H8" s="38">
        <v>4</v>
      </c>
      <c r="I8" s="40"/>
      <c r="J8" s="40">
        <v>7</v>
      </c>
    </row>
    <row r="9" spans="1:11" x14ac:dyDescent="0.25">
      <c r="A9" s="38" t="s">
        <v>161</v>
      </c>
      <c r="B9" s="38">
        <v>15</v>
      </c>
      <c r="C9" s="38">
        <v>13</v>
      </c>
      <c r="D9" s="38">
        <v>28</v>
      </c>
      <c r="E9" s="38">
        <v>14</v>
      </c>
      <c r="F9" s="38">
        <v>26</v>
      </c>
      <c r="G9" s="38">
        <v>14</v>
      </c>
      <c r="H9" s="38">
        <v>7</v>
      </c>
      <c r="I9" s="40">
        <v>30</v>
      </c>
    </row>
    <row r="10" spans="1:11" x14ac:dyDescent="0.25">
      <c r="A10" s="38" t="s">
        <v>209</v>
      </c>
      <c r="B10" s="38">
        <v>5</v>
      </c>
      <c r="C10" s="38">
        <v>18</v>
      </c>
      <c r="D10" s="38">
        <v>21</v>
      </c>
      <c r="E10" s="38">
        <v>24</v>
      </c>
      <c r="F10" s="38">
        <v>25</v>
      </c>
      <c r="G10" s="38">
        <v>19</v>
      </c>
      <c r="H10" s="38">
        <v>5</v>
      </c>
      <c r="I10" s="40"/>
      <c r="J10" s="40">
        <v>31</v>
      </c>
    </row>
    <row r="11" spans="1:11" x14ac:dyDescent="0.25">
      <c r="A11" s="38" t="s">
        <v>185</v>
      </c>
      <c r="B11" s="38">
        <v>14</v>
      </c>
      <c r="C11" s="38">
        <v>10</v>
      </c>
      <c r="D11" s="38">
        <v>10</v>
      </c>
      <c r="E11" s="38">
        <v>14</v>
      </c>
      <c r="F11" s="38">
        <v>20</v>
      </c>
      <c r="G11" s="38">
        <v>34</v>
      </c>
      <c r="H11" s="38">
        <v>8</v>
      </c>
      <c r="I11" s="40">
        <v>29</v>
      </c>
    </row>
    <row r="12" spans="1:11" x14ac:dyDescent="0.25">
      <c r="A12" s="38" t="s">
        <v>226</v>
      </c>
      <c r="B12" s="38">
        <v>29</v>
      </c>
      <c r="C12" s="38">
        <v>12</v>
      </c>
      <c r="D12" s="38">
        <v>33</v>
      </c>
      <c r="E12" s="38">
        <v>23</v>
      </c>
      <c r="F12" s="38">
        <v>14</v>
      </c>
      <c r="G12" s="38">
        <v>5</v>
      </c>
      <c r="H12" s="38">
        <v>9</v>
      </c>
      <c r="I12" s="40"/>
      <c r="J12" s="40">
        <v>35</v>
      </c>
    </row>
    <row r="13" spans="1:11" x14ac:dyDescent="0.25">
      <c r="A13" s="38" t="s">
        <v>188</v>
      </c>
      <c r="B13" s="38">
        <v>23</v>
      </c>
      <c r="C13" s="38">
        <v>30</v>
      </c>
      <c r="D13" s="38">
        <v>30</v>
      </c>
      <c r="E13" s="38">
        <v>21</v>
      </c>
      <c r="F13" s="38">
        <v>15</v>
      </c>
      <c r="G13" s="38">
        <v>24</v>
      </c>
      <c r="H13" s="38">
        <v>13</v>
      </c>
      <c r="I13" s="40">
        <v>25</v>
      </c>
    </row>
    <row r="14" spans="1:11" x14ac:dyDescent="0.25">
      <c r="A14" s="38" t="s">
        <v>154</v>
      </c>
      <c r="B14" s="38">
        <v>9</v>
      </c>
      <c r="C14" s="38">
        <v>5</v>
      </c>
      <c r="D14" s="38">
        <v>32</v>
      </c>
      <c r="E14" s="38">
        <v>15</v>
      </c>
      <c r="F14" s="38">
        <v>4</v>
      </c>
      <c r="G14" s="38">
        <v>23</v>
      </c>
      <c r="H14" s="38">
        <v>12</v>
      </c>
      <c r="I14" s="40">
        <v>23</v>
      </c>
      <c r="J14" s="40"/>
      <c r="K14" s="40"/>
    </row>
    <row r="15" spans="1:11" x14ac:dyDescent="0.25">
      <c r="A15" s="38" t="s">
        <v>157</v>
      </c>
      <c r="B15" s="38">
        <v>35</v>
      </c>
      <c r="C15" s="38">
        <v>8</v>
      </c>
      <c r="D15" s="38">
        <v>33</v>
      </c>
      <c r="E15" s="38">
        <v>13</v>
      </c>
      <c r="F15" s="38">
        <v>8</v>
      </c>
      <c r="G15" s="38">
        <v>8</v>
      </c>
      <c r="H15" s="38">
        <v>18</v>
      </c>
      <c r="I15" s="40">
        <v>24</v>
      </c>
      <c r="J15" s="40"/>
      <c r="K15" s="40"/>
    </row>
    <row r="16" spans="1:11" x14ac:dyDescent="0.25">
      <c r="A16" s="38" t="s">
        <v>214</v>
      </c>
      <c r="B16" s="38">
        <v>16</v>
      </c>
      <c r="C16" s="38">
        <v>10</v>
      </c>
      <c r="D16" s="38">
        <v>23</v>
      </c>
      <c r="E16" s="38">
        <v>8</v>
      </c>
      <c r="F16" s="38">
        <v>31</v>
      </c>
      <c r="G16" s="38">
        <v>9</v>
      </c>
      <c r="H16" s="38">
        <v>17</v>
      </c>
      <c r="I16" s="40"/>
      <c r="J16" s="40">
        <v>37</v>
      </c>
    </row>
    <row r="17" spans="1:11" x14ac:dyDescent="0.25">
      <c r="A17" s="38" t="s">
        <v>132</v>
      </c>
      <c r="B17" s="38">
        <v>25</v>
      </c>
      <c r="C17" s="38">
        <v>21</v>
      </c>
      <c r="D17" s="38">
        <v>26</v>
      </c>
      <c r="E17" s="38">
        <v>10</v>
      </c>
      <c r="F17" s="38">
        <v>6</v>
      </c>
      <c r="G17" s="38">
        <v>8</v>
      </c>
      <c r="H17" s="38">
        <v>7</v>
      </c>
      <c r="I17" s="40"/>
      <c r="J17" s="40"/>
      <c r="K17" s="40">
        <v>6</v>
      </c>
    </row>
    <row r="18" spans="1:11" x14ac:dyDescent="0.25">
      <c r="A18" s="38" t="s">
        <v>194</v>
      </c>
      <c r="B18" s="38">
        <v>22</v>
      </c>
      <c r="C18" s="38">
        <v>17</v>
      </c>
      <c r="D18" s="38">
        <v>5</v>
      </c>
      <c r="E18" s="38">
        <v>18</v>
      </c>
      <c r="F18" s="38">
        <v>38</v>
      </c>
      <c r="G18" s="38">
        <v>16</v>
      </c>
      <c r="H18" s="38">
        <v>9</v>
      </c>
      <c r="I18" s="40">
        <v>23</v>
      </c>
      <c r="J18" s="40"/>
    </row>
    <row r="19" spans="1:11" x14ac:dyDescent="0.25">
      <c r="A19" s="38" t="s">
        <v>129</v>
      </c>
      <c r="B19" s="38">
        <v>33</v>
      </c>
      <c r="C19" s="38">
        <v>30</v>
      </c>
      <c r="D19" s="38">
        <v>26</v>
      </c>
      <c r="E19" s="38">
        <v>29</v>
      </c>
      <c r="F19" s="38">
        <v>39</v>
      </c>
      <c r="G19" s="38">
        <v>39</v>
      </c>
      <c r="H19" s="38">
        <v>8</v>
      </c>
      <c r="I19" s="40"/>
      <c r="J19" s="40"/>
      <c r="K19" s="40">
        <v>19</v>
      </c>
    </row>
    <row r="20" spans="1:11" x14ac:dyDescent="0.25">
      <c r="A20" s="38" t="s">
        <v>197</v>
      </c>
      <c r="B20" s="38">
        <v>22</v>
      </c>
      <c r="C20" s="38">
        <v>25</v>
      </c>
      <c r="D20" s="38">
        <v>32</v>
      </c>
      <c r="E20" s="38">
        <v>25</v>
      </c>
      <c r="F20" s="38">
        <v>6</v>
      </c>
      <c r="G20" s="38">
        <v>29</v>
      </c>
      <c r="H20" s="38">
        <v>7</v>
      </c>
      <c r="I20" s="40"/>
      <c r="J20" s="40">
        <v>12</v>
      </c>
    </row>
    <row r="21" spans="1:11" x14ac:dyDescent="0.25">
      <c r="A21" s="38" t="s">
        <v>131</v>
      </c>
      <c r="B21" s="38">
        <v>24</v>
      </c>
      <c r="C21" s="38">
        <v>17</v>
      </c>
      <c r="D21" s="38">
        <v>5</v>
      </c>
      <c r="E21" s="38">
        <v>17</v>
      </c>
      <c r="F21" s="38">
        <v>34</v>
      </c>
      <c r="G21" s="38">
        <v>26</v>
      </c>
      <c r="H21" s="38">
        <v>4</v>
      </c>
      <c r="I21" s="40"/>
      <c r="J21" s="40"/>
      <c r="K21" s="40">
        <v>8</v>
      </c>
    </row>
    <row r="22" spans="1:11" x14ac:dyDescent="0.25">
      <c r="A22" s="38" t="s">
        <v>172</v>
      </c>
      <c r="B22" s="38">
        <v>30</v>
      </c>
      <c r="C22" s="38">
        <v>32</v>
      </c>
      <c r="D22" s="38">
        <v>30</v>
      </c>
      <c r="E22" s="38">
        <v>19</v>
      </c>
      <c r="F22" s="38">
        <v>31</v>
      </c>
      <c r="G22" s="38">
        <v>20</v>
      </c>
      <c r="H22" s="38">
        <v>10</v>
      </c>
      <c r="I22" s="40">
        <v>31</v>
      </c>
    </row>
    <row r="23" spans="1:11" x14ac:dyDescent="0.25">
      <c r="A23" s="38" t="s">
        <v>130</v>
      </c>
      <c r="B23" s="38">
        <v>30</v>
      </c>
      <c r="C23" s="38">
        <v>15</v>
      </c>
      <c r="D23" s="38">
        <v>7</v>
      </c>
      <c r="E23" s="38">
        <v>31</v>
      </c>
      <c r="F23" s="38">
        <v>23</v>
      </c>
      <c r="G23" s="38">
        <v>35</v>
      </c>
      <c r="H23" s="38">
        <v>8</v>
      </c>
      <c r="I23" s="40"/>
      <c r="J23" s="40"/>
      <c r="K23" s="40">
        <v>8</v>
      </c>
    </row>
    <row r="24" spans="1:11" x14ac:dyDescent="0.25">
      <c r="A24" s="38" t="s">
        <v>174</v>
      </c>
      <c r="B24" s="38">
        <v>38</v>
      </c>
      <c r="C24" s="38">
        <v>4</v>
      </c>
      <c r="D24" s="38">
        <v>11</v>
      </c>
      <c r="E24" s="38">
        <v>5</v>
      </c>
      <c r="F24" s="38">
        <v>14</v>
      </c>
      <c r="G24" s="38">
        <v>31</v>
      </c>
      <c r="H24" s="38">
        <v>6</v>
      </c>
      <c r="I24" s="40">
        <v>15</v>
      </c>
    </row>
    <row r="25" spans="1:11" x14ac:dyDescent="0.25">
      <c r="A25" s="38" t="s">
        <v>151</v>
      </c>
      <c r="B25" s="38">
        <v>14</v>
      </c>
      <c r="C25" s="38">
        <v>12</v>
      </c>
      <c r="D25" s="38">
        <v>6</v>
      </c>
      <c r="E25" s="38">
        <v>33</v>
      </c>
      <c r="F25" s="38">
        <v>36</v>
      </c>
      <c r="G25" s="38">
        <v>38</v>
      </c>
      <c r="H25" s="38">
        <v>6</v>
      </c>
      <c r="I25" s="40">
        <v>19</v>
      </c>
      <c r="J25" s="40"/>
      <c r="K25" s="40"/>
    </row>
    <row r="26" spans="1:11" x14ac:dyDescent="0.25">
      <c r="A26" s="38" t="s">
        <v>158</v>
      </c>
      <c r="B26" s="38">
        <v>31</v>
      </c>
      <c r="C26" s="38">
        <v>24</v>
      </c>
      <c r="D26" s="38">
        <v>19</v>
      </c>
      <c r="E26" s="38">
        <v>26</v>
      </c>
      <c r="F26" s="38">
        <v>12</v>
      </c>
      <c r="G26" s="38">
        <v>12</v>
      </c>
      <c r="H26" s="38">
        <v>12</v>
      </c>
      <c r="I26" s="40">
        <v>34</v>
      </c>
    </row>
    <row r="27" spans="1:11" x14ac:dyDescent="0.25">
      <c r="A27" s="38" t="s">
        <v>136</v>
      </c>
      <c r="B27" s="38">
        <v>14</v>
      </c>
      <c r="C27" s="38">
        <v>27</v>
      </c>
      <c r="D27" s="38">
        <v>18</v>
      </c>
      <c r="E27" s="38">
        <v>9</v>
      </c>
      <c r="F27" s="38">
        <v>29</v>
      </c>
      <c r="G27" s="38">
        <v>7</v>
      </c>
      <c r="H27" s="38">
        <v>8</v>
      </c>
      <c r="I27" s="40"/>
      <c r="J27" s="40"/>
      <c r="K27" s="40">
        <v>6</v>
      </c>
    </row>
    <row r="28" spans="1:11" x14ac:dyDescent="0.25">
      <c r="A28" s="38" t="s">
        <v>178</v>
      </c>
      <c r="B28" s="38">
        <v>12</v>
      </c>
      <c r="C28" s="38">
        <v>10</v>
      </c>
      <c r="D28" s="38">
        <v>15</v>
      </c>
      <c r="E28" s="38">
        <v>25</v>
      </c>
      <c r="F28" s="38">
        <v>11</v>
      </c>
      <c r="G28" s="38">
        <v>9</v>
      </c>
      <c r="H28" s="38">
        <v>13</v>
      </c>
      <c r="I28" s="40">
        <v>14</v>
      </c>
    </row>
    <row r="29" spans="1:11" x14ac:dyDescent="0.25">
      <c r="A29" s="38" t="s">
        <v>128</v>
      </c>
      <c r="B29" s="38">
        <v>22</v>
      </c>
      <c r="C29" s="38">
        <v>4</v>
      </c>
      <c r="D29" s="38">
        <v>27</v>
      </c>
      <c r="E29" s="38">
        <v>14</v>
      </c>
      <c r="F29" s="38">
        <v>35</v>
      </c>
      <c r="G29" s="38">
        <v>21</v>
      </c>
      <c r="H29" s="38">
        <v>12</v>
      </c>
      <c r="I29" s="40"/>
      <c r="J29" s="40"/>
      <c r="K29" s="40">
        <v>18</v>
      </c>
    </row>
    <row r="30" spans="1:11" x14ac:dyDescent="0.25">
      <c r="A30" s="38" t="s">
        <v>164</v>
      </c>
      <c r="B30" s="38">
        <v>31</v>
      </c>
      <c r="C30" s="38">
        <v>21</v>
      </c>
      <c r="D30" s="38">
        <v>30</v>
      </c>
      <c r="E30" s="38">
        <v>33</v>
      </c>
      <c r="F30" s="38">
        <v>29</v>
      </c>
      <c r="G30" s="38">
        <v>16</v>
      </c>
      <c r="H30" s="38">
        <v>17</v>
      </c>
      <c r="I30" s="40">
        <v>10</v>
      </c>
    </row>
    <row r="31" spans="1:11" x14ac:dyDescent="0.25">
      <c r="A31" s="38" t="s">
        <v>211</v>
      </c>
      <c r="B31" s="38">
        <v>38</v>
      </c>
      <c r="C31" s="38">
        <v>10</v>
      </c>
      <c r="D31" s="38">
        <v>28</v>
      </c>
      <c r="E31" s="38">
        <v>12</v>
      </c>
      <c r="F31" s="38">
        <v>24</v>
      </c>
      <c r="G31" s="38">
        <v>4</v>
      </c>
      <c r="H31" s="38">
        <v>12</v>
      </c>
      <c r="I31" s="40"/>
      <c r="J31" s="40">
        <v>11</v>
      </c>
    </row>
    <row r="32" spans="1:11" x14ac:dyDescent="0.25">
      <c r="A32" s="38" t="s">
        <v>192</v>
      </c>
      <c r="B32" s="38">
        <v>17</v>
      </c>
      <c r="C32" s="38">
        <v>8</v>
      </c>
      <c r="D32" s="38">
        <v>27</v>
      </c>
      <c r="E32" s="38">
        <v>8</v>
      </c>
      <c r="F32" s="38">
        <v>18</v>
      </c>
      <c r="G32" s="38">
        <v>12</v>
      </c>
      <c r="H32" s="38">
        <v>14</v>
      </c>
      <c r="I32" s="40">
        <v>2</v>
      </c>
      <c r="J32" s="40"/>
    </row>
    <row r="33" spans="1:11" x14ac:dyDescent="0.25">
      <c r="A33" s="38" t="s">
        <v>150</v>
      </c>
      <c r="B33" s="38">
        <v>14</v>
      </c>
      <c r="C33" s="38">
        <v>23</v>
      </c>
      <c r="D33" s="38">
        <v>17</v>
      </c>
      <c r="E33" s="38">
        <v>20</v>
      </c>
      <c r="F33" s="38">
        <v>11</v>
      </c>
      <c r="G33" s="38">
        <v>20</v>
      </c>
      <c r="H33" s="38">
        <v>7</v>
      </c>
      <c r="I33" s="40">
        <v>2</v>
      </c>
      <c r="J33" s="40"/>
      <c r="K33" s="40"/>
    </row>
    <row r="34" spans="1:11" x14ac:dyDescent="0.25">
      <c r="A34" s="38" t="s">
        <v>222</v>
      </c>
      <c r="B34" s="38">
        <v>21</v>
      </c>
      <c r="C34" s="38">
        <v>33</v>
      </c>
      <c r="D34" s="38">
        <v>33</v>
      </c>
      <c r="E34" s="38">
        <v>22</v>
      </c>
      <c r="F34" s="38">
        <v>14</v>
      </c>
      <c r="G34" s="38">
        <v>33</v>
      </c>
      <c r="H34" s="38">
        <v>9</v>
      </c>
      <c r="I34" s="40"/>
      <c r="J34" s="40">
        <v>15</v>
      </c>
    </row>
    <row r="35" spans="1:11" x14ac:dyDescent="0.25">
      <c r="A35" s="38" t="s">
        <v>204</v>
      </c>
      <c r="B35" s="38">
        <v>24</v>
      </c>
      <c r="C35" s="38">
        <v>14</v>
      </c>
      <c r="D35" s="38">
        <v>23</v>
      </c>
      <c r="E35" s="38">
        <v>30</v>
      </c>
      <c r="F35" s="38">
        <v>20</v>
      </c>
      <c r="G35" s="38">
        <v>33</v>
      </c>
      <c r="H35" s="38">
        <v>14</v>
      </c>
      <c r="I35" s="40"/>
      <c r="J35" s="40">
        <v>26</v>
      </c>
    </row>
    <row r="36" spans="1:11" x14ac:dyDescent="0.25">
      <c r="A36" s="38" t="s">
        <v>181</v>
      </c>
      <c r="B36" s="38">
        <v>32</v>
      </c>
      <c r="C36" s="38">
        <v>28</v>
      </c>
      <c r="D36" s="38">
        <v>6</v>
      </c>
      <c r="E36" s="38">
        <v>23</v>
      </c>
      <c r="F36" s="38">
        <v>14</v>
      </c>
      <c r="G36" s="38">
        <v>26</v>
      </c>
      <c r="H36" s="38">
        <v>8</v>
      </c>
      <c r="I36" s="40">
        <v>39</v>
      </c>
    </row>
    <row r="37" spans="1:11" x14ac:dyDescent="0.25">
      <c r="A37" s="38" t="s">
        <v>144</v>
      </c>
      <c r="B37" s="38">
        <v>16</v>
      </c>
      <c r="C37" s="38">
        <v>6</v>
      </c>
      <c r="D37" s="38">
        <v>23</v>
      </c>
      <c r="E37" s="38">
        <v>33</v>
      </c>
      <c r="F37" s="38">
        <v>10</v>
      </c>
      <c r="G37" s="38">
        <v>32</v>
      </c>
      <c r="H37" s="38">
        <v>13</v>
      </c>
      <c r="I37" s="40"/>
      <c r="J37" s="40"/>
      <c r="K37" s="40">
        <v>9</v>
      </c>
    </row>
    <row r="38" spans="1:11" x14ac:dyDescent="0.25">
      <c r="A38" s="38" t="s">
        <v>183</v>
      </c>
      <c r="B38" s="38">
        <v>33</v>
      </c>
      <c r="C38" s="38">
        <v>7</v>
      </c>
      <c r="D38" s="38">
        <v>28</v>
      </c>
      <c r="E38" s="38">
        <v>9</v>
      </c>
      <c r="F38" s="38">
        <v>39</v>
      </c>
      <c r="G38" s="38">
        <v>34</v>
      </c>
      <c r="H38" s="38">
        <v>17</v>
      </c>
      <c r="I38" s="40">
        <v>28</v>
      </c>
    </row>
    <row r="39" spans="1:11" x14ac:dyDescent="0.25">
      <c r="A39" s="38" t="s">
        <v>198</v>
      </c>
      <c r="B39" s="38">
        <v>22</v>
      </c>
      <c r="C39" s="38">
        <v>25</v>
      </c>
      <c r="D39" s="38">
        <v>18</v>
      </c>
      <c r="E39" s="38">
        <v>26</v>
      </c>
      <c r="F39" s="38">
        <v>16</v>
      </c>
      <c r="G39" s="38">
        <v>14</v>
      </c>
      <c r="H39" s="38">
        <v>15</v>
      </c>
      <c r="I39" s="40"/>
      <c r="J39" s="40">
        <v>33</v>
      </c>
    </row>
    <row r="40" spans="1:11" x14ac:dyDescent="0.25">
      <c r="A40" s="38" t="s">
        <v>177</v>
      </c>
      <c r="B40" s="38">
        <v>9</v>
      </c>
      <c r="C40" s="38">
        <v>7</v>
      </c>
      <c r="D40" s="38">
        <v>6</v>
      </c>
      <c r="E40" s="38">
        <v>31</v>
      </c>
      <c r="F40" s="38">
        <v>31</v>
      </c>
      <c r="G40" s="38">
        <v>27</v>
      </c>
      <c r="H40" s="38">
        <v>8</v>
      </c>
      <c r="I40" s="40">
        <v>1</v>
      </c>
    </row>
    <row r="41" spans="1:11" x14ac:dyDescent="0.25">
      <c r="A41" s="38" t="s">
        <v>145</v>
      </c>
      <c r="B41" s="38">
        <v>11</v>
      </c>
      <c r="C41" s="38">
        <v>22</v>
      </c>
      <c r="D41" s="38">
        <v>32</v>
      </c>
      <c r="E41" s="38">
        <v>19</v>
      </c>
      <c r="F41" s="38">
        <v>13</v>
      </c>
      <c r="G41" s="38">
        <v>28</v>
      </c>
      <c r="H41" s="38">
        <v>9</v>
      </c>
      <c r="I41" s="40"/>
      <c r="J41" s="40"/>
      <c r="K41" s="40">
        <v>10</v>
      </c>
    </row>
    <row r="42" spans="1:11" x14ac:dyDescent="0.25">
      <c r="A42" s="38" t="s">
        <v>199</v>
      </c>
      <c r="B42" s="38">
        <v>23</v>
      </c>
      <c r="C42" s="38">
        <v>12</v>
      </c>
      <c r="D42" s="38">
        <v>25</v>
      </c>
      <c r="E42" s="38">
        <v>13</v>
      </c>
      <c r="F42" s="38">
        <v>25</v>
      </c>
      <c r="G42" s="38">
        <v>14</v>
      </c>
      <c r="H42" s="38">
        <v>7</v>
      </c>
      <c r="I42" s="40"/>
      <c r="J42" s="40">
        <v>14</v>
      </c>
    </row>
    <row r="43" spans="1:11" x14ac:dyDescent="0.25">
      <c r="A43" s="38" t="s">
        <v>221</v>
      </c>
      <c r="B43" s="38">
        <v>5</v>
      </c>
      <c r="C43" s="38">
        <v>19</v>
      </c>
      <c r="D43" s="38">
        <v>15</v>
      </c>
      <c r="E43" s="38">
        <v>8</v>
      </c>
      <c r="F43" s="38">
        <v>9</v>
      </c>
      <c r="G43" s="38">
        <v>38</v>
      </c>
      <c r="H43" s="38">
        <v>17</v>
      </c>
      <c r="I43" s="40"/>
      <c r="J43" s="40">
        <v>4</v>
      </c>
    </row>
    <row r="44" spans="1:11" x14ac:dyDescent="0.25">
      <c r="A44" s="38" t="s">
        <v>141</v>
      </c>
      <c r="B44" s="38">
        <v>27</v>
      </c>
      <c r="C44" s="38">
        <v>4</v>
      </c>
      <c r="D44" s="38">
        <v>34</v>
      </c>
      <c r="E44" s="38">
        <v>19</v>
      </c>
      <c r="F44" s="38">
        <v>4</v>
      </c>
      <c r="G44" s="38">
        <v>8</v>
      </c>
      <c r="H44" s="38">
        <v>13</v>
      </c>
      <c r="I44" s="40"/>
      <c r="J44" s="40"/>
      <c r="K44" s="40">
        <v>4</v>
      </c>
    </row>
    <row r="45" spans="1:11" x14ac:dyDescent="0.25">
      <c r="A45" s="38" t="s">
        <v>189</v>
      </c>
      <c r="B45" s="38">
        <v>25</v>
      </c>
      <c r="C45" s="38">
        <v>7</v>
      </c>
      <c r="D45" s="38">
        <v>17</v>
      </c>
      <c r="E45" s="38">
        <v>12</v>
      </c>
      <c r="F45" s="38">
        <v>4</v>
      </c>
      <c r="G45" s="38">
        <v>38</v>
      </c>
      <c r="H45" s="38">
        <v>15</v>
      </c>
      <c r="I45" s="40">
        <v>19</v>
      </c>
    </row>
    <row r="46" spans="1:11" x14ac:dyDescent="0.25">
      <c r="A46" s="38" t="s">
        <v>160</v>
      </c>
      <c r="B46" s="38">
        <v>7</v>
      </c>
      <c r="C46" s="38">
        <v>19</v>
      </c>
      <c r="D46" s="38">
        <v>24</v>
      </c>
      <c r="E46" s="38">
        <v>7</v>
      </c>
      <c r="F46" s="38">
        <v>28</v>
      </c>
      <c r="G46" s="38">
        <v>29</v>
      </c>
      <c r="H46" s="38">
        <v>18</v>
      </c>
      <c r="I46" s="40">
        <v>8</v>
      </c>
    </row>
    <row r="47" spans="1:11" x14ac:dyDescent="0.25">
      <c r="A47" s="38" t="s">
        <v>159</v>
      </c>
      <c r="B47" s="38">
        <v>17</v>
      </c>
      <c r="C47" s="38">
        <v>10</v>
      </c>
      <c r="D47" s="38">
        <v>30</v>
      </c>
      <c r="E47" s="38">
        <v>4</v>
      </c>
      <c r="F47" s="38">
        <v>30</v>
      </c>
      <c r="G47" s="38">
        <v>33</v>
      </c>
      <c r="H47" s="38">
        <v>6</v>
      </c>
      <c r="I47" s="40">
        <v>12</v>
      </c>
    </row>
    <row r="48" spans="1:11" x14ac:dyDescent="0.25">
      <c r="A48" s="38" t="s">
        <v>169</v>
      </c>
      <c r="B48" s="38">
        <v>33</v>
      </c>
      <c r="C48" s="38">
        <v>8</v>
      </c>
      <c r="D48" s="38">
        <v>27</v>
      </c>
      <c r="E48" s="38">
        <v>12</v>
      </c>
      <c r="F48" s="38">
        <v>33</v>
      </c>
      <c r="G48" s="38">
        <v>26</v>
      </c>
      <c r="H48" s="38">
        <v>17</v>
      </c>
      <c r="I48" s="40">
        <v>37</v>
      </c>
    </row>
    <row r="49" spans="1:11" x14ac:dyDescent="0.25">
      <c r="A49" s="38" t="s">
        <v>190</v>
      </c>
      <c r="B49" s="38">
        <v>26</v>
      </c>
      <c r="C49" s="38">
        <v>15</v>
      </c>
      <c r="D49" s="38">
        <v>28</v>
      </c>
      <c r="E49" s="38">
        <v>9</v>
      </c>
      <c r="F49" s="38">
        <v>27</v>
      </c>
      <c r="G49" s="38">
        <v>13</v>
      </c>
      <c r="H49" s="38">
        <v>13</v>
      </c>
      <c r="I49" s="40">
        <v>11</v>
      </c>
      <c r="J49" s="40"/>
    </row>
    <row r="50" spans="1:11" x14ac:dyDescent="0.25">
      <c r="A50" s="38" t="s">
        <v>191</v>
      </c>
      <c r="B50" s="38">
        <v>35</v>
      </c>
      <c r="C50" s="38">
        <v>8</v>
      </c>
      <c r="D50" s="38">
        <v>31</v>
      </c>
      <c r="E50" s="38">
        <v>13</v>
      </c>
      <c r="F50" s="38">
        <v>17</v>
      </c>
      <c r="G50" s="38">
        <v>32</v>
      </c>
      <c r="H50" s="38">
        <v>17</v>
      </c>
      <c r="I50" s="40">
        <v>34</v>
      </c>
      <c r="J50" s="40"/>
    </row>
    <row r="51" spans="1:11" x14ac:dyDescent="0.25">
      <c r="A51" s="38" t="s">
        <v>207</v>
      </c>
      <c r="B51" s="38">
        <v>36</v>
      </c>
      <c r="C51" s="38">
        <v>32</v>
      </c>
      <c r="D51" s="38">
        <v>24</v>
      </c>
      <c r="E51" s="38">
        <v>14</v>
      </c>
      <c r="F51" s="38">
        <v>37</v>
      </c>
      <c r="G51" s="38">
        <v>36</v>
      </c>
      <c r="H51" s="38">
        <v>18</v>
      </c>
      <c r="I51" s="40"/>
      <c r="J51" s="40">
        <v>19</v>
      </c>
    </row>
    <row r="52" spans="1:11" x14ac:dyDescent="0.25">
      <c r="A52" s="38" t="s">
        <v>206</v>
      </c>
      <c r="B52" s="38">
        <v>34</v>
      </c>
      <c r="C52" s="38">
        <v>17</v>
      </c>
      <c r="D52" s="38">
        <v>24</v>
      </c>
      <c r="E52" s="38">
        <v>13</v>
      </c>
      <c r="F52" s="38">
        <v>17</v>
      </c>
      <c r="G52" s="38">
        <v>20</v>
      </c>
      <c r="H52" s="38">
        <v>14</v>
      </c>
      <c r="I52" s="40"/>
      <c r="J52" s="40">
        <v>35</v>
      </c>
    </row>
    <row r="53" spans="1:11" x14ac:dyDescent="0.25">
      <c r="A53" s="38" t="s">
        <v>219</v>
      </c>
      <c r="B53" s="38">
        <v>28</v>
      </c>
      <c r="C53" s="38">
        <v>13</v>
      </c>
      <c r="D53" s="38">
        <v>33</v>
      </c>
      <c r="E53" s="38">
        <v>25</v>
      </c>
      <c r="F53" s="38">
        <v>12</v>
      </c>
      <c r="G53" s="38">
        <v>36</v>
      </c>
      <c r="H53" s="38">
        <v>15</v>
      </c>
      <c r="I53" s="40"/>
      <c r="J53" s="40">
        <v>26</v>
      </c>
    </row>
    <row r="54" spans="1:11" x14ac:dyDescent="0.25">
      <c r="A54" s="38" t="s">
        <v>217</v>
      </c>
      <c r="B54" s="38">
        <v>5</v>
      </c>
      <c r="C54" s="38">
        <v>24</v>
      </c>
      <c r="D54" s="38">
        <v>6</v>
      </c>
      <c r="E54" s="38">
        <v>32</v>
      </c>
      <c r="F54" s="38">
        <v>10</v>
      </c>
      <c r="G54" s="38">
        <v>4</v>
      </c>
      <c r="H54" s="38">
        <v>9</v>
      </c>
      <c r="I54" s="40"/>
      <c r="J54" s="40">
        <v>19</v>
      </c>
    </row>
    <row r="55" spans="1:11" x14ac:dyDescent="0.25">
      <c r="A55" s="38" t="s">
        <v>163</v>
      </c>
      <c r="B55" s="38">
        <v>4</v>
      </c>
      <c r="C55" s="38">
        <v>6</v>
      </c>
      <c r="D55" s="38">
        <v>20</v>
      </c>
      <c r="E55" s="38">
        <v>5</v>
      </c>
      <c r="F55" s="38">
        <v>21</v>
      </c>
      <c r="G55" s="38">
        <v>8</v>
      </c>
      <c r="H55" s="38">
        <v>16</v>
      </c>
      <c r="I55" s="40">
        <v>32</v>
      </c>
    </row>
    <row r="56" spans="1:11" x14ac:dyDescent="0.25">
      <c r="A56" s="38" t="s">
        <v>180</v>
      </c>
      <c r="B56" s="38">
        <v>24</v>
      </c>
      <c r="C56" s="38">
        <v>34</v>
      </c>
      <c r="D56" s="38">
        <v>29</v>
      </c>
      <c r="E56" s="38">
        <v>31</v>
      </c>
      <c r="F56" s="38">
        <v>30</v>
      </c>
      <c r="G56" s="38">
        <v>19</v>
      </c>
      <c r="H56" s="38">
        <v>11</v>
      </c>
      <c r="I56" s="40">
        <v>2</v>
      </c>
    </row>
    <row r="57" spans="1:11" x14ac:dyDescent="0.25">
      <c r="A57" s="38" t="s">
        <v>162</v>
      </c>
      <c r="B57" s="38">
        <v>17</v>
      </c>
      <c r="C57" s="38">
        <v>32</v>
      </c>
      <c r="D57" s="38">
        <v>20</v>
      </c>
      <c r="E57" s="38">
        <v>6</v>
      </c>
      <c r="F57" s="38">
        <v>35</v>
      </c>
      <c r="G57" s="38">
        <v>15</v>
      </c>
      <c r="H57" s="38">
        <v>15</v>
      </c>
      <c r="I57" s="40">
        <v>38</v>
      </c>
    </row>
    <row r="58" spans="1:11" x14ac:dyDescent="0.25">
      <c r="A58" s="38" t="s">
        <v>143</v>
      </c>
      <c r="B58" s="38">
        <v>24</v>
      </c>
      <c r="C58" s="38">
        <v>31</v>
      </c>
      <c r="D58" s="38">
        <v>29</v>
      </c>
      <c r="E58" s="38">
        <v>30</v>
      </c>
      <c r="F58" s="38">
        <v>13</v>
      </c>
      <c r="G58" s="38">
        <v>32</v>
      </c>
      <c r="H58" s="38">
        <v>12</v>
      </c>
      <c r="I58" s="40"/>
      <c r="J58" s="40"/>
      <c r="K58" s="40">
        <v>7</v>
      </c>
    </row>
    <row r="59" spans="1:11" x14ac:dyDescent="0.25">
      <c r="A59" s="38" t="s">
        <v>216</v>
      </c>
      <c r="B59" s="38">
        <v>38</v>
      </c>
      <c r="C59" s="38">
        <v>7</v>
      </c>
      <c r="D59" s="38">
        <v>13</v>
      </c>
      <c r="E59" s="38">
        <v>28</v>
      </c>
      <c r="F59" s="38">
        <v>37</v>
      </c>
      <c r="G59" s="38">
        <v>9</v>
      </c>
      <c r="H59" s="38">
        <v>9</v>
      </c>
      <c r="I59" s="40"/>
      <c r="J59" s="40">
        <v>19</v>
      </c>
    </row>
    <row r="60" spans="1:11" x14ac:dyDescent="0.25">
      <c r="A60" s="38" t="s">
        <v>133</v>
      </c>
      <c r="B60" s="38">
        <v>16</v>
      </c>
      <c r="C60" s="38">
        <v>31</v>
      </c>
      <c r="D60" s="38">
        <v>24</v>
      </c>
      <c r="E60" s="38">
        <v>22</v>
      </c>
      <c r="F60" s="38">
        <v>23</v>
      </c>
      <c r="G60" s="38">
        <v>9</v>
      </c>
      <c r="H60" s="38">
        <v>9</v>
      </c>
      <c r="I60" s="40"/>
      <c r="J60" s="40"/>
      <c r="K60" s="40">
        <v>17</v>
      </c>
    </row>
    <row r="61" spans="1:11" x14ac:dyDescent="0.25">
      <c r="A61" s="38" t="s">
        <v>146</v>
      </c>
      <c r="B61" s="38">
        <v>36</v>
      </c>
      <c r="C61" s="38">
        <v>23</v>
      </c>
      <c r="D61" s="38">
        <v>13</v>
      </c>
      <c r="E61" s="38">
        <v>5</v>
      </c>
      <c r="F61" s="38">
        <v>21</v>
      </c>
      <c r="G61" s="38">
        <v>16</v>
      </c>
      <c r="H61" s="38">
        <v>13</v>
      </c>
      <c r="I61" s="40"/>
      <c r="J61" s="40"/>
      <c r="K61" s="40">
        <v>9</v>
      </c>
    </row>
    <row r="62" spans="1:11" x14ac:dyDescent="0.25">
      <c r="A62" s="38" t="s">
        <v>165</v>
      </c>
      <c r="B62" s="38">
        <v>16</v>
      </c>
      <c r="C62" s="38">
        <v>15</v>
      </c>
      <c r="D62" s="38">
        <v>12</v>
      </c>
      <c r="E62" s="38">
        <v>30</v>
      </c>
      <c r="F62" s="38">
        <v>25</v>
      </c>
      <c r="G62" s="38">
        <v>7</v>
      </c>
      <c r="H62" s="38">
        <v>9</v>
      </c>
      <c r="I62" s="40">
        <v>22</v>
      </c>
    </row>
    <row r="63" spans="1:11" x14ac:dyDescent="0.25">
      <c r="A63" s="38" t="s">
        <v>134</v>
      </c>
      <c r="B63" s="38">
        <v>39</v>
      </c>
      <c r="C63" s="38">
        <v>6</v>
      </c>
      <c r="D63" s="38">
        <v>27</v>
      </c>
      <c r="E63" s="38">
        <v>9</v>
      </c>
      <c r="F63" s="38">
        <v>8</v>
      </c>
      <c r="G63" s="38">
        <v>27</v>
      </c>
      <c r="H63" s="38">
        <v>15</v>
      </c>
      <c r="I63" s="40"/>
      <c r="J63" s="40"/>
      <c r="K63" s="40">
        <v>15</v>
      </c>
    </row>
    <row r="64" spans="1:11" x14ac:dyDescent="0.25">
      <c r="A64" s="38" t="s">
        <v>187</v>
      </c>
      <c r="B64" s="38">
        <v>7</v>
      </c>
      <c r="C64" s="38">
        <v>19</v>
      </c>
      <c r="D64" s="38">
        <v>34</v>
      </c>
      <c r="E64" s="38">
        <v>27</v>
      </c>
      <c r="F64" s="38">
        <v>29</v>
      </c>
      <c r="G64" s="38">
        <v>20</v>
      </c>
      <c r="H64" s="38">
        <v>17</v>
      </c>
      <c r="I64" s="40">
        <v>1</v>
      </c>
    </row>
    <row r="65" spans="1:11" x14ac:dyDescent="0.25">
      <c r="A65" s="38" t="s">
        <v>142</v>
      </c>
      <c r="B65" s="38">
        <v>36</v>
      </c>
      <c r="C65" s="38">
        <v>21</v>
      </c>
      <c r="D65" s="38">
        <v>31</v>
      </c>
      <c r="E65" s="38">
        <v>19</v>
      </c>
      <c r="F65" s="38">
        <v>37</v>
      </c>
      <c r="G65" s="38">
        <v>7</v>
      </c>
      <c r="H65" s="38">
        <v>16</v>
      </c>
      <c r="I65" s="40"/>
      <c r="J65" s="40"/>
      <c r="K65" s="40">
        <v>13</v>
      </c>
    </row>
    <row r="66" spans="1:11" x14ac:dyDescent="0.25">
      <c r="A66" s="38" t="s">
        <v>153</v>
      </c>
      <c r="B66" s="38">
        <v>14</v>
      </c>
      <c r="C66" s="38">
        <v>18</v>
      </c>
      <c r="D66" s="38">
        <v>7</v>
      </c>
      <c r="E66" s="38">
        <v>14</v>
      </c>
      <c r="F66" s="38">
        <v>37</v>
      </c>
      <c r="G66" s="38">
        <v>9</v>
      </c>
      <c r="H66" s="38">
        <v>10</v>
      </c>
      <c r="I66" s="40">
        <v>33</v>
      </c>
      <c r="J66" s="40"/>
      <c r="K66" s="40"/>
    </row>
    <row r="67" spans="1:11" x14ac:dyDescent="0.25">
      <c r="A67" s="38" t="s">
        <v>170</v>
      </c>
      <c r="B67" s="38">
        <v>8</v>
      </c>
      <c r="C67" s="38">
        <v>30</v>
      </c>
      <c r="D67" s="38">
        <v>12</v>
      </c>
      <c r="E67" s="38">
        <v>15</v>
      </c>
      <c r="F67" s="38">
        <v>30</v>
      </c>
      <c r="G67" s="38">
        <v>22</v>
      </c>
      <c r="H67" s="38">
        <v>9</v>
      </c>
      <c r="I67" s="40">
        <v>17</v>
      </c>
    </row>
    <row r="68" spans="1:11" x14ac:dyDescent="0.25">
      <c r="A68" s="38" t="s">
        <v>200</v>
      </c>
      <c r="B68" s="38">
        <v>14</v>
      </c>
      <c r="C68" s="38">
        <v>7</v>
      </c>
      <c r="D68" s="38">
        <v>5</v>
      </c>
      <c r="E68" s="38">
        <v>17</v>
      </c>
      <c r="F68" s="38">
        <v>14</v>
      </c>
      <c r="G68" s="38">
        <v>39</v>
      </c>
      <c r="H68" s="38">
        <v>5</v>
      </c>
      <c r="I68" s="40"/>
      <c r="J68" s="40">
        <v>9</v>
      </c>
    </row>
    <row r="69" spans="1:11" x14ac:dyDescent="0.25">
      <c r="A69" s="38" t="s">
        <v>175</v>
      </c>
      <c r="B69" s="38">
        <v>19</v>
      </c>
      <c r="C69" s="38">
        <v>16</v>
      </c>
      <c r="D69" s="38">
        <v>12</v>
      </c>
      <c r="E69" s="38">
        <v>21</v>
      </c>
      <c r="F69" s="38">
        <v>9</v>
      </c>
      <c r="G69" s="38">
        <v>27</v>
      </c>
      <c r="H69" s="38">
        <v>14</v>
      </c>
      <c r="I69" s="40">
        <v>32</v>
      </c>
    </row>
    <row r="70" spans="1:11" x14ac:dyDescent="0.25">
      <c r="A70" s="38" t="s">
        <v>135</v>
      </c>
      <c r="B70" s="38">
        <v>18</v>
      </c>
      <c r="C70" s="38">
        <v>11</v>
      </c>
      <c r="D70" s="38">
        <v>20</v>
      </c>
      <c r="E70" s="38">
        <v>28</v>
      </c>
      <c r="F70" s="38">
        <v>13</v>
      </c>
      <c r="G70" s="38">
        <v>5</v>
      </c>
      <c r="H70" s="38">
        <v>13</v>
      </c>
      <c r="I70" s="40"/>
      <c r="J70" s="40"/>
      <c r="K70" s="40">
        <v>6</v>
      </c>
    </row>
    <row r="71" spans="1:11" x14ac:dyDescent="0.25">
      <c r="A71" s="38" t="s">
        <v>213</v>
      </c>
      <c r="B71" s="38">
        <v>15</v>
      </c>
      <c r="C71" s="38">
        <v>6</v>
      </c>
      <c r="D71" s="38">
        <v>22</v>
      </c>
      <c r="E71" s="38">
        <v>18</v>
      </c>
      <c r="F71" s="38">
        <v>18</v>
      </c>
      <c r="G71" s="38">
        <v>18</v>
      </c>
      <c r="H71" s="38">
        <v>7</v>
      </c>
      <c r="I71" s="40"/>
      <c r="J71" s="40">
        <v>13</v>
      </c>
    </row>
    <row r="72" spans="1:11" x14ac:dyDescent="0.25">
      <c r="A72" s="38" t="s">
        <v>224</v>
      </c>
      <c r="B72" s="38">
        <v>18</v>
      </c>
      <c r="C72" s="38">
        <v>6</v>
      </c>
      <c r="D72" s="38">
        <v>26</v>
      </c>
      <c r="E72" s="38">
        <v>15</v>
      </c>
      <c r="F72" s="38">
        <v>5</v>
      </c>
      <c r="G72" s="38">
        <v>25</v>
      </c>
      <c r="H72" s="38">
        <v>14</v>
      </c>
      <c r="I72" s="40"/>
      <c r="J72" s="40">
        <v>26</v>
      </c>
    </row>
    <row r="73" spans="1:11" x14ac:dyDescent="0.25">
      <c r="A73" s="38" t="s">
        <v>208</v>
      </c>
      <c r="B73" s="38">
        <v>12</v>
      </c>
      <c r="C73" s="38">
        <v>11</v>
      </c>
      <c r="D73" s="38">
        <v>26</v>
      </c>
      <c r="E73" s="38">
        <v>33</v>
      </c>
      <c r="F73" s="38">
        <v>22</v>
      </c>
      <c r="G73" s="38">
        <v>31</v>
      </c>
      <c r="H73" s="38">
        <v>15</v>
      </c>
      <c r="I73" s="40"/>
      <c r="J73" s="40">
        <v>19</v>
      </c>
    </row>
    <row r="74" spans="1:11" x14ac:dyDescent="0.25">
      <c r="A74" s="38" t="s">
        <v>202</v>
      </c>
      <c r="B74" s="38">
        <v>13</v>
      </c>
      <c r="C74" s="38">
        <v>9</v>
      </c>
      <c r="D74" s="38">
        <v>20</v>
      </c>
      <c r="E74" s="38">
        <v>6</v>
      </c>
      <c r="F74" s="38">
        <v>20</v>
      </c>
      <c r="G74" s="38">
        <v>5</v>
      </c>
      <c r="H74" s="38">
        <v>4</v>
      </c>
      <c r="I74" s="40"/>
      <c r="J74" s="40">
        <v>14</v>
      </c>
    </row>
    <row r="75" spans="1:11" x14ac:dyDescent="0.25">
      <c r="A75" s="38" t="s">
        <v>173</v>
      </c>
      <c r="B75" s="38">
        <v>29</v>
      </c>
      <c r="C75" s="38">
        <v>20</v>
      </c>
      <c r="D75" s="38">
        <v>17</v>
      </c>
      <c r="E75" s="38">
        <v>6</v>
      </c>
      <c r="F75" s="38">
        <v>4</v>
      </c>
      <c r="G75" s="38">
        <v>25</v>
      </c>
      <c r="H75" s="38">
        <v>4</v>
      </c>
      <c r="I75" s="40">
        <v>1</v>
      </c>
    </row>
    <row r="76" spans="1:11" x14ac:dyDescent="0.25">
      <c r="A76" s="38" t="s">
        <v>179</v>
      </c>
      <c r="B76" s="38">
        <v>15</v>
      </c>
      <c r="C76" s="38">
        <v>30</v>
      </c>
      <c r="D76" s="38">
        <v>34</v>
      </c>
      <c r="E76" s="38">
        <v>15</v>
      </c>
      <c r="F76" s="38">
        <v>34</v>
      </c>
      <c r="G76" s="38">
        <v>23</v>
      </c>
      <c r="H76" s="38">
        <v>7</v>
      </c>
      <c r="I76" s="40">
        <v>38</v>
      </c>
    </row>
    <row r="77" spans="1:11" x14ac:dyDescent="0.25">
      <c r="A77" s="38" t="s">
        <v>203</v>
      </c>
      <c r="B77" s="38">
        <v>20</v>
      </c>
      <c r="C77" s="38">
        <v>20</v>
      </c>
      <c r="D77" s="38">
        <v>21</v>
      </c>
      <c r="E77" s="38">
        <v>16</v>
      </c>
      <c r="F77" s="38">
        <v>14</v>
      </c>
      <c r="G77" s="38">
        <v>5</v>
      </c>
      <c r="H77" s="38">
        <v>18</v>
      </c>
      <c r="I77" s="40"/>
      <c r="J77" s="40">
        <v>7</v>
      </c>
    </row>
    <row r="78" spans="1:11" x14ac:dyDescent="0.25">
      <c r="A78" s="38" t="s">
        <v>218</v>
      </c>
      <c r="B78" s="38">
        <v>25</v>
      </c>
      <c r="C78" s="38">
        <v>20</v>
      </c>
      <c r="D78" s="38">
        <v>22</v>
      </c>
      <c r="E78" s="38">
        <v>27</v>
      </c>
      <c r="F78" s="38">
        <v>17</v>
      </c>
      <c r="G78" s="38">
        <v>37</v>
      </c>
      <c r="H78" s="38">
        <v>7</v>
      </c>
      <c r="I78" s="40"/>
      <c r="J78" s="40">
        <v>25</v>
      </c>
    </row>
    <row r="79" spans="1:11" x14ac:dyDescent="0.25">
      <c r="A79" s="38" t="s">
        <v>138</v>
      </c>
      <c r="B79" s="38">
        <v>25</v>
      </c>
      <c r="C79" s="38">
        <v>10</v>
      </c>
      <c r="D79" s="38">
        <v>23</v>
      </c>
      <c r="E79" s="38">
        <v>25</v>
      </c>
      <c r="F79" s="38">
        <v>37</v>
      </c>
      <c r="G79" s="38">
        <v>17</v>
      </c>
      <c r="H79" s="38">
        <v>6</v>
      </c>
      <c r="I79" s="40"/>
      <c r="J79" s="40"/>
      <c r="K79" s="40">
        <v>4</v>
      </c>
    </row>
    <row r="80" spans="1:11" x14ac:dyDescent="0.25">
      <c r="A80" s="38" t="s">
        <v>186</v>
      </c>
      <c r="B80" s="38">
        <v>35</v>
      </c>
      <c r="C80" s="38">
        <v>23</v>
      </c>
      <c r="D80" s="38">
        <v>24</v>
      </c>
      <c r="E80" s="38">
        <v>16</v>
      </c>
      <c r="F80" s="38">
        <v>16</v>
      </c>
      <c r="G80" s="38">
        <v>31</v>
      </c>
      <c r="H80" s="38">
        <v>9</v>
      </c>
      <c r="I80" s="40">
        <v>24</v>
      </c>
    </row>
    <row r="81" spans="1:11" x14ac:dyDescent="0.25">
      <c r="A81" s="38" t="s">
        <v>220</v>
      </c>
      <c r="B81" s="38">
        <v>24</v>
      </c>
      <c r="C81" s="38">
        <v>31</v>
      </c>
      <c r="D81" s="38">
        <v>6</v>
      </c>
      <c r="E81" s="38">
        <v>10</v>
      </c>
      <c r="F81" s="38">
        <v>33</v>
      </c>
      <c r="G81" s="38">
        <v>34</v>
      </c>
      <c r="H81" s="38">
        <v>7</v>
      </c>
      <c r="I81" s="40"/>
      <c r="J81" s="40">
        <v>28</v>
      </c>
    </row>
    <row r="82" spans="1:11" x14ac:dyDescent="0.25">
      <c r="A82" s="38" t="s">
        <v>205</v>
      </c>
      <c r="B82" s="38">
        <v>16</v>
      </c>
      <c r="C82" s="38">
        <v>25</v>
      </c>
      <c r="D82" s="38">
        <v>14</v>
      </c>
      <c r="E82" s="38">
        <v>34</v>
      </c>
      <c r="F82" s="38">
        <v>13</v>
      </c>
      <c r="G82" s="38">
        <v>21</v>
      </c>
      <c r="H82" s="38">
        <v>7</v>
      </c>
      <c r="I82" s="40"/>
      <c r="J82" s="40">
        <v>18</v>
      </c>
    </row>
    <row r="83" spans="1:11" x14ac:dyDescent="0.25">
      <c r="A83" s="38" t="s">
        <v>212</v>
      </c>
      <c r="B83" s="38">
        <v>21</v>
      </c>
      <c r="C83" s="38">
        <v>33</v>
      </c>
      <c r="D83" s="38">
        <v>16</v>
      </c>
      <c r="E83" s="38">
        <v>8</v>
      </c>
      <c r="F83" s="38">
        <v>31</v>
      </c>
      <c r="G83" s="38">
        <v>24</v>
      </c>
      <c r="H83" s="38">
        <v>11</v>
      </c>
      <c r="I83" s="40"/>
      <c r="J83" s="40">
        <v>17</v>
      </c>
    </row>
    <row r="84" spans="1:11" x14ac:dyDescent="0.25">
      <c r="A84" s="38" t="s">
        <v>201</v>
      </c>
      <c r="B84" s="38">
        <v>14</v>
      </c>
      <c r="C84" s="38">
        <v>7</v>
      </c>
      <c r="D84" s="38">
        <v>34</v>
      </c>
      <c r="E84" s="38">
        <v>5</v>
      </c>
      <c r="F84" s="38">
        <v>34</v>
      </c>
      <c r="G84" s="38">
        <v>29</v>
      </c>
      <c r="H84" s="38">
        <v>5</v>
      </c>
      <c r="I84" s="40"/>
      <c r="J84" s="40">
        <v>29</v>
      </c>
    </row>
    <row r="85" spans="1:11" x14ac:dyDescent="0.25">
      <c r="A85" s="38" t="s">
        <v>225</v>
      </c>
      <c r="B85" s="38">
        <v>4</v>
      </c>
      <c r="C85" s="38">
        <v>5</v>
      </c>
      <c r="D85" s="38">
        <v>31</v>
      </c>
      <c r="E85" s="38">
        <v>8</v>
      </c>
      <c r="F85" s="38">
        <v>34</v>
      </c>
      <c r="G85" s="38">
        <v>18</v>
      </c>
      <c r="H85" s="38">
        <v>16</v>
      </c>
      <c r="I85" s="40"/>
      <c r="J85" s="40">
        <v>5</v>
      </c>
    </row>
    <row r="86" spans="1:11" x14ac:dyDescent="0.25">
      <c r="A86" s="38" t="s">
        <v>139</v>
      </c>
      <c r="B86" s="38">
        <v>20</v>
      </c>
      <c r="C86" s="38">
        <v>25</v>
      </c>
      <c r="D86" s="38">
        <v>11</v>
      </c>
      <c r="E86" s="38">
        <v>12</v>
      </c>
      <c r="F86" s="38">
        <v>6</v>
      </c>
      <c r="G86" s="38">
        <v>11</v>
      </c>
      <c r="H86" s="38">
        <v>7</v>
      </c>
      <c r="I86" s="40"/>
      <c r="J86" s="40"/>
      <c r="K86" s="40">
        <v>16</v>
      </c>
    </row>
    <row r="87" spans="1:11" x14ac:dyDescent="0.25">
      <c r="A87" s="38" t="s">
        <v>149</v>
      </c>
      <c r="B87" s="38">
        <v>34</v>
      </c>
      <c r="C87" s="38">
        <v>13</v>
      </c>
      <c r="D87" s="38">
        <v>10</v>
      </c>
      <c r="E87" s="38">
        <v>10</v>
      </c>
      <c r="F87" s="38">
        <v>16</v>
      </c>
      <c r="G87" s="38">
        <v>15</v>
      </c>
      <c r="H87" s="38">
        <v>14</v>
      </c>
      <c r="I87" s="40"/>
      <c r="J87" s="40"/>
      <c r="K87" s="40">
        <v>10</v>
      </c>
    </row>
    <row r="88" spans="1:11" x14ac:dyDescent="0.25">
      <c r="A88" s="38" t="s">
        <v>184</v>
      </c>
      <c r="B88" s="38">
        <v>39</v>
      </c>
      <c r="C88" s="38">
        <v>12</v>
      </c>
      <c r="D88" s="38">
        <v>12</v>
      </c>
      <c r="E88" s="38">
        <v>13</v>
      </c>
      <c r="F88" s="38">
        <v>6</v>
      </c>
      <c r="G88" s="38">
        <v>39</v>
      </c>
      <c r="H88" s="38">
        <v>13</v>
      </c>
      <c r="I88" s="40">
        <v>1</v>
      </c>
    </row>
    <row r="89" spans="1:11" x14ac:dyDescent="0.25">
      <c r="A89" s="38" t="s">
        <v>127</v>
      </c>
      <c r="B89" s="38">
        <v>8</v>
      </c>
      <c r="C89" s="38">
        <v>27</v>
      </c>
      <c r="D89" s="38">
        <v>30</v>
      </c>
      <c r="E89" s="38">
        <v>9</v>
      </c>
      <c r="F89" s="38">
        <v>4</v>
      </c>
      <c r="G89" s="38">
        <v>17</v>
      </c>
      <c r="H89" s="38">
        <v>5</v>
      </c>
      <c r="I89" s="40"/>
      <c r="J89" s="40"/>
      <c r="K89" s="40">
        <v>17</v>
      </c>
    </row>
    <row r="90" spans="1:11" x14ac:dyDescent="0.25">
      <c r="A90" s="38" t="s">
        <v>140</v>
      </c>
      <c r="B90" s="38">
        <v>17</v>
      </c>
      <c r="C90" s="38">
        <v>16</v>
      </c>
      <c r="D90" s="38">
        <v>21</v>
      </c>
      <c r="E90" s="38">
        <v>24</v>
      </c>
      <c r="F90" s="38">
        <v>26</v>
      </c>
      <c r="G90" s="38">
        <v>24</v>
      </c>
      <c r="H90" s="38">
        <v>6</v>
      </c>
      <c r="I90" s="40"/>
      <c r="J90" s="40"/>
      <c r="K90" s="40">
        <v>10</v>
      </c>
    </row>
    <row r="91" spans="1:11" x14ac:dyDescent="0.25">
      <c r="A91" s="38" t="s">
        <v>195</v>
      </c>
      <c r="B91" s="38">
        <v>7</v>
      </c>
      <c r="C91" s="38">
        <v>9</v>
      </c>
      <c r="D91" s="38">
        <v>21</v>
      </c>
      <c r="E91" s="38">
        <v>21</v>
      </c>
      <c r="F91" s="38">
        <v>17</v>
      </c>
      <c r="G91" s="38">
        <v>6</v>
      </c>
      <c r="H91" s="38">
        <v>4</v>
      </c>
      <c r="I91" s="40">
        <v>37</v>
      </c>
      <c r="J91" s="40"/>
    </row>
    <row r="92" spans="1:11" x14ac:dyDescent="0.25">
      <c r="A92" s="38" t="s">
        <v>176</v>
      </c>
      <c r="B92" s="38">
        <v>36</v>
      </c>
      <c r="C92" s="38">
        <v>22</v>
      </c>
      <c r="D92" s="38">
        <v>34</v>
      </c>
      <c r="E92" s="38">
        <v>26</v>
      </c>
      <c r="F92" s="38">
        <v>16</v>
      </c>
      <c r="G92" s="38">
        <v>29</v>
      </c>
      <c r="H92" s="38">
        <v>4</v>
      </c>
      <c r="I92" s="40">
        <v>4</v>
      </c>
    </row>
    <row r="93" spans="1:11" x14ac:dyDescent="0.25">
      <c r="A93" s="38" t="s">
        <v>147</v>
      </c>
      <c r="B93" s="38">
        <v>19</v>
      </c>
      <c r="C93" s="38">
        <v>32</v>
      </c>
      <c r="D93" s="38">
        <v>20</v>
      </c>
      <c r="E93" s="38">
        <v>17</v>
      </c>
      <c r="F93" s="38">
        <v>11</v>
      </c>
      <c r="G93" s="38">
        <v>36</v>
      </c>
      <c r="H93" s="38">
        <v>10</v>
      </c>
      <c r="I93" s="40"/>
      <c r="J93" s="40"/>
      <c r="K93" s="40">
        <v>13</v>
      </c>
    </row>
    <row r="94" spans="1:11" x14ac:dyDescent="0.25">
      <c r="A94" s="38" t="s">
        <v>182</v>
      </c>
      <c r="B94" s="38">
        <v>12</v>
      </c>
      <c r="C94" s="38">
        <v>21</v>
      </c>
      <c r="D94" s="38">
        <v>30</v>
      </c>
      <c r="E94" s="38">
        <v>12</v>
      </c>
      <c r="F94" s="38">
        <v>20</v>
      </c>
      <c r="G94" s="38">
        <v>16</v>
      </c>
      <c r="H94" s="38">
        <v>7</v>
      </c>
      <c r="I94" s="40">
        <v>19</v>
      </c>
    </row>
    <row r="95" spans="1:11" x14ac:dyDescent="0.25">
      <c r="A95" s="38" t="s">
        <v>148</v>
      </c>
      <c r="B95" s="38">
        <v>20</v>
      </c>
      <c r="C95" s="38">
        <v>16</v>
      </c>
      <c r="D95" s="38">
        <v>22</v>
      </c>
      <c r="E95" s="38">
        <v>21</v>
      </c>
      <c r="F95" s="38">
        <v>39</v>
      </c>
      <c r="G95" s="38">
        <v>17</v>
      </c>
      <c r="H95" s="38">
        <v>13</v>
      </c>
      <c r="I95" s="40"/>
      <c r="J95" s="40"/>
      <c r="K95" s="40">
        <v>9</v>
      </c>
    </row>
    <row r="96" spans="1:11" x14ac:dyDescent="0.25">
      <c r="A96" s="38" t="s">
        <v>223</v>
      </c>
      <c r="B96" s="38">
        <v>20</v>
      </c>
      <c r="C96" s="38">
        <v>12</v>
      </c>
      <c r="D96" s="38">
        <v>18</v>
      </c>
      <c r="E96" s="38">
        <v>17</v>
      </c>
      <c r="F96" s="38">
        <v>5</v>
      </c>
      <c r="G96" s="38">
        <v>27</v>
      </c>
      <c r="H96" s="38">
        <v>17</v>
      </c>
      <c r="I96" s="40"/>
      <c r="J96" s="40">
        <v>28</v>
      </c>
    </row>
    <row r="97" spans="1:11" x14ac:dyDescent="0.25">
      <c r="A97" s="38" t="s">
        <v>171</v>
      </c>
      <c r="B97" s="38">
        <v>16</v>
      </c>
      <c r="C97" s="38">
        <v>10</v>
      </c>
      <c r="D97" s="38">
        <v>27</v>
      </c>
      <c r="E97" s="38">
        <v>25</v>
      </c>
      <c r="F97" s="38">
        <v>20</v>
      </c>
      <c r="G97" s="38">
        <v>28</v>
      </c>
      <c r="H97" s="38">
        <v>12</v>
      </c>
      <c r="I97" s="40">
        <v>36</v>
      </c>
    </row>
    <row r="98" spans="1:11" x14ac:dyDescent="0.25">
      <c r="A98" s="38" t="s">
        <v>193</v>
      </c>
      <c r="B98" s="38">
        <v>34</v>
      </c>
      <c r="C98" s="38">
        <v>7</v>
      </c>
      <c r="D98" s="38">
        <v>16</v>
      </c>
      <c r="E98" s="38">
        <v>28</v>
      </c>
      <c r="F98" s="38">
        <v>10</v>
      </c>
      <c r="G98" s="38">
        <v>6</v>
      </c>
      <c r="H98" s="38">
        <v>9</v>
      </c>
      <c r="I98" s="40">
        <v>32</v>
      </c>
      <c r="J98" s="40"/>
    </row>
    <row r="99" spans="1:11" x14ac:dyDescent="0.25">
      <c r="A99" s="38" t="s">
        <v>152</v>
      </c>
      <c r="B99" s="38">
        <v>30</v>
      </c>
      <c r="C99" s="38">
        <v>24</v>
      </c>
      <c r="D99" s="38">
        <v>9</v>
      </c>
      <c r="E99" s="38">
        <v>7</v>
      </c>
      <c r="F99" s="38">
        <v>25</v>
      </c>
      <c r="G99" s="38">
        <v>31</v>
      </c>
      <c r="H99" s="38">
        <v>12</v>
      </c>
      <c r="I99" s="40">
        <v>32</v>
      </c>
      <c r="J99" s="40"/>
      <c r="K99" s="40"/>
    </row>
    <row r="100" spans="1:11" x14ac:dyDescent="0.25">
      <c r="A100" s="38" t="s">
        <v>155</v>
      </c>
      <c r="B100" s="38">
        <v>20</v>
      </c>
      <c r="C100" s="38">
        <v>12</v>
      </c>
      <c r="D100" s="38">
        <v>31</v>
      </c>
      <c r="E100" s="38">
        <v>15</v>
      </c>
      <c r="F100" s="38">
        <v>29</v>
      </c>
      <c r="G100" s="38">
        <v>28</v>
      </c>
      <c r="H100" s="38">
        <v>14</v>
      </c>
      <c r="I100" s="40">
        <v>11</v>
      </c>
      <c r="J100" s="40"/>
      <c r="K100" s="40"/>
    </row>
    <row r="101" spans="1:11" x14ac:dyDescent="0.25">
      <c r="A101" s="38" t="s">
        <v>167</v>
      </c>
      <c r="B101" s="38">
        <v>33</v>
      </c>
      <c r="C101" s="38">
        <v>9</v>
      </c>
      <c r="D101" s="38">
        <v>11</v>
      </c>
      <c r="E101" s="38">
        <v>18</v>
      </c>
      <c r="F101" s="38">
        <v>35</v>
      </c>
      <c r="G101" s="38">
        <v>34</v>
      </c>
      <c r="H101" s="38">
        <v>13</v>
      </c>
      <c r="I101" s="40">
        <v>23</v>
      </c>
    </row>
  </sheetData>
  <sortState ref="A2:K101">
    <sortCondition ref="A2"/>
  </sortState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A7A2D5-D860-4B6B-84F2-235F4B592A95}">
  <dimension ref="A1:DY175"/>
  <sheetViews>
    <sheetView zoomScaleNormal="100" workbookViewId="0">
      <pane xSplit="1" ySplit="1" topLeftCell="CQ2" activePane="bottomRight" state="frozen"/>
      <selection pane="topRight" activeCell="B1" sqref="B1"/>
      <selection pane="bottomLeft" activeCell="A2" sqref="A2"/>
      <selection pane="bottomRight" activeCell="DD126" sqref="DD126"/>
    </sheetView>
  </sheetViews>
  <sheetFormatPr defaultRowHeight="15" x14ac:dyDescent="0.25"/>
  <cols>
    <col min="1" max="1" width="9.140625" style="1"/>
    <col min="2" max="2" width="4" style="1" customWidth="1"/>
    <col min="3" max="3" width="4" customWidth="1"/>
    <col min="4" max="102" width="3.7109375" customWidth="1"/>
    <col min="104" max="104" width="31.85546875" customWidth="1"/>
    <col min="106" max="106" width="10.28515625" bestFit="1" customWidth="1"/>
    <col min="108" max="108" width="10" customWidth="1"/>
    <col min="110" max="110" width="10.28515625" customWidth="1"/>
    <col min="126" max="126" width="20.42578125" customWidth="1"/>
    <col min="127" max="127" width="21.42578125" customWidth="1"/>
    <col min="129" max="129" width="28.140625" customWidth="1"/>
  </cols>
  <sheetData>
    <row r="1" spans="1:129" s="1" customFormat="1" ht="15.75" thickBot="1" x14ac:dyDescent="0.3">
      <c r="A1" s="1" t="s">
        <v>27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DA1" s="6" t="s">
        <v>0</v>
      </c>
      <c r="DB1" s="6" t="s">
        <v>1</v>
      </c>
      <c r="DC1" s="6" t="s">
        <v>2</v>
      </c>
      <c r="DD1" s="6" t="s">
        <v>3</v>
      </c>
      <c r="DE1" s="7" t="s">
        <v>4</v>
      </c>
      <c r="DF1" s="7" t="s">
        <v>5</v>
      </c>
      <c r="DG1" s="7" t="s">
        <v>6</v>
      </c>
    </row>
    <row r="2" spans="1:129" ht="16.5" thickBot="1" x14ac:dyDescent="0.3">
      <c r="A2" s="1">
        <v>40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4">
        <v>1</v>
      </c>
      <c r="AG2" s="4">
        <v>1</v>
      </c>
      <c r="AH2" s="4">
        <v>1</v>
      </c>
      <c r="AI2" s="4">
        <v>1</v>
      </c>
      <c r="AJ2" s="4">
        <v>1</v>
      </c>
      <c r="AK2" s="4">
        <v>1</v>
      </c>
      <c r="AL2" s="4">
        <v>1</v>
      </c>
      <c r="AM2" s="4">
        <v>1</v>
      </c>
      <c r="AN2" s="4">
        <v>1</v>
      </c>
      <c r="AO2" s="4">
        <v>1</v>
      </c>
      <c r="AP2" s="4">
        <v>1</v>
      </c>
      <c r="AQ2" s="4">
        <v>1</v>
      </c>
      <c r="AR2" s="4">
        <v>1</v>
      </c>
      <c r="AS2" s="4">
        <v>1</v>
      </c>
      <c r="AT2" s="4">
        <v>1</v>
      </c>
      <c r="AU2" s="4">
        <v>1</v>
      </c>
      <c r="AV2" s="4">
        <v>1</v>
      </c>
      <c r="AW2" s="4">
        <v>1</v>
      </c>
      <c r="AX2" s="4">
        <v>1</v>
      </c>
      <c r="AY2" s="4">
        <v>1</v>
      </c>
      <c r="AZ2" s="4">
        <v>1</v>
      </c>
      <c r="BA2" s="4">
        <v>1</v>
      </c>
      <c r="BB2" s="4">
        <v>1</v>
      </c>
      <c r="BC2" s="4">
        <v>1</v>
      </c>
      <c r="BD2" s="4">
        <v>1</v>
      </c>
      <c r="BE2" s="4">
        <v>1</v>
      </c>
      <c r="BF2" s="4">
        <v>1</v>
      </c>
      <c r="BG2" s="4">
        <v>1</v>
      </c>
      <c r="BH2" s="4">
        <v>1</v>
      </c>
      <c r="BI2" s="4">
        <v>1</v>
      </c>
      <c r="BJ2" s="3">
        <v>3</v>
      </c>
      <c r="BK2" s="3">
        <v>3</v>
      </c>
      <c r="BL2" s="3">
        <v>3</v>
      </c>
      <c r="BM2" s="3">
        <v>3</v>
      </c>
      <c r="BN2" s="3">
        <v>3</v>
      </c>
      <c r="BO2" s="3">
        <v>3</v>
      </c>
      <c r="BP2" s="3">
        <v>3</v>
      </c>
      <c r="BQ2" s="3">
        <v>3</v>
      </c>
      <c r="BR2" s="3">
        <v>3</v>
      </c>
      <c r="BS2" s="3">
        <v>3</v>
      </c>
      <c r="BT2" s="3">
        <v>3</v>
      </c>
      <c r="BU2" s="3">
        <v>3</v>
      </c>
      <c r="BV2" s="3">
        <v>3</v>
      </c>
      <c r="BW2" s="3">
        <v>3</v>
      </c>
      <c r="BX2" s="3">
        <v>3</v>
      </c>
      <c r="BY2" s="3">
        <v>3</v>
      </c>
      <c r="BZ2" s="3">
        <v>3</v>
      </c>
      <c r="CA2" s="3">
        <v>3</v>
      </c>
      <c r="CB2" s="3">
        <v>3</v>
      </c>
      <c r="CC2" s="3">
        <v>3</v>
      </c>
      <c r="CD2" s="3">
        <v>3</v>
      </c>
      <c r="CE2" s="3">
        <v>3</v>
      </c>
      <c r="CF2" s="3">
        <v>3</v>
      </c>
      <c r="CG2" s="3">
        <v>3</v>
      </c>
      <c r="CH2" s="3">
        <v>3</v>
      </c>
      <c r="CI2" s="3">
        <v>3</v>
      </c>
      <c r="CJ2" s="3">
        <v>3</v>
      </c>
      <c r="CK2" s="3">
        <v>3</v>
      </c>
      <c r="CL2" s="3">
        <v>3</v>
      </c>
      <c r="CM2" s="3">
        <v>3</v>
      </c>
      <c r="CN2" s="2">
        <v>5</v>
      </c>
      <c r="CO2" s="2">
        <v>5</v>
      </c>
      <c r="CP2" s="2">
        <v>5</v>
      </c>
      <c r="CQ2" s="2">
        <v>5</v>
      </c>
      <c r="CR2" s="2">
        <v>5</v>
      </c>
      <c r="CS2" s="2">
        <v>5</v>
      </c>
      <c r="CT2" s="2">
        <v>5</v>
      </c>
      <c r="CU2" s="2">
        <v>5</v>
      </c>
      <c r="CV2" s="2">
        <v>5</v>
      </c>
      <c r="CW2" s="2">
        <v>5</v>
      </c>
      <c r="CZ2" s="1" t="s">
        <v>24</v>
      </c>
      <c r="DA2">
        <v>1</v>
      </c>
      <c r="DB2">
        <v>10</v>
      </c>
      <c r="DC2">
        <v>20</v>
      </c>
      <c r="DD2">
        <v>30</v>
      </c>
      <c r="DE2">
        <v>40</v>
      </c>
      <c r="DF2">
        <v>30</v>
      </c>
      <c r="DG2">
        <v>20</v>
      </c>
      <c r="DT2" s="10" t="s">
        <v>29</v>
      </c>
      <c r="DU2" s="10" t="s">
        <v>30</v>
      </c>
      <c r="DV2" s="10" t="s">
        <v>31</v>
      </c>
      <c r="DW2" s="10" t="s">
        <v>32</v>
      </c>
      <c r="DX2" s="11">
        <v>2</v>
      </c>
      <c r="DY2" s="10" t="s">
        <v>101</v>
      </c>
    </row>
    <row r="3" spans="1:129" ht="39.75" customHeight="1" thickBot="1" x14ac:dyDescent="0.3">
      <c r="A3" s="1">
        <v>39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4">
        <v>1</v>
      </c>
      <c r="AL3" s="4">
        <v>1</v>
      </c>
      <c r="AM3" s="4">
        <v>1</v>
      </c>
      <c r="AN3" s="4">
        <v>1</v>
      </c>
      <c r="AO3" s="4">
        <v>1</v>
      </c>
      <c r="AP3" s="4">
        <v>1</v>
      </c>
      <c r="AQ3" s="4">
        <v>1</v>
      </c>
      <c r="AR3" s="4">
        <v>1</v>
      </c>
      <c r="AS3" s="4">
        <v>1</v>
      </c>
      <c r="AT3" s="4">
        <v>1</v>
      </c>
      <c r="AU3" s="4">
        <v>1</v>
      </c>
      <c r="AV3" s="4">
        <v>1</v>
      </c>
      <c r="AW3" s="4">
        <v>1</v>
      </c>
      <c r="AX3" s="4">
        <v>1</v>
      </c>
      <c r="AY3" s="4">
        <v>1</v>
      </c>
      <c r="AZ3" s="4">
        <v>1</v>
      </c>
      <c r="BA3" s="4">
        <v>1</v>
      </c>
      <c r="BB3" s="4">
        <v>1</v>
      </c>
      <c r="BC3" s="4">
        <v>1</v>
      </c>
      <c r="BD3" s="4">
        <v>1</v>
      </c>
      <c r="BE3" s="4">
        <v>1</v>
      </c>
      <c r="BF3" s="4">
        <v>1</v>
      </c>
      <c r="BG3" s="4">
        <v>1</v>
      </c>
      <c r="BH3" s="4">
        <v>1</v>
      </c>
      <c r="BI3" s="4">
        <v>1</v>
      </c>
      <c r="BJ3" s="4">
        <v>1</v>
      </c>
      <c r="BK3" s="4">
        <v>1</v>
      </c>
      <c r="BL3" s="4">
        <v>1</v>
      </c>
      <c r="BM3" s="4">
        <v>1</v>
      </c>
      <c r="BN3" s="4">
        <v>1</v>
      </c>
      <c r="BO3" s="3">
        <v>3</v>
      </c>
      <c r="BP3" s="3">
        <v>3</v>
      </c>
      <c r="BQ3" s="3">
        <v>3</v>
      </c>
      <c r="BR3" s="3">
        <v>3</v>
      </c>
      <c r="BS3" s="3">
        <v>3</v>
      </c>
      <c r="BT3" s="3">
        <v>3</v>
      </c>
      <c r="BU3" s="3">
        <v>3</v>
      </c>
      <c r="BV3" s="3">
        <v>3</v>
      </c>
      <c r="BW3" s="3">
        <v>3</v>
      </c>
      <c r="BX3" s="3">
        <v>3</v>
      </c>
      <c r="BY3" s="3">
        <v>3</v>
      </c>
      <c r="BZ3" s="3">
        <v>3</v>
      </c>
      <c r="CA3" s="3">
        <v>3</v>
      </c>
      <c r="CB3" s="3">
        <v>3</v>
      </c>
      <c r="CC3" s="3">
        <v>3</v>
      </c>
      <c r="CD3" s="3">
        <v>3</v>
      </c>
      <c r="CE3" s="3">
        <v>3</v>
      </c>
      <c r="CF3" s="3">
        <v>3</v>
      </c>
      <c r="CG3" s="3">
        <v>3</v>
      </c>
      <c r="CH3" s="3">
        <v>3</v>
      </c>
      <c r="CI3" s="3">
        <v>3</v>
      </c>
      <c r="CJ3" s="3">
        <v>3</v>
      </c>
      <c r="CK3" s="3">
        <v>3</v>
      </c>
      <c r="CL3" s="3">
        <v>3</v>
      </c>
      <c r="CM3" s="3">
        <v>3</v>
      </c>
      <c r="CN3" s="3">
        <v>3</v>
      </c>
      <c r="CO3" s="3">
        <v>3</v>
      </c>
      <c r="CP3" s="3">
        <v>3</v>
      </c>
      <c r="CQ3" s="3">
        <v>3</v>
      </c>
      <c r="CR3" s="2">
        <v>5</v>
      </c>
      <c r="CS3" s="2">
        <v>5</v>
      </c>
      <c r="CT3" s="2">
        <v>5</v>
      </c>
      <c r="CU3" s="2">
        <v>5</v>
      </c>
      <c r="CV3" s="2">
        <v>5</v>
      </c>
      <c r="CW3" s="2">
        <v>5</v>
      </c>
      <c r="CZ3" s="1" t="s">
        <v>7</v>
      </c>
      <c r="DA3">
        <v>50</v>
      </c>
      <c r="DB3">
        <v>20</v>
      </c>
      <c r="DC3">
        <v>90</v>
      </c>
      <c r="DD3">
        <v>80</v>
      </c>
      <c r="DE3">
        <v>70</v>
      </c>
      <c r="DF3">
        <v>60</v>
      </c>
      <c r="DG3">
        <v>50</v>
      </c>
      <c r="DI3" t="s">
        <v>106</v>
      </c>
      <c r="DT3" s="10" t="s">
        <v>33</v>
      </c>
      <c r="DU3" s="10" t="s">
        <v>34</v>
      </c>
      <c r="DV3" s="10" t="s">
        <v>35</v>
      </c>
      <c r="DW3" s="10" t="s">
        <v>36</v>
      </c>
      <c r="DX3" s="11">
        <v>2</v>
      </c>
      <c r="DY3" s="10" t="s">
        <v>102</v>
      </c>
    </row>
    <row r="4" spans="1:129" ht="27" customHeight="1" thickBot="1" x14ac:dyDescent="0.3">
      <c r="A4" s="1">
        <v>38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4">
        <v>1</v>
      </c>
      <c r="AL4" s="4">
        <v>1</v>
      </c>
      <c r="AM4" s="4">
        <v>1</v>
      </c>
      <c r="AN4" s="4">
        <v>1</v>
      </c>
      <c r="AO4" s="4">
        <v>1</v>
      </c>
      <c r="AP4" s="4">
        <v>1</v>
      </c>
      <c r="AQ4" s="4">
        <v>1</v>
      </c>
      <c r="AR4" s="4">
        <v>1</v>
      </c>
      <c r="AS4" s="4">
        <v>1</v>
      </c>
      <c r="AT4" s="4">
        <v>1</v>
      </c>
      <c r="AU4" s="4">
        <v>1</v>
      </c>
      <c r="AV4" s="4">
        <v>1</v>
      </c>
      <c r="AW4" s="4">
        <v>1</v>
      </c>
      <c r="AX4" s="4">
        <v>1</v>
      </c>
      <c r="AY4" s="4">
        <v>1</v>
      </c>
      <c r="AZ4" s="4">
        <v>1</v>
      </c>
      <c r="BA4" s="4">
        <v>1</v>
      </c>
      <c r="BB4" s="4">
        <v>1</v>
      </c>
      <c r="BC4" s="4">
        <v>1</v>
      </c>
      <c r="BD4" s="4">
        <v>1</v>
      </c>
      <c r="BE4" s="4">
        <v>1</v>
      </c>
      <c r="BF4" s="4">
        <v>1</v>
      </c>
      <c r="BG4" s="4">
        <v>1</v>
      </c>
      <c r="BH4" s="4">
        <v>1</v>
      </c>
      <c r="BI4" s="4">
        <v>1</v>
      </c>
      <c r="BJ4" s="4">
        <v>1</v>
      </c>
      <c r="BK4" s="4">
        <v>1</v>
      </c>
      <c r="BL4" s="4">
        <v>1</v>
      </c>
      <c r="BM4" s="4">
        <v>1</v>
      </c>
      <c r="BN4" s="4">
        <v>1</v>
      </c>
      <c r="BO4" s="3">
        <v>3</v>
      </c>
      <c r="BP4" s="3">
        <v>3</v>
      </c>
      <c r="BQ4" s="3">
        <v>3</v>
      </c>
      <c r="BR4" s="3">
        <v>3</v>
      </c>
      <c r="BS4" s="3">
        <v>3</v>
      </c>
      <c r="BT4" s="3">
        <v>3</v>
      </c>
      <c r="BU4" s="3">
        <v>3</v>
      </c>
      <c r="BV4" s="3">
        <v>3</v>
      </c>
      <c r="BW4" s="3">
        <v>3</v>
      </c>
      <c r="BX4" s="3">
        <v>3</v>
      </c>
      <c r="BY4" s="3">
        <v>3</v>
      </c>
      <c r="BZ4" s="3">
        <v>3</v>
      </c>
      <c r="CA4" s="3">
        <v>3</v>
      </c>
      <c r="CB4" s="3">
        <v>3</v>
      </c>
      <c r="CC4" s="3">
        <v>3</v>
      </c>
      <c r="CD4" s="3">
        <v>3</v>
      </c>
      <c r="CE4" s="3">
        <v>3</v>
      </c>
      <c r="CF4" s="3">
        <v>3</v>
      </c>
      <c r="CG4" s="3">
        <v>3</v>
      </c>
      <c r="CH4" s="3">
        <v>3</v>
      </c>
      <c r="CI4" s="3">
        <v>3</v>
      </c>
      <c r="CJ4" s="3">
        <v>3</v>
      </c>
      <c r="CK4" s="3">
        <v>3</v>
      </c>
      <c r="CL4" s="3">
        <v>3</v>
      </c>
      <c r="CM4" s="3">
        <v>3</v>
      </c>
      <c r="CN4" s="3">
        <v>3</v>
      </c>
      <c r="CO4" s="3">
        <v>3</v>
      </c>
      <c r="CP4" s="3">
        <v>3</v>
      </c>
      <c r="CQ4" s="3">
        <v>3</v>
      </c>
      <c r="CR4" s="2">
        <v>5</v>
      </c>
      <c r="CS4" s="2">
        <v>5</v>
      </c>
      <c r="CT4" s="2">
        <v>5</v>
      </c>
      <c r="CU4" s="2">
        <v>5</v>
      </c>
      <c r="CV4" s="2">
        <v>5</v>
      </c>
      <c r="CW4" s="2">
        <v>5</v>
      </c>
      <c r="CZ4" s="1" t="s">
        <v>8</v>
      </c>
      <c r="DA4">
        <f>INDEX($B$2:$CW$42, MATCH(DA2,$A$2:$A$42,0), MATCH(DA3,$B$1:$CW$1,0))</f>
        <v>0</v>
      </c>
      <c r="DB4">
        <f t="shared" ref="DB4:DG4" si="0">INDEX($B$2:$CW$42, MATCH(DB2,$A$2:$A$42,0), MATCH(DB3,$B$1:$CW$1,0))</f>
        <v>0</v>
      </c>
      <c r="DC4">
        <f t="shared" si="0"/>
        <v>3</v>
      </c>
      <c r="DD4">
        <f t="shared" si="0"/>
        <v>3</v>
      </c>
      <c r="DE4">
        <f t="shared" si="0"/>
        <v>3</v>
      </c>
      <c r="DF4">
        <f t="shared" si="0"/>
        <v>1</v>
      </c>
      <c r="DG4">
        <f t="shared" si="0"/>
        <v>1</v>
      </c>
      <c r="DI4">
        <v>1</v>
      </c>
      <c r="DT4" s="10" t="s">
        <v>37</v>
      </c>
      <c r="DU4" s="10" t="s">
        <v>38</v>
      </c>
      <c r="DV4" s="10" t="s">
        <v>39</v>
      </c>
      <c r="DW4" s="10" t="s">
        <v>40</v>
      </c>
      <c r="DX4" s="11" t="s">
        <v>41</v>
      </c>
      <c r="DY4" s="28" t="s">
        <v>117</v>
      </c>
    </row>
    <row r="5" spans="1:129" ht="16.5" thickBot="1" x14ac:dyDescent="0.3">
      <c r="A5" s="1">
        <v>37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4">
        <v>1</v>
      </c>
      <c r="AL5" s="4">
        <v>1</v>
      </c>
      <c r="AM5" s="4">
        <v>1</v>
      </c>
      <c r="AN5" s="4">
        <v>1</v>
      </c>
      <c r="AO5" s="4">
        <v>1</v>
      </c>
      <c r="AP5" s="4">
        <v>1</v>
      </c>
      <c r="AQ5" s="4">
        <v>1</v>
      </c>
      <c r="AR5" s="4">
        <v>1</v>
      </c>
      <c r="AS5" s="4">
        <v>1</v>
      </c>
      <c r="AT5" s="4">
        <v>1</v>
      </c>
      <c r="AU5" s="4">
        <v>1</v>
      </c>
      <c r="AV5" s="4">
        <v>1</v>
      </c>
      <c r="AW5" s="4">
        <v>1</v>
      </c>
      <c r="AX5" s="4">
        <v>1</v>
      </c>
      <c r="AY5" s="4">
        <v>1</v>
      </c>
      <c r="AZ5" s="4">
        <v>1</v>
      </c>
      <c r="BA5" s="4">
        <v>1</v>
      </c>
      <c r="BB5" s="4">
        <v>1</v>
      </c>
      <c r="BC5" s="4">
        <v>1</v>
      </c>
      <c r="BD5" s="4">
        <v>1</v>
      </c>
      <c r="BE5" s="4">
        <v>1</v>
      </c>
      <c r="BF5" s="4">
        <v>1</v>
      </c>
      <c r="BG5" s="4">
        <v>1</v>
      </c>
      <c r="BH5" s="4">
        <v>1</v>
      </c>
      <c r="BI5" s="4">
        <v>1</v>
      </c>
      <c r="BJ5" s="4">
        <v>1</v>
      </c>
      <c r="BK5" s="4">
        <v>1</v>
      </c>
      <c r="BL5" s="4">
        <v>1</v>
      </c>
      <c r="BM5" s="4">
        <v>1</v>
      </c>
      <c r="BN5" s="4">
        <v>1</v>
      </c>
      <c r="BO5" s="3">
        <v>3</v>
      </c>
      <c r="BP5" s="3">
        <v>3</v>
      </c>
      <c r="BQ5" s="3">
        <v>3</v>
      </c>
      <c r="BR5" s="3">
        <v>3</v>
      </c>
      <c r="BS5" s="3">
        <v>3</v>
      </c>
      <c r="BT5" s="3">
        <v>3</v>
      </c>
      <c r="BU5" s="3">
        <v>3</v>
      </c>
      <c r="BV5" s="3">
        <v>3</v>
      </c>
      <c r="BW5" s="3">
        <v>3</v>
      </c>
      <c r="BX5" s="3">
        <v>3</v>
      </c>
      <c r="BY5" s="3">
        <v>3</v>
      </c>
      <c r="BZ5" s="3">
        <v>3</v>
      </c>
      <c r="CA5" s="3">
        <v>3</v>
      </c>
      <c r="CB5" s="3">
        <v>3</v>
      </c>
      <c r="CC5" s="3">
        <v>3</v>
      </c>
      <c r="CD5" s="3">
        <v>3</v>
      </c>
      <c r="CE5" s="3">
        <v>3</v>
      </c>
      <c r="CF5" s="3">
        <v>3</v>
      </c>
      <c r="CG5" s="3">
        <v>3</v>
      </c>
      <c r="CH5" s="3">
        <v>3</v>
      </c>
      <c r="CI5" s="3">
        <v>3</v>
      </c>
      <c r="CJ5" s="3">
        <v>3</v>
      </c>
      <c r="CK5" s="3">
        <v>3</v>
      </c>
      <c r="CL5" s="3">
        <v>3</v>
      </c>
      <c r="CM5" s="3">
        <v>3</v>
      </c>
      <c r="CN5" s="3">
        <v>3</v>
      </c>
      <c r="CO5" s="3">
        <v>3</v>
      </c>
      <c r="CP5" s="3">
        <v>3</v>
      </c>
      <c r="CQ5" s="3">
        <v>3</v>
      </c>
      <c r="CR5" s="2">
        <v>5</v>
      </c>
      <c r="CS5" s="2">
        <v>5</v>
      </c>
      <c r="CT5" s="2">
        <v>5</v>
      </c>
      <c r="CU5" s="2">
        <v>5</v>
      </c>
      <c r="CV5" s="2">
        <v>5</v>
      </c>
      <c r="CW5" s="2">
        <v>5</v>
      </c>
      <c r="DH5" t="s">
        <v>87</v>
      </c>
      <c r="DI5" t="s">
        <v>105</v>
      </c>
      <c r="DJ5" s="39" t="s">
        <v>227</v>
      </c>
      <c r="DK5" s="39" t="s">
        <v>228</v>
      </c>
      <c r="DL5" s="39" t="s">
        <v>229</v>
      </c>
      <c r="DT5" s="10" t="s">
        <v>42</v>
      </c>
      <c r="DU5" s="10" t="s">
        <v>34</v>
      </c>
      <c r="DV5" s="10" t="s">
        <v>43</v>
      </c>
      <c r="DW5" s="10" t="s">
        <v>44</v>
      </c>
      <c r="DX5" s="11" t="s">
        <v>45</v>
      </c>
      <c r="DY5" s="10" t="s">
        <v>103</v>
      </c>
    </row>
    <row r="6" spans="1:129" ht="16.5" thickBot="1" x14ac:dyDescent="0.3">
      <c r="A6" s="1">
        <v>36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4">
        <v>1</v>
      </c>
      <c r="AL6" s="4">
        <v>1</v>
      </c>
      <c r="AM6" s="4">
        <v>1</v>
      </c>
      <c r="AN6" s="4">
        <v>1</v>
      </c>
      <c r="AO6" s="4">
        <v>1</v>
      </c>
      <c r="AP6" s="4">
        <v>1</v>
      </c>
      <c r="AQ6" s="4">
        <v>1</v>
      </c>
      <c r="AR6" s="4">
        <v>1</v>
      </c>
      <c r="AS6" s="4">
        <v>1</v>
      </c>
      <c r="AT6" s="4">
        <v>1</v>
      </c>
      <c r="AU6" s="4">
        <v>1</v>
      </c>
      <c r="AV6" s="4">
        <v>1</v>
      </c>
      <c r="AW6" s="4">
        <v>1</v>
      </c>
      <c r="AX6" s="4">
        <v>1</v>
      </c>
      <c r="AY6" s="4">
        <v>1</v>
      </c>
      <c r="AZ6" s="4">
        <v>1</v>
      </c>
      <c r="BA6" s="4">
        <v>1</v>
      </c>
      <c r="BB6" s="4">
        <v>1</v>
      </c>
      <c r="BC6" s="4">
        <v>1</v>
      </c>
      <c r="BD6" s="4">
        <v>1</v>
      </c>
      <c r="BE6" s="4">
        <v>1</v>
      </c>
      <c r="BF6" s="4">
        <v>1</v>
      </c>
      <c r="BG6" s="4">
        <v>1</v>
      </c>
      <c r="BH6" s="4">
        <v>1</v>
      </c>
      <c r="BI6" s="4">
        <v>1</v>
      </c>
      <c r="BJ6" s="4">
        <v>1</v>
      </c>
      <c r="BK6" s="4">
        <v>1</v>
      </c>
      <c r="BL6" s="4">
        <v>1</v>
      </c>
      <c r="BM6" s="4">
        <v>1</v>
      </c>
      <c r="BN6" s="4">
        <v>1</v>
      </c>
      <c r="BO6" s="3">
        <v>3</v>
      </c>
      <c r="BP6" s="3">
        <v>3</v>
      </c>
      <c r="BQ6" s="3">
        <v>3</v>
      </c>
      <c r="BR6" s="3">
        <v>3</v>
      </c>
      <c r="BS6" s="3">
        <v>3</v>
      </c>
      <c r="BT6" s="3">
        <v>3</v>
      </c>
      <c r="BU6" s="3">
        <v>3</v>
      </c>
      <c r="BV6" s="3">
        <v>3</v>
      </c>
      <c r="BW6" s="3">
        <v>3</v>
      </c>
      <c r="BX6" s="3">
        <v>3</v>
      </c>
      <c r="BY6" s="3">
        <v>3</v>
      </c>
      <c r="BZ6" s="3">
        <v>3</v>
      </c>
      <c r="CA6" s="3">
        <v>3</v>
      </c>
      <c r="CB6" s="3">
        <v>3</v>
      </c>
      <c r="CC6" s="3">
        <v>3</v>
      </c>
      <c r="CD6" s="3">
        <v>3</v>
      </c>
      <c r="CE6" s="3">
        <v>3</v>
      </c>
      <c r="CF6" s="3">
        <v>3</v>
      </c>
      <c r="CG6" s="3">
        <v>3</v>
      </c>
      <c r="CH6" s="3">
        <v>3</v>
      </c>
      <c r="CI6" s="3">
        <v>3</v>
      </c>
      <c r="CJ6" s="3">
        <v>3</v>
      </c>
      <c r="CK6" s="3">
        <v>3</v>
      </c>
      <c r="CL6" s="3">
        <v>3</v>
      </c>
      <c r="CM6" s="3">
        <v>3</v>
      </c>
      <c r="CN6" s="3">
        <v>3</v>
      </c>
      <c r="CO6" s="3">
        <v>3</v>
      </c>
      <c r="CP6" s="3">
        <v>3</v>
      </c>
      <c r="CQ6" s="3">
        <v>3</v>
      </c>
      <c r="CR6" s="2">
        <v>5</v>
      </c>
      <c r="CS6" s="2">
        <v>5</v>
      </c>
      <c r="CT6" s="2">
        <v>5</v>
      </c>
      <c r="CU6" s="2">
        <v>5</v>
      </c>
      <c r="CV6" s="2">
        <v>5</v>
      </c>
      <c r="CW6" s="2">
        <v>5</v>
      </c>
      <c r="CZ6" s="29" t="str">
        <f>main!A2</f>
        <v>Chester Wilkinson</v>
      </c>
      <c r="DA6" s="30">
        <f>SUMIFS(Chars!B$2:B$30,Chars!$A$2:$A$30,calc!$CZ$6)</f>
        <v>33</v>
      </c>
      <c r="DB6" s="30">
        <f>SUMIFS(Chars!C$2:C$30,Chars!$A$2:$A$30,calc!$CZ$6)</f>
        <v>30</v>
      </c>
      <c r="DC6" s="30">
        <f>SUMIFS(Chars!D$2:D$30,Chars!$A$2:$A$30,calc!$CZ$6)</f>
        <v>26</v>
      </c>
      <c r="DD6" s="30">
        <f>SUMIFS(Chars!E$2:E$30,Chars!$A$2:$A$30,calc!$CZ$6)</f>
        <v>29</v>
      </c>
      <c r="DE6" s="30">
        <f>SUMIFS(Chars!F$2:F$30,Chars!$A$2:$A$30,calc!$CZ$6)</f>
        <v>39</v>
      </c>
      <c r="DF6" s="30">
        <f>SUMIFS(Chars!G$2:G$30,Chars!$A$2:$A$30,calc!$CZ$6)</f>
        <v>39</v>
      </c>
      <c r="DG6" s="30">
        <f>SUMIFS(Chars!H$2:H$30,Chars!$A$2:$A$30,calc!$CZ$6)</f>
        <v>8</v>
      </c>
      <c r="DH6">
        <f>DA6+DB6+DE6+DF6</f>
        <v>141</v>
      </c>
      <c r="DI6">
        <f>$DI$4*(DA6+DB6+DC6+DD6)</f>
        <v>118</v>
      </c>
      <c r="DJ6" s="30">
        <f>SUMIFS(Chars!I$2:I$30,Chars!$A$2:$A$30,calc!$CZ$6)</f>
        <v>0</v>
      </c>
      <c r="DK6" s="30">
        <f>SUMIFS(Chars!J$2:J$30,Chars!$A$2:$A$30,calc!$CZ$6)</f>
        <v>0</v>
      </c>
      <c r="DL6" s="30">
        <f>SUMIFS(Chars!K$2:K$30,Chars!$A$2:$A$30,calc!$CZ$6)</f>
        <v>19</v>
      </c>
      <c r="DT6" s="10" t="s">
        <v>46</v>
      </c>
      <c r="DU6" s="10" t="s">
        <v>38</v>
      </c>
      <c r="DV6" s="10" t="s">
        <v>47</v>
      </c>
      <c r="DW6" s="10" t="s">
        <v>48</v>
      </c>
      <c r="DX6" s="11" t="s">
        <v>41</v>
      </c>
      <c r="DY6" s="10" t="s">
        <v>119</v>
      </c>
    </row>
    <row r="7" spans="1:129" ht="15.75" thickBot="1" x14ac:dyDescent="0.3">
      <c r="A7" s="1">
        <v>35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4">
        <v>1</v>
      </c>
      <c r="AL7" s="4">
        <v>1</v>
      </c>
      <c r="AM7" s="4">
        <v>1</v>
      </c>
      <c r="AN7" s="4">
        <v>1</v>
      </c>
      <c r="AO7" s="4">
        <v>1</v>
      </c>
      <c r="AP7" s="4">
        <v>1</v>
      </c>
      <c r="AQ7" s="4">
        <v>1</v>
      </c>
      <c r="AR7" s="4">
        <v>1</v>
      </c>
      <c r="AS7" s="4">
        <v>1</v>
      </c>
      <c r="AT7" s="4">
        <v>1</v>
      </c>
      <c r="AU7" s="4">
        <v>1</v>
      </c>
      <c r="AV7" s="4">
        <v>1</v>
      </c>
      <c r="AW7" s="4">
        <v>1</v>
      </c>
      <c r="AX7" s="4">
        <v>1</v>
      </c>
      <c r="AY7" s="4">
        <v>1</v>
      </c>
      <c r="AZ7" s="4">
        <v>1</v>
      </c>
      <c r="BA7" s="4">
        <v>1</v>
      </c>
      <c r="BB7" s="4">
        <v>1</v>
      </c>
      <c r="BC7" s="4">
        <v>1</v>
      </c>
      <c r="BD7" s="4">
        <v>1</v>
      </c>
      <c r="BE7" s="4">
        <v>1</v>
      </c>
      <c r="BF7" s="4">
        <v>1</v>
      </c>
      <c r="BG7" s="4">
        <v>1</v>
      </c>
      <c r="BH7" s="4">
        <v>1</v>
      </c>
      <c r="BI7" s="4">
        <v>1</v>
      </c>
      <c r="BJ7" s="4">
        <v>1</v>
      </c>
      <c r="BK7" s="4">
        <v>1</v>
      </c>
      <c r="BL7" s="4">
        <v>1</v>
      </c>
      <c r="BM7" s="4">
        <v>1</v>
      </c>
      <c r="BN7" s="4">
        <v>1</v>
      </c>
      <c r="BO7" s="3">
        <v>3</v>
      </c>
      <c r="BP7" s="3">
        <v>3</v>
      </c>
      <c r="BQ7" s="3">
        <v>3</v>
      </c>
      <c r="BR7" s="3">
        <v>3</v>
      </c>
      <c r="BS7" s="3">
        <v>3</v>
      </c>
      <c r="BT7" s="3">
        <v>3</v>
      </c>
      <c r="BU7" s="3">
        <v>3</v>
      </c>
      <c r="BV7" s="3">
        <v>3</v>
      </c>
      <c r="BW7" s="3">
        <v>3</v>
      </c>
      <c r="BX7" s="3">
        <v>3</v>
      </c>
      <c r="BY7" s="3">
        <v>3</v>
      </c>
      <c r="BZ7" s="3">
        <v>3</v>
      </c>
      <c r="CA7" s="3">
        <v>3</v>
      </c>
      <c r="CB7" s="3">
        <v>3</v>
      </c>
      <c r="CC7" s="3">
        <v>3</v>
      </c>
      <c r="CD7" s="3">
        <v>3</v>
      </c>
      <c r="CE7" s="3">
        <v>3</v>
      </c>
      <c r="CF7" s="3">
        <v>3</v>
      </c>
      <c r="CG7" s="3">
        <v>3</v>
      </c>
      <c r="CH7" s="3">
        <v>3</v>
      </c>
      <c r="CI7" s="3">
        <v>3</v>
      </c>
      <c r="CJ7" s="3">
        <v>3</v>
      </c>
      <c r="CK7" s="3">
        <v>3</v>
      </c>
      <c r="CL7" s="3">
        <v>3</v>
      </c>
      <c r="CM7" s="3">
        <v>3</v>
      </c>
      <c r="CN7" s="3">
        <v>3</v>
      </c>
      <c r="CO7" s="3">
        <v>3</v>
      </c>
      <c r="CP7" s="3">
        <v>3</v>
      </c>
      <c r="CQ7" s="3">
        <v>3</v>
      </c>
      <c r="CR7" s="2">
        <v>5</v>
      </c>
      <c r="CS7" s="2">
        <v>5</v>
      </c>
      <c r="CT7" s="2">
        <v>5</v>
      </c>
      <c r="CU7" s="2">
        <v>5</v>
      </c>
      <c r="CV7" s="2">
        <v>5</v>
      </c>
      <c r="CW7" s="2">
        <v>5</v>
      </c>
      <c r="CZ7" s="29" t="str">
        <f>main!A3</f>
        <v>Alexander Ashley</v>
      </c>
      <c r="DA7" s="30">
        <f>SUMIFS(Chars!B$2:B$30,Chars!$A$2:$A$30,calc!$CZ$7)</f>
        <v>8</v>
      </c>
      <c r="DB7" s="30">
        <f>SUMIFS(Chars!C$2:C$30,Chars!$A$2:$A$30,calc!$CZ$7)</f>
        <v>25</v>
      </c>
      <c r="DC7" s="30">
        <f>SUMIFS(Chars!D$2:D$30,Chars!$A$2:$A$30,calc!$CZ$7)</f>
        <v>21</v>
      </c>
      <c r="DD7" s="30">
        <f>SUMIFS(Chars!E$2:E$30,Chars!$A$2:$A$30,calc!$CZ$7)</f>
        <v>27</v>
      </c>
      <c r="DE7" s="30">
        <f>SUMIFS(Chars!F$2:F$30,Chars!$A$2:$A$30,calc!$CZ$7)</f>
        <v>14</v>
      </c>
      <c r="DF7" s="30">
        <f>SUMIFS(Chars!G$2:G$30,Chars!$A$2:$A$30,calc!$CZ$7)</f>
        <v>6</v>
      </c>
      <c r="DG7" s="30">
        <f>SUMIFS(Chars!H$2:H$30,Chars!$A$2:$A$30,calc!$CZ$7)</f>
        <v>12</v>
      </c>
      <c r="DH7">
        <f>DA7+DB7+DE7+DF7</f>
        <v>53</v>
      </c>
      <c r="DI7">
        <f>$DI$4*(DA7+DB7+DC7+DD7)</f>
        <v>81</v>
      </c>
      <c r="DJ7" s="30">
        <f>SUMIFS(Chars!I$2:I$30,Chars!$A$2:$A$30,calc!$CZ$7)</f>
        <v>22</v>
      </c>
      <c r="DK7" s="30">
        <f>SUMIFS(Chars!J$2:J$30,Chars!$A$2:$A$30,calc!$CZ$7)</f>
        <v>0</v>
      </c>
      <c r="DL7" s="30">
        <f>SUMIFS(Chars!K$2:K$30,Chars!$A$2:$A$30,calc!$CZ$7)</f>
        <v>0</v>
      </c>
      <c r="DT7" s="22" t="s">
        <v>82</v>
      </c>
      <c r="DU7" s="22" t="s">
        <v>81</v>
      </c>
      <c r="DV7" s="22" t="s">
        <v>100</v>
      </c>
    </row>
    <row r="8" spans="1:129" ht="15.75" thickBot="1" x14ac:dyDescent="0.3">
      <c r="A8" s="1">
        <v>34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4">
        <v>1</v>
      </c>
      <c r="AL8" s="4">
        <v>1</v>
      </c>
      <c r="AM8" s="4">
        <v>1</v>
      </c>
      <c r="AN8" s="4">
        <v>1</v>
      </c>
      <c r="AO8" s="4">
        <v>1</v>
      </c>
      <c r="AP8" s="4">
        <v>1</v>
      </c>
      <c r="AQ8" s="4">
        <v>1</v>
      </c>
      <c r="AR8" s="4">
        <v>1</v>
      </c>
      <c r="AS8" s="4">
        <v>1</v>
      </c>
      <c r="AT8" s="4">
        <v>1</v>
      </c>
      <c r="AU8" s="4">
        <v>1</v>
      </c>
      <c r="AV8" s="4">
        <v>1</v>
      </c>
      <c r="AW8" s="4">
        <v>1</v>
      </c>
      <c r="AX8" s="4">
        <v>1</v>
      </c>
      <c r="AY8" s="4">
        <v>1</v>
      </c>
      <c r="AZ8" s="4">
        <v>1</v>
      </c>
      <c r="BA8" s="4">
        <v>1</v>
      </c>
      <c r="BB8" s="4">
        <v>1</v>
      </c>
      <c r="BC8" s="4">
        <v>1</v>
      </c>
      <c r="BD8" s="4">
        <v>1</v>
      </c>
      <c r="BE8" s="4">
        <v>1</v>
      </c>
      <c r="BF8" s="4">
        <v>1</v>
      </c>
      <c r="BG8" s="4">
        <v>1</v>
      </c>
      <c r="BH8" s="4">
        <v>1</v>
      </c>
      <c r="BI8" s="4">
        <v>1</v>
      </c>
      <c r="BJ8" s="4">
        <v>1</v>
      </c>
      <c r="BK8" s="4">
        <v>1</v>
      </c>
      <c r="BL8" s="4">
        <v>1</v>
      </c>
      <c r="BM8" s="4">
        <v>1</v>
      </c>
      <c r="BN8" s="4">
        <v>1</v>
      </c>
      <c r="BO8" s="3">
        <v>3</v>
      </c>
      <c r="BP8" s="3">
        <v>3</v>
      </c>
      <c r="BQ8" s="3">
        <v>3</v>
      </c>
      <c r="BR8" s="3">
        <v>3</v>
      </c>
      <c r="BS8" s="3">
        <v>3</v>
      </c>
      <c r="BT8" s="3">
        <v>3</v>
      </c>
      <c r="BU8" s="3">
        <v>3</v>
      </c>
      <c r="BV8" s="3">
        <v>3</v>
      </c>
      <c r="BW8" s="3">
        <v>3</v>
      </c>
      <c r="BX8" s="3">
        <v>3</v>
      </c>
      <c r="BY8" s="3">
        <v>3</v>
      </c>
      <c r="BZ8" s="3">
        <v>3</v>
      </c>
      <c r="CA8" s="3">
        <v>3</v>
      </c>
      <c r="CB8" s="3">
        <v>3</v>
      </c>
      <c r="CC8" s="3">
        <v>3</v>
      </c>
      <c r="CD8" s="3">
        <v>3</v>
      </c>
      <c r="CE8" s="3">
        <v>3</v>
      </c>
      <c r="CF8" s="3">
        <v>3</v>
      </c>
      <c r="CG8" s="3">
        <v>3</v>
      </c>
      <c r="CH8" s="3">
        <v>3</v>
      </c>
      <c r="CI8" s="3">
        <v>3</v>
      </c>
      <c r="CJ8" s="3">
        <v>3</v>
      </c>
      <c r="CK8" s="3">
        <v>3</v>
      </c>
      <c r="CL8" s="3">
        <v>3</v>
      </c>
      <c r="CM8" s="3">
        <v>3</v>
      </c>
      <c r="CN8" s="3">
        <v>3</v>
      </c>
      <c r="CO8" s="3">
        <v>3</v>
      </c>
      <c r="CP8" s="3">
        <v>3</v>
      </c>
      <c r="CQ8" s="3">
        <v>3</v>
      </c>
      <c r="CR8" s="2">
        <v>5</v>
      </c>
      <c r="CS8" s="2">
        <v>5</v>
      </c>
      <c r="CT8" s="2">
        <v>5</v>
      </c>
      <c r="CU8" s="2">
        <v>5</v>
      </c>
      <c r="CV8" s="2">
        <v>5</v>
      </c>
      <c r="CW8" s="2">
        <v>5</v>
      </c>
      <c r="CZ8" s="31"/>
      <c r="DA8" s="49"/>
      <c r="DB8" s="49"/>
      <c r="DC8" s="49"/>
      <c r="DD8" s="49"/>
      <c r="DE8" s="49"/>
      <c r="DF8" s="49"/>
      <c r="DG8" s="49"/>
      <c r="DT8">
        <v>0</v>
      </c>
      <c r="DU8">
        <v>2</v>
      </c>
      <c r="DV8" s="10" t="s">
        <v>32</v>
      </c>
    </row>
    <row r="9" spans="1:129" ht="30.75" thickBot="1" x14ac:dyDescent="0.3">
      <c r="A9" s="1">
        <v>33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4">
        <v>1</v>
      </c>
      <c r="AL9" s="4">
        <v>1</v>
      </c>
      <c r="AM9" s="4">
        <v>1</v>
      </c>
      <c r="AN9" s="4">
        <v>1</v>
      </c>
      <c r="AO9" s="4">
        <v>1</v>
      </c>
      <c r="AP9" s="4">
        <v>1</v>
      </c>
      <c r="AQ9" s="4">
        <v>1</v>
      </c>
      <c r="AR9" s="4">
        <v>1</v>
      </c>
      <c r="AS9" s="4">
        <v>1</v>
      </c>
      <c r="AT9" s="4">
        <v>1</v>
      </c>
      <c r="AU9" s="4">
        <v>1</v>
      </c>
      <c r="AV9" s="4">
        <v>1</v>
      </c>
      <c r="AW9" s="4">
        <v>1</v>
      </c>
      <c r="AX9" s="4">
        <v>1</v>
      </c>
      <c r="AY9" s="4">
        <v>1</v>
      </c>
      <c r="AZ9" s="4">
        <v>1</v>
      </c>
      <c r="BA9" s="4">
        <v>1</v>
      </c>
      <c r="BB9" s="4">
        <v>1</v>
      </c>
      <c r="BC9" s="4">
        <v>1</v>
      </c>
      <c r="BD9" s="4">
        <v>1</v>
      </c>
      <c r="BE9" s="4">
        <v>1</v>
      </c>
      <c r="BF9" s="4">
        <v>1</v>
      </c>
      <c r="BG9" s="4">
        <v>1</v>
      </c>
      <c r="BH9" s="4">
        <v>1</v>
      </c>
      <c r="BI9" s="4">
        <v>1</v>
      </c>
      <c r="BJ9" s="4">
        <v>1</v>
      </c>
      <c r="BK9" s="4">
        <v>1</v>
      </c>
      <c r="BL9" s="4">
        <v>1</v>
      </c>
      <c r="BM9" s="4">
        <v>1</v>
      </c>
      <c r="BN9" s="4">
        <v>1</v>
      </c>
      <c r="BO9" s="3">
        <v>3</v>
      </c>
      <c r="BP9" s="3">
        <v>3</v>
      </c>
      <c r="BQ9" s="3">
        <v>3</v>
      </c>
      <c r="BR9" s="3">
        <v>3</v>
      </c>
      <c r="BS9" s="3">
        <v>3</v>
      </c>
      <c r="BT9" s="3">
        <v>3</v>
      </c>
      <c r="BU9" s="3">
        <v>3</v>
      </c>
      <c r="BV9" s="3">
        <v>3</v>
      </c>
      <c r="BW9" s="3">
        <v>3</v>
      </c>
      <c r="BX9" s="3">
        <v>3</v>
      </c>
      <c r="BY9" s="3">
        <v>3</v>
      </c>
      <c r="BZ9" s="3">
        <v>3</v>
      </c>
      <c r="CA9" s="3">
        <v>3</v>
      </c>
      <c r="CB9" s="3">
        <v>3</v>
      </c>
      <c r="CC9" s="3">
        <v>3</v>
      </c>
      <c r="CD9" s="3">
        <v>3</v>
      </c>
      <c r="CE9" s="3">
        <v>3</v>
      </c>
      <c r="CF9" s="3">
        <v>3</v>
      </c>
      <c r="CG9" s="3">
        <v>3</v>
      </c>
      <c r="CH9" s="3">
        <v>3</v>
      </c>
      <c r="CI9" s="3">
        <v>3</v>
      </c>
      <c r="CJ9" s="3">
        <v>3</v>
      </c>
      <c r="CK9" s="3">
        <v>3</v>
      </c>
      <c r="CL9" s="3">
        <v>3</v>
      </c>
      <c r="CM9" s="3">
        <v>3</v>
      </c>
      <c r="CN9" s="3">
        <v>3</v>
      </c>
      <c r="CO9" s="3">
        <v>3</v>
      </c>
      <c r="CP9" s="3">
        <v>3</v>
      </c>
      <c r="CQ9" s="3">
        <v>3</v>
      </c>
      <c r="CR9" s="2">
        <v>5</v>
      </c>
      <c r="CS9" s="2">
        <v>5</v>
      </c>
      <c r="CT9" s="2">
        <v>5</v>
      </c>
      <c r="CU9" s="2">
        <v>5</v>
      </c>
      <c r="CV9" s="2">
        <v>5</v>
      </c>
      <c r="CW9" s="2">
        <v>5</v>
      </c>
      <c r="DP9" s="12" t="s">
        <v>49</v>
      </c>
      <c r="DQ9" s="46" t="s">
        <v>51</v>
      </c>
      <c r="DT9">
        <v>1</v>
      </c>
      <c r="DU9">
        <v>2</v>
      </c>
      <c r="DV9" s="10" t="s">
        <v>32</v>
      </c>
    </row>
    <row r="10" spans="1:129" ht="15.75" thickBot="1" x14ac:dyDescent="0.3">
      <c r="A10" s="1">
        <v>32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4">
        <v>1</v>
      </c>
      <c r="AL10" s="4">
        <v>1</v>
      </c>
      <c r="AM10" s="4">
        <v>1</v>
      </c>
      <c r="AN10" s="4">
        <v>1</v>
      </c>
      <c r="AO10" s="4">
        <v>1</v>
      </c>
      <c r="AP10" s="4">
        <v>1</v>
      </c>
      <c r="AQ10" s="4">
        <v>1</v>
      </c>
      <c r="AR10" s="4">
        <v>1</v>
      </c>
      <c r="AS10" s="4">
        <v>1</v>
      </c>
      <c r="AT10" s="4">
        <v>1</v>
      </c>
      <c r="AU10" s="4">
        <v>1</v>
      </c>
      <c r="AV10" s="4">
        <v>1</v>
      </c>
      <c r="AW10" s="4">
        <v>1</v>
      </c>
      <c r="AX10" s="4">
        <v>1</v>
      </c>
      <c r="AY10" s="4">
        <v>1</v>
      </c>
      <c r="AZ10" s="4">
        <v>1</v>
      </c>
      <c r="BA10" s="4">
        <v>1</v>
      </c>
      <c r="BB10" s="4">
        <v>1</v>
      </c>
      <c r="BC10" s="4">
        <v>1</v>
      </c>
      <c r="BD10" s="4">
        <v>1</v>
      </c>
      <c r="BE10" s="4">
        <v>1</v>
      </c>
      <c r="BF10" s="4">
        <v>1</v>
      </c>
      <c r="BG10" s="4">
        <v>1</v>
      </c>
      <c r="BH10" s="4">
        <v>1</v>
      </c>
      <c r="BI10" s="4">
        <v>1</v>
      </c>
      <c r="BJ10" s="4">
        <v>1</v>
      </c>
      <c r="BK10" s="4">
        <v>1</v>
      </c>
      <c r="BL10" s="4">
        <v>1</v>
      </c>
      <c r="BM10" s="4">
        <v>1</v>
      </c>
      <c r="BN10" s="4">
        <v>1</v>
      </c>
      <c r="BO10" s="3">
        <v>3</v>
      </c>
      <c r="BP10" s="3">
        <v>3</v>
      </c>
      <c r="BQ10" s="3">
        <v>3</v>
      </c>
      <c r="BR10" s="3">
        <v>3</v>
      </c>
      <c r="BS10" s="3">
        <v>3</v>
      </c>
      <c r="BT10" s="3">
        <v>3</v>
      </c>
      <c r="BU10" s="3">
        <v>3</v>
      </c>
      <c r="BV10" s="3">
        <v>3</v>
      </c>
      <c r="BW10" s="3">
        <v>3</v>
      </c>
      <c r="BX10" s="3">
        <v>3</v>
      </c>
      <c r="BY10" s="3">
        <v>3</v>
      </c>
      <c r="BZ10" s="3">
        <v>3</v>
      </c>
      <c r="CA10" s="3">
        <v>3</v>
      </c>
      <c r="CB10" s="3">
        <v>3</v>
      </c>
      <c r="CC10" s="3">
        <v>3</v>
      </c>
      <c r="CD10" s="3">
        <v>3</v>
      </c>
      <c r="CE10" s="3">
        <v>3</v>
      </c>
      <c r="CF10" s="3">
        <v>3</v>
      </c>
      <c r="CG10" s="3">
        <v>3</v>
      </c>
      <c r="CH10" s="3">
        <v>3</v>
      </c>
      <c r="CI10" s="3">
        <v>3</v>
      </c>
      <c r="CJ10" s="3">
        <v>3</v>
      </c>
      <c r="CK10" s="3">
        <v>3</v>
      </c>
      <c r="CL10" s="3">
        <v>3</v>
      </c>
      <c r="CM10" s="3">
        <v>3</v>
      </c>
      <c r="CN10" s="3">
        <v>3</v>
      </c>
      <c r="CO10" s="3">
        <v>3</v>
      </c>
      <c r="CP10" s="3">
        <v>3</v>
      </c>
      <c r="CQ10" s="3">
        <v>3</v>
      </c>
      <c r="CR10" s="2">
        <v>5</v>
      </c>
      <c r="CS10" s="2">
        <v>5</v>
      </c>
      <c r="CT10" s="2">
        <v>5</v>
      </c>
      <c r="CU10" s="2">
        <v>5</v>
      </c>
      <c r="CV10" s="2">
        <v>5</v>
      </c>
      <c r="CW10" s="2">
        <v>5</v>
      </c>
      <c r="DA10" s="45" t="s">
        <v>26</v>
      </c>
      <c r="DB10" s="45"/>
      <c r="DC10" s="45"/>
      <c r="DD10" s="45"/>
      <c r="DE10" s="45"/>
      <c r="DF10" s="45"/>
      <c r="DG10" s="45"/>
      <c r="DH10" s="1" t="s">
        <v>9</v>
      </c>
      <c r="DI10" s="1" t="s">
        <v>86</v>
      </c>
      <c r="DJ10" s="1" t="s">
        <v>88</v>
      </c>
      <c r="DP10" s="13"/>
      <c r="DQ10" s="47"/>
      <c r="DT10">
        <v>2</v>
      </c>
      <c r="DU10">
        <v>2</v>
      </c>
      <c r="DV10" s="10" t="s">
        <v>32</v>
      </c>
    </row>
    <row r="11" spans="1:129" ht="15.75" thickBot="1" x14ac:dyDescent="0.3">
      <c r="A11" s="1">
        <v>31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1</v>
      </c>
      <c r="AQ11" s="4">
        <v>1</v>
      </c>
      <c r="AR11" s="4">
        <v>1</v>
      </c>
      <c r="AS11" s="4">
        <v>1</v>
      </c>
      <c r="AT11" s="4">
        <v>1</v>
      </c>
      <c r="AU11" s="4">
        <v>1</v>
      </c>
      <c r="AV11" s="4">
        <v>1</v>
      </c>
      <c r="AW11" s="4">
        <v>1</v>
      </c>
      <c r="AX11" s="4">
        <v>1</v>
      </c>
      <c r="AY11" s="4">
        <v>1</v>
      </c>
      <c r="AZ11" s="4">
        <v>1</v>
      </c>
      <c r="BA11" s="4">
        <v>1</v>
      </c>
      <c r="BB11" s="4">
        <v>1</v>
      </c>
      <c r="BC11" s="4">
        <v>1</v>
      </c>
      <c r="BD11" s="4">
        <v>1</v>
      </c>
      <c r="BE11" s="4">
        <v>1</v>
      </c>
      <c r="BF11" s="4">
        <v>1</v>
      </c>
      <c r="BG11" s="4">
        <v>1</v>
      </c>
      <c r="BH11" s="4">
        <v>1</v>
      </c>
      <c r="BI11" s="4">
        <v>1</v>
      </c>
      <c r="BJ11" s="4">
        <v>1</v>
      </c>
      <c r="BK11" s="4">
        <v>1</v>
      </c>
      <c r="BL11" s="4">
        <v>1</v>
      </c>
      <c r="BM11" s="4">
        <v>1</v>
      </c>
      <c r="BN11" s="4">
        <v>1</v>
      </c>
      <c r="BO11" s="3">
        <v>3</v>
      </c>
      <c r="BP11" s="3">
        <v>3</v>
      </c>
      <c r="BQ11" s="3">
        <v>3</v>
      </c>
      <c r="BR11" s="3">
        <v>3</v>
      </c>
      <c r="BS11" s="3">
        <v>3</v>
      </c>
      <c r="BT11" s="3">
        <v>3</v>
      </c>
      <c r="BU11" s="3">
        <v>3</v>
      </c>
      <c r="BV11" s="3">
        <v>3</v>
      </c>
      <c r="BW11" s="3">
        <v>3</v>
      </c>
      <c r="BX11" s="3">
        <v>3</v>
      </c>
      <c r="BY11" s="3">
        <v>3</v>
      </c>
      <c r="BZ11" s="3">
        <v>3</v>
      </c>
      <c r="CA11" s="3">
        <v>3</v>
      </c>
      <c r="CB11" s="3">
        <v>3</v>
      </c>
      <c r="CC11" s="3">
        <v>3</v>
      </c>
      <c r="CD11" s="3">
        <v>3</v>
      </c>
      <c r="CE11" s="3">
        <v>3</v>
      </c>
      <c r="CF11" s="3">
        <v>3</v>
      </c>
      <c r="CG11" s="3">
        <v>3</v>
      </c>
      <c r="CH11" s="3">
        <v>3</v>
      </c>
      <c r="CI11" s="3">
        <v>3</v>
      </c>
      <c r="CJ11" s="3">
        <v>3</v>
      </c>
      <c r="CK11" s="3">
        <v>3</v>
      </c>
      <c r="CL11" s="3">
        <v>3</v>
      </c>
      <c r="CM11" s="3">
        <v>3</v>
      </c>
      <c r="CN11" s="3">
        <v>3</v>
      </c>
      <c r="CO11" s="3">
        <v>3</v>
      </c>
      <c r="CP11" s="3">
        <v>3</v>
      </c>
      <c r="CQ11" s="3">
        <v>3</v>
      </c>
      <c r="CR11" s="2">
        <v>5</v>
      </c>
      <c r="CS11" s="2">
        <v>5</v>
      </c>
      <c r="CT11" s="2">
        <v>5</v>
      </c>
      <c r="CU11" s="2">
        <v>5</v>
      </c>
      <c r="CV11" s="2">
        <v>5</v>
      </c>
      <c r="CW11" s="2">
        <v>5</v>
      </c>
      <c r="CY11" s="1" t="s">
        <v>10</v>
      </c>
      <c r="CZ11" s="1" t="str">
        <f>$CZ$6</f>
        <v>Chester Wilkinson</v>
      </c>
      <c r="DA11">
        <f t="shared" ref="DA11:DA35" ca="1" si="1">RANDBETWEEN(0,99)</f>
        <v>46</v>
      </c>
      <c r="DB11">
        <f t="shared" ref="DB11:DG26" ca="1" si="2">RANDBETWEEN(0,99)</f>
        <v>71</v>
      </c>
      <c r="DC11">
        <f t="shared" ca="1" si="2"/>
        <v>44</v>
      </c>
      <c r="DD11">
        <f t="shared" ca="1" si="2"/>
        <v>25</v>
      </c>
      <c r="DE11">
        <f t="shared" ca="1" si="2"/>
        <v>84</v>
      </c>
      <c r="DF11">
        <f t="shared" ca="1" si="2"/>
        <v>87</v>
      </c>
      <c r="DG11">
        <f t="shared" ca="1" si="2"/>
        <v>70</v>
      </c>
      <c r="DH11">
        <f t="shared" ref="DB11:DH27" ca="1" si="3">RANDBETWEEN(0,99)</f>
        <v>77</v>
      </c>
      <c r="DI11">
        <f>SUMIFS($DS$31:$DS$111,$DR$31:$DR$111,DB$6+DF$6)</f>
        <v>-4</v>
      </c>
      <c r="DJ11">
        <f>$DC$6</f>
        <v>26</v>
      </c>
      <c r="DP11" s="14" t="s">
        <v>1</v>
      </c>
      <c r="DQ11" s="47"/>
      <c r="DT11">
        <v>3</v>
      </c>
      <c r="DU11">
        <v>2</v>
      </c>
      <c r="DV11" s="10" t="s">
        <v>32</v>
      </c>
    </row>
    <row r="12" spans="1:129" ht="15.75" thickBot="1" x14ac:dyDescent="0.3">
      <c r="A12" s="1">
        <v>30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4">
        <v>1</v>
      </c>
      <c r="AL12" s="4">
        <v>1</v>
      </c>
      <c r="AM12" s="4">
        <v>1</v>
      </c>
      <c r="AN12" s="4">
        <v>1</v>
      </c>
      <c r="AO12" s="4">
        <v>1</v>
      </c>
      <c r="AP12" s="4">
        <v>1</v>
      </c>
      <c r="AQ12" s="4">
        <v>1</v>
      </c>
      <c r="AR12" s="4">
        <v>1</v>
      </c>
      <c r="AS12" s="4">
        <v>1</v>
      </c>
      <c r="AT12" s="4">
        <v>1</v>
      </c>
      <c r="AU12" s="4">
        <v>1</v>
      </c>
      <c r="AV12" s="4">
        <v>1</v>
      </c>
      <c r="AW12" s="4">
        <v>1</v>
      </c>
      <c r="AX12" s="4">
        <v>1</v>
      </c>
      <c r="AY12" s="4">
        <v>1</v>
      </c>
      <c r="AZ12" s="4">
        <v>1</v>
      </c>
      <c r="BA12" s="4">
        <v>1</v>
      </c>
      <c r="BB12" s="4">
        <v>1</v>
      </c>
      <c r="BC12" s="4">
        <v>1</v>
      </c>
      <c r="BD12" s="4">
        <v>1</v>
      </c>
      <c r="BE12" s="4">
        <v>1</v>
      </c>
      <c r="BF12" s="4">
        <v>1</v>
      </c>
      <c r="BG12" s="4">
        <v>1</v>
      </c>
      <c r="BH12" s="4">
        <v>1</v>
      </c>
      <c r="BI12" s="4">
        <v>1</v>
      </c>
      <c r="BJ12" s="4">
        <v>1</v>
      </c>
      <c r="BK12" s="4">
        <v>1</v>
      </c>
      <c r="BL12" s="4">
        <v>1</v>
      </c>
      <c r="BM12" s="4">
        <v>1</v>
      </c>
      <c r="BN12" s="4">
        <v>1</v>
      </c>
      <c r="BO12" s="3">
        <v>3</v>
      </c>
      <c r="BP12" s="3">
        <v>3</v>
      </c>
      <c r="BQ12" s="3">
        <v>3</v>
      </c>
      <c r="BR12" s="3">
        <v>3</v>
      </c>
      <c r="BS12" s="3">
        <v>3</v>
      </c>
      <c r="BT12" s="3">
        <v>3</v>
      </c>
      <c r="BU12" s="3">
        <v>3</v>
      </c>
      <c r="BV12" s="3">
        <v>3</v>
      </c>
      <c r="BW12" s="3">
        <v>3</v>
      </c>
      <c r="BX12" s="3">
        <v>3</v>
      </c>
      <c r="BY12" s="3">
        <v>3</v>
      </c>
      <c r="BZ12" s="3">
        <v>3</v>
      </c>
      <c r="CA12" s="3">
        <v>3</v>
      </c>
      <c r="CB12" s="3">
        <v>3</v>
      </c>
      <c r="CC12" s="3">
        <v>3</v>
      </c>
      <c r="CD12" s="3">
        <v>3</v>
      </c>
      <c r="CE12" s="3">
        <v>3</v>
      </c>
      <c r="CF12" s="3">
        <v>3</v>
      </c>
      <c r="CG12" s="3">
        <v>3</v>
      </c>
      <c r="CH12" s="3">
        <v>3</v>
      </c>
      <c r="CI12" s="3">
        <v>3</v>
      </c>
      <c r="CJ12" s="3">
        <v>3</v>
      </c>
      <c r="CK12" s="3">
        <v>3</v>
      </c>
      <c r="CL12" s="3">
        <v>3</v>
      </c>
      <c r="CM12" s="3">
        <v>3</v>
      </c>
      <c r="CN12" s="3">
        <v>3</v>
      </c>
      <c r="CO12" s="3">
        <v>3</v>
      </c>
      <c r="CP12" s="3">
        <v>3</v>
      </c>
      <c r="CQ12" s="3">
        <v>3</v>
      </c>
      <c r="CR12" s="2">
        <v>5</v>
      </c>
      <c r="CS12" s="2">
        <v>5</v>
      </c>
      <c r="CT12" s="2">
        <v>5</v>
      </c>
      <c r="CU12" s="2">
        <v>5</v>
      </c>
      <c r="CV12" s="2">
        <v>5</v>
      </c>
      <c r="CW12" s="2">
        <v>5</v>
      </c>
      <c r="CY12" s="1" t="s">
        <v>11</v>
      </c>
      <c r="CZ12" s="1" t="str">
        <f>$CZ$7</f>
        <v>Alexander Ashley</v>
      </c>
      <c r="DA12">
        <f t="shared" ca="1" si="1"/>
        <v>67</v>
      </c>
      <c r="DB12">
        <f t="shared" ca="1" si="2"/>
        <v>82</v>
      </c>
      <c r="DC12">
        <f t="shared" ca="1" si="2"/>
        <v>92</v>
      </c>
      <c r="DD12">
        <f t="shared" ca="1" si="2"/>
        <v>7</v>
      </c>
      <c r="DE12">
        <f t="shared" ca="1" si="2"/>
        <v>11</v>
      </c>
      <c r="DF12">
        <f t="shared" ca="1" si="2"/>
        <v>90</v>
      </c>
      <c r="DG12">
        <f t="shared" ca="1" si="2"/>
        <v>9</v>
      </c>
      <c r="DH12">
        <f t="shared" ca="1" si="3"/>
        <v>39</v>
      </c>
      <c r="DI12">
        <f>SUMIFS($DS$31:$DS$111,$DR$31:$DR$111,DB$7+DF$7)</f>
        <v>-2</v>
      </c>
      <c r="DJ12">
        <f>$DC$7</f>
        <v>21</v>
      </c>
      <c r="DP12" s="13"/>
      <c r="DQ12" s="47"/>
      <c r="DT12">
        <v>4</v>
      </c>
      <c r="DU12">
        <v>2</v>
      </c>
      <c r="DV12" s="10" t="s">
        <v>32</v>
      </c>
    </row>
    <row r="13" spans="1:129" ht="15.75" thickBot="1" x14ac:dyDescent="0.3">
      <c r="A13" s="1">
        <v>29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1</v>
      </c>
      <c r="BE13" s="4">
        <v>1</v>
      </c>
      <c r="BF13" s="4">
        <v>1</v>
      </c>
      <c r="BG13" s="4">
        <v>1</v>
      </c>
      <c r="BH13" s="4">
        <v>1</v>
      </c>
      <c r="BI13" s="4">
        <v>1</v>
      </c>
      <c r="BJ13" s="4">
        <v>1</v>
      </c>
      <c r="BK13" s="4">
        <v>1</v>
      </c>
      <c r="BL13" s="4">
        <v>1</v>
      </c>
      <c r="BM13" s="4">
        <v>1</v>
      </c>
      <c r="BN13" s="4">
        <v>1</v>
      </c>
      <c r="BO13" s="4">
        <v>1</v>
      </c>
      <c r="BP13" s="4">
        <v>1</v>
      </c>
      <c r="BQ13" s="4">
        <v>1</v>
      </c>
      <c r="BR13" s="4">
        <v>1</v>
      </c>
      <c r="BS13" s="4">
        <v>1</v>
      </c>
      <c r="BT13" s="3">
        <v>3</v>
      </c>
      <c r="BU13" s="3">
        <v>3</v>
      </c>
      <c r="BV13" s="3">
        <v>3</v>
      </c>
      <c r="BW13" s="3">
        <v>3</v>
      </c>
      <c r="BX13" s="3">
        <v>3</v>
      </c>
      <c r="BY13" s="3">
        <v>3</v>
      </c>
      <c r="BZ13" s="3">
        <v>3</v>
      </c>
      <c r="CA13" s="3">
        <v>3</v>
      </c>
      <c r="CB13" s="3">
        <v>3</v>
      </c>
      <c r="CC13" s="3">
        <v>3</v>
      </c>
      <c r="CD13" s="3">
        <v>3</v>
      </c>
      <c r="CE13" s="3">
        <v>3</v>
      </c>
      <c r="CF13" s="3">
        <v>3</v>
      </c>
      <c r="CG13" s="3">
        <v>3</v>
      </c>
      <c r="CH13" s="3">
        <v>3</v>
      </c>
      <c r="CI13" s="3">
        <v>3</v>
      </c>
      <c r="CJ13" s="3">
        <v>3</v>
      </c>
      <c r="CK13" s="3">
        <v>3</v>
      </c>
      <c r="CL13" s="3">
        <v>3</v>
      </c>
      <c r="CM13" s="3">
        <v>3</v>
      </c>
      <c r="CN13" s="3">
        <v>3</v>
      </c>
      <c r="CO13" s="3">
        <v>3</v>
      </c>
      <c r="CP13" s="3">
        <v>3</v>
      </c>
      <c r="CQ13" s="3">
        <v>3</v>
      </c>
      <c r="CR13" s="2">
        <v>5</v>
      </c>
      <c r="CS13" s="2">
        <v>5</v>
      </c>
      <c r="CT13" s="2">
        <v>5</v>
      </c>
      <c r="CU13" s="2">
        <v>5</v>
      </c>
      <c r="CV13" s="2">
        <v>5</v>
      </c>
      <c r="CW13" s="2">
        <v>5</v>
      </c>
      <c r="CY13" s="1" t="s">
        <v>12</v>
      </c>
      <c r="CZ13" s="1" t="str">
        <f>$CZ$6</f>
        <v>Chester Wilkinson</v>
      </c>
      <c r="DA13">
        <f t="shared" ca="1" si="1"/>
        <v>60</v>
      </c>
      <c r="DB13">
        <f t="shared" ca="1" si="2"/>
        <v>61</v>
      </c>
      <c r="DC13">
        <f t="shared" ca="1" si="2"/>
        <v>30</v>
      </c>
      <c r="DD13">
        <f t="shared" ca="1" si="2"/>
        <v>1</v>
      </c>
      <c r="DE13">
        <f t="shared" ca="1" si="2"/>
        <v>3</v>
      </c>
      <c r="DF13">
        <f t="shared" ca="1" si="2"/>
        <v>2</v>
      </c>
      <c r="DG13">
        <f t="shared" ca="1" si="2"/>
        <v>18</v>
      </c>
      <c r="DH13">
        <f t="shared" ca="1" si="3"/>
        <v>46</v>
      </c>
      <c r="DI13">
        <f>SUMIFS($DS$31:$DS$111,$DR$31:$DR$111,DB$6+DF$6)</f>
        <v>-4</v>
      </c>
      <c r="DJ13">
        <f>$DC$6</f>
        <v>26</v>
      </c>
      <c r="DP13" s="15" t="s">
        <v>50</v>
      </c>
      <c r="DQ13" s="48"/>
      <c r="DT13">
        <v>5</v>
      </c>
      <c r="DU13">
        <v>2</v>
      </c>
      <c r="DV13" s="10" t="s">
        <v>32</v>
      </c>
    </row>
    <row r="14" spans="1:129" ht="30.75" thickBot="1" x14ac:dyDescent="0.3">
      <c r="A14" s="1">
        <v>28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4">
        <v>1</v>
      </c>
      <c r="AQ14" s="4">
        <v>1</v>
      </c>
      <c r="AR14" s="4">
        <v>1</v>
      </c>
      <c r="AS14" s="4">
        <v>1</v>
      </c>
      <c r="AT14" s="4">
        <v>1</v>
      </c>
      <c r="AU14" s="4">
        <v>1</v>
      </c>
      <c r="AV14" s="4">
        <v>1</v>
      </c>
      <c r="AW14" s="4">
        <v>1</v>
      </c>
      <c r="AX14" s="4">
        <v>1</v>
      </c>
      <c r="AY14" s="4">
        <v>1</v>
      </c>
      <c r="AZ14" s="4">
        <v>1</v>
      </c>
      <c r="BA14" s="4">
        <v>1</v>
      </c>
      <c r="BB14" s="4">
        <v>1</v>
      </c>
      <c r="BC14" s="4">
        <v>1</v>
      </c>
      <c r="BD14" s="4">
        <v>1</v>
      </c>
      <c r="BE14" s="4">
        <v>1</v>
      </c>
      <c r="BF14" s="4">
        <v>1</v>
      </c>
      <c r="BG14" s="4">
        <v>1</v>
      </c>
      <c r="BH14" s="4">
        <v>1</v>
      </c>
      <c r="BI14" s="4">
        <v>1</v>
      </c>
      <c r="BJ14" s="4">
        <v>1</v>
      </c>
      <c r="BK14" s="4">
        <v>1</v>
      </c>
      <c r="BL14" s="4">
        <v>1</v>
      </c>
      <c r="BM14" s="4">
        <v>1</v>
      </c>
      <c r="BN14" s="4">
        <v>1</v>
      </c>
      <c r="BO14" s="4">
        <v>1</v>
      </c>
      <c r="BP14" s="4">
        <v>1</v>
      </c>
      <c r="BQ14" s="4">
        <v>1</v>
      </c>
      <c r="BR14" s="4">
        <v>1</v>
      </c>
      <c r="BS14" s="4">
        <v>1</v>
      </c>
      <c r="BT14" s="3">
        <v>3</v>
      </c>
      <c r="BU14" s="3">
        <v>3</v>
      </c>
      <c r="BV14" s="3">
        <v>3</v>
      </c>
      <c r="BW14" s="3">
        <v>3</v>
      </c>
      <c r="BX14" s="3">
        <v>3</v>
      </c>
      <c r="BY14" s="3">
        <v>3</v>
      </c>
      <c r="BZ14" s="3">
        <v>3</v>
      </c>
      <c r="CA14" s="3">
        <v>3</v>
      </c>
      <c r="CB14" s="3">
        <v>3</v>
      </c>
      <c r="CC14" s="3">
        <v>3</v>
      </c>
      <c r="CD14" s="3">
        <v>3</v>
      </c>
      <c r="CE14" s="3">
        <v>3</v>
      </c>
      <c r="CF14" s="3">
        <v>3</v>
      </c>
      <c r="CG14" s="3">
        <v>3</v>
      </c>
      <c r="CH14" s="3">
        <v>3</v>
      </c>
      <c r="CI14" s="3">
        <v>3</v>
      </c>
      <c r="CJ14" s="3">
        <v>3</v>
      </c>
      <c r="CK14" s="3">
        <v>3</v>
      </c>
      <c r="CL14" s="3">
        <v>3</v>
      </c>
      <c r="CM14" s="3">
        <v>3</v>
      </c>
      <c r="CN14" s="3">
        <v>3</v>
      </c>
      <c r="CO14" s="3">
        <v>3</v>
      </c>
      <c r="CP14" s="3">
        <v>3</v>
      </c>
      <c r="CQ14" s="3">
        <v>3</v>
      </c>
      <c r="CR14" s="2">
        <v>5</v>
      </c>
      <c r="CS14" s="2">
        <v>5</v>
      </c>
      <c r="CT14" s="2">
        <v>5</v>
      </c>
      <c r="CU14" s="2">
        <v>5</v>
      </c>
      <c r="CV14" s="2">
        <v>5</v>
      </c>
      <c r="CW14" s="2">
        <v>5</v>
      </c>
      <c r="CY14" s="1" t="s">
        <v>13</v>
      </c>
      <c r="CZ14" s="1" t="str">
        <f>$CZ$7</f>
        <v>Alexander Ashley</v>
      </c>
      <c r="DA14">
        <f t="shared" ca="1" si="1"/>
        <v>59</v>
      </c>
      <c r="DB14">
        <f t="shared" ca="1" si="2"/>
        <v>35</v>
      </c>
      <c r="DC14">
        <f t="shared" ca="1" si="2"/>
        <v>93</v>
      </c>
      <c r="DD14">
        <f t="shared" ca="1" si="2"/>
        <v>10</v>
      </c>
      <c r="DE14">
        <f t="shared" ca="1" si="2"/>
        <v>57</v>
      </c>
      <c r="DF14">
        <f t="shared" ca="1" si="2"/>
        <v>23</v>
      </c>
      <c r="DG14">
        <f t="shared" ca="1" si="2"/>
        <v>11</v>
      </c>
      <c r="DH14">
        <f t="shared" ca="1" si="3"/>
        <v>0</v>
      </c>
      <c r="DI14">
        <f>SUMIFS($DS$31:$DS$111,$DR$31:$DR$111,DB$7+DF$7)</f>
        <v>-2</v>
      </c>
      <c r="DJ14">
        <f>$DC$7</f>
        <v>21</v>
      </c>
      <c r="DP14" s="20" t="s">
        <v>52</v>
      </c>
      <c r="DQ14" s="16" t="s">
        <v>53</v>
      </c>
      <c r="DT14">
        <v>6</v>
      </c>
      <c r="DU14">
        <v>2</v>
      </c>
      <c r="DV14" s="10" t="s">
        <v>32</v>
      </c>
    </row>
    <row r="15" spans="1:129" ht="15.75" thickBot="1" x14ac:dyDescent="0.3">
      <c r="A15" s="1">
        <v>27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4">
        <v>1</v>
      </c>
      <c r="AQ15" s="4">
        <v>1</v>
      </c>
      <c r="AR15" s="4">
        <v>1</v>
      </c>
      <c r="AS15" s="4">
        <v>1</v>
      </c>
      <c r="AT15" s="4">
        <v>1</v>
      </c>
      <c r="AU15" s="4">
        <v>1</v>
      </c>
      <c r="AV15" s="4">
        <v>1</v>
      </c>
      <c r="AW15" s="4">
        <v>1</v>
      </c>
      <c r="AX15" s="4">
        <v>1</v>
      </c>
      <c r="AY15" s="4">
        <v>1</v>
      </c>
      <c r="AZ15" s="4">
        <v>1</v>
      </c>
      <c r="BA15" s="4">
        <v>1</v>
      </c>
      <c r="BB15" s="4">
        <v>1</v>
      </c>
      <c r="BC15" s="4">
        <v>1</v>
      </c>
      <c r="BD15" s="4">
        <v>1</v>
      </c>
      <c r="BE15" s="4">
        <v>1</v>
      </c>
      <c r="BF15" s="4">
        <v>1</v>
      </c>
      <c r="BG15" s="4">
        <v>1</v>
      </c>
      <c r="BH15" s="4">
        <v>1</v>
      </c>
      <c r="BI15" s="4">
        <v>1</v>
      </c>
      <c r="BJ15" s="4">
        <v>1</v>
      </c>
      <c r="BK15" s="4">
        <v>1</v>
      </c>
      <c r="BL15" s="4">
        <v>1</v>
      </c>
      <c r="BM15" s="4">
        <v>1</v>
      </c>
      <c r="BN15" s="4">
        <v>1</v>
      </c>
      <c r="BO15" s="4">
        <v>1</v>
      </c>
      <c r="BP15" s="4">
        <v>1</v>
      </c>
      <c r="BQ15" s="4">
        <v>1</v>
      </c>
      <c r="BR15" s="4">
        <v>1</v>
      </c>
      <c r="BS15" s="4">
        <v>1</v>
      </c>
      <c r="BT15" s="3">
        <v>3</v>
      </c>
      <c r="BU15" s="3">
        <v>3</v>
      </c>
      <c r="BV15" s="3">
        <v>3</v>
      </c>
      <c r="BW15" s="3">
        <v>3</v>
      </c>
      <c r="BX15" s="3">
        <v>3</v>
      </c>
      <c r="BY15" s="3">
        <v>3</v>
      </c>
      <c r="BZ15" s="3">
        <v>3</v>
      </c>
      <c r="CA15" s="3">
        <v>3</v>
      </c>
      <c r="CB15" s="3">
        <v>3</v>
      </c>
      <c r="CC15" s="3">
        <v>3</v>
      </c>
      <c r="CD15" s="3">
        <v>3</v>
      </c>
      <c r="CE15" s="3">
        <v>3</v>
      </c>
      <c r="CF15" s="3">
        <v>3</v>
      </c>
      <c r="CG15" s="3">
        <v>3</v>
      </c>
      <c r="CH15" s="3">
        <v>3</v>
      </c>
      <c r="CI15" s="3">
        <v>3</v>
      </c>
      <c r="CJ15" s="3">
        <v>3</v>
      </c>
      <c r="CK15" s="3">
        <v>3</v>
      </c>
      <c r="CL15" s="3">
        <v>3</v>
      </c>
      <c r="CM15" s="3">
        <v>3</v>
      </c>
      <c r="CN15" s="3">
        <v>3</v>
      </c>
      <c r="CO15" s="3">
        <v>3</v>
      </c>
      <c r="CP15" s="3">
        <v>3</v>
      </c>
      <c r="CQ15" s="3">
        <v>3</v>
      </c>
      <c r="CR15" s="2">
        <v>5</v>
      </c>
      <c r="CS15" s="2">
        <v>5</v>
      </c>
      <c r="CT15" s="2">
        <v>5</v>
      </c>
      <c r="CU15" s="2">
        <v>5</v>
      </c>
      <c r="CV15" s="2">
        <v>5</v>
      </c>
      <c r="CW15" s="2">
        <v>5</v>
      </c>
      <c r="CY15" s="1" t="s">
        <v>14</v>
      </c>
      <c r="CZ15" s="1" t="str">
        <f>$CZ$6</f>
        <v>Chester Wilkinson</v>
      </c>
      <c r="DA15">
        <f t="shared" ca="1" si="1"/>
        <v>4</v>
      </c>
      <c r="DB15">
        <f t="shared" ca="1" si="2"/>
        <v>71</v>
      </c>
      <c r="DC15">
        <f t="shared" ca="1" si="2"/>
        <v>83</v>
      </c>
      <c r="DD15">
        <f t="shared" ca="1" si="2"/>
        <v>92</v>
      </c>
      <c r="DE15">
        <f t="shared" ca="1" si="2"/>
        <v>54</v>
      </c>
      <c r="DF15">
        <f t="shared" ca="1" si="2"/>
        <v>89</v>
      </c>
      <c r="DG15">
        <f t="shared" ca="1" si="2"/>
        <v>72</v>
      </c>
      <c r="DH15">
        <f t="shared" ca="1" si="3"/>
        <v>45</v>
      </c>
      <c r="DI15">
        <f>SUMIFS($DS$31:$DS$111,$DR$31:$DR$111,DB$6+DF$6)</f>
        <v>-4</v>
      </c>
      <c r="DJ15">
        <f>$DC$6</f>
        <v>26</v>
      </c>
      <c r="DP15" s="21" t="s">
        <v>85</v>
      </c>
      <c r="DQ15" s="16" t="s">
        <v>54</v>
      </c>
      <c r="DT15">
        <v>7</v>
      </c>
      <c r="DU15">
        <v>2</v>
      </c>
      <c r="DV15" s="10" t="s">
        <v>32</v>
      </c>
    </row>
    <row r="16" spans="1:129" ht="15.75" thickBot="1" x14ac:dyDescent="0.3">
      <c r="A16" s="1">
        <v>26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4">
        <v>1</v>
      </c>
      <c r="AQ16" s="4">
        <v>1</v>
      </c>
      <c r="AR16" s="4">
        <v>1</v>
      </c>
      <c r="AS16" s="4">
        <v>1</v>
      </c>
      <c r="AT16" s="4">
        <v>1</v>
      </c>
      <c r="AU16" s="4">
        <v>1</v>
      </c>
      <c r="AV16" s="4">
        <v>1</v>
      </c>
      <c r="AW16" s="4">
        <v>1</v>
      </c>
      <c r="AX16" s="4">
        <v>1</v>
      </c>
      <c r="AY16" s="4">
        <v>1</v>
      </c>
      <c r="AZ16" s="4">
        <v>1</v>
      </c>
      <c r="BA16" s="4">
        <v>1</v>
      </c>
      <c r="BB16" s="4">
        <v>1</v>
      </c>
      <c r="BC16" s="4">
        <v>1</v>
      </c>
      <c r="BD16" s="4">
        <v>1</v>
      </c>
      <c r="BE16" s="4">
        <v>1</v>
      </c>
      <c r="BF16" s="4">
        <v>1</v>
      </c>
      <c r="BG16" s="4">
        <v>1</v>
      </c>
      <c r="BH16" s="4">
        <v>1</v>
      </c>
      <c r="BI16" s="4">
        <v>1</v>
      </c>
      <c r="BJ16" s="4">
        <v>1</v>
      </c>
      <c r="BK16" s="4">
        <v>1</v>
      </c>
      <c r="BL16" s="4">
        <v>1</v>
      </c>
      <c r="BM16" s="4">
        <v>1</v>
      </c>
      <c r="BN16" s="4">
        <v>1</v>
      </c>
      <c r="BO16" s="4">
        <v>1</v>
      </c>
      <c r="BP16" s="4">
        <v>1</v>
      </c>
      <c r="BQ16" s="4">
        <v>1</v>
      </c>
      <c r="BR16" s="4">
        <v>1</v>
      </c>
      <c r="BS16" s="4">
        <v>1</v>
      </c>
      <c r="BT16" s="3">
        <v>3</v>
      </c>
      <c r="BU16" s="3">
        <v>3</v>
      </c>
      <c r="BV16" s="3">
        <v>3</v>
      </c>
      <c r="BW16" s="3">
        <v>3</v>
      </c>
      <c r="BX16" s="3">
        <v>3</v>
      </c>
      <c r="BY16" s="3">
        <v>3</v>
      </c>
      <c r="BZ16" s="3">
        <v>3</v>
      </c>
      <c r="CA16" s="3">
        <v>3</v>
      </c>
      <c r="CB16" s="3">
        <v>3</v>
      </c>
      <c r="CC16" s="3">
        <v>3</v>
      </c>
      <c r="CD16" s="3">
        <v>3</v>
      </c>
      <c r="CE16" s="3">
        <v>3</v>
      </c>
      <c r="CF16" s="3">
        <v>3</v>
      </c>
      <c r="CG16" s="3">
        <v>3</v>
      </c>
      <c r="CH16" s="3">
        <v>3</v>
      </c>
      <c r="CI16" s="3">
        <v>3</v>
      </c>
      <c r="CJ16" s="3">
        <v>3</v>
      </c>
      <c r="CK16" s="3">
        <v>3</v>
      </c>
      <c r="CL16" s="3">
        <v>3</v>
      </c>
      <c r="CM16" s="3">
        <v>3</v>
      </c>
      <c r="CN16" s="3">
        <v>3</v>
      </c>
      <c r="CO16" s="3">
        <v>3</v>
      </c>
      <c r="CP16" s="3">
        <v>3</v>
      </c>
      <c r="CQ16" s="3">
        <v>3</v>
      </c>
      <c r="CR16" s="2">
        <v>5</v>
      </c>
      <c r="CS16" s="2">
        <v>5</v>
      </c>
      <c r="CT16" s="2">
        <v>5</v>
      </c>
      <c r="CU16" s="2">
        <v>5</v>
      </c>
      <c r="CV16" s="2">
        <v>5</v>
      </c>
      <c r="CW16" s="2">
        <v>5</v>
      </c>
      <c r="CY16" s="1" t="s">
        <v>15</v>
      </c>
      <c r="CZ16" s="1" t="str">
        <f>$CZ$7</f>
        <v>Alexander Ashley</v>
      </c>
      <c r="DA16">
        <f t="shared" ca="1" si="1"/>
        <v>97</v>
      </c>
      <c r="DB16">
        <f t="shared" ca="1" si="2"/>
        <v>87</v>
      </c>
      <c r="DC16">
        <f t="shared" ca="1" si="2"/>
        <v>54</v>
      </c>
      <c r="DD16">
        <f t="shared" ca="1" si="2"/>
        <v>41</v>
      </c>
      <c r="DE16">
        <f t="shared" ca="1" si="2"/>
        <v>71</v>
      </c>
      <c r="DF16">
        <f t="shared" ca="1" si="2"/>
        <v>33</v>
      </c>
      <c r="DG16">
        <f t="shared" ca="1" si="2"/>
        <v>71</v>
      </c>
      <c r="DH16">
        <f t="shared" ca="1" si="3"/>
        <v>27</v>
      </c>
      <c r="DI16">
        <f>SUMIFS($DS$31:$DS$111,$DR$31:$DR$111,DB$7+DF$7)</f>
        <v>-2</v>
      </c>
      <c r="DJ16">
        <f>$DC$7</f>
        <v>21</v>
      </c>
      <c r="DP16" s="20" t="s">
        <v>55</v>
      </c>
      <c r="DQ16" s="16" t="s">
        <v>56</v>
      </c>
      <c r="DT16">
        <v>8</v>
      </c>
      <c r="DU16">
        <v>2</v>
      </c>
      <c r="DV16" s="10" t="s">
        <v>32</v>
      </c>
    </row>
    <row r="17" spans="1:126" ht="15.75" thickBot="1" x14ac:dyDescent="0.3">
      <c r="A17" s="1">
        <v>25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4">
        <v>1</v>
      </c>
      <c r="AQ17" s="4">
        <v>1</v>
      </c>
      <c r="AR17" s="4">
        <v>1</v>
      </c>
      <c r="AS17" s="4">
        <v>1</v>
      </c>
      <c r="AT17" s="4">
        <v>1</v>
      </c>
      <c r="AU17" s="4">
        <v>1</v>
      </c>
      <c r="AV17" s="4">
        <v>1</v>
      </c>
      <c r="AW17" s="4">
        <v>1</v>
      </c>
      <c r="AX17" s="4">
        <v>1</v>
      </c>
      <c r="AY17" s="4">
        <v>1</v>
      </c>
      <c r="AZ17" s="4">
        <v>1</v>
      </c>
      <c r="BA17" s="4">
        <v>1</v>
      </c>
      <c r="BB17" s="4">
        <v>1</v>
      </c>
      <c r="BC17" s="4">
        <v>1</v>
      </c>
      <c r="BD17" s="4">
        <v>1</v>
      </c>
      <c r="BE17" s="4">
        <v>1</v>
      </c>
      <c r="BF17" s="4">
        <v>1</v>
      </c>
      <c r="BG17" s="4">
        <v>1</v>
      </c>
      <c r="BH17" s="4">
        <v>1</v>
      </c>
      <c r="BI17" s="4">
        <v>1</v>
      </c>
      <c r="BJ17" s="4">
        <v>1</v>
      </c>
      <c r="BK17" s="4">
        <v>1</v>
      </c>
      <c r="BL17" s="4">
        <v>1</v>
      </c>
      <c r="BM17" s="4">
        <v>1</v>
      </c>
      <c r="BN17" s="4">
        <v>1</v>
      </c>
      <c r="BO17" s="4">
        <v>1</v>
      </c>
      <c r="BP17" s="4">
        <v>1</v>
      </c>
      <c r="BQ17" s="4">
        <v>1</v>
      </c>
      <c r="BR17" s="4">
        <v>1</v>
      </c>
      <c r="BS17" s="4">
        <v>1</v>
      </c>
      <c r="BT17" s="3">
        <v>3</v>
      </c>
      <c r="BU17" s="3">
        <v>3</v>
      </c>
      <c r="BV17" s="3">
        <v>3</v>
      </c>
      <c r="BW17" s="3">
        <v>3</v>
      </c>
      <c r="BX17" s="3">
        <v>3</v>
      </c>
      <c r="BY17" s="3">
        <v>3</v>
      </c>
      <c r="BZ17" s="3">
        <v>3</v>
      </c>
      <c r="CA17" s="3">
        <v>3</v>
      </c>
      <c r="CB17" s="3">
        <v>3</v>
      </c>
      <c r="CC17" s="3">
        <v>3</v>
      </c>
      <c r="CD17" s="3">
        <v>3</v>
      </c>
      <c r="CE17" s="3">
        <v>3</v>
      </c>
      <c r="CF17" s="3">
        <v>3</v>
      </c>
      <c r="CG17" s="3">
        <v>3</v>
      </c>
      <c r="CH17" s="3">
        <v>3</v>
      </c>
      <c r="CI17" s="3">
        <v>3</v>
      </c>
      <c r="CJ17" s="3">
        <v>3</v>
      </c>
      <c r="CK17" s="3">
        <v>3</v>
      </c>
      <c r="CL17" s="3">
        <v>3</v>
      </c>
      <c r="CM17" s="3">
        <v>3</v>
      </c>
      <c r="CN17" s="3">
        <v>3</v>
      </c>
      <c r="CO17" s="3">
        <v>3</v>
      </c>
      <c r="CP17" s="3">
        <v>3</v>
      </c>
      <c r="CQ17" s="3">
        <v>3</v>
      </c>
      <c r="CR17" s="2">
        <v>5</v>
      </c>
      <c r="CS17" s="2">
        <v>5</v>
      </c>
      <c r="CT17" s="2">
        <v>5</v>
      </c>
      <c r="CU17" s="2">
        <v>5</v>
      </c>
      <c r="CV17" s="2">
        <v>5</v>
      </c>
      <c r="CW17" s="2">
        <v>5</v>
      </c>
      <c r="CY17" s="1" t="s">
        <v>16</v>
      </c>
      <c r="CZ17" s="1" t="str">
        <f>$CZ$6</f>
        <v>Chester Wilkinson</v>
      </c>
      <c r="DA17">
        <f t="shared" ca="1" si="1"/>
        <v>57</v>
      </c>
      <c r="DB17">
        <f t="shared" ca="1" si="2"/>
        <v>9</v>
      </c>
      <c r="DC17">
        <f t="shared" ca="1" si="2"/>
        <v>5</v>
      </c>
      <c r="DD17">
        <f t="shared" ca="1" si="2"/>
        <v>4</v>
      </c>
      <c r="DE17">
        <f t="shared" ca="1" si="2"/>
        <v>95</v>
      </c>
      <c r="DF17">
        <f t="shared" ca="1" si="2"/>
        <v>67</v>
      </c>
      <c r="DG17">
        <f t="shared" ca="1" si="2"/>
        <v>76</v>
      </c>
      <c r="DH17">
        <f t="shared" ca="1" si="3"/>
        <v>36</v>
      </c>
      <c r="DI17">
        <f>SUMIFS($DS$31:$DS$111,$DR$31:$DR$111,DB$6+DF$6)</f>
        <v>-4</v>
      </c>
      <c r="DJ17">
        <f>$DC$6</f>
        <v>26</v>
      </c>
      <c r="DP17" s="20" t="s">
        <v>57</v>
      </c>
      <c r="DQ17" s="16" t="s">
        <v>58</v>
      </c>
      <c r="DT17">
        <v>9</v>
      </c>
      <c r="DU17">
        <v>2</v>
      </c>
      <c r="DV17" s="10" t="s">
        <v>32</v>
      </c>
    </row>
    <row r="18" spans="1:126" ht="15.75" thickBot="1" x14ac:dyDescent="0.3">
      <c r="A18" s="1">
        <v>24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4">
        <v>1</v>
      </c>
      <c r="AQ18" s="4">
        <v>1</v>
      </c>
      <c r="AR18" s="4">
        <v>1</v>
      </c>
      <c r="AS18" s="4">
        <v>1</v>
      </c>
      <c r="AT18" s="4">
        <v>1</v>
      </c>
      <c r="AU18" s="4">
        <v>1</v>
      </c>
      <c r="AV18" s="4">
        <v>1</v>
      </c>
      <c r="AW18" s="4">
        <v>1</v>
      </c>
      <c r="AX18" s="4">
        <v>1</v>
      </c>
      <c r="AY18" s="4">
        <v>1</v>
      </c>
      <c r="AZ18" s="4">
        <v>1</v>
      </c>
      <c r="BA18" s="4">
        <v>1</v>
      </c>
      <c r="BB18" s="4">
        <v>1</v>
      </c>
      <c r="BC18" s="4">
        <v>1</v>
      </c>
      <c r="BD18" s="4">
        <v>1</v>
      </c>
      <c r="BE18" s="4">
        <v>1</v>
      </c>
      <c r="BF18" s="4">
        <v>1</v>
      </c>
      <c r="BG18" s="4">
        <v>1</v>
      </c>
      <c r="BH18" s="4">
        <v>1</v>
      </c>
      <c r="BI18" s="4">
        <v>1</v>
      </c>
      <c r="BJ18" s="4">
        <v>1</v>
      </c>
      <c r="BK18" s="4">
        <v>1</v>
      </c>
      <c r="BL18" s="4">
        <v>1</v>
      </c>
      <c r="BM18" s="4">
        <v>1</v>
      </c>
      <c r="BN18" s="4">
        <v>1</v>
      </c>
      <c r="BO18" s="4">
        <v>1</v>
      </c>
      <c r="BP18" s="4">
        <v>1</v>
      </c>
      <c r="BQ18" s="4">
        <v>1</v>
      </c>
      <c r="BR18" s="4">
        <v>1</v>
      </c>
      <c r="BS18" s="4">
        <v>1</v>
      </c>
      <c r="BT18" s="3">
        <v>3</v>
      </c>
      <c r="BU18" s="3">
        <v>3</v>
      </c>
      <c r="BV18" s="3">
        <v>3</v>
      </c>
      <c r="BW18" s="3">
        <v>3</v>
      </c>
      <c r="BX18" s="3">
        <v>3</v>
      </c>
      <c r="BY18" s="3">
        <v>3</v>
      </c>
      <c r="BZ18" s="3">
        <v>3</v>
      </c>
      <c r="CA18" s="3">
        <v>3</v>
      </c>
      <c r="CB18" s="3">
        <v>3</v>
      </c>
      <c r="CC18" s="3">
        <v>3</v>
      </c>
      <c r="CD18" s="3">
        <v>3</v>
      </c>
      <c r="CE18" s="3">
        <v>3</v>
      </c>
      <c r="CF18" s="3">
        <v>3</v>
      </c>
      <c r="CG18" s="3">
        <v>3</v>
      </c>
      <c r="CH18" s="3">
        <v>3</v>
      </c>
      <c r="CI18" s="3">
        <v>3</v>
      </c>
      <c r="CJ18" s="3">
        <v>3</v>
      </c>
      <c r="CK18" s="3">
        <v>3</v>
      </c>
      <c r="CL18" s="3">
        <v>3</v>
      </c>
      <c r="CM18" s="3">
        <v>3</v>
      </c>
      <c r="CN18" s="3">
        <v>3</v>
      </c>
      <c r="CO18" s="3">
        <v>3</v>
      </c>
      <c r="CP18" s="3">
        <v>3</v>
      </c>
      <c r="CQ18" s="3">
        <v>3</v>
      </c>
      <c r="CR18" s="2">
        <v>5</v>
      </c>
      <c r="CS18" s="2">
        <v>5</v>
      </c>
      <c r="CT18" s="2">
        <v>5</v>
      </c>
      <c r="CU18" s="2">
        <v>5</v>
      </c>
      <c r="CV18" s="2">
        <v>5</v>
      </c>
      <c r="CW18" s="2">
        <v>5</v>
      </c>
      <c r="CY18" s="1" t="s">
        <v>17</v>
      </c>
      <c r="CZ18" s="1" t="str">
        <f>$CZ$7</f>
        <v>Alexander Ashley</v>
      </c>
      <c r="DA18">
        <f t="shared" ca="1" si="1"/>
        <v>40</v>
      </c>
      <c r="DB18">
        <f t="shared" ca="1" si="2"/>
        <v>78</v>
      </c>
      <c r="DC18">
        <f t="shared" ca="1" si="2"/>
        <v>89</v>
      </c>
      <c r="DD18">
        <f t="shared" ca="1" si="2"/>
        <v>67</v>
      </c>
      <c r="DE18">
        <f t="shared" ca="1" si="2"/>
        <v>1</v>
      </c>
      <c r="DF18">
        <f t="shared" ca="1" si="2"/>
        <v>79</v>
      </c>
      <c r="DG18">
        <f t="shared" ca="1" si="2"/>
        <v>13</v>
      </c>
      <c r="DH18">
        <f t="shared" ca="1" si="3"/>
        <v>96</v>
      </c>
      <c r="DI18">
        <f>SUMIFS($DS$31:$DS$111,$DR$31:$DR$111,DB$7+DF$7)</f>
        <v>-2</v>
      </c>
      <c r="DJ18">
        <f>$DC$7</f>
        <v>21</v>
      </c>
      <c r="DP18" s="20" t="s">
        <v>59</v>
      </c>
      <c r="DQ18" s="16" t="s">
        <v>60</v>
      </c>
      <c r="DT18">
        <v>10</v>
      </c>
      <c r="DU18">
        <v>2</v>
      </c>
      <c r="DV18" s="10" t="s">
        <v>32</v>
      </c>
    </row>
    <row r="19" spans="1:126" ht="15.75" thickBot="1" x14ac:dyDescent="0.3">
      <c r="A19" s="1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4">
        <v>1</v>
      </c>
      <c r="AQ19" s="4">
        <v>1</v>
      </c>
      <c r="AR19" s="4">
        <v>1</v>
      </c>
      <c r="AS19" s="4">
        <v>1</v>
      </c>
      <c r="AT19" s="4">
        <v>1</v>
      </c>
      <c r="AU19" s="4">
        <v>1</v>
      </c>
      <c r="AV19" s="4">
        <v>1</v>
      </c>
      <c r="AW19" s="4">
        <v>1</v>
      </c>
      <c r="AX19" s="4">
        <v>1</v>
      </c>
      <c r="AY19" s="4">
        <v>1</v>
      </c>
      <c r="AZ19" s="4">
        <v>1</v>
      </c>
      <c r="BA19" s="4">
        <v>1</v>
      </c>
      <c r="BB19" s="4">
        <v>1</v>
      </c>
      <c r="BC19" s="4">
        <v>1</v>
      </c>
      <c r="BD19" s="4">
        <v>1</v>
      </c>
      <c r="BE19" s="4">
        <v>1</v>
      </c>
      <c r="BF19" s="4">
        <v>1</v>
      </c>
      <c r="BG19" s="4">
        <v>1</v>
      </c>
      <c r="BH19" s="4">
        <v>1</v>
      </c>
      <c r="BI19" s="4">
        <v>1</v>
      </c>
      <c r="BJ19" s="4">
        <v>1</v>
      </c>
      <c r="BK19" s="4">
        <v>1</v>
      </c>
      <c r="BL19" s="4">
        <v>1</v>
      </c>
      <c r="BM19" s="4">
        <v>1</v>
      </c>
      <c r="BN19" s="4">
        <v>1</v>
      </c>
      <c r="BO19" s="4">
        <v>1</v>
      </c>
      <c r="BP19" s="4">
        <v>1</v>
      </c>
      <c r="BQ19" s="4">
        <v>1</v>
      </c>
      <c r="BR19" s="4">
        <v>1</v>
      </c>
      <c r="BS19" s="4">
        <v>1</v>
      </c>
      <c r="BT19" s="3">
        <v>3</v>
      </c>
      <c r="BU19" s="3">
        <v>3</v>
      </c>
      <c r="BV19" s="3">
        <v>3</v>
      </c>
      <c r="BW19" s="3">
        <v>3</v>
      </c>
      <c r="BX19" s="3">
        <v>3</v>
      </c>
      <c r="BY19" s="3">
        <v>3</v>
      </c>
      <c r="BZ19" s="3">
        <v>3</v>
      </c>
      <c r="CA19" s="3">
        <v>3</v>
      </c>
      <c r="CB19" s="3">
        <v>3</v>
      </c>
      <c r="CC19" s="3">
        <v>3</v>
      </c>
      <c r="CD19" s="3">
        <v>3</v>
      </c>
      <c r="CE19" s="3">
        <v>3</v>
      </c>
      <c r="CF19" s="3">
        <v>3</v>
      </c>
      <c r="CG19" s="3">
        <v>3</v>
      </c>
      <c r="CH19" s="3">
        <v>3</v>
      </c>
      <c r="CI19" s="3">
        <v>3</v>
      </c>
      <c r="CJ19" s="3">
        <v>3</v>
      </c>
      <c r="CK19" s="3">
        <v>3</v>
      </c>
      <c r="CL19" s="3">
        <v>3</v>
      </c>
      <c r="CM19" s="3">
        <v>3</v>
      </c>
      <c r="CN19" s="3">
        <v>3</v>
      </c>
      <c r="CO19" s="3">
        <v>3</v>
      </c>
      <c r="CP19" s="3">
        <v>3</v>
      </c>
      <c r="CQ19" s="3">
        <v>3</v>
      </c>
      <c r="CR19" s="2">
        <v>5</v>
      </c>
      <c r="CS19" s="2">
        <v>5</v>
      </c>
      <c r="CT19" s="2">
        <v>5</v>
      </c>
      <c r="CU19" s="2">
        <v>5</v>
      </c>
      <c r="CV19" s="2">
        <v>5</v>
      </c>
      <c r="CW19" s="2">
        <v>5</v>
      </c>
      <c r="CY19" s="1" t="s">
        <v>18</v>
      </c>
      <c r="CZ19" s="1" t="str">
        <f>$CZ$6</f>
        <v>Chester Wilkinson</v>
      </c>
      <c r="DA19">
        <f t="shared" ca="1" si="1"/>
        <v>49</v>
      </c>
      <c r="DB19">
        <f t="shared" ca="1" si="2"/>
        <v>6</v>
      </c>
      <c r="DC19">
        <f t="shared" ca="1" si="2"/>
        <v>88</v>
      </c>
      <c r="DD19">
        <f t="shared" ca="1" si="2"/>
        <v>73</v>
      </c>
      <c r="DE19">
        <f t="shared" ca="1" si="2"/>
        <v>67</v>
      </c>
      <c r="DF19">
        <f t="shared" ca="1" si="2"/>
        <v>2</v>
      </c>
      <c r="DG19">
        <f t="shared" ca="1" si="2"/>
        <v>5</v>
      </c>
      <c r="DH19">
        <f t="shared" ca="1" si="3"/>
        <v>92</v>
      </c>
      <c r="DI19">
        <f>SUMIFS($DS$31:$DS$111,$DR$31:$DR$111,DB$6+DF$6)</f>
        <v>-4</v>
      </c>
      <c r="DJ19">
        <f>$DC$6</f>
        <v>26</v>
      </c>
      <c r="DP19" s="20" t="s">
        <v>61</v>
      </c>
      <c r="DQ19" s="16" t="s">
        <v>62</v>
      </c>
      <c r="DT19">
        <v>11</v>
      </c>
      <c r="DU19">
        <v>2</v>
      </c>
      <c r="DV19" s="10" t="s">
        <v>32</v>
      </c>
    </row>
    <row r="20" spans="1:126" ht="15.75" thickBot="1" x14ac:dyDescent="0.3">
      <c r="A20" s="1">
        <v>22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4">
        <v>1</v>
      </c>
      <c r="AQ20" s="4">
        <v>1</v>
      </c>
      <c r="AR20" s="4">
        <v>1</v>
      </c>
      <c r="AS20" s="4">
        <v>1</v>
      </c>
      <c r="AT20" s="4">
        <v>1</v>
      </c>
      <c r="AU20" s="4">
        <v>1</v>
      </c>
      <c r="AV20" s="4">
        <v>1</v>
      </c>
      <c r="AW20" s="4">
        <v>1</v>
      </c>
      <c r="AX20" s="4">
        <v>1</v>
      </c>
      <c r="AY20" s="4">
        <v>1</v>
      </c>
      <c r="AZ20" s="4">
        <v>1</v>
      </c>
      <c r="BA20" s="4">
        <v>1</v>
      </c>
      <c r="BB20" s="4">
        <v>1</v>
      </c>
      <c r="BC20" s="4">
        <v>1</v>
      </c>
      <c r="BD20" s="4">
        <v>1</v>
      </c>
      <c r="BE20" s="4">
        <v>1</v>
      </c>
      <c r="BF20" s="4">
        <v>1</v>
      </c>
      <c r="BG20" s="4">
        <v>1</v>
      </c>
      <c r="BH20" s="4">
        <v>1</v>
      </c>
      <c r="BI20" s="4">
        <v>1</v>
      </c>
      <c r="BJ20" s="4">
        <v>1</v>
      </c>
      <c r="BK20" s="4">
        <v>1</v>
      </c>
      <c r="BL20" s="4">
        <v>1</v>
      </c>
      <c r="BM20" s="4">
        <v>1</v>
      </c>
      <c r="BN20" s="4">
        <v>1</v>
      </c>
      <c r="BO20" s="4">
        <v>1</v>
      </c>
      <c r="BP20" s="4">
        <v>1</v>
      </c>
      <c r="BQ20" s="4">
        <v>1</v>
      </c>
      <c r="BR20" s="4">
        <v>1</v>
      </c>
      <c r="BS20" s="4">
        <v>1</v>
      </c>
      <c r="BT20" s="3">
        <v>3</v>
      </c>
      <c r="BU20" s="3">
        <v>3</v>
      </c>
      <c r="BV20" s="3">
        <v>3</v>
      </c>
      <c r="BW20" s="3">
        <v>3</v>
      </c>
      <c r="BX20" s="3">
        <v>3</v>
      </c>
      <c r="BY20" s="3">
        <v>3</v>
      </c>
      <c r="BZ20" s="3">
        <v>3</v>
      </c>
      <c r="CA20" s="3">
        <v>3</v>
      </c>
      <c r="CB20" s="3">
        <v>3</v>
      </c>
      <c r="CC20" s="3">
        <v>3</v>
      </c>
      <c r="CD20" s="3">
        <v>3</v>
      </c>
      <c r="CE20" s="3">
        <v>3</v>
      </c>
      <c r="CF20" s="3">
        <v>3</v>
      </c>
      <c r="CG20" s="3">
        <v>3</v>
      </c>
      <c r="CH20" s="3">
        <v>3</v>
      </c>
      <c r="CI20" s="3">
        <v>3</v>
      </c>
      <c r="CJ20" s="3">
        <v>3</v>
      </c>
      <c r="CK20" s="3">
        <v>3</v>
      </c>
      <c r="CL20" s="3">
        <v>3</v>
      </c>
      <c r="CM20" s="3">
        <v>3</v>
      </c>
      <c r="CN20" s="3">
        <v>3</v>
      </c>
      <c r="CO20" s="3">
        <v>3</v>
      </c>
      <c r="CP20" s="3">
        <v>3</v>
      </c>
      <c r="CQ20" s="3">
        <v>3</v>
      </c>
      <c r="CR20" s="2">
        <v>5</v>
      </c>
      <c r="CS20" s="2">
        <v>5</v>
      </c>
      <c r="CT20" s="2">
        <v>5</v>
      </c>
      <c r="CU20" s="2">
        <v>5</v>
      </c>
      <c r="CV20" s="2">
        <v>5</v>
      </c>
      <c r="CW20" s="2">
        <v>5</v>
      </c>
      <c r="CY20" s="1" t="s">
        <v>19</v>
      </c>
      <c r="CZ20" s="1" t="str">
        <f>$CZ$7</f>
        <v>Alexander Ashley</v>
      </c>
      <c r="DA20">
        <f t="shared" ca="1" si="1"/>
        <v>73</v>
      </c>
      <c r="DB20">
        <f t="shared" ca="1" si="2"/>
        <v>13</v>
      </c>
      <c r="DC20">
        <f t="shared" ca="1" si="2"/>
        <v>99</v>
      </c>
      <c r="DD20">
        <f t="shared" ca="1" si="2"/>
        <v>3</v>
      </c>
      <c r="DE20">
        <f t="shared" ca="1" si="2"/>
        <v>73</v>
      </c>
      <c r="DF20">
        <f t="shared" ca="1" si="2"/>
        <v>70</v>
      </c>
      <c r="DG20">
        <f t="shared" ca="1" si="2"/>
        <v>2</v>
      </c>
      <c r="DH20">
        <f t="shared" ca="1" si="3"/>
        <v>30</v>
      </c>
      <c r="DI20">
        <f>SUMIFS($DS$31:$DS$111,$DR$31:$DR$111,DB$7+DF$7)</f>
        <v>-2</v>
      </c>
      <c r="DJ20">
        <f>$DC$7</f>
        <v>21</v>
      </c>
      <c r="DP20" s="16" t="s">
        <v>63</v>
      </c>
      <c r="DQ20" s="16" t="s">
        <v>64</v>
      </c>
      <c r="DT20">
        <v>12</v>
      </c>
      <c r="DU20">
        <v>2</v>
      </c>
      <c r="DV20" s="10" t="s">
        <v>32</v>
      </c>
    </row>
    <row r="21" spans="1:126" ht="15.75" thickBot="1" x14ac:dyDescent="0.3">
      <c r="A21" s="1">
        <v>21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4">
        <v>1</v>
      </c>
      <c r="AQ21" s="4">
        <v>1</v>
      </c>
      <c r="AR21" s="4">
        <v>1</v>
      </c>
      <c r="AS21" s="4">
        <v>1</v>
      </c>
      <c r="AT21" s="4">
        <v>1</v>
      </c>
      <c r="AU21" s="4">
        <v>1</v>
      </c>
      <c r="AV21" s="4">
        <v>1</v>
      </c>
      <c r="AW21" s="4">
        <v>1</v>
      </c>
      <c r="AX21" s="4">
        <v>1</v>
      </c>
      <c r="AY21" s="4">
        <v>1</v>
      </c>
      <c r="AZ21" s="4">
        <v>1</v>
      </c>
      <c r="BA21" s="4">
        <v>1</v>
      </c>
      <c r="BB21" s="4">
        <v>1</v>
      </c>
      <c r="BC21" s="4">
        <v>1</v>
      </c>
      <c r="BD21" s="4">
        <v>1</v>
      </c>
      <c r="BE21" s="4">
        <v>1</v>
      </c>
      <c r="BF21" s="4">
        <v>1</v>
      </c>
      <c r="BG21" s="4">
        <v>1</v>
      </c>
      <c r="BH21" s="4">
        <v>1</v>
      </c>
      <c r="BI21" s="4">
        <v>1</v>
      </c>
      <c r="BJ21" s="4">
        <v>1</v>
      </c>
      <c r="BK21" s="4">
        <v>1</v>
      </c>
      <c r="BL21" s="4">
        <v>1</v>
      </c>
      <c r="BM21" s="4">
        <v>1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3">
        <v>3</v>
      </c>
      <c r="BU21" s="3">
        <v>3</v>
      </c>
      <c r="BV21" s="3">
        <v>3</v>
      </c>
      <c r="BW21" s="3">
        <v>3</v>
      </c>
      <c r="BX21" s="3">
        <v>3</v>
      </c>
      <c r="BY21" s="3">
        <v>3</v>
      </c>
      <c r="BZ21" s="3">
        <v>3</v>
      </c>
      <c r="CA21" s="3">
        <v>3</v>
      </c>
      <c r="CB21" s="3">
        <v>3</v>
      </c>
      <c r="CC21" s="3">
        <v>3</v>
      </c>
      <c r="CD21" s="3">
        <v>3</v>
      </c>
      <c r="CE21" s="3">
        <v>3</v>
      </c>
      <c r="CF21" s="3">
        <v>3</v>
      </c>
      <c r="CG21" s="3">
        <v>3</v>
      </c>
      <c r="CH21" s="3">
        <v>3</v>
      </c>
      <c r="CI21" s="3">
        <v>3</v>
      </c>
      <c r="CJ21" s="3">
        <v>3</v>
      </c>
      <c r="CK21" s="3">
        <v>3</v>
      </c>
      <c r="CL21" s="3">
        <v>3</v>
      </c>
      <c r="CM21" s="3">
        <v>3</v>
      </c>
      <c r="CN21" s="3">
        <v>3</v>
      </c>
      <c r="CO21" s="3">
        <v>3</v>
      </c>
      <c r="CP21" s="3">
        <v>3</v>
      </c>
      <c r="CQ21" s="3">
        <v>3</v>
      </c>
      <c r="CR21" s="2">
        <v>5</v>
      </c>
      <c r="CS21" s="2">
        <v>5</v>
      </c>
      <c r="CT21" s="2">
        <v>5</v>
      </c>
      <c r="CU21" s="2">
        <v>5</v>
      </c>
      <c r="CV21" s="2">
        <v>5</v>
      </c>
      <c r="CW21" s="2">
        <v>5</v>
      </c>
      <c r="CY21" s="1" t="s">
        <v>20</v>
      </c>
      <c r="CZ21" s="1" t="str">
        <f>$CZ$6</f>
        <v>Chester Wilkinson</v>
      </c>
      <c r="DA21">
        <f t="shared" ca="1" si="1"/>
        <v>28</v>
      </c>
      <c r="DB21">
        <f t="shared" ca="1" si="2"/>
        <v>79</v>
      </c>
      <c r="DC21">
        <f t="shared" ca="1" si="2"/>
        <v>21</v>
      </c>
      <c r="DD21">
        <f t="shared" ca="1" si="2"/>
        <v>9</v>
      </c>
      <c r="DE21">
        <f t="shared" ca="1" si="2"/>
        <v>0</v>
      </c>
      <c r="DF21">
        <f t="shared" ca="1" si="2"/>
        <v>1</v>
      </c>
      <c r="DG21">
        <f t="shared" ca="1" si="2"/>
        <v>83</v>
      </c>
      <c r="DH21">
        <f t="shared" ca="1" si="3"/>
        <v>18</v>
      </c>
      <c r="DI21">
        <f>SUMIFS($DS$31:$DS$111,$DR$31:$DR$111,DB$6+DF$6)</f>
        <v>-4</v>
      </c>
      <c r="DJ21">
        <f>$DC$6</f>
        <v>26</v>
      </c>
      <c r="DP21" s="16" t="s">
        <v>65</v>
      </c>
      <c r="DQ21" s="16" t="s">
        <v>66</v>
      </c>
      <c r="DT21">
        <v>13</v>
      </c>
      <c r="DU21">
        <v>2</v>
      </c>
      <c r="DV21" s="10" t="s">
        <v>32</v>
      </c>
    </row>
    <row r="22" spans="1:126" ht="15.75" thickBot="1" x14ac:dyDescent="0.3">
      <c r="A22" s="1">
        <v>20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4">
        <v>1</v>
      </c>
      <c r="AQ22" s="4">
        <v>1</v>
      </c>
      <c r="AR22" s="4">
        <v>1</v>
      </c>
      <c r="AS22" s="4">
        <v>1</v>
      </c>
      <c r="AT22" s="4">
        <v>1</v>
      </c>
      <c r="AU22" s="4">
        <v>1</v>
      </c>
      <c r="AV22" s="4">
        <v>1</v>
      </c>
      <c r="AW22" s="4">
        <v>1</v>
      </c>
      <c r="AX22" s="4">
        <v>1</v>
      </c>
      <c r="AY22" s="4">
        <v>1</v>
      </c>
      <c r="AZ22" s="4">
        <v>1</v>
      </c>
      <c r="BA22" s="4">
        <v>1</v>
      </c>
      <c r="BB22" s="4">
        <v>1</v>
      </c>
      <c r="BC22" s="4">
        <v>1</v>
      </c>
      <c r="BD22" s="4">
        <v>1</v>
      </c>
      <c r="BE22" s="4">
        <v>1</v>
      </c>
      <c r="BF22" s="4">
        <v>1</v>
      </c>
      <c r="BG22" s="4">
        <v>1</v>
      </c>
      <c r="BH22" s="4">
        <v>1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1</v>
      </c>
      <c r="BO22" s="4">
        <v>1</v>
      </c>
      <c r="BP22" s="4">
        <v>1</v>
      </c>
      <c r="BQ22" s="4">
        <v>1</v>
      </c>
      <c r="BR22" s="4">
        <v>1</v>
      </c>
      <c r="BS22" s="4">
        <v>1</v>
      </c>
      <c r="BT22" s="3">
        <v>3</v>
      </c>
      <c r="BU22" s="3">
        <v>3</v>
      </c>
      <c r="BV22" s="3">
        <v>3</v>
      </c>
      <c r="BW22" s="3">
        <v>3</v>
      </c>
      <c r="BX22" s="3">
        <v>3</v>
      </c>
      <c r="BY22" s="3">
        <v>3</v>
      </c>
      <c r="BZ22" s="3">
        <v>3</v>
      </c>
      <c r="CA22" s="3">
        <v>3</v>
      </c>
      <c r="CB22" s="3">
        <v>3</v>
      </c>
      <c r="CC22" s="3">
        <v>3</v>
      </c>
      <c r="CD22" s="3">
        <v>3</v>
      </c>
      <c r="CE22" s="3">
        <v>3</v>
      </c>
      <c r="CF22" s="3">
        <v>3</v>
      </c>
      <c r="CG22" s="3">
        <v>3</v>
      </c>
      <c r="CH22" s="3">
        <v>3</v>
      </c>
      <c r="CI22" s="3">
        <v>3</v>
      </c>
      <c r="CJ22" s="3">
        <v>3</v>
      </c>
      <c r="CK22" s="3">
        <v>3</v>
      </c>
      <c r="CL22" s="3">
        <v>3</v>
      </c>
      <c r="CM22" s="3">
        <v>3</v>
      </c>
      <c r="CN22" s="3">
        <v>3</v>
      </c>
      <c r="CO22" s="3">
        <v>3</v>
      </c>
      <c r="CP22" s="3">
        <v>3</v>
      </c>
      <c r="CQ22" s="3">
        <v>3</v>
      </c>
      <c r="CR22" s="2">
        <v>5</v>
      </c>
      <c r="CS22" s="2">
        <v>5</v>
      </c>
      <c r="CT22" s="2">
        <v>5</v>
      </c>
      <c r="CU22" s="2">
        <v>5</v>
      </c>
      <c r="CV22" s="2">
        <v>5</v>
      </c>
      <c r="CW22" s="2">
        <v>5</v>
      </c>
      <c r="CY22" s="1" t="s">
        <v>21</v>
      </c>
      <c r="CZ22" s="1" t="str">
        <f>$CZ$7</f>
        <v>Alexander Ashley</v>
      </c>
      <c r="DA22">
        <f t="shared" ca="1" si="1"/>
        <v>83</v>
      </c>
      <c r="DB22">
        <f t="shared" ca="1" si="2"/>
        <v>80</v>
      </c>
      <c r="DC22">
        <f t="shared" ca="1" si="2"/>
        <v>38</v>
      </c>
      <c r="DD22">
        <f t="shared" ca="1" si="2"/>
        <v>60</v>
      </c>
      <c r="DE22">
        <f t="shared" ca="1" si="2"/>
        <v>16</v>
      </c>
      <c r="DF22">
        <f t="shared" ca="1" si="2"/>
        <v>1</v>
      </c>
      <c r="DG22">
        <f t="shared" ca="1" si="2"/>
        <v>52</v>
      </c>
      <c r="DH22">
        <f t="shared" ca="1" si="3"/>
        <v>75</v>
      </c>
      <c r="DI22">
        <f>SUMIFS($DS$31:$DS$111,$DR$31:$DR$111,DB$7+DF$7)</f>
        <v>-2</v>
      </c>
      <c r="DJ22">
        <f>$DC$7</f>
        <v>21</v>
      </c>
      <c r="DP22" s="16" t="s">
        <v>67</v>
      </c>
      <c r="DQ22" s="16" t="s">
        <v>68</v>
      </c>
      <c r="DT22">
        <v>14</v>
      </c>
      <c r="DU22">
        <v>2</v>
      </c>
      <c r="DV22" s="10" t="s">
        <v>32</v>
      </c>
    </row>
    <row r="23" spans="1:126" ht="15.75" thickBot="1" x14ac:dyDescent="0.3">
      <c r="A23" s="1">
        <v>19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4">
        <v>1</v>
      </c>
      <c r="AV23" s="4">
        <v>1</v>
      </c>
      <c r="AW23" s="4">
        <v>1</v>
      </c>
      <c r="AX23" s="4">
        <v>1</v>
      </c>
      <c r="AY23" s="4">
        <v>1</v>
      </c>
      <c r="AZ23" s="4">
        <v>1</v>
      </c>
      <c r="BA23" s="4">
        <v>1</v>
      </c>
      <c r="BB23" s="4">
        <v>1</v>
      </c>
      <c r="BC23" s="4">
        <v>1</v>
      </c>
      <c r="BD23" s="4">
        <v>1</v>
      </c>
      <c r="BE23" s="4">
        <v>1</v>
      </c>
      <c r="BF23" s="4">
        <v>1</v>
      </c>
      <c r="BG23" s="4">
        <v>1</v>
      </c>
      <c r="BH23" s="4">
        <v>1</v>
      </c>
      <c r="BI23" s="4">
        <v>1</v>
      </c>
      <c r="BJ23" s="4">
        <v>1</v>
      </c>
      <c r="BK23" s="4">
        <v>1</v>
      </c>
      <c r="BL23" s="4">
        <v>1</v>
      </c>
      <c r="BM23" s="4">
        <v>1</v>
      </c>
      <c r="BN23" s="4">
        <v>1</v>
      </c>
      <c r="BO23" s="4">
        <v>1</v>
      </c>
      <c r="BP23" s="4">
        <v>1</v>
      </c>
      <c r="BQ23" s="4">
        <v>1</v>
      </c>
      <c r="BR23" s="4">
        <v>1</v>
      </c>
      <c r="BS23" s="4">
        <v>1</v>
      </c>
      <c r="BT23" s="4">
        <v>1</v>
      </c>
      <c r="BU23" s="4">
        <v>1</v>
      </c>
      <c r="BV23" s="4">
        <v>1</v>
      </c>
      <c r="BW23" s="4">
        <v>1</v>
      </c>
      <c r="BX23" s="4">
        <v>1</v>
      </c>
      <c r="BY23" s="3">
        <v>3</v>
      </c>
      <c r="BZ23" s="3">
        <v>3</v>
      </c>
      <c r="CA23" s="3">
        <v>3</v>
      </c>
      <c r="CB23" s="3">
        <v>3</v>
      </c>
      <c r="CC23" s="3">
        <v>3</v>
      </c>
      <c r="CD23" s="3">
        <v>3</v>
      </c>
      <c r="CE23" s="3">
        <v>3</v>
      </c>
      <c r="CF23" s="3">
        <v>3</v>
      </c>
      <c r="CG23" s="3">
        <v>3</v>
      </c>
      <c r="CH23" s="3">
        <v>3</v>
      </c>
      <c r="CI23" s="3">
        <v>3</v>
      </c>
      <c r="CJ23" s="3">
        <v>3</v>
      </c>
      <c r="CK23" s="3">
        <v>3</v>
      </c>
      <c r="CL23" s="3">
        <v>3</v>
      </c>
      <c r="CM23" s="3">
        <v>3</v>
      </c>
      <c r="CN23" s="3">
        <v>3</v>
      </c>
      <c r="CO23" s="3">
        <v>3</v>
      </c>
      <c r="CP23" s="3">
        <v>3</v>
      </c>
      <c r="CQ23" s="3">
        <v>3</v>
      </c>
      <c r="CR23" s="2">
        <v>5</v>
      </c>
      <c r="CS23" s="2">
        <v>5</v>
      </c>
      <c r="CT23" s="2">
        <v>5</v>
      </c>
      <c r="CU23" s="2">
        <v>5</v>
      </c>
      <c r="CV23" s="2">
        <v>5</v>
      </c>
      <c r="CW23" s="2">
        <v>5</v>
      </c>
      <c r="CY23" s="1" t="s">
        <v>22</v>
      </c>
      <c r="CZ23" s="1" t="str">
        <f>$CZ$6</f>
        <v>Chester Wilkinson</v>
      </c>
      <c r="DA23">
        <f t="shared" ca="1" si="1"/>
        <v>39</v>
      </c>
      <c r="DB23">
        <f t="shared" ca="1" si="2"/>
        <v>32</v>
      </c>
      <c r="DC23">
        <f t="shared" ca="1" si="2"/>
        <v>83</v>
      </c>
      <c r="DD23">
        <f t="shared" ca="1" si="2"/>
        <v>62</v>
      </c>
      <c r="DE23">
        <f t="shared" ca="1" si="2"/>
        <v>85</v>
      </c>
      <c r="DF23">
        <f t="shared" ca="1" si="2"/>
        <v>81</v>
      </c>
      <c r="DG23">
        <f t="shared" ca="1" si="2"/>
        <v>90</v>
      </c>
      <c r="DH23">
        <f t="shared" ca="1" si="3"/>
        <v>72</v>
      </c>
      <c r="DI23">
        <f>SUMIFS($DS$31:$DS$111,$DR$31:$DR$111,DB$6+DF$6)</f>
        <v>-4</v>
      </c>
      <c r="DJ23">
        <f>$DC$6</f>
        <v>26</v>
      </c>
      <c r="DP23" s="16" t="s">
        <v>69</v>
      </c>
      <c r="DQ23" s="16" t="s">
        <v>70</v>
      </c>
      <c r="DT23">
        <v>15</v>
      </c>
      <c r="DU23">
        <v>2</v>
      </c>
      <c r="DV23" s="10" t="s">
        <v>32</v>
      </c>
    </row>
    <row r="24" spans="1:126" ht="15.75" thickBot="1" x14ac:dyDescent="0.3">
      <c r="A24" s="1">
        <v>18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4">
        <v>1</v>
      </c>
      <c r="AV24" s="4">
        <v>1</v>
      </c>
      <c r="AW24" s="4">
        <v>1</v>
      </c>
      <c r="AX24" s="4">
        <v>1</v>
      </c>
      <c r="AY24" s="4">
        <v>1</v>
      </c>
      <c r="AZ24" s="4">
        <v>1</v>
      </c>
      <c r="BA24" s="4">
        <v>1</v>
      </c>
      <c r="BB24" s="4">
        <v>1</v>
      </c>
      <c r="BC24" s="4">
        <v>1</v>
      </c>
      <c r="BD24" s="4">
        <v>1</v>
      </c>
      <c r="BE24" s="4">
        <v>1</v>
      </c>
      <c r="BF24" s="4">
        <v>1</v>
      </c>
      <c r="BG24" s="4">
        <v>1</v>
      </c>
      <c r="BH24" s="4">
        <v>1</v>
      </c>
      <c r="BI24" s="4">
        <v>1</v>
      </c>
      <c r="BJ24" s="4">
        <v>1</v>
      </c>
      <c r="BK24" s="4">
        <v>1</v>
      </c>
      <c r="BL24" s="4">
        <v>1</v>
      </c>
      <c r="BM24" s="4">
        <v>1</v>
      </c>
      <c r="BN24" s="4">
        <v>1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1</v>
      </c>
      <c r="BW24" s="4">
        <v>1</v>
      </c>
      <c r="BX24" s="4">
        <v>1</v>
      </c>
      <c r="BY24" s="3">
        <v>3</v>
      </c>
      <c r="BZ24" s="3">
        <v>3</v>
      </c>
      <c r="CA24" s="3">
        <v>3</v>
      </c>
      <c r="CB24" s="3">
        <v>3</v>
      </c>
      <c r="CC24" s="3">
        <v>3</v>
      </c>
      <c r="CD24" s="3">
        <v>3</v>
      </c>
      <c r="CE24" s="3">
        <v>3</v>
      </c>
      <c r="CF24" s="3">
        <v>3</v>
      </c>
      <c r="CG24" s="3">
        <v>3</v>
      </c>
      <c r="CH24" s="3">
        <v>3</v>
      </c>
      <c r="CI24" s="3">
        <v>3</v>
      </c>
      <c r="CJ24" s="3">
        <v>3</v>
      </c>
      <c r="CK24" s="3">
        <v>3</v>
      </c>
      <c r="CL24" s="3">
        <v>3</v>
      </c>
      <c r="CM24" s="3">
        <v>3</v>
      </c>
      <c r="CN24" s="3">
        <v>3</v>
      </c>
      <c r="CO24" s="3">
        <v>3</v>
      </c>
      <c r="CP24" s="3">
        <v>3</v>
      </c>
      <c r="CQ24" s="3">
        <v>3</v>
      </c>
      <c r="CR24" s="2">
        <v>5</v>
      </c>
      <c r="CS24" s="2">
        <v>5</v>
      </c>
      <c r="CT24" s="2">
        <v>5</v>
      </c>
      <c r="CU24" s="2">
        <v>5</v>
      </c>
      <c r="CV24" s="2">
        <v>5</v>
      </c>
      <c r="CW24" s="2">
        <v>5</v>
      </c>
      <c r="CY24" s="1" t="s">
        <v>23</v>
      </c>
      <c r="CZ24" s="1" t="str">
        <f>$CZ$7</f>
        <v>Alexander Ashley</v>
      </c>
      <c r="DA24">
        <f t="shared" ca="1" si="1"/>
        <v>50</v>
      </c>
      <c r="DB24">
        <f t="shared" ca="1" si="2"/>
        <v>25</v>
      </c>
      <c r="DC24">
        <f t="shared" ca="1" si="2"/>
        <v>48</v>
      </c>
      <c r="DD24">
        <f t="shared" ca="1" si="2"/>
        <v>85</v>
      </c>
      <c r="DE24">
        <f t="shared" ca="1" si="2"/>
        <v>10</v>
      </c>
      <c r="DF24">
        <f t="shared" ca="1" si="2"/>
        <v>16</v>
      </c>
      <c r="DG24">
        <f t="shared" ca="1" si="2"/>
        <v>78</v>
      </c>
      <c r="DH24">
        <f t="shared" ca="1" si="3"/>
        <v>57</v>
      </c>
      <c r="DI24">
        <f>SUMIFS($DS$31:$DS$111,$DR$31:$DR$111,DB$7+DF$7)</f>
        <v>-2</v>
      </c>
      <c r="DJ24">
        <f>$DC$7</f>
        <v>21</v>
      </c>
      <c r="DP24" s="16" t="s">
        <v>71</v>
      </c>
      <c r="DQ24" s="16" t="s">
        <v>72</v>
      </c>
      <c r="DT24">
        <v>16</v>
      </c>
      <c r="DU24">
        <v>2</v>
      </c>
      <c r="DV24" s="10" t="s">
        <v>32</v>
      </c>
    </row>
    <row r="25" spans="1:126" ht="15.75" thickBot="1" x14ac:dyDescent="0.3">
      <c r="A25" s="1">
        <v>17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4">
        <v>1</v>
      </c>
      <c r="AV25" s="4">
        <v>1</v>
      </c>
      <c r="AW25" s="4">
        <v>1</v>
      </c>
      <c r="AX25" s="4">
        <v>1</v>
      </c>
      <c r="AY25" s="4">
        <v>1</v>
      </c>
      <c r="AZ25" s="4">
        <v>1</v>
      </c>
      <c r="BA25" s="4">
        <v>1</v>
      </c>
      <c r="BB25" s="4">
        <v>1</v>
      </c>
      <c r="BC25" s="4">
        <v>1</v>
      </c>
      <c r="BD25" s="4">
        <v>1</v>
      </c>
      <c r="BE25" s="4">
        <v>1</v>
      </c>
      <c r="BF25" s="4">
        <v>1</v>
      </c>
      <c r="BG25" s="4">
        <v>1</v>
      </c>
      <c r="BH25" s="4">
        <v>1</v>
      </c>
      <c r="BI25" s="4">
        <v>1</v>
      </c>
      <c r="BJ25" s="4">
        <v>1</v>
      </c>
      <c r="BK25" s="4">
        <v>1</v>
      </c>
      <c r="BL25" s="4">
        <v>1</v>
      </c>
      <c r="BM25" s="4">
        <v>1</v>
      </c>
      <c r="BN25" s="4">
        <v>1</v>
      </c>
      <c r="BO25" s="4">
        <v>1</v>
      </c>
      <c r="BP25" s="4">
        <v>1</v>
      </c>
      <c r="BQ25" s="4">
        <v>1</v>
      </c>
      <c r="BR25" s="4">
        <v>1</v>
      </c>
      <c r="BS25" s="4">
        <v>1</v>
      </c>
      <c r="BT25" s="4">
        <v>1</v>
      </c>
      <c r="BU25" s="4">
        <v>1</v>
      </c>
      <c r="BV25" s="4">
        <v>1</v>
      </c>
      <c r="BW25" s="4">
        <v>1</v>
      </c>
      <c r="BX25" s="4">
        <v>1</v>
      </c>
      <c r="BY25" s="3">
        <v>3</v>
      </c>
      <c r="BZ25" s="3">
        <v>3</v>
      </c>
      <c r="CA25" s="3">
        <v>3</v>
      </c>
      <c r="CB25" s="3">
        <v>3</v>
      </c>
      <c r="CC25" s="3">
        <v>3</v>
      </c>
      <c r="CD25" s="3">
        <v>3</v>
      </c>
      <c r="CE25" s="3">
        <v>3</v>
      </c>
      <c r="CF25" s="3">
        <v>3</v>
      </c>
      <c r="CG25" s="3">
        <v>3</v>
      </c>
      <c r="CH25" s="3">
        <v>3</v>
      </c>
      <c r="CI25" s="3">
        <v>3</v>
      </c>
      <c r="CJ25" s="3">
        <v>3</v>
      </c>
      <c r="CK25" s="3">
        <v>3</v>
      </c>
      <c r="CL25" s="3">
        <v>3</v>
      </c>
      <c r="CM25" s="3">
        <v>3</v>
      </c>
      <c r="CN25" s="3">
        <v>3</v>
      </c>
      <c r="CO25" s="3">
        <v>3</v>
      </c>
      <c r="CP25" s="3">
        <v>3</v>
      </c>
      <c r="CQ25" s="3">
        <v>3</v>
      </c>
      <c r="CR25" s="2">
        <v>5</v>
      </c>
      <c r="CS25" s="2">
        <v>5</v>
      </c>
      <c r="CT25" s="2">
        <v>5</v>
      </c>
      <c r="CU25" s="2">
        <v>5</v>
      </c>
      <c r="CV25" s="2">
        <v>5</v>
      </c>
      <c r="CW25" s="2">
        <v>5</v>
      </c>
      <c r="CY25" s="1" t="s">
        <v>92</v>
      </c>
      <c r="CZ25" s="1" t="str">
        <f>$CZ$6</f>
        <v>Chester Wilkinson</v>
      </c>
      <c r="DA25">
        <f t="shared" ca="1" si="1"/>
        <v>97</v>
      </c>
      <c r="DB25">
        <f t="shared" ca="1" si="2"/>
        <v>65</v>
      </c>
      <c r="DC25">
        <f t="shared" ca="1" si="2"/>
        <v>21</v>
      </c>
      <c r="DD25">
        <f t="shared" ca="1" si="2"/>
        <v>21</v>
      </c>
      <c r="DE25">
        <f t="shared" ca="1" si="2"/>
        <v>81</v>
      </c>
      <c r="DF25">
        <f t="shared" ca="1" si="2"/>
        <v>50</v>
      </c>
      <c r="DG25">
        <f t="shared" ca="1" si="2"/>
        <v>3</v>
      </c>
      <c r="DH25">
        <f t="shared" ca="1" si="3"/>
        <v>30</v>
      </c>
      <c r="DI25">
        <f>SUMIFS($DS$31:$DS$111,$DR$31:$DR$111,DB$6+DF$6)</f>
        <v>-4</v>
      </c>
      <c r="DJ25">
        <f>$DC$6</f>
        <v>26</v>
      </c>
      <c r="DP25" s="16" t="s">
        <v>73</v>
      </c>
      <c r="DQ25" s="16" t="s">
        <v>74</v>
      </c>
      <c r="DT25">
        <v>17</v>
      </c>
      <c r="DU25">
        <v>2</v>
      </c>
      <c r="DV25" s="10" t="s">
        <v>32</v>
      </c>
    </row>
    <row r="26" spans="1:126" ht="15.75" thickBot="1" x14ac:dyDescent="0.3">
      <c r="A26" s="1">
        <v>16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4">
        <v>1</v>
      </c>
      <c r="AV26" s="4">
        <v>1</v>
      </c>
      <c r="AW26" s="4">
        <v>1</v>
      </c>
      <c r="AX26" s="4">
        <v>1</v>
      </c>
      <c r="AY26" s="4">
        <v>1</v>
      </c>
      <c r="AZ26" s="4">
        <v>1</v>
      </c>
      <c r="BA26" s="4">
        <v>1</v>
      </c>
      <c r="BB26" s="4">
        <v>1</v>
      </c>
      <c r="BC26" s="4">
        <v>1</v>
      </c>
      <c r="BD26" s="4">
        <v>1</v>
      </c>
      <c r="BE26" s="4">
        <v>1</v>
      </c>
      <c r="BF26" s="4">
        <v>1</v>
      </c>
      <c r="BG26" s="4">
        <v>1</v>
      </c>
      <c r="BH26" s="4">
        <v>1</v>
      </c>
      <c r="BI26" s="4">
        <v>1</v>
      </c>
      <c r="BJ26" s="4">
        <v>1</v>
      </c>
      <c r="BK26" s="4">
        <v>1</v>
      </c>
      <c r="BL26" s="4">
        <v>1</v>
      </c>
      <c r="BM26" s="4">
        <v>1</v>
      </c>
      <c r="BN26" s="4">
        <v>1</v>
      </c>
      <c r="BO26" s="4">
        <v>1</v>
      </c>
      <c r="BP26" s="4">
        <v>1</v>
      </c>
      <c r="BQ26" s="4">
        <v>1</v>
      </c>
      <c r="BR26" s="4">
        <v>1</v>
      </c>
      <c r="BS26" s="4">
        <v>1</v>
      </c>
      <c r="BT26" s="4">
        <v>1</v>
      </c>
      <c r="BU26" s="4">
        <v>1</v>
      </c>
      <c r="BV26" s="4">
        <v>1</v>
      </c>
      <c r="BW26" s="4">
        <v>1</v>
      </c>
      <c r="BX26" s="4">
        <v>1</v>
      </c>
      <c r="BY26" s="3">
        <v>3</v>
      </c>
      <c r="BZ26" s="3">
        <v>3</v>
      </c>
      <c r="CA26" s="3">
        <v>3</v>
      </c>
      <c r="CB26" s="3">
        <v>3</v>
      </c>
      <c r="CC26" s="3">
        <v>3</v>
      </c>
      <c r="CD26" s="3">
        <v>3</v>
      </c>
      <c r="CE26" s="3">
        <v>3</v>
      </c>
      <c r="CF26" s="3">
        <v>3</v>
      </c>
      <c r="CG26" s="3">
        <v>3</v>
      </c>
      <c r="CH26" s="3">
        <v>3</v>
      </c>
      <c r="CI26" s="3">
        <v>3</v>
      </c>
      <c r="CJ26" s="3">
        <v>3</v>
      </c>
      <c r="CK26" s="3">
        <v>3</v>
      </c>
      <c r="CL26" s="3">
        <v>3</v>
      </c>
      <c r="CM26" s="3">
        <v>3</v>
      </c>
      <c r="CN26" s="3">
        <v>3</v>
      </c>
      <c r="CO26" s="3">
        <v>3</v>
      </c>
      <c r="CP26" s="3">
        <v>3</v>
      </c>
      <c r="CQ26" s="3">
        <v>3</v>
      </c>
      <c r="CR26" s="2">
        <v>5</v>
      </c>
      <c r="CS26" s="2">
        <v>5</v>
      </c>
      <c r="CT26" s="2">
        <v>5</v>
      </c>
      <c r="CU26" s="2">
        <v>5</v>
      </c>
      <c r="CV26" s="2">
        <v>5</v>
      </c>
      <c r="CW26" s="2">
        <v>5</v>
      </c>
      <c r="CY26" s="1" t="s">
        <v>93</v>
      </c>
      <c r="CZ26" s="1" t="str">
        <f>$CZ$7</f>
        <v>Alexander Ashley</v>
      </c>
      <c r="DA26">
        <f t="shared" ca="1" si="1"/>
        <v>76</v>
      </c>
      <c r="DB26">
        <f t="shared" ca="1" si="2"/>
        <v>30</v>
      </c>
      <c r="DC26">
        <f t="shared" ca="1" si="2"/>
        <v>28</v>
      </c>
      <c r="DD26">
        <f t="shared" ca="1" si="2"/>
        <v>62</v>
      </c>
      <c r="DE26">
        <f t="shared" ca="1" si="2"/>
        <v>73</v>
      </c>
      <c r="DF26">
        <f t="shared" ca="1" si="2"/>
        <v>42</v>
      </c>
      <c r="DG26">
        <f t="shared" ca="1" si="2"/>
        <v>41</v>
      </c>
      <c r="DH26">
        <f t="shared" ca="1" si="3"/>
        <v>9</v>
      </c>
      <c r="DI26">
        <f>SUMIFS($DS$31:$DS$111,$DR$31:$DR$111,DB$7+DF$7)</f>
        <v>-2</v>
      </c>
      <c r="DJ26">
        <f>$DC$7</f>
        <v>21</v>
      </c>
      <c r="DP26" s="16" t="s">
        <v>75</v>
      </c>
      <c r="DQ26" s="16" t="s">
        <v>76</v>
      </c>
      <c r="DT26">
        <v>18</v>
      </c>
      <c r="DU26">
        <v>2</v>
      </c>
      <c r="DV26" s="10" t="s">
        <v>32</v>
      </c>
    </row>
    <row r="27" spans="1:126" ht="30.75" thickBot="1" x14ac:dyDescent="0.3">
      <c r="A27" s="1">
        <v>15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4">
        <v>1</v>
      </c>
      <c r="AV27" s="4">
        <v>1</v>
      </c>
      <c r="AW27" s="4">
        <v>1</v>
      </c>
      <c r="AX27" s="4">
        <v>1</v>
      </c>
      <c r="AY27" s="4">
        <v>1</v>
      </c>
      <c r="AZ27" s="4">
        <v>1</v>
      </c>
      <c r="BA27" s="4">
        <v>1</v>
      </c>
      <c r="BB27" s="4">
        <v>1</v>
      </c>
      <c r="BC27" s="4">
        <v>1</v>
      </c>
      <c r="BD27" s="4">
        <v>1</v>
      </c>
      <c r="BE27" s="4">
        <v>1</v>
      </c>
      <c r="BF27" s="4">
        <v>1</v>
      </c>
      <c r="BG27" s="4">
        <v>1</v>
      </c>
      <c r="BH27" s="4">
        <v>1</v>
      </c>
      <c r="BI27" s="4">
        <v>1</v>
      </c>
      <c r="BJ27" s="4">
        <v>1</v>
      </c>
      <c r="BK27" s="4">
        <v>1</v>
      </c>
      <c r="BL27" s="4">
        <v>1</v>
      </c>
      <c r="BM27" s="4">
        <v>1</v>
      </c>
      <c r="BN27" s="4">
        <v>1</v>
      </c>
      <c r="BO27" s="4">
        <v>1</v>
      </c>
      <c r="BP27" s="4">
        <v>1</v>
      </c>
      <c r="BQ27" s="4">
        <v>1</v>
      </c>
      <c r="BR27" s="4">
        <v>1</v>
      </c>
      <c r="BS27" s="4">
        <v>1</v>
      </c>
      <c r="BT27" s="4">
        <v>1</v>
      </c>
      <c r="BU27" s="4">
        <v>1</v>
      </c>
      <c r="BV27" s="4">
        <v>1</v>
      </c>
      <c r="BW27" s="4">
        <v>1</v>
      </c>
      <c r="BX27" s="4">
        <v>1</v>
      </c>
      <c r="BY27" s="3">
        <v>3</v>
      </c>
      <c r="BZ27" s="3">
        <v>3</v>
      </c>
      <c r="CA27" s="3">
        <v>3</v>
      </c>
      <c r="CB27" s="3">
        <v>3</v>
      </c>
      <c r="CC27" s="3">
        <v>3</v>
      </c>
      <c r="CD27" s="3">
        <v>3</v>
      </c>
      <c r="CE27" s="3">
        <v>3</v>
      </c>
      <c r="CF27" s="3">
        <v>3</v>
      </c>
      <c r="CG27" s="3">
        <v>3</v>
      </c>
      <c r="CH27" s="3">
        <v>3</v>
      </c>
      <c r="CI27" s="3">
        <v>3</v>
      </c>
      <c r="CJ27" s="3">
        <v>3</v>
      </c>
      <c r="CK27" s="3">
        <v>3</v>
      </c>
      <c r="CL27" s="3">
        <v>3</v>
      </c>
      <c r="CM27" s="3">
        <v>3</v>
      </c>
      <c r="CN27" s="3">
        <v>3</v>
      </c>
      <c r="CO27" s="3">
        <v>3</v>
      </c>
      <c r="CP27" s="3">
        <v>3</v>
      </c>
      <c r="CQ27" s="3">
        <v>3</v>
      </c>
      <c r="CR27" s="2">
        <v>5</v>
      </c>
      <c r="CS27" s="2">
        <v>5</v>
      </c>
      <c r="CT27" s="2">
        <v>5</v>
      </c>
      <c r="CU27" s="2">
        <v>5</v>
      </c>
      <c r="CV27" s="2">
        <v>5</v>
      </c>
      <c r="CW27" s="2">
        <v>5</v>
      </c>
      <c r="CY27" s="1" t="s">
        <v>94</v>
      </c>
      <c r="CZ27" s="1" t="str">
        <f>$CZ$6</f>
        <v>Chester Wilkinson</v>
      </c>
      <c r="DA27">
        <f t="shared" ca="1" si="1"/>
        <v>16</v>
      </c>
      <c r="DB27">
        <f t="shared" ca="1" si="3"/>
        <v>46</v>
      </c>
      <c r="DC27">
        <f t="shared" ca="1" si="3"/>
        <v>73</v>
      </c>
      <c r="DD27">
        <f t="shared" ca="1" si="3"/>
        <v>73</v>
      </c>
      <c r="DE27">
        <f t="shared" ca="1" si="3"/>
        <v>59</v>
      </c>
      <c r="DF27">
        <f t="shared" ca="1" si="3"/>
        <v>81</v>
      </c>
      <c r="DG27">
        <f t="shared" ca="1" si="3"/>
        <v>28</v>
      </c>
      <c r="DH27">
        <f t="shared" ca="1" si="3"/>
        <v>28</v>
      </c>
      <c r="DI27">
        <f>SUMIFS($DS$31:$DS$111,$DR$31:$DR$111,DB$6+DF$6)</f>
        <v>-4</v>
      </c>
      <c r="DJ27">
        <f>$DC$6</f>
        <v>26</v>
      </c>
      <c r="DP27" s="16" t="s">
        <v>77</v>
      </c>
      <c r="DQ27" s="16" t="s">
        <v>78</v>
      </c>
      <c r="DT27">
        <v>19</v>
      </c>
      <c r="DU27">
        <v>2</v>
      </c>
      <c r="DV27" s="10" t="s">
        <v>32</v>
      </c>
    </row>
    <row r="28" spans="1:126" ht="30.75" thickBot="1" x14ac:dyDescent="0.3">
      <c r="A28" s="1">
        <v>14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4">
        <v>1</v>
      </c>
      <c r="AV28" s="4">
        <v>1</v>
      </c>
      <c r="AW28" s="4">
        <v>1</v>
      </c>
      <c r="AX28" s="4">
        <v>1</v>
      </c>
      <c r="AY28" s="4">
        <v>1</v>
      </c>
      <c r="AZ28" s="4">
        <v>1</v>
      </c>
      <c r="BA28" s="4">
        <v>1</v>
      </c>
      <c r="BB28" s="4">
        <v>1</v>
      </c>
      <c r="BC28" s="4">
        <v>1</v>
      </c>
      <c r="BD28" s="4">
        <v>1</v>
      </c>
      <c r="BE28" s="4">
        <v>1</v>
      </c>
      <c r="BF28" s="4">
        <v>1</v>
      </c>
      <c r="BG28" s="4">
        <v>1</v>
      </c>
      <c r="BH28" s="4">
        <v>1</v>
      </c>
      <c r="BI28" s="4">
        <v>1</v>
      </c>
      <c r="BJ28" s="4">
        <v>1</v>
      </c>
      <c r="BK28" s="4">
        <v>1</v>
      </c>
      <c r="BL28" s="4">
        <v>1</v>
      </c>
      <c r="BM28" s="4">
        <v>1</v>
      </c>
      <c r="BN28" s="4">
        <v>1</v>
      </c>
      <c r="BO28" s="4">
        <v>1</v>
      </c>
      <c r="BP28" s="4">
        <v>1</v>
      </c>
      <c r="BQ28" s="4">
        <v>1</v>
      </c>
      <c r="BR28" s="4">
        <v>1</v>
      </c>
      <c r="BS28" s="4">
        <v>1</v>
      </c>
      <c r="BT28" s="4">
        <v>1</v>
      </c>
      <c r="BU28" s="4">
        <v>1</v>
      </c>
      <c r="BV28" s="4">
        <v>1</v>
      </c>
      <c r="BW28" s="4">
        <v>1</v>
      </c>
      <c r="BX28" s="4">
        <v>1</v>
      </c>
      <c r="BY28" s="3">
        <v>3</v>
      </c>
      <c r="BZ28" s="3">
        <v>3</v>
      </c>
      <c r="CA28" s="3">
        <v>3</v>
      </c>
      <c r="CB28" s="3">
        <v>3</v>
      </c>
      <c r="CC28" s="3">
        <v>3</v>
      </c>
      <c r="CD28" s="3">
        <v>3</v>
      </c>
      <c r="CE28" s="3">
        <v>3</v>
      </c>
      <c r="CF28" s="3">
        <v>3</v>
      </c>
      <c r="CG28" s="3">
        <v>3</v>
      </c>
      <c r="CH28" s="3">
        <v>3</v>
      </c>
      <c r="CI28" s="3">
        <v>3</v>
      </c>
      <c r="CJ28" s="3">
        <v>3</v>
      </c>
      <c r="CK28" s="3">
        <v>3</v>
      </c>
      <c r="CL28" s="3">
        <v>3</v>
      </c>
      <c r="CM28" s="3">
        <v>3</v>
      </c>
      <c r="CN28" s="3">
        <v>3</v>
      </c>
      <c r="CO28" s="3">
        <v>3</v>
      </c>
      <c r="CP28" s="3">
        <v>3</v>
      </c>
      <c r="CQ28" s="3">
        <v>3</v>
      </c>
      <c r="CR28" s="2">
        <v>5</v>
      </c>
      <c r="CS28" s="2">
        <v>5</v>
      </c>
      <c r="CT28" s="2">
        <v>5</v>
      </c>
      <c r="CU28" s="2">
        <v>5</v>
      </c>
      <c r="CV28" s="2">
        <v>5</v>
      </c>
      <c r="CW28" s="2">
        <v>5</v>
      </c>
      <c r="CY28" s="1" t="s">
        <v>95</v>
      </c>
      <c r="CZ28" s="1" t="str">
        <f>$CZ$7</f>
        <v>Alexander Ashley</v>
      </c>
      <c r="DA28">
        <f t="shared" ca="1" si="1"/>
        <v>82</v>
      </c>
      <c r="DB28">
        <f t="shared" ref="DA28:DH43" ca="1" si="4">RANDBETWEEN(0,99)</f>
        <v>55</v>
      </c>
      <c r="DC28">
        <f t="shared" ca="1" si="4"/>
        <v>15</v>
      </c>
      <c r="DD28">
        <f t="shared" ca="1" si="4"/>
        <v>15</v>
      </c>
      <c r="DE28">
        <f t="shared" ca="1" si="4"/>
        <v>77</v>
      </c>
      <c r="DF28">
        <f t="shared" ca="1" si="4"/>
        <v>24</v>
      </c>
      <c r="DG28">
        <f t="shared" ca="1" si="4"/>
        <v>19</v>
      </c>
      <c r="DH28">
        <f t="shared" ca="1" si="4"/>
        <v>82</v>
      </c>
      <c r="DI28">
        <f>SUMIFS($DS$31:$DS$111,$DR$31:$DR$111,DB$7+DF$7)</f>
        <v>-2</v>
      </c>
      <c r="DJ28">
        <f>$DC$7</f>
        <v>21</v>
      </c>
      <c r="DP28" s="16" t="s">
        <v>79</v>
      </c>
      <c r="DQ28" s="16" t="s">
        <v>80</v>
      </c>
      <c r="DT28">
        <v>20</v>
      </c>
      <c r="DU28">
        <v>2</v>
      </c>
      <c r="DV28" s="10" t="s">
        <v>32</v>
      </c>
    </row>
    <row r="29" spans="1:126" ht="15.75" thickBot="1" x14ac:dyDescent="0.3">
      <c r="A29" s="1">
        <v>13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4">
        <v>1</v>
      </c>
      <c r="AV29" s="4">
        <v>1</v>
      </c>
      <c r="AW29" s="4">
        <v>1</v>
      </c>
      <c r="AX29" s="4">
        <v>1</v>
      </c>
      <c r="AY29" s="4">
        <v>1</v>
      </c>
      <c r="AZ29" s="4">
        <v>1</v>
      </c>
      <c r="BA29" s="4">
        <v>1</v>
      </c>
      <c r="BB29" s="4">
        <v>1</v>
      </c>
      <c r="BC29" s="4">
        <v>1</v>
      </c>
      <c r="BD29" s="4">
        <v>1</v>
      </c>
      <c r="BE29" s="4">
        <v>1</v>
      </c>
      <c r="BF29" s="4">
        <v>1</v>
      </c>
      <c r="BG29" s="4">
        <v>1</v>
      </c>
      <c r="BH29" s="4">
        <v>1</v>
      </c>
      <c r="BI29" s="4">
        <v>1</v>
      </c>
      <c r="BJ29" s="4">
        <v>1</v>
      </c>
      <c r="BK29" s="4">
        <v>1</v>
      </c>
      <c r="BL29" s="4">
        <v>1</v>
      </c>
      <c r="BM29" s="4">
        <v>1</v>
      </c>
      <c r="BN29" s="4">
        <v>1</v>
      </c>
      <c r="BO29" s="4">
        <v>1</v>
      </c>
      <c r="BP29" s="4">
        <v>1</v>
      </c>
      <c r="BQ29" s="4">
        <v>1</v>
      </c>
      <c r="BR29" s="4">
        <v>1</v>
      </c>
      <c r="BS29" s="4">
        <v>1</v>
      </c>
      <c r="BT29" s="4">
        <v>1</v>
      </c>
      <c r="BU29" s="4">
        <v>1</v>
      </c>
      <c r="BV29" s="4">
        <v>1</v>
      </c>
      <c r="BW29" s="4">
        <v>1</v>
      </c>
      <c r="BX29" s="4">
        <v>1</v>
      </c>
      <c r="BY29" s="3">
        <v>3</v>
      </c>
      <c r="BZ29" s="3">
        <v>3</v>
      </c>
      <c r="CA29" s="3">
        <v>3</v>
      </c>
      <c r="CB29" s="3">
        <v>3</v>
      </c>
      <c r="CC29" s="3">
        <v>3</v>
      </c>
      <c r="CD29" s="3">
        <v>3</v>
      </c>
      <c r="CE29" s="3">
        <v>3</v>
      </c>
      <c r="CF29" s="3">
        <v>3</v>
      </c>
      <c r="CG29" s="3">
        <v>3</v>
      </c>
      <c r="CH29" s="3">
        <v>3</v>
      </c>
      <c r="CI29" s="3">
        <v>3</v>
      </c>
      <c r="CJ29" s="3">
        <v>3</v>
      </c>
      <c r="CK29" s="3">
        <v>3</v>
      </c>
      <c r="CL29" s="3">
        <v>3</v>
      </c>
      <c r="CM29" s="3">
        <v>3</v>
      </c>
      <c r="CN29" s="3">
        <v>3</v>
      </c>
      <c r="CO29" s="3">
        <v>3</v>
      </c>
      <c r="CP29" s="3">
        <v>3</v>
      </c>
      <c r="CQ29" s="3">
        <v>3</v>
      </c>
      <c r="CR29" s="2">
        <v>5</v>
      </c>
      <c r="CS29" s="2">
        <v>5</v>
      </c>
      <c r="CT29" s="2">
        <v>5</v>
      </c>
      <c r="CU29" s="2">
        <v>5</v>
      </c>
      <c r="CV29" s="2">
        <v>5</v>
      </c>
      <c r="CW29" s="2">
        <v>5</v>
      </c>
      <c r="CY29" s="1" t="s">
        <v>96</v>
      </c>
      <c r="CZ29" s="1" t="str">
        <f>$CZ$6</f>
        <v>Chester Wilkinson</v>
      </c>
      <c r="DA29">
        <f t="shared" ca="1" si="1"/>
        <v>85</v>
      </c>
      <c r="DB29">
        <f t="shared" ca="1" si="4"/>
        <v>27</v>
      </c>
      <c r="DC29">
        <f t="shared" ca="1" si="4"/>
        <v>40</v>
      </c>
      <c r="DD29">
        <f t="shared" ca="1" si="4"/>
        <v>43</v>
      </c>
      <c r="DE29">
        <f t="shared" ca="1" si="4"/>
        <v>35</v>
      </c>
      <c r="DF29">
        <f t="shared" ca="1" si="4"/>
        <v>68</v>
      </c>
      <c r="DG29">
        <f t="shared" ca="1" si="4"/>
        <v>95</v>
      </c>
      <c r="DH29">
        <f t="shared" ca="1" si="4"/>
        <v>97</v>
      </c>
      <c r="DI29">
        <f>SUMIFS($DS$31:$DS$111,$DR$31:$DR$111,DB$6+DF$6)</f>
        <v>-4</v>
      </c>
      <c r="DJ29">
        <f>$DC$6</f>
        <v>26</v>
      </c>
      <c r="DT29">
        <v>21</v>
      </c>
      <c r="DU29">
        <v>2</v>
      </c>
      <c r="DV29" s="10" t="s">
        <v>32</v>
      </c>
    </row>
    <row r="30" spans="1:126" ht="15.75" thickBot="1" x14ac:dyDescent="0.3">
      <c r="A30" s="1">
        <v>12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4">
        <v>1</v>
      </c>
      <c r="AV30" s="4">
        <v>1</v>
      </c>
      <c r="AW30" s="4">
        <v>1</v>
      </c>
      <c r="AX30" s="4">
        <v>1</v>
      </c>
      <c r="AY30" s="4">
        <v>1</v>
      </c>
      <c r="AZ30" s="4">
        <v>1</v>
      </c>
      <c r="BA30" s="4">
        <v>1</v>
      </c>
      <c r="BB30" s="4">
        <v>1</v>
      </c>
      <c r="BC30" s="4">
        <v>1</v>
      </c>
      <c r="BD30" s="4">
        <v>1</v>
      </c>
      <c r="BE30" s="4">
        <v>1</v>
      </c>
      <c r="BF30" s="4">
        <v>1</v>
      </c>
      <c r="BG30" s="4">
        <v>1</v>
      </c>
      <c r="BH30" s="4">
        <v>1</v>
      </c>
      <c r="BI30" s="4">
        <v>1</v>
      </c>
      <c r="BJ30" s="4">
        <v>1</v>
      </c>
      <c r="BK30" s="4">
        <v>1</v>
      </c>
      <c r="BL30" s="4">
        <v>1</v>
      </c>
      <c r="BM30" s="4">
        <v>1</v>
      </c>
      <c r="BN30" s="4">
        <v>1</v>
      </c>
      <c r="BO30" s="4">
        <v>1</v>
      </c>
      <c r="BP30" s="4">
        <v>1</v>
      </c>
      <c r="BQ30" s="4">
        <v>1</v>
      </c>
      <c r="BR30" s="4">
        <v>1</v>
      </c>
      <c r="BS30" s="4">
        <v>1</v>
      </c>
      <c r="BT30" s="4">
        <v>1</v>
      </c>
      <c r="BU30" s="4">
        <v>1</v>
      </c>
      <c r="BV30" s="4">
        <v>1</v>
      </c>
      <c r="BW30" s="4">
        <v>1</v>
      </c>
      <c r="BX30" s="4">
        <v>1</v>
      </c>
      <c r="BY30" s="3">
        <v>3</v>
      </c>
      <c r="BZ30" s="3">
        <v>3</v>
      </c>
      <c r="CA30" s="3">
        <v>3</v>
      </c>
      <c r="CB30" s="3">
        <v>3</v>
      </c>
      <c r="CC30" s="3">
        <v>3</v>
      </c>
      <c r="CD30" s="3">
        <v>3</v>
      </c>
      <c r="CE30" s="3">
        <v>3</v>
      </c>
      <c r="CF30" s="3">
        <v>3</v>
      </c>
      <c r="CG30" s="3">
        <v>3</v>
      </c>
      <c r="CH30" s="3">
        <v>3</v>
      </c>
      <c r="CI30" s="3">
        <v>3</v>
      </c>
      <c r="CJ30" s="3">
        <v>3</v>
      </c>
      <c r="CK30" s="3">
        <v>3</v>
      </c>
      <c r="CL30" s="3">
        <v>3</v>
      </c>
      <c r="CM30" s="3">
        <v>3</v>
      </c>
      <c r="CN30" s="3">
        <v>3</v>
      </c>
      <c r="CO30" s="3">
        <v>3</v>
      </c>
      <c r="CP30" s="3">
        <v>3</v>
      </c>
      <c r="CQ30" s="3">
        <v>3</v>
      </c>
      <c r="CR30" s="2">
        <v>5</v>
      </c>
      <c r="CS30" s="2">
        <v>5</v>
      </c>
      <c r="CT30" s="2">
        <v>5</v>
      </c>
      <c r="CU30" s="2">
        <v>5</v>
      </c>
      <c r="CV30" s="2">
        <v>5</v>
      </c>
      <c r="CW30" s="2">
        <v>5</v>
      </c>
      <c r="CY30" s="1" t="s">
        <v>97</v>
      </c>
      <c r="CZ30" s="1" t="str">
        <f>$CZ$7</f>
        <v>Alexander Ashley</v>
      </c>
      <c r="DA30">
        <f t="shared" ca="1" si="1"/>
        <v>21</v>
      </c>
      <c r="DB30">
        <f t="shared" ca="1" si="4"/>
        <v>89</v>
      </c>
      <c r="DC30">
        <f t="shared" ca="1" si="4"/>
        <v>32</v>
      </c>
      <c r="DD30">
        <f t="shared" ca="1" si="4"/>
        <v>68</v>
      </c>
      <c r="DE30">
        <f t="shared" ca="1" si="4"/>
        <v>97</v>
      </c>
      <c r="DF30">
        <f t="shared" ca="1" si="4"/>
        <v>57</v>
      </c>
      <c r="DG30">
        <f t="shared" ca="1" si="4"/>
        <v>11</v>
      </c>
      <c r="DH30">
        <f t="shared" ca="1" si="4"/>
        <v>21</v>
      </c>
      <c r="DI30">
        <f>SUMIFS($DS$31:$DS$111,$DR$31:$DR$111,DB$7+DF$7)</f>
        <v>-2</v>
      </c>
      <c r="DJ30">
        <f>$DC$7</f>
        <v>21</v>
      </c>
      <c r="DP30" s="18" t="s">
        <v>1</v>
      </c>
      <c r="DQ30" s="18" t="s">
        <v>5</v>
      </c>
      <c r="DR30" t="s">
        <v>84</v>
      </c>
      <c r="DS30" s="19" t="s">
        <v>83</v>
      </c>
      <c r="DT30">
        <v>22</v>
      </c>
      <c r="DU30">
        <v>2</v>
      </c>
      <c r="DV30" s="10" t="s">
        <v>32</v>
      </c>
    </row>
    <row r="31" spans="1:126" ht="15.75" thickBot="1" x14ac:dyDescent="0.3">
      <c r="A31" s="1">
        <v>11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4">
        <v>1</v>
      </c>
      <c r="AV31" s="4">
        <v>1</v>
      </c>
      <c r="AW31" s="4">
        <v>1</v>
      </c>
      <c r="AX31" s="4">
        <v>1</v>
      </c>
      <c r="AY31" s="4">
        <v>1</v>
      </c>
      <c r="AZ31" s="4">
        <v>1</v>
      </c>
      <c r="BA31" s="4">
        <v>1</v>
      </c>
      <c r="BB31" s="4">
        <v>1</v>
      </c>
      <c r="BC31" s="4">
        <v>1</v>
      </c>
      <c r="BD31" s="4">
        <v>1</v>
      </c>
      <c r="BE31" s="4">
        <v>1</v>
      </c>
      <c r="BF31" s="4">
        <v>1</v>
      </c>
      <c r="BG31" s="4">
        <v>1</v>
      </c>
      <c r="BH31" s="4">
        <v>1</v>
      </c>
      <c r="BI31" s="4">
        <v>1</v>
      </c>
      <c r="BJ31" s="4">
        <v>1</v>
      </c>
      <c r="BK31" s="4">
        <v>1</v>
      </c>
      <c r="BL31" s="4">
        <v>1</v>
      </c>
      <c r="BM31" s="4">
        <v>1</v>
      </c>
      <c r="BN31" s="4">
        <v>1</v>
      </c>
      <c r="BO31" s="4">
        <v>1</v>
      </c>
      <c r="BP31" s="4">
        <v>1</v>
      </c>
      <c r="BQ31" s="4">
        <v>1</v>
      </c>
      <c r="BR31" s="4">
        <v>1</v>
      </c>
      <c r="BS31" s="4">
        <v>1</v>
      </c>
      <c r="BT31" s="4">
        <v>1</v>
      </c>
      <c r="BU31" s="4">
        <v>1</v>
      </c>
      <c r="BV31" s="4">
        <v>1</v>
      </c>
      <c r="BW31" s="4">
        <v>1</v>
      </c>
      <c r="BX31" s="4">
        <v>1</v>
      </c>
      <c r="BY31" s="3">
        <v>3</v>
      </c>
      <c r="BZ31" s="3">
        <v>3</v>
      </c>
      <c r="CA31" s="3">
        <v>3</v>
      </c>
      <c r="CB31" s="3">
        <v>3</v>
      </c>
      <c r="CC31" s="3">
        <v>3</v>
      </c>
      <c r="CD31" s="3">
        <v>3</v>
      </c>
      <c r="CE31" s="3">
        <v>3</v>
      </c>
      <c r="CF31" s="3">
        <v>3</v>
      </c>
      <c r="CG31" s="3">
        <v>3</v>
      </c>
      <c r="CH31" s="3">
        <v>3</v>
      </c>
      <c r="CI31" s="3">
        <v>3</v>
      </c>
      <c r="CJ31" s="3">
        <v>3</v>
      </c>
      <c r="CK31" s="3">
        <v>3</v>
      </c>
      <c r="CL31" s="3">
        <v>3</v>
      </c>
      <c r="CM31" s="3">
        <v>3</v>
      </c>
      <c r="CN31" s="3">
        <v>3</v>
      </c>
      <c r="CO31" s="3">
        <v>3</v>
      </c>
      <c r="CP31" s="3">
        <v>3</v>
      </c>
      <c r="CQ31" s="3">
        <v>3</v>
      </c>
      <c r="CR31" s="2">
        <v>5</v>
      </c>
      <c r="CS31" s="2">
        <v>5</v>
      </c>
      <c r="CT31" s="2">
        <v>5</v>
      </c>
      <c r="CU31" s="2">
        <v>5</v>
      </c>
      <c r="CV31" s="2">
        <v>5</v>
      </c>
      <c r="CW31" s="2">
        <v>5</v>
      </c>
      <c r="CY31" s="1" t="s">
        <v>98</v>
      </c>
      <c r="CZ31" s="1" t="str">
        <f>$CZ$6</f>
        <v>Chester Wilkinson</v>
      </c>
      <c r="DA31">
        <f t="shared" ca="1" si="1"/>
        <v>48</v>
      </c>
      <c r="DB31">
        <f t="shared" ca="1" si="4"/>
        <v>79</v>
      </c>
      <c r="DC31">
        <f t="shared" ca="1" si="4"/>
        <v>77</v>
      </c>
      <c r="DD31">
        <f t="shared" ca="1" si="4"/>
        <v>36</v>
      </c>
      <c r="DE31">
        <f t="shared" ca="1" si="4"/>
        <v>1</v>
      </c>
      <c r="DF31">
        <f t="shared" ca="1" si="4"/>
        <v>89</v>
      </c>
      <c r="DG31">
        <f t="shared" ca="1" si="4"/>
        <v>11</v>
      </c>
      <c r="DH31">
        <f t="shared" ca="1" si="4"/>
        <v>21</v>
      </c>
      <c r="DI31">
        <f>SUMIFS($DS$31:$DS$111,$DR$31:$DR$111,DB$6+DF$6)</f>
        <v>-4</v>
      </c>
      <c r="DJ31">
        <f>$DC$6</f>
        <v>26</v>
      </c>
      <c r="DP31">
        <v>0</v>
      </c>
      <c r="DQ31">
        <v>0</v>
      </c>
      <c r="DR31">
        <v>0</v>
      </c>
      <c r="DS31">
        <v>-1</v>
      </c>
      <c r="DT31">
        <v>23</v>
      </c>
      <c r="DU31">
        <v>2</v>
      </c>
      <c r="DV31" s="10" t="s">
        <v>32</v>
      </c>
    </row>
    <row r="32" spans="1:126" ht="15.75" thickBot="1" x14ac:dyDescent="0.3">
      <c r="A32" s="1">
        <v>10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4">
        <v>1</v>
      </c>
      <c r="AV32" s="4">
        <v>1</v>
      </c>
      <c r="AW32" s="4">
        <v>1</v>
      </c>
      <c r="AX32" s="4">
        <v>1</v>
      </c>
      <c r="AY32" s="4">
        <v>1</v>
      </c>
      <c r="AZ32" s="4">
        <v>1</v>
      </c>
      <c r="BA32" s="4">
        <v>1</v>
      </c>
      <c r="BB32" s="4">
        <v>1</v>
      </c>
      <c r="BC32" s="4">
        <v>1</v>
      </c>
      <c r="BD32" s="4">
        <v>1</v>
      </c>
      <c r="BE32" s="4">
        <v>1</v>
      </c>
      <c r="BF32" s="4">
        <v>1</v>
      </c>
      <c r="BG32" s="4">
        <v>1</v>
      </c>
      <c r="BH32" s="4">
        <v>1</v>
      </c>
      <c r="BI32" s="4">
        <v>1</v>
      </c>
      <c r="BJ32" s="4">
        <v>1</v>
      </c>
      <c r="BK32" s="4">
        <v>1</v>
      </c>
      <c r="BL32" s="4">
        <v>1</v>
      </c>
      <c r="BM32" s="4">
        <v>1</v>
      </c>
      <c r="BN32" s="4">
        <v>1</v>
      </c>
      <c r="BO32" s="4">
        <v>1</v>
      </c>
      <c r="BP32" s="4">
        <v>1</v>
      </c>
      <c r="BQ32" s="4">
        <v>1</v>
      </c>
      <c r="BR32" s="4">
        <v>1</v>
      </c>
      <c r="BS32" s="4">
        <v>1</v>
      </c>
      <c r="BT32" s="4">
        <v>1</v>
      </c>
      <c r="BU32" s="4">
        <v>1</v>
      </c>
      <c r="BV32" s="4">
        <v>1</v>
      </c>
      <c r="BW32" s="4">
        <v>1</v>
      </c>
      <c r="BX32" s="4">
        <v>1</v>
      </c>
      <c r="BY32" s="3">
        <v>3</v>
      </c>
      <c r="BZ32" s="3">
        <v>3</v>
      </c>
      <c r="CA32" s="3">
        <v>3</v>
      </c>
      <c r="CB32" s="3">
        <v>3</v>
      </c>
      <c r="CC32" s="3">
        <v>3</v>
      </c>
      <c r="CD32" s="3">
        <v>3</v>
      </c>
      <c r="CE32" s="3">
        <v>3</v>
      </c>
      <c r="CF32" s="3">
        <v>3</v>
      </c>
      <c r="CG32" s="3">
        <v>3</v>
      </c>
      <c r="CH32" s="3">
        <v>3</v>
      </c>
      <c r="CI32" s="3">
        <v>3</v>
      </c>
      <c r="CJ32" s="3">
        <v>3</v>
      </c>
      <c r="CK32" s="3">
        <v>3</v>
      </c>
      <c r="CL32" s="3">
        <v>3</v>
      </c>
      <c r="CM32" s="3">
        <v>3</v>
      </c>
      <c r="CN32" s="3">
        <v>3</v>
      </c>
      <c r="CO32" s="3">
        <v>3</v>
      </c>
      <c r="CP32" s="3">
        <v>3</v>
      </c>
      <c r="CQ32" s="3">
        <v>3</v>
      </c>
      <c r="CR32" s="3">
        <v>3</v>
      </c>
      <c r="CS32" s="3">
        <v>3</v>
      </c>
      <c r="CT32" s="3">
        <v>3</v>
      </c>
      <c r="CU32" s="2">
        <v>5</v>
      </c>
      <c r="CV32" s="2">
        <v>5</v>
      </c>
      <c r="CW32" s="2">
        <v>5</v>
      </c>
      <c r="CY32" s="1" t="s">
        <v>107</v>
      </c>
      <c r="CZ32" s="1" t="str">
        <f>$CZ$7</f>
        <v>Alexander Ashley</v>
      </c>
      <c r="DA32">
        <f t="shared" ca="1" si="1"/>
        <v>56</v>
      </c>
      <c r="DB32">
        <f t="shared" ca="1" si="4"/>
        <v>45</v>
      </c>
      <c r="DC32">
        <f t="shared" ca="1" si="4"/>
        <v>10</v>
      </c>
      <c r="DD32">
        <f t="shared" ca="1" si="4"/>
        <v>61</v>
      </c>
      <c r="DE32">
        <f t="shared" ca="1" si="4"/>
        <v>36</v>
      </c>
      <c r="DF32">
        <f t="shared" ca="1" si="4"/>
        <v>8</v>
      </c>
      <c r="DG32">
        <f t="shared" ca="1" si="4"/>
        <v>3</v>
      </c>
      <c r="DH32">
        <f t="shared" ca="1" si="4"/>
        <v>90</v>
      </c>
      <c r="DI32">
        <f>SUMIFS($DS$31:$DS$111,$DR$31:$DR$111,DB$7+DF$7)</f>
        <v>-2</v>
      </c>
      <c r="DJ32">
        <f>$DC$7</f>
        <v>21</v>
      </c>
      <c r="DP32">
        <v>1</v>
      </c>
      <c r="DQ32">
        <v>1</v>
      </c>
      <c r="DR32">
        <v>1</v>
      </c>
      <c r="DS32">
        <v>-1</v>
      </c>
      <c r="DT32">
        <v>24</v>
      </c>
      <c r="DU32">
        <v>2</v>
      </c>
      <c r="DV32" s="10" t="s">
        <v>32</v>
      </c>
    </row>
    <row r="33" spans="1:126" ht="15.75" thickBot="1" x14ac:dyDescent="0.3">
      <c r="A33" s="1">
        <v>9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4">
        <v>1</v>
      </c>
      <c r="BA33" s="4">
        <v>1</v>
      </c>
      <c r="BB33" s="4">
        <v>1</v>
      </c>
      <c r="BC33" s="4">
        <v>1</v>
      </c>
      <c r="BD33" s="4">
        <v>1</v>
      </c>
      <c r="BE33" s="4">
        <v>1</v>
      </c>
      <c r="BF33" s="4">
        <v>1</v>
      </c>
      <c r="BG33" s="4">
        <v>1</v>
      </c>
      <c r="BH33" s="4">
        <v>1</v>
      </c>
      <c r="BI33" s="4">
        <v>1</v>
      </c>
      <c r="BJ33" s="4">
        <v>1</v>
      </c>
      <c r="BK33" s="4">
        <v>1</v>
      </c>
      <c r="BL33" s="4">
        <v>1</v>
      </c>
      <c r="BM33" s="4">
        <v>1</v>
      </c>
      <c r="BN33" s="4">
        <v>1</v>
      </c>
      <c r="BO33" s="4">
        <v>1</v>
      </c>
      <c r="BP33" s="4">
        <v>1</v>
      </c>
      <c r="BQ33" s="4">
        <v>1</v>
      </c>
      <c r="BR33" s="4">
        <v>1</v>
      </c>
      <c r="BS33" s="4">
        <v>1</v>
      </c>
      <c r="BT33" s="4">
        <v>1</v>
      </c>
      <c r="BU33" s="4">
        <v>1</v>
      </c>
      <c r="BV33" s="4">
        <v>1</v>
      </c>
      <c r="BW33" s="4">
        <v>1</v>
      </c>
      <c r="BX33" s="4">
        <v>1</v>
      </c>
      <c r="BY33" s="4">
        <v>1</v>
      </c>
      <c r="BZ33" s="4">
        <v>1</v>
      </c>
      <c r="CA33" s="4">
        <v>1</v>
      </c>
      <c r="CB33" s="4">
        <v>1</v>
      </c>
      <c r="CC33" s="4">
        <v>1</v>
      </c>
      <c r="CD33" s="3">
        <v>3</v>
      </c>
      <c r="CE33" s="3">
        <v>3</v>
      </c>
      <c r="CF33" s="3">
        <v>3</v>
      </c>
      <c r="CG33" s="3">
        <v>3</v>
      </c>
      <c r="CH33" s="3">
        <v>3</v>
      </c>
      <c r="CI33" s="3">
        <v>3</v>
      </c>
      <c r="CJ33" s="3">
        <v>3</v>
      </c>
      <c r="CK33" s="3">
        <v>3</v>
      </c>
      <c r="CL33" s="3">
        <v>3</v>
      </c>
      <c r="CM33" s="3">
        <v>3</v>
      </c>
      <c r="CN33" s="3">
        <v>3</v>
      </c>
      <c r="CO33" s="3">
        <v>3</v>
      </c>
      <c r="CP33" s="3">
        <v>3</v>
      </c>
      <c r="CQ33" s="3">
        <v>3</v>
      </c>
      <c r="CR33" s="3">
        <v>3</v>
      </c>
      <c r="CS33" s="3">
        <v>3</v>
      </c>
      <c r="CT33" s="3">
        <v>3</v>
      </c>
      <c r="CU33" s="2">
        <v>5</v>
      </c>
      <c r="CV33" s="2">
        <v>5</v>
      </c>
      <c r="CW33" s="2">
        <v>5</v>
      </c>
      <c r="CY33" s="1" t="s">
        <v>108</v>
      </c>
      <c r="CZ33" s="1" t="str">
        <f>$CZ$6</f>
        <v>Chester Wilkinson</v>
      </c>
      <c r="DA33">
        <f t="shared" ca="1" si="1"/>
        <v>95</v>
      </c>
      <c r="DB33">
        <f t="shared" ca="1" si="4"/>
        <v>27</v>
      </c>
      <c r="DC33">
        <f t="shared" ca="1" si="4"/>
        <v>32</v>
      </c>
      <c r="DD33">
        <f t="shared" ca="1" si="4"/>
        <v>72</v>
      </c>
      <c r="DE33">
        <f t="shared" ca="1" si="4"/>
        <v>52</v>
      </c>
      <c r="DF33">
        <f t="shared" ca="1" si="4"/>
        <v>22</v>
      </c>
      <c r="DG33">
        <f t="shared" ca="1" si="4"/>
        <v>1</v>
      </c>
      <c r="DH33">
        <f t="shared" ca="1" si="4"/>
        <v>40</v>
      </c>
      <c r="DI33">
        <f>SUMIFS($DS$31:$DS$111,$DR$31:$DR$111,DB$6+DF$6)</f>
        <v>-4</v>
      </c>
      <c r="DJ33">
        <f>$DC$6</f>
        <v>26</v>
      </c>
      <c r="DP33">
        <v>2</v>
      </c>
      <c r="DQ33">
        <v>2</v>
      </c>
      <c r="DR33">
        <v>2</v>
      </c>
      <c r="DS33">
        <v>-1</v>
      </c>
      <c r="DT33">
        <v>25</v>
      </c>
      <c r="DU33">
        <v>2</v>
      </c>
      <c r="DV33" s="10" t="s">
        <v>32</v>
      </c>
    </row>
    <row r="34" spans="1:126" ht="15.75" thickBot="1" x14ac:dyDescent="0.3">
      <c r="A34" s="1">
        <v>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4">
        <v>1</v>
      </c>
      <c r="BA34" s="4">
        <v>1</v>
      </c>
      <c r="BB34" s="4">
        <v>1</v>
      </c>
      <c r="BC34" s="4">
        <v>1</v>
      </c>
      <c r="BD34" s="4">
        <v>1</v>
      </c>
      <c r="BE34" s="4">
        <v>1</v>
      </c>
      <c r="BF34" s="4">
        <v>1</v>
      </c>
      <c r="BG34" s="4">
        <v>1</v>
      </c>
      <c r="BH34" s="4">
        <v>1</v>
      </c>
      <c r="BI34" s="4">
        <v>1</v>
      </c>
      <c r="BJ34" s="4">
        <v>1</v>
      </c>
      <c r="BK34" s="4">
        <v>1</v>
      </c>
      <c r="BL34" s="4">
        <v>1</v>
      </c>
      <c r="BM34" s="4">
        <v>1</v>
      </c>
      <c r="BN34" s="4">
        <v>1</v>
      </c>
      <c r="BO34" s="4">
        <v>1</v>
      </c>
      <c r="BP34" s="4">
        <v>1</v>
      </c>
      <c r="BQ34" s="4">
        <v>1</v>
      </c>
      <c r="BR34" s="4">
        <v>1</v>
      </c>
      <c r="BS34" s="4">
        <v>1</v>
      </c>
      <c r="BT34" s="4">
        <v>1</v>
      </c>
      <c r="BU34" s="4">
        <v>1</v>
      </c>
      <c r="BV34" s="4">
        <v>1</v>
      </c>
      <c r="BW34" s="4">
        <v>1</v>
      </c>
      <c r="BX34" s="4">
        <v>1</v>
      </c>
      <c r="BY34" s="4">
        <v>1</v>
      </c>
      <c r="BZ34" s="4">
        <v>1</v>
      </c>
      <c r="CA34" s="4">
        <v>1</v>
      </c>
      <c r="CB34" s="4">
        <v>1</v>
      </c>
      <c r="CC34" s="4">
        <v>1</v>
      </c>
      <c r="CD34" s="3">
        <v>3</v>
      </c>
      <c r="CE34" s="3">
        <v>3</v>
      </c>
      <c r="CF34" s="3">
        <v>3</v>
      </c>
      <c r="CG34" s="3">
        <v>3</v>
      </c>
      <c r="CH34" s="3">
        <v>3</v>
      </c>
      <c r="CI34" s="3">
        <v>3</v>
      </c>
      <c r="CJ34" s="3">
        <v>3</v>
      </c>
      <c r="CK34" s="3">
        <v>3</v>
      </c>
      <c r="CL34" s="3">
        <v>3</v>
      </c>
      <c r="CM34" s="3">
        <v>3</v>
      </c>
      <c r="CN34" s="3">
        <v>3</v>
      </c>
      <c r="CO34" s="3">
        <v>3</v>
      </c>
      <c r="CP34" s="3">
        <v>3</v>
      </c>
      <c r="CQ34" s="3">
        <v>3</v>
      </c>
      <c r="CR34" s="3">
        <v>3</v>
      </c>
      <c r="CS34" s="3">
        <v>3</v>
      </c>
      <c r="CT34" s="3">
        <v>3</v>
      </c>
      <c r="CU34" s="2">
        <v>5</v>
      </c>
      <c r="CV34" s="2">
        <v>5</v>
      </c>
      <c r="CW34" s="2">
        <v>5</v>
      </c>
      <c r="CY34" s="1" t="s">
        <v>109</v>
      </c>
      <c r="CZ34" s="1" t="str">
        <f>$CZ$7</f>
        <v>Alexander Ashley</v>
      </c>
      <c r="DA34">
        <f t="shared" ca="1" si="1"/>
        <v>66</v>
      </c>
      <c r="DB34">
        <f t="shared" ca="1" si="4"/>
        <v>14</v>
      </c>
      <c r="DC34">
        <f t="shared" ca="1" si="4"/>
        <v>17</v>
      </c>
      <c r="DD34">
        <f t="shared" ca="1" si="4"/>
        <v>87</v>
      </c>
      <c r="DE34">
        <f t="shared" ca="1" si="4"/>
        <v>58</v>
      </c>
      <c r="DF34">
        <f t="shared" ca="1" si="4"/>
        <v>72</v>
      </c>
      <c r="DG34">
        <f t="shared" ca="1" si="4"/>
        <v>4</v>
      </c>
      <c r="DH34">
        <f t="shared" ca="1" si="4"/>
        <v>59</v>
      </c>
      <c r="DI34">
        <f>SUMIFS($DS$31:$DS$111,$DR$31:$DR$111,DB$7+DF$7)</f>
        <v>-2</v>
      </c>
      <c r="DJ34">
        <f>$DC$7</f>
        <v>21</v>
      </c>
      <c r="DP34">
        <v>3</v>
      </c>
      <c r="DQ34">
        <v>3</v>
      </c>
      <c r="DR34">
        <v>3</v>
      </c>
      <c r="DS34">
        <v>-1</v>
      </c>
      <c r="DT34">
        <v>26</v>
      </c>
      <c r="DU34">
        <v>2</v>
      </c>
      <c r="DV34" s="10" t="s">
        <v>32</v>
      </c>
    </row>
    <row r="35" spans="1:126" ht="15.75" thickBot="1" x14ac:dyDescent="0.3">
      <c r="A35" s="1">
        <v>7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4">
        <v>1</v>
      </c>
      <c r="BA35" s="4">
        <v>1</v>
      </c>
      <c r="BB35" s="4">
        <v>1</v>
      </c>
      <c r="BC35" s="4">
        <v>1</v>
      </c>
      <c r="BD35" s="4">
        <v>1</v>
      </c>
      <c r="BE35" s="4">
        <v>1</v>
      </c>
      <c r="BF35" s="4">
        <v>1</v>
      </c>
      <c r="BG35" s="4">
        <v>1</v>
      </c>
      <c r="BH35" s="4">
        <v>1</v>
      </c>
      <c r="BI35" s="4">
        <v>1</v>
      </c>
      <c r="BJ35" s="4">
        <v>1</v>
      </c>
      <c r="BK35" s="4">
        <v>1</v>
      </c>
      <c r="BL35" s="4">
        <v>1</v>
      </c>
      <c r="BM35" s="4">
        <v>1</v>
      </c>
      <c r="BN35" s="4">
        <v>1</v>
      </c>
      <c r="BO35" s="4">
        <v>1</v>
      </c>
      <c r="BP35" s="4">
        <v>1</v>
      </c>
      <c r="BQ35" s="4">
        <v>1</v>
      </c>
      <c r="BR35" s="4">
        <v>1</v>
      </c>
      <c r="BS35" s="4">
        <v>1</v>
      </c>
      <c r="BT35" s="4">
        <v>1</v>
      </c>
      <c r="BU35" s="4">
        <v>1</v>
      </c>
      <c r="BV35" s="4">
        <v>1</v>
      </c>
      <c r="BW35" s="4">
        <v>1</v>
      </c>
      <c r="BX35" s="4">
        <v>1</v>
      </c>
      <c r="BY35" s="4">
        <v>1</v>
      </c>
      <c r="BZ35" s="4">
        <v>1</v>
      </c>
      <c r="CA35" s="4">
        <v>1</v>
      </c>
      <c r="CB35" s="4">
        <v>1</v>
      </c>
      <c r="CC35" s="4">
        <v>1</v>
      </c>
      <c r="CD35" s="3">
        <v>3</v>
      </c>
      <c r="CE35" s="3">
        <v>3</v>
      </c>
      <c r="CF35" s="3">
        <v>3</v>
      </c>
      <c r="CG35" s="3">
        <v>3</v>
      </c>
      <c r="CH35" s="3">
        <v>3</v>
      </c>
      <c r="CI35" s="3">
        <v>3</v>
      </c>
      <c r="CJ35" s="3">
        <v>3</v>
      </c>
      <c r="CK35" s="3">
        <v>3</v>
      </c>
      <c r="CL35" s="3">
        <v>3</v>
      </c>
      <c r="CM35" s="3">
        <v>3</v>
      </c>
      <c r="CN35" s="3">
        <v>3</v>
      </c>
      <c r="CO35" s="3">
        <v>3</v>
      </c>
      <c r="CP35" s="3">
        <v>3</v>
      </c>
      <c r="CQ35" s="3">
        <v>3</v>
      </c>
      <c r="CR35" s="3">
        <v>3</v>
      </c>
      <c r="CS35" s="3">
        <v>3</v>
      </c>
      <c r="CT35" s="3">
        <v>3</v>
      </c>
      <c r="CU35" s="2">
        <v>5</v>
      </c>
      <c r="CV35" s="2">
        <v>5</v>
      </c>
      <c r="CW35" s="2">
        <v>5</v>
      </c>
      <c r="CY35" s="1" t="s">
        <v>110</v>
      </c>
      <c r="CZ35" s="1" t="str">
        <f>$CZ$6</f>
        <v>Chester Wilkinson</v>
      </c>
      <c r="DA35">
        <f t="shared" ca="1" si="1"/>
        <v>3</v>
      </c>
      <c r="DB35">
        <f t="shared" ca="1" si="4"/>
        <v>12</v>
      </c>
      <c r="DC35">
        <f t="shared" ca="1" si="4"/>
        <v>53</v>
      </c>
      <c r="DD35">
        <f t="shared" ca="1" si="4"/>
        <v>66</v>
      </c>
      <c r="DE35">
        <f t="shared" ca="1" si="4"/>
        <v>80</v>
      </c>
      <c r="DF35">
        <f t="shared" ca="1" si="4"/>
        <v>93</v>
      </c>
      <c r="DG35">
        <f t="shared" ca="1" si="4"/>
        <v>11</v>
      </c>
      <c r="DH35">
        <f t="shared" ca="1" si="4"/>
        <v>6</v>
      </c>
      <c r="DI35">
        <f>SUMIFS($DS$31:$DS$111,$DR$31:$DR$111,DB$6+DF$6)</f>
        <v>-4</v>
      </c>
      <c r="DJ35">
        <f>$DC$6</f>
        <v>26</v>
      </c>
      <c r="DP35">
        <v>4</v>
      </c>
      <c r="DQ35">
        <v>4</v>
      </c>
      <c r="DR35">
        <v>4</v>
      </c>
      <c r="DS35">
        <v>-1</v>
      </c>
      <c r="DT35">
        <v>27</v>
      </c>
      <c r="DU35">
        <v>2</v>
      </c>
      <c r="DV35" s="10" t="s">
        <v>32</v>
      </c>
    </row>
    <row r="36" spans="1:126" ht="15.75" thickBot="1" x14ac:dyDescent="0.3">
      <c r="A36" s="1">
        <v>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4">
        <v>1</v>
      </c>
      <c r="BA36" s="4">
        <v>1</v>
      </c>
      <c r="BB36" s="4">
        <v>1</v>
      </c>
      <c r="BC36" s="4">
        <v>1</v>
      </c>
      <c r="BD36" s="4">
        <v>1</v>
      </c>
      <c r="BE36" s="4">
        <v>1</v>
      </c>
      <c r="BF36" s="4">
        <v>1</v>
      </c>
      <c r="BG36" s="4">
        <v>1</v>
      </c>
      <c r="BH36" s="4">
        <v>1</v>
      </c>
      <c r="BI36" s="4">
        <v>1</v>
      </c>
      <c r="BJ36" s="4">
        <v>1</v>
      </c>
      <c r="BK36" s="4">
        <v>1</v>
      </c>
      <c r="BL36" s="4">
        <v>1</v>
      </c>
      <c r="BM36" s="4">
        <v>1</v>
      </c>
      <c r="BN36" s="4">
        <v>1</v>
      </c>
      <c r="BO36" s="4">
        <v>1</v>
      </c>
      <c r="BP36" s="4">
        <v>1</v>
      </c>
      <c r="BQ36" s="4">
        <v>1</v>
      </c>
      <c r="BR36" s="4">
        <v>1</v>
      </c>
      <c r="BS36" s="4">
        <v>1</v>
      </c>
      <c r="BT36" s="4">
        <v>1</v>
      </c>
      <c r="BU36" s="4">
        <v>1</v>
      </c>
      <c r="BV36" s="4">
        <v>1</v>
      </c>
      <c r="BW36" s="4">
        <v>1</v>
      </c>
      <c r="BX36" s="4">
        <v>1</v>
      </c>
      <c r="BY36" s="4">
        <v>1</v>
      </c>
      <c r="BZ36" s="4">
        <v>1</v>
      </c>
      <c r="CA36" s="4">
        <v>1</v>
      </c>
      <c r="CB36" s="4">
        <v>1</v>
      </c>
      <c r="CC36" s="4">
        <v>1</v>
      </c>
      <c r="CD36" s="3">
        <v>3</v>
      </c>
      <c r="CE36" s="3">
        <v>3</v>
      </c>
      <c r="CF36" s="3">
        <v>3</v>
      </c>
      <c r="CG36" s="3">
        <v>3</v>
      </c>
      <c r="CH36" s="3">
        <v>3</v>
      </c>
      <c r="CI36" s="3">
        <v>3</v>
      </c>
      <c r="CJ36" s="3">
        <v>3</v>
      </c>
      <c r="CK36" s="3">
        <v>3</v>
      </c>
      <c r="CL36" s="3">
        <v>3</v>
      </c>
      <c r="CM36" s="3">
        <v>3</v>
      </c>
      <c r="CN36" s="3">
        <v>3</v>
      </c>
      <c r="CO36" s="3">
        <v>3</v>
      </c>
      <c r="CP36" s="3">
        <v>3</v>
      </c>
      <c r="CQ36" s="3">
        <v>3</v>
      </c>
      <c r="CR36" s="3">
        <v>3</v>
      </c>
      <c r="CS36" s="3">
        <v>3</v>
      </c>
      <c r="CT36" s="3">
        <v>3</v>
      </c>
      <c r="CU36" s="2">
        <v>5</v>
      </c>
      <c r="CV36" s="2">
        <v>5</v>
      </c>
      <c r="CW36" s="2">
        <v>5</v>
      </c>
      <c r="CY36" s="1" t="s">
        <v>111</v>
      </c>
      <c r="CZ36" s="1" t="str">
        <f>$CZ$7</f>
        <v>Alexander Ashley</v>
      </c>
      <c r="DA36">
        <f t="shared" ca="1" si="4"/>
        <v>1</v>
      </c>
      <c r="DB36">
        <f t="shared" ca="1" si="4"/>
        <v>29</v>
      </c>
      <c r="DC36">
        <f t="shared" ca="1" si="4"/>
        <v>40</v>
      </c>
      <c r="DD36">
        <f t="shared" ca="1" si="4"/>
        <v>77</v>
      </c>
      <c r="DE36">
        <f t="shared" ca="1" si="4"/>
        <v>57</v>
      </c>
      <c r="DF36">
        <f t="shared" ca="1" si="4"/>
        <v>82</v>
      </c>
      <c r="DG36">
        <f t="shared" ca="1" si="4"/>
        <v>31</v>
      </c>
      <c r="DH36">
        <f t="shared" ca="1" si="4"/>
        <v>34</v>
      </c>
      <c r="DI36">
        <f>SUMIFS($DS$31:$DS$111,$DR$31:$DR$111,DB$7+DF$7)</f>
        <v>-2</v>
      </c>
      <c r="DJ36">
        <f>$DC$7</f>
        <v>21</v>
      </c>
      <c r="DP36">
        <v>5</v>
      </c>
      <c r="DQ36">
        <v>5</v>
      </c>
      <c r="DR36">
        <v>5</v>
      </c>
      <c r="DS36">
        <v>-1</v>
      </c>
      <c r="DT36">
        <v>28</v>
      </c>
      <c r="DU36">
        <v>2</v>
      </c>
      <c r="DV36" s="10" t="s">
        <v>32</v>
      </c>
    </row>
    <row r="37" spans="1:126" ht="15.75" thickBot="1" x14ac:dyDescent="0.3">
      <c r="A37" s="1">
        <v>5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4">
        <v>1</v>
      </c>
      <c r="BF37" s="4">
        <v>1</v>
      </c>
      <c r="BG37" s="4">
        <v>1</v>
      </c>
      <c r="BH37" s="4">
        <v>1</v>
      </c>
      <c r="BI37" s="4">
        <v>1</v>
      </c>
      <c r="BJ37" s="4">
        <v>1</v>
      </c>
      <c r="BK37" s="4">
        <v>1</v>
      </c>
      <c r="BL37" s="4">
        <v>1</v>
      </c>
      <c r="BM37" s="4">
        <v>1</v>
      </c>
      <c r="BN37" s="4">
        <v>1</v>
      </c>
      <c r="BO37" s="4">
        <v>1</v>
      </c>
      <c r="BP37" s="4">
        <v>1</v>
      </c>
      <c r="BQ37" s="4">
        <v>1</v>
      </c>
      <c r="BR37" s="4">
        <v>1</v>
      </c>
      <c r="BS37" s="4">
        <v>1</v>
      </c>
      <c r="BT37" s="4">
        <v>1</v>
      </c>
      <c r="BU37" s="4">
        <v>1</v>
      </c>
      <c r="BV37" s="4">
        <v>1</v>
      </c>
      <c r="BW37" s="4">
        <v>1</v>
      </c>
      <c r="BX37" s="4">
        <v>1</v>
      </c>
      <c r="BY37" s="4">
        <v>1</v>
      </c>
      <c r="BZ37" s="4">
        <v>1</v>
      </c>
      <c r="CA37" s="4">
        <v>1</v>
      </c>
      <c r="CB37" s="4">
        <v>1</v>
      </c>
      <c r="CC37" s="4">
        <v>1</v>
      </c>
      <c r="CD37" s="4">
        <v>1</v>
      </c>
      <c r="CE37" s="4">
        <v>1</v>
      </c>
      <c r="CF37" s="4">
        <v>1</v>
      </c>
      <c r="CG37" s="4">
        <v>1</v>
      </c>
      <c r="CH37" s="4">
        <v>1</v>
      </c>
      <c r="CI37" s="3">
        <v>3</v>
      </c>
      <c r="CJ37" s="3">
        <v>3</v>
      </c>
      <c r="CK37" s="3">
        <v>3</v>
      </c>
      <c r="CL37" s="3">
        <v>3</v>
      </c>
      <c r="CM37" s="3">
        <v>3</v>
      </c>
      <c r="CN37" s="3">
        <v>3</v>
      </c>
      <c r="CO37" s="3">
        <v>3</v>
      </c>
      <c r="CP37" s="3">
        <v>3</v>
      </c>
      <c r="CQ37" s="3">
        <v>3</v>
      </c>
      <c r="CR37" s="3">
        <v>3</v>
      </c>
      <c r="CS37" s="3">
        <v>3</v>
      </c>
      <c r="CT37" s="3">
        <v>3</v>
      </c>
      <c r="CU37" s="3">
        <v>3</v>
      </c>
      <c r="CV37" s="3">
        <v>3</v>
      </c>
      <c r="CW37" s="2">
        <v>5</v>
      </c>
      <c r="CY37" s="1" t="s">
        <v>112</v>
      </c>
      <c r="CZ37" s="1" t="str">
        <f>$CZ$6</f>
        <v>Chester Wilkinson</v>
      </c>
      <c r="DA37">
        <f t="shared" ca="1" si="4"/>
        <v>72</v>
      </c>
      <c r="DB37">
        <f t="shared" ca="1" si="4"/>
        <v>24</v>
      </c>
      <c r="DC37">
        <f t="shared" ca="1" si="4"/>
        <v>6</v>
      </c>
      <c r="DD37">
        <f t="shared" ca="1" si="4"/>
        <v>73</v>
      </c>
      <c r="DE37">
        <f t="shared" ca="1" si="4"/>
        <v>66</v>
      </c>
      <c r="DF37">
        <f t="shared" ca="1" si="4"/>
        <v>71</v>
      </c>
      <c r="DG37">
        <f t="shared" ca="1" si="4"/>
        <v>36</v>
      </c>
      <c r="DH37">
        <f t="shared" ca="1" si="4"/>
        <v>11</v>
      </c>
      <c r="DI37">
        <f>SUMIFS($DS$31:$DS$111,$DR$31:$DR$111,DB$6+DF$6)</f>
        <v>-4</v>
      </c>
      <c r="DJ37">
        <f>$DC$6</f>
        <v>26</v>
      </c>
      <c r="DP37">
        <v>6</v>
      </c>
      <c r="DQ37">
        <v>6</v>
      </c>
      <c r="DR37">
        <v>6</v>
      </c>
      <c r="DS37">
        <v>-1</v>
      </c>
      <c r="DT37">
        <v>29</v>
      </c>
      <c r="DU37">
        <v>2</v>
      </c>
      <c r="DV37" s="10" t="s">
        <v>32</v>
      </c>
    </row>
    <row r="38" spans="1:126" ht="15.75" thickBot="1" x14ac:dyDescent="0.3">
      <c r="A38" s="1">
        <v>4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4">
        <v>1</v>
      </c>
      <c r="BF38" s="4">
        <v>1</v>
      </c>
      <c r="BG38" s="4">
        <v>1</v>
      </c>
      <c r="BH38" s="4">
        <v>1</v>
      </c>
      <c r="BI38" s="4">
        <v>1</v>
      </c>
      <c r="BJ38" s="4">
        <v>1</v>
      </c>
      <c r="BK38" s="4">
        <v>1</v>
      </c>
      <c r="BL38" s="4">
        <v>1</v>
      </c>
      <c r="BM38" s="4">
        <v>1</v>
      </c>
      <c r="BN38" s="4">
        <v>1</v>
      </c>
      <c r="BO38" s="4">
        <v>1</v>
      </c>
      <c r="BP38" s="4">
        <v>1</v>
      </c>
      <c r="BQ38" s="4">
        <v>1</v>
      </c>
      <c r="BR38" s="4">
        <v>1</v>
      </c>
      <c r="BS38" s="4">
        <v>1</v>
      </c>
      <c r="BT38" s="4">
        <v>1</v>
      </c>
      <c r="BU38" s="4">
        <v>1</v>
      </c>
      <c r="BV38" s="4">
        <v>1</v>
      </c>
      <c r="BW38" s="4">
        <v>1</v>
      </c>
      <c r="BX38" s="4">
        <v>1</v>
      </c>
      <c r="BY38" s="4">
        <v>1</v>
      </c>
      <c r="BZ38" s="4">
        <v>1</v>
      </c>
      <c r="CA38" s="4">
        <v>1</v>
      </c>
      <c r="CB38" s="4">
        <v>1</v>
      </c>
      <c r="CC38" s="4">
        <v>1</v>
      </c>
      <c r="CD38" s="4">
        <v>1</v>
      </c>
      <c r="CE38" s="4">
        <v>1</v>
      </c>
      <c r="CF38" s="4">
        <v>1</v>
      </c>
      <c r="CG38" s="4">
        <v>1</v>
      </c>
      <c r="CH38" s="4">
        <v>1</v>
      </c>
      <c r="CI38" s="3">
        <v>3</v>
      </c>
      <c r="CJ38" s="3">
        <v>3</v>
      </c>
      <c r="CK38" s="3">
        <v>3</v>
      </c>
      <c r="CL38" s="3">
        <v>3</v>
      </c>
      <c r="CM38" s="3">
        <v>3</v>
      </c>
      <c r="CN38" s="3">
        <v>3</v>
      </c>
      <c r="CO38" s="3">
        <v>3</v>
      </c>
      <c r="CP38" s="3">
        <v>3</v>
      </c>
      <c r="CQ38" s="3">
        <v>3</v>
      </c>
      <c r="CR38" s="3">
        <v>3</v>
      </c>
      <c r="CS38" s="3">
        <v>3</v>
      </c>
      <c r="CT38" s="3">
        <v>3</v>
      </c>
      <c r="CU38" s="3">
        <v>3</v>
      </c>
      <c r="CV38" s="3">
        <v>3</v>
      </c>
      <c r="CW38" s="2">
        <v>5</v>
      </c>
      <c r="CY38" s="1" t="s">
        <v>113</v>
      </c>
      <c r="CZ38" s="1" t="str">
        <f>$CZ$7</f>
        <v>Alexander Ashley</v>
      </c>
      <c r="DA38">
        <f t="shared" ca="1" si="4"/>
        <v>29</v>
      </c>
      <c r="DB38">
        <f t="shared" ca="1" si="4"/>
        <v>66</v>
      </c>
      <c r="DC38">
        <f t="shared" ca="1" si="4"/>
        <v>55</v>
      </c>
      <c r="DD38">
        <f t="shared" ca="1" si="4"/>
        <v>22</v>
      </c>
      <c r="DE38">
        <f t="shared" ca="1" si="4"/>
        <v>62</v>
      </c>
      <c r="DF38">
        <f t="shared" ca="1" si="4"/>
        <v>54</v>
      </c>
      <c r="DG38">
        <f t="shared" ca="1" si="4"/>
        <v>65</v>
      </c>
      <c r="DH38">
        <f t="shared" ca="1" si="4"/>
        <v>5</v>
      </c>
      <c r="DI38">
        <f>SUMIFS($DS$31:$DS$111,$DR$31:$DR$111,DB$7+DF$7)</f>
        <v>-2</v>
      </c>
      <c r="DJ38">
        <f>$DC$7</f>
        <v>21</v>
      </c>
      <c r="DP38">
        <v>7</v>
      </c>
      <c r="DQ38">
        <v>7</v>
      </c>
      <c r="DR38">
        <v>7</v>
      </c>
      <c r="DS38">
        <v>-1</v>
      </c>
      <c r="DT38">
        <v>30</v>
      </c>
      <c r="DU38">
        <v>2</v>
      </c>
      <c r="DV38" s="10" t="s">
        <v>32</v>
      </c>
    </row>
    <row r="39" spans="1:126" ht="15.75" thickBot="1" x14ac:dyDescent="0.3">
      <c r="A39" s="1">
        <v>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4">
        <v>1</v>
      </c>
      <c r="BF39" s="4">
        <v>1</v>
      </c>
      <c r="BG39" s="4">
        <v>1</v>
      </c>
      <c r="BH39" s="4">
        <v>1</v>
      </c>
      <c r="BI39" s="4">
        <v>1</v>
      </c>
      <c r="BJ39" s="4">
        <v>1</v>
      </c>
      <c r="BK39" s="4">
        <v>1</v>
      </c>
      <c r="BL39" s="4">
        <v>1</v>
      </c>
      <c r="BM39" s="4">
        <v>1</v>
      </c>
      <c r="BN39" s="4">
        <v>1</v>
      </c>
      <c r="BO39" s="4">
        <v>1</v>
      </c>
      <c r="BP39" s="4">
        <v>1</v>
      </c>
      <c r="BQ39" s="4">
        <v>1</v>
      </c>
      <c r="BR39" s="4">
        <v>1</v>
      </c>
      <c r="BS39" s="4">
        <v>1</v>
      </c>
      <c r="BT39" s="4">
        <v>1</v>
      </c>
      <c r="BU39" s="4">
        <v>1</v>
      </c>
      <c r="BV39" s="4">
        <v>1</v>
      </c>
      <c r="BW39" s="4">
        <v>1</v>
      </c>
      <c r="BX39" s="4">
        <v>1</v>
      </c>
      <c r="BY39" s="4">
        <v>1</v>
      </c>
      <c r="BZ39" s="4">
        <v>1</v>
      </c>
      <c r="CA39" s="4">
        <v>1</v>
      </c>
      <c r="CB39" s="4">
        <v>1</v>
      </c>
      <c r="CC39" s="4">
        <v>1</v>
      </c>
      <c r="CD39" s="4">
        <v>1</v>
      </c>
      <c r="CE39" s="4">
        <v>1</v>
      </c>
      <c r="CF39" s="4">
        <v>1</v>
      </c>
      <c r="CG39" s="4">
        <v>1</v>
      </c>
      <c r="CH39" s="4">
        <v>1</v>
      </c>
      <c r="CI39" s="3">
        <v>3</v>
      </c>
      <c r="CJ39" s="3">
        <v>3</v>
      </c>
      <c r="CK39" s="3">
        <v>3</v>
      </c>
      <c r="CL39" s="3">
        <v>3</v>
      </c>
      <c r="CM39" s="3">
        <v>3</v>
      </c>
      <c r="CN39" s="3">
        <v>3</v>
      </c>
      <c r="CO39" s="3">
        <v>3</v>
      </c>
      <c r="CP39" s="3">
        <v>3</v>
      </c>
      <c r="CQ39" s="3">
        <v>3</v>
      </c>
      <c r="CR39" s="3">
        <v>3</v>
      </c>
      <c r="CS39" s="3">
        <v>3</v>
      </c>
      <c r="CT39" s="3">
        <v>3</v>
      </c>
      <c r="CU39" s="3">
        <v>3</v>
      </c>
      <c r="CV39" s="3">
        <v>3</v>
      </c>
      <c r="CW39" s="2">
        <v>5</v>
      </c>
      <c r="CY39" s="1" t="s">
        <v>114</v>
      </c>
      <c r="CZ39" s="1" t="str">
        <f>$CZ$6</f>
        <v>Chester Wilkinson</v>
      </c>
      <c r="DA39">
        <f t="shared" ca="1" si="4"/>
        <v>14</v>
      </c>
      <c r="DB39">
        <f t="shared" ca="1" si="4"/>
        <v>99</v>
      </c>
      <c r="DC39">
        <f t="shared" ca="1" si="4"/>
        <v>5</v>
      </c>
      <c r="DD39">
        <f t="shared" ca="1" si="4"/>
        <v>99</v>
      </c>
      <c r="DE39">
        <f t="shared" ca="1" si="4"/>
        <v>60</v>
      </c>
      <c r="DF39">
        <f t="shared" ca="1" si="4"/>
        <v>96</v>
      </c>
      <c r="DG39">
        <f t="shared" ca="1" si="4"/>
        <v>35</v>
      </c>
      <c r="DH39">
        <f t="shared" ca="1" si="4"/>
        <v>9</v>
      </c>
      <c r="DI39">
        <f>SUMIFS($DS$31:$DS$111,$DR$31:$DR$111,DB$6+DF$6)</f>
        <v>-4</v>
      </c>
      <c r="DJ39">
        <f>$DC$6</f>
        <v>26</v>
      </c>
      <c r="DP39">
        <v>8</v>
      </c>
      <c r="DQ39">
        <v>8</v>
      </c>
      <c r="DR39">
        <v>8</v>
      </c>
      <c r="DS39">
        <v>-1</v>
      </c>
      <c r="DT39">
        <v>31</v>
      </c>
      <c r="DU39">
        <v>2</v>
      </c>
      <c r="DV39" s="10" t="s">
        <v>32</v>
      </c>
    </row>
    <row r="40" spans="1:126" ht="15.75" thickBot="1" x14ac:dyDescent="0.3">
      <c r="A40" s="1">
        <v>2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4">
        <v>1</v>
      </c>
      <c r="BK40" s="4">
        <v>1</v>
      </c>
      <c r="BL40" s="4">
        <v>1</v>
      </c>
      <c r="BM40" s="4">
        <v>1</v>
      </c>
      <c r="BN40" s="4">
        <v>1</v>
      </c>
      <c r="BO40" s="4">
        <v>1</v>
      </c>
      <c r="BP40" s="4">
        <v>1</v>
      </c>
      <c r="BQ40" s="4">
        <v>1</v>
      </c>
      <c r="BR40" s="4">
        <v>1</v>
      </c>
      <c r="BS40" s="4">
        <v>1</v>
      </c>
      <c r="BT40" s="4">
        <v>1</v>
      </c>
      <c r="BU40" s="4">
        <v>1</v>
      </c>
      <c r="BV40" s="4">
        <v>1</v>
      </c>
      <c r="BW40" s="4">
        <v>1</v>
      </c>
      <c r="BX40" s="4">
        <v>1</v>
      </c>
      <c r="BY40" s="4">
        <v>1</v>
      </c>
      <c r="BZ40" s="4">
        <v>1</v>
      </c>
      <c r="CA40" s="4">
        <v>1</v>
      </c>
      <c r="CB40" s="4">
        <v>1</v>
      </c>
      <c r="CC40" s="4">
        <v>1</v>
      </c>
      <c r="CD40" s="4">
        <v>1</v>
      </c>
      <c r="CE40" s="4">
        <v>1</v>
      </c>
      <c r="CF40" s="4">
        <v>1</v>
      </c>
      <c r="CG40" s="4">
        <v>1</v>
      </c>
      <c r="CH40" s="4">
        <v>1</v>
      </c>
      <c r="CI40" s="4">
        <v>1</v>
      </c>
      <c r="CJ40" s="4">
        <v>1</v>
      </c>
      <c r="CK40" s="4">
        <v>1</v>
      </c>
      <c r="CL40" s="4">
        <v>1</v>
      </c>
      <c r="CM40" s="4">
        <v>1</v>
      </c>
      <c r="CN40" s="3">
        <v>3</v>
      </c>
      <c r="CO40" s="3">
        <v>3</v>
      </c>
      <c r="CP40" s="3">
        <v>3</v>
      </c>
      <c r="CQ40" s="3">
        <v>3</v>
      </c>
      <c r="CR40" s="3">
        <v>3</v>
      </c>
      <c r="CS40" s="3">
        <v>3</v>
      </c>
      <c r="CT40" s="3">
        <v>3</v>
      </c>
      <c r="CU40" s="3">
        <v>3</v>
      </c>
      <c r="CV40" s="3">
        <v>3</v>
      </c>
      <c r="CW40" s="2">
        <v>5</v>
      </c>
      <c r="CY40" s="1" t="s">
        <v>115</v>
      </c>
      <c r="CZ40" s="1" t="str">
        <f>$CZ$7</f>
        <v>Alexander Ashley</v>
      </c>
      <c r="DA40">
        <f t="shared" ca="1" si="4"/>
        <v>25</v>
      </c>
      <c r="DB40">
        <f t="shared" ca="1" si="4"/>
        <v>47</v>
      </c>
      <c r="DC40">
        <f t="shared" ca="1" si="4"/>
        <v>90</v>
      </c>
      <c r="DD40">
        <f t="shared" ca="1" si="4"/>
        <v>9</v>
      </c>
      <c r="DE40">
        <f t="shared" ca="1" si="4"/>
        <v>87</v>
      </c>
      <c r="DF40">
        <f t="shared" ca="1" si="4"/>
        <v>13</v>
      </c>
      <c r="DG40">
        <f t="shared" ca="1" si="4"/>
        <v>38</v>
      </c>
      <c r="DH40">
        <f t="shared" ca="1" si="4"/>
        <v>26</v>
      </c>
      <c r="DI40">
        <f>SUMIFS($DS$31:$DS$111,$DR$31:$DR$111,DB$7+DF$7)</f>
        <v>-2</v>
      </c>
      <c r="DJ40">
        <f>$DC$7</f>
        <v>21</v>
      </c>
      <c r="DP40">
        <v>9</v>
      </c>
      <c r="DQ40">
        <v>9</v>
      </c>
      <c r="DR40">
        <v>9</v>
      </c>
      <c r="DS40">
        <v>-1</v>
      </c>
      <c r="DT40">
        <v>32</v>
      </c>
      <c r="DU40">
        <v>2</v>
      </c>
      <c r="DV40" s="10" t="s">
        <v>32</v>
      </c>
    </row>
    <row r="41" spans="1:126" ht="15.75" thickBot="1" x14ac:dyDescent="0.3">
      <c r="A41" s="1">
        <v>1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4">
        <v>1</v>
      </c>
      <c r="BK41" s="4">
        <v>1</v>
      </c>
      <c r="BL41" s="4">
        <v>1</v>
      </c>
      <c r="BM41" s="4">
        <v>1</v>
      </c>
      <c r="BN41" s="4">
        <v>1</v>
      </c>
      <c r="BO41" s="4">
        <v>1</v>
      </c>
      <c r="BP41" s="4">
        <v>1</v>
      </c>
      <c r="BQ41" s="4">
        <v>1</v>
      </c>
      <c r="BR41" s="4">
        <v>1</v>
      </c>
      <c r="BS41" s="4">
        <v>1</v>
      </c>
      <c r="BT41" s="4">
        <v>1</v>
      </c>
      <c r="BU41" s="4">
        <v>1</v>
      </c>
      <c r="BV41" s="4">
        <v>1</v>
      </c>
      <c r="BW41" s="4">
        <v>1</v>
      </c>
      <c r="BX41" s="4">
        <v>1</v>
      </c>
      <c r="BY41" s="4">
        <v>1</v>
      </c>
      <c r="BZ41" s="4">
        <v>1</v>
      </c>
      <c r="CA41" s="4">
        <v>1</v>
      </c>
      <c r="CB41" s="4">
        <v>1</v>
      </c>
      <c r="CC41" s="4">
        <v>1</v>
      </c>
      <c r="CD41" s="4">
        <v>1</v>
      </c>
      <c r="CE41" s="4">
        <v>1</v>
      </c>
      <c r="CF41" s="4">
        <v>1</v>
      </c>
      <c r="CG41" s="4">
        <v>1</v>
      </c>
      <c r="CH41" s="4">
        <v>1</v>
      </c>
      <c r="CI41" s="4">
        <v>1</v>
      </c>
      <c r="CJ41" s="4">
        <v>1</v>
      </c>
      <c r="CK41" s="4">
        <v>1</v>
      </c>
      <c r="CL41" s="4">
        <v>1</v>
      </c>
      <c r="CM41" s="4">
        <v>1</v>
      </c>
      <c r="CN41" s="3">
        <v>3</v>
      </c>
      <c r="CO41" s="3">
        <v>3</v>
      </c>
      <c r="CP41" s="3">
        <v>3</v>
      </c>
      <c r="CQ41" s="3">
        <v>3</v>
      </c>
      <c r="CR41" s="3">
        <v>3</v>
      </c>
      <c r="CS41" s="3">
        <v>3</v>
      </c>
      <c r="CT41" s="3">
        <v>3</v>
      </c>
      <c r="CU41" s="3">
        <v>3</v>
      </c>
      <c r="CV41" s="3">
        <v>3</v>
      </c>
      <c r="CW41" s="2">
        <v>5</v>
      </c>
      <c r="CY41" s="1" t="s">
        <v>230</v>
      </c>
      <c r="CZ41" s="1" t="str">
        <f>$CZ$6</f>
        <v>Chester Wilkinson</v>
      </c>
      <c r="DA41">
        <f t="shared" ca="1" si="4"/>
        <v>37</v>
      </c>
      <c r="DB41">
        <f t="shared" ca="1" si="4"/>
        <v>71</v>
      </c>
      <c r="DC41">
        <f t="shared" ca="1" si="4"/>
        <v>99</v>
      </c>
      <c r="DD41">
        <f t="shared" ca="1" si="4"/>
        <v>63</v>
      </c>
      <c r="DE41">
        <f t="shared" ca="1" si="4"/>
        <v>87</v>
      </c>
      <c r="DF41">
        <f t="shared" ca="1" si="4"/>
        <v>65</v>
      </c>
      <c r="DG41">
        <f t="shared" ca="1" si="4"/>
        <v>81</v>
      </c>
      <c r="DH41">
        <f t="shared" ca="1" si="4"/>
        <v>1</v>
      </c>
      <c r="DI41">
        <f>SUMIFS($DS$31:$DS$111,$DR$31:$DR$111,DB$6+DF$6)</f>
        <v>-4</v>
      </c>
      <c r="DJ41">
        <f>$DC$6</f>
        <v>26</v>
      </c>
      <c r="DP41">
        <v>10</v>
      </c>
      <c r="DQ41">
        <v>10</v>
      </c>
      <c r="DR41">
        <v>10</v>
      </c>
      <c r="DS41">
        <v>-1</v>
      </c>
      <c r="DT41">
        <v>33</v>
      </c>
      <c r="DU41">
        <v>2</v>
      </c>
      <c r="DV41" s="10" t="s">
        <v>32</v>
      </c>
    </row>
    <row r="42" spans="1:126" ht="15.75" thickBot="1" x14ac:dyDescent="0.3">
      <c r="A42" s="1">
        <v>0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4">
        <v>1</v>
      </c>
      <c r="BP42" s="4">
        <v>1</v>
      </c>
      <c r="BQ42" s="4">
        <v>1</v>
      </c>
      <c r="BR42" s="4">
        <v>1</v>
      </c>
      <c r="BS42" s="4">
        <v>1</v>
      </c>
      <c r="BT42" s="4">
        <v>1</v>
      </c>
      <c r="BU42" s="4">
        <v>1</v>
      </c>
      <c r="BV42" s="4">
        <v>1</v>
      </c>
      <c r="BW42" s="4">
        <v>1</v>
      </c>
      <c r="BX42" s="4">
        <v>1</v>
      </c>
      <c r="BY42" s="4">
        <v>1</v>
      </c>
      <c r="BZ42" s="4">
        <v>1</v>
      </c>
      <c r="CA42" s="4">
        <v>1</v>
      </c>
      <c r="CB42" s="4">
        <v>1</v>
      </c>
      <c r="CC42" s="4">
        <v>1</v>
      </c>
      <c r="CD42" s="4">
        <v>1</v>
      </c>
      <c r="CE42" s="4">
        <v>1</v>
      </c>
      <c r="CF42" s="4">
        <v>1</v>
      </c>
      <c r="CG42" s="4">
        <v>1</v>
      </c>
      <c r="CH42" s="4">
        <v>1</v>
      </c>
      <c r="CI42" s="4">
        <v>1</v>
      </c>
      <c r="CJ42" s="4">
        <v>1</v>
      </c>
      <c r="CK42" s="4">
        <v>1</v>
      </c>
      <c r="CL42" s="4">
        <v>1</v>
      </c>
      <c r="CM42" s="4">
        <v>1</v>
      </c>
      <c r="CN42" s="4">
        <v>1</v>
      </c>
      <c r="CO42" s="4">
        <v>1</v>
      </c>
      <c r="CP42" s="4">
        <v>1</v>
      </c>
      <c r="CQ42" s="4">
        <v>1</v>
      </c>
      <c r="CR42" s="3">
        <v>3</v>
      </c>
      <c r="CS42" s="3">
        <v>3</v>
      </c>
      <c r="CT42" s="3">
        <v>3</v>
      </c>
      <c r="CU42" s="3">
        <v>3</v>
      </c>
      <c r="CV42" s="3">
        <v>3</v>
      </c>
      <c r="CW42" s="2">
        <v>5</v>
      </c>
      <c r="CY42" s="1" t="s">
        <v>231</v>
      </c>
      <c r="CZ42" s="1" t="str">
        <f>$CZ$7</f>
        <v>Alexander Ashley</v>
      </c>
      <c r="DA42">
        <f t="shared" ca="1" si="4"/>
        <v>92</v>
      </c>
      <c r="DB42">
        <f t="shared" ca="1" si="4"/>
        <v>34</v>
      </c>
      <c r="DC42">
        <f t="shared" ca="1" si="4"/>
        <v>59</v>
      </c>
      <c r="DD42">
        <f t="shared" ca="1" si="4"/>
        <v>23</v>
      </c>
      <c r="DE42">
        <f t="shared" ca="1" si="4"/>
        <v>3</v>
      </c>
      <c r="DF42">
        <f t="shared" ca="1" si="4"/>
        <v>2</v>
      </c>
      <c r="DG42">
        <f t="shared" ca="1" si="4"/>
        <v>7</v>
      </c>
      <c r="DH42">
        <f t="shared" ca="1" si="4"/>
        <v>56</v>
      </c>
      <c r="DI42">
        <f>SUMIFS($DS$31:$DS$111,$DR$31:$DR$111,DB$7+DF$7)</f>
        <v>-2</v>
      </c>
      <c r="DJ42">
        <f>$DC$7</f>
        <v>21</v>
      </c>
      <c r="DP42">
        <v>11</v>
      </c>
      <c r="DQ42">
        <v>11</v>
      </c>
      <c r="DR42">
        <v>11</v>
      </c>
      <c r="DS42">
        <v>-1</v>
      </c>
      <c r="DT42">
        <v>34</v>
      </c>
      <c r="DU42">
        <v>2</v>
      </c>
      <c r="DV42" s="10" t="s">
        <v>32</v>
      </c>
    </row>
    <row r="43" spans="1:126" ht="15.75" thickBot="1" x14ac:dyDescent="0.3">
      <c r="A43" s="1" t="s">
        <v>28</v>
      </c>
      <c r="B43" s="17">
        <v>1</v>
      </c>
      <c r="C43" s="9">
        <v>2</v>
      </c>
      <c r="D43" s="9">
        <v>2</v>
      </c>
      <c r="E43" s="9">
        <v>3</v>
      </c>
      <c r="F43" s="9">
        <v>3</v>
      </c>
      <c r="G43" s="9">
        <v>3</v>
      </c>
      <c r="H43" s="9">
        <v>4</v>
      </c>
      <c r="I43" s="9">
        <v>4</v>
      </c>
      <c r="J43" s="9">
        <v>4</v>
      </c>
      <c r="K43" s="9">
        <v>4</v>
      </c>
      <c r="L43" s="9">
        <v>5</v>
      </c>
      <c r="M43" s="9">
        <v>5</v>
      </c>
      <c r="N43" s="9">
        <v>5</v>
      </c>
      <c r="O43" s="9">
        <v>5</v>
      </c>
      <c r="P43" s="9">
        <v>5</v>
      </c>
      <c r="Q43" s="9">
        <v>5</v>
      </c>
      <c r="R43" s="9">
        <v>5</v>
      </c>
      <c r="S43" s="9">
        <v>5</v>
      </c>
      <c r="T43" s="9">
        <v>5</v>
      </c>
      <c r="U43" s="9">
        <v>5</v>
      </c>
      <c r="V43" s="9">
        <v>5</v>
      </c>
      <c r="W43" s="9">
        <v>5</v>
      </c>
      <c r="X43" s="9">
        <v>5</v>
      </c>
      <c r="Y43" s="9">
        <v>5</v>
      </c>
      <c r="Z43" s="9">
        <v>5</v>
      </c>
      <c r="AA43" s="9">
        <v>5</v>
      </c>
      <c r="AB43" s="9">
        <v>5</v>
      </c>
      <c r="AC43" s="9">
        <v>5</v>
      </c>
      <c r="AD43" s="9">
        <v>5</v>
      </c>
      <c r="AE43" s="9">
        <v>5</v>
      </c>
      <c r="AF43" s="9">
        <v>5</v>
      </c>
      <c r="AG43" s="9">
        <v>5</v>
      </c>
      <c r="AH43" s="9">
        <v>5</v>
      </c>
      <c r="AI43" s="9">
        <v>5</v>
      </c>
      <c r="AJ43" s="9">
        <v>5</v>
      </c>
      <c r="AK43" s="9">
        <v>5</v>
      </c>
      <c r="AL43" s="9">
        <v>5</v>
      </c>
      <c r="AM43" s="9">
        <v>5</v>
      </c>
      <c r="AN43" s="9">
        <v>5</v>
      </c>
      <c r="AO43" s="9">
        <v>5</v>
      </c>
      <c r="AP43" s="9">
        <v>5</v>
      </c>
      <c r="AQ43" s="9">
        <v>5</v>
      </c>
      <c r="AR43" s="9">
        <v>5</v>
      </c>
      <c r="AS43" s="9">
        <v>5</v>
      </c>
      <c r="AT43" s="9">
        <v>5</v>
      </c>
      <c r="AU43" s="9">
        <v>5</v>
      </c>
      <c r="AV43" s="9">
        <v>5</v>
      </c>
      <c r="AW43" s="9">
        <v>5</v>
      </c>
      <c r="AX43" s="9">
        <v>5</v>
      </c>
      <c r="AY43" s="9">
        <v>5</v>
      </c>
      <c r="AZ43" s="9">
        <v>5</v>
      </c>
      <c r="BA43" s="9">
        <v>5</v>
      </c>
      <c r="BB43" s="9">
        <v>5</v>
      </c>
      <c r="BC43" s="9">
        <v>5</v>
      </c>
      <c r="BD43" s="9">
        <v>5</v>
      </c>
      <c r="BE43" s="9">
        <v>5</v>
      </c>
      <c r="BF43" s="9">
        <v>5</v>
      </c>
      <c r="BG43" s="9">
        <v>5</v>
      </c>
      <c r="BH43" s="9">
        <v>5</v>
      </c>
      <c r="BI43" s="9">
        <v>5</v>
      </c>
      <c r="BJ43" s="9">
        <v>5</v>
      </c>
      <c r="BK43" s="9">
        <v>5</v>
      </c>
      <c r="BL43" s="9">
        <v>5</v>
      </c>
      <c r="BM43" s="9">
        <v>5</v>
      </c>
      <c r="BN43" s="9">
        <v>5</v>
      </c>
      <c r="BO43" s="9">
        <v>5</v>
      </c>
      <c r="BP43" s="9">
        <v>5</v>
      </c>
      <c r="BQ43" s="9">
        <v>5</v>
      </c>
      <c r="BR43" s="9">
        <v>5</v>
      </c>
      <c r="BS43" s="9">
        <v>5</v>
      </c>
      <c r="BT43" s="9">
        <v>5</v>
      </c>
      <c r="BU43" s="9">
        <v>5</v>
      </c>
      <c r="BV43" s="9">
        <v>5</v>
      </c>
      <c r="BW43" s="9">
        <v>5</v>
      </c>
      <c r="BX43" s="9">
        <v>5</v>
      </c>
      <c r="BY43" s="9">
        <v>5</v>
      </c>
      <c r="BZ43" s="9">
        <v>5</v>
      </c>
      <c r="CA43" s="9">
        <v>5</v>
      </c>
      <c r="CB43" s="9">
        <v>5</v>
      </c>
      <c r="CC43" s="9">
        <v>5</v>
      </c>
      <c r="CD43" s="9">
        <v>5</v>
      </c>
      <c r="CE43" s="9">
        <v>5</v>
      </c>
      <c r="CF43" s="9">
        <v>5</v>
      </c>
      <c r="CG43" s="9">
        <v>5</v>
      </c>
      <c r="CH43" s="9">
        <v>5</v>
      </c>
      <c r="CI43" s="9">
        <v>5</v>
      </c>
      <c r="CJ43" s="9">
        <v>5</v>
      </c>
      <c r="CK43" s="9">
        <v>5</v>
      </c>
      <c r="CL43" s="9">
        <v>5</v>
      </c>
      <c r="CM43" s="9">
        <v>5</v>
      </c>
      <c r="CN43" s="9">
        <v>4</v>
      </c>
      <c r="CO43" s="9">
        <v>4</v>
      </c>
      <c r="CP43" s="9">
        <v>4</v>
      </c>
      <c r="CQ43" s="9">
        <v>4</v>
      </c>
      <c r="CR43" s="9">
        <v>3</v>
      </c>
      <c r="CS43" s="9">
        <v>3</v>
      </c>
      <c r="CT43" s="9">
        <v>3</v>
      </c>
      <c r="CU43" s="9">
        <v>2</v>
      </c>
      <c r="CV43" s="9">
        <v>2</v>
      </c>
      <c r="CW43" s="9">
        <v>1</v>
      </c>
      <c r="CY43" s="1" t="s">
        <v>232</v>
      </c>
      <c r="CZ43" s="1" t="str">
        <f>$CZ$6</f>
        <v>Chester Wilkinson</v>
      </c>
      <c r="DA43">
        <f t="shared" ca="1" si="4"/>
        <v>55</v>
      </c>
      <c r="DB43">
        <f t="shared" ca="1" si="4"/>
        <v>87</v>
      </c>
      <c r="DC43">
        <f t="shared" ca="1" si="4"/>
        <v>75</v>
      </c>
      <c r="DD43">
        <f t="shared" ca="1" si="4"/>
        <v>48</v>
      </c>
      <c r="DE43">
        <f t="shared" ca="1" si="4"/>
        <v>34</v>
      </c>
      <c r="DF43">
        <f t="shared" ca="1" si="4"/>
        <v>73</v>
      </c>
      <c r="DG43">
        <f t="shared" ca="1" si="4"/>
        <v>67</v>
      </c>
      <c r="DH43">
        <f t="shared" ca="1" si="4"/>
        <v>70</v>
      </c>
      <c r="DI43">
        <f>SUMIFS($DS$31:$DS$111,$DR$31:$DR$111,DB$6+DF$6)</f>
        <v>-4</v>
      </c>
      <c r="DJ43">
        <f>$DC$6</f>
        <v>26</v>
      </c>
      <c r="DP43">
        <v>12</v>
      </c>
      <c r="DQ43">
        <v>12</v>
      </c>
      <c r="DR43">
        <v>12</v>
      </c>
      <c r="DS43">
        <v>-1</v>
      </c>
      <c r="DT43">
        <v>35</v>
      </c>
      <c r="DU43">
        <v>2</v>
      </c>
      <c r="DV43" s="10" t="s">
        <v>32</v>
      </c>
    </row>
    <row r="44" spans="1:126" ht="15.75" thickBot="1" x14ac:dyDescent="0.3">
      <c r="CY44" s="1" t="s">
        <v>233</v>
      </c>
      <c r="CZ44" s="1" t="str">
        <f>$CZ$7</f>
        <v>Alexander Ashley</v>
      </c>
      <c r="DA44">
        <f t="shared" ref="DA44:DH60" ca="1" si="5">RANDBETWEEN(0,99)</f>
        <v>4</v>
      </c>
      <c r="DB44">
        <f t="shared" ca="1" si="5"/>
        <v>16</v>
      </c>
      <c r="DC44">
        <f t="shared" ca="1" si="5"/>
        <v>8</v>
      </c>
      <c r="DD44">
        <f t="shared" ca="1" si="5"/>
        <v>24</v>
      </c>
      <c r="DE44">
        <f t="shared" ca="1" si="5"/>
        <v>64</v>
      </c>
      <c r="DF44">
        <f t="shared" ca="1" si="5"/>
        <v>97</v>
      </c>
      <c r="DG44">
        <f t="shared" ca="1" si="5"/>
        <v>71</v>
      </c>
      <c r="DH44">
        <f t="shared" ca="1" si="5"/>
        <v>59</v>
      </c>
      <c r="DI44">
        <f>SUMIFS($DS$31:$DS$111,$DR$31:$DR$111,DB$7+DF$7)</f>
        <v>-2</v>
      </c>
      <c r="DJ44">
        <f>$DC$7</f>
        <v>21</v>
      </c>
      <c r="DP44">
        <v>13</v>
      </c>
      <c r="DQ44">
        <v>13</v>
      </c>
      <c r="DR44">
        <v>13</v>
      </c>
      <c r="DS44">
        <v>-1</v>
      </c>
      <c r="DT44">
        <v>36</v>
      </c>
      <c r="DU44">
        <v>2</v>
      </c>
      <c r="DV44" s="10" t="s">
        <v>32</v>
      </c>
    </row>
    <row r="45" spans="1:126" ht="15.75" thickBot="1" x14ac:dyDescent="0.3">
      <c r="CY45" s="1" t="s">
        <v>234</v>
      </c>
      <c r="CZ45" s="1" t="str">
        <f>$CZ$6</f>
        <v>Chester Wilkinson</v>
      </c>
      <c r="DA45">
        <f t="shared" ca="1" si="5"/>
        <v>30</v>
      </c>
      <c r="DB45">
        <f t="shared" ca="1" si="5"/>
        <v>87</v>
      </c>
      <c r="DC45">
        <f t="shared" ca="1" si="5"/>
        <v>6</v>
      </c>
      <c r="DD45">
        <f t="shared" ca="1" si="5"/>
        <v>67</v>
      </c>
      <c r="DE45">
        <f t="shared" ca="1" si="5"/>
        <v>25</v>
      </c>
      <c r="DF45">
        <f t="shared" ca="1" si="5"/>
        <v>48</v>
      </c>
      <c r="DG45">
        <f t="shared" ca="1" si="5"/>
        <v>29</v>
      </c>
      <c r="DH45">
        <f t="shared" ca="1" si="5"/>
        <v>78</v>
      </c>
      <c r="DI45">
        <f>SUMIFS($DS$31:$DS$111,$DR$31:$DR$111,DB$6+DF$6)</f>
        <v>-4</v>
      </c>
      <c r="DJ45">
        <f>$DC$6</f>
        <v>26</v>
      </c>
      <c r="DP45">
        <v>14</v>
      </c>
      <c r="DQ45">
        <v>14</v>
      </c>
      <c r="DR45">
        <v>14</v>
      </c>
      <c r="DS45">
        <v>-1</v>
      </c>
      <c r="DT45">
        <v>37</v>
      </c>
      <c r="DU45">
        <v>2</v>
      </c>
      <c r="DV45" s="10" t="s">
        <v>32</v>
      </c>
    </row>
    <row r="46" spans="1:126" ht="15.75" thickBot="1" x14ac:dyDescent="0.3">
      <c r="CY46" s="1" t="s">
        <v>235</v>
      </c>
      <c r="CZ46" s="1" t="str">
        <f>$CZ$7</f>
        <v>Alexander Ashley</v>
      </c>
      <c r="DA46">
        <f t="shared" ca="1" si="5"/>
        <v>24</v>
      </c>
      <c r="DB46">
        <f t="shared" ca="1" si="5"/>
        <v>34</v>
      </c>
      <c r="DC46">
        <f t="shared" ca="1" si="5"/>
        <v>15</v>
      </c>
      <c r="DD46">
        <f t="shared" ca="1" si="5"/>
        <v>3</v>
      </c>
      <c r="DE46">
        <f t="shared" ca="1" si="5"/>
        <v>91</v>
      </c>
      <c r="DF46">
        <f t="shared" ca="1" si="5"/>
        <v>91</v>
      </c>
      <c r="DG46">
        <f t="shared" ca="1" si="5"/>
        <v>21</v>
      </c>
      <c r="DH46">
        <f t="shared" ca="1" si="5"/>
        <v>25</v>
      </c>
      <c r="DI46">
        <f>SUMIFS($DS$31:$DS$111,$DR$31:$DR$111,DB$7+DF$7)</f>
        <v>-2</v>
      </c>
      <c r="DJ46">
        <f>$DC$7</f>
        <v>21</v>
      </c>
      <c r="DP46">
        <v>15</v>
      </c>
      <c r="DQ46">
        <v>15</v>
      </c>
      <c r="DR46">
        <v>15</v>
      </c>
      <c r="DS46">
        <v>-1</v>
      </c>
      <c r="DT46">
        <v>38</v>
      </c>
      <c r="DU46">
        <v>2</v>
      </c>
      <c r="DV46" s="10" t="s">
        <v>32</v>
      </c>
    </row>
    <row r="47" spans="1:126" ht="15.75" thickBot="1" x14ac:dyDescent="0.3">
      <c r="CY47" s="1" t="s">
        <v>236</v>
      </c>
      <c r="CZ47" s="1" t="str">
        <f>$CZ$6</f>
        <v>Chester Wilkinson</v>
      </c>
      <c r="DA47">
        <f t="shared" ca="1" si="5"/>
        <v>50</v>
      </c>
      <c r="DB47">
        <f t="shared" ca="1" si="5"/>
        <v>15</v>
      </c>
      <c r="DC47">
        <f t="shared" ca="1" si="5"/>
        <v>51</v>
      </c>
      <c r="DD47">
        <f t="shared" ca="1" si="5"/>
        <v>37</v>
      </c>
      <c r="DE47">
        <f t="shared" ca="1" si="5"/>
        <v>96</v>
      </c>
      <c r="DF47">
        <f t="shared" ca="1" si="5"/>
        <v>59</v>
      </c>
      <c r="DG47">
        <f t="shared" ca="1" si="5"/>
        <v>67</v>
      </c>
      <c r="DH47">
        <f t="shared" ca="1" si="5"/>
        <v>92</v>
      </c>
      <c r="DI47">
        <f>SUMIFS($DS$31:$DS$111,$DR$31:$DR$111,DB$6+DF$6)</f>
        <v>-4</v>
      </c>
      <c r="DJ47">
        <f>$DC$6</f>
        <v>26</v>
      </c>
      <c r="DP47">
        <v>16</v>
      </c>
      <c r="DQ47">
        <v>16</v>
      </c>
      <c r="DR47">
        <v>16</v>
      </c>
      <c r="DS47">
        <v>-1</v>
      </c>
      <c r="DT47">
        <v>39</v>
      </c>
      <c r="DU47">
        <v>2</v>
      </c>
      <c r="DV47" s="10" t="s">
        <v>32</v>
      </c>
    </row>
    <row r="48" spans="1:126" ht="15.75" thickBot="1" x14ac:dyDescent="0.3">
      <c r="CY48" s="1" t="s">
        <v>237</v>
      </c>
      <c r="CZ48" s="1" t="str">
        <f>$CZ$7</f>
        <v>Alexander Ashley</v>
      </c>
      <c r="DA48">
        <f t="shared" ca="1" si="5"/>
        <v>2</v>
      </c>
      <c r="DB48">
        <f t="shared" ca="1" si="5"/>
        <v>62</v>
      </c>
      <c r="DC48">
        <f t="shared" ca="1" si="5"/>
        <v>83</v>
      </c>
      <c r="DD48">
        <f t="shared" ca="1" si="5"/>
        <v>0</v>
      </c>
      <c r="DE48">
        <f t="shared" ca="1" si="5"/>
        <v>82</v>
      </c>
      <c r="DF48">
        <f t="shared" ca="1" si="5"/>
        <v>64</v>
      </c>
      <c r="DG48">
        <f t="shared" ca="1" si="5"/>
        <v>41</v>
      </c>
      <c r="DH48">
        <f t="shared" ca="1" si="5"/>
        <v>98</v>
      </c>
      <c r="DI48">
        <f>SUMIFS($DS$31:$DS$111,$DR$31:$DR$111,DB$7+DF$7)</f>
        <v>-2</v>
      </c>
      <c r="DJ48">
        <f>$DC$7</f>
        <v>21</v>
      </c>
      <c r="DP48">
        <v>17</v>
      </c>
      <c r="DQ48">
        <v>17</v>
      </c>
      <c r="DR48">
        <v>17</v>
      </c>
      <c r="DS48">
        <v>-1</v>
      </c>
      <c r="DT48">
        <v>40</v>
      </c>
      <c r="DU48">
        <v>2</v>
      </c>
      <c r="DV48" s="10" t="s">
        <v>32</v>
      </c>
    </row>
    <row r="49" spans="103:126" ht="15.75" thickBot="1" x14ac:dyDescent="0.3">
      <c r="CY49" s="1" t="s">
        <v>238</v>
      </c>
      <c r="CZ49" s="1" t="str">
        <f>$CZ$6</f>
        <v>Chester Wilkinson</v>
      </c>
      <c r="DA49">
        <f t="shared" ca="1" si="5"/>
        <v>73</v>
      </c>
      <c r="DB49">
        <f t="shared" ca="1" si="5"/>
        <v>67</v>
      </c>
      <c r="DC49">
        <f t="shared" ca="1" si="5"/>
        <v>63</v>
      </c>
      <c r="DD49">
        <f t="shared" ca="1" si="5"/>
        <v>36</v>
      </c>
      <c r="DE49">
        <f t="shared" ca="1" si="5"/>
        <v>1</v>
      </c>
      <c r="DF49">
        <f t="shared" ca="1" si="5"/>
        <v>99</v>
      </c>
      <c r="DG49">
        <f t="shared" ca="1" si="5"/>
        <v>78</v>
      </c>
      <c r="DH49">
        <f t="shared" ca="1" si="5"/>
        <v>2</v>
      </c>
      <c r="DI49">
        <f>SUMIFS($DS$31:$DS$111,$DR$31:$DR$111,DB$6+DF$6)</f>
        <v>-4</v>
      </c>
      <c r="DJ49">
        <f>$DC$6</f>
        <v>26</v>
      </c>
      <c r="DP49">
        <v>18</v>
      </c>
      <c r="DQ49">
        <v>18</v>
      </c>
      <c r="DR49">
        <v>18</v>
      </c>
      <c r="DS49">
        <v>-1</v>
      </c>
      <c r="DT49">
        <v>41</v>
      </c>
      <c r="DU49">
        <v>2</v>
      </c>
      <c r="DV49" s="10" t="s">
        <v>32</v>
      </c>
    </row>
    <row r="50" spans="103:126" ht="15.75" thickBot="1" x14ac:dyDescent="0.3">
      <c r="CY50" s="1" t="s">
        <v>239</v>
      </c>
      <c r="CZ50" s="1" t="str">
        <f>$CZ$7</f>
        <v>Alexander Ashley</v>
      </c>
      <c r="DA50">
        <f t="shared" ca="1" si="5"/>
        <v>63</v>
      </c>
      <c r="DB50">
        <f t="shared" ca="1" si="5"/>
        <v>3</v>
      </c>
      <c r="DC50">
        <f t="shared" ca="1" si="5"/>
        <v>27</v>
      </c>
      <c r="DD50">
        <f t="shared" ca="1" si="5"/>
        <v>49</v>
      </c>
      <c r="DE50">
        <f t="shared" ca="1" si="5"/>
        <v>97</v>
      </c>
      <c r="DF50">
        <f t="shared" ca="1" si="5"/>
        <v>81</v>
      </c>
      <c r="DG50">
        <f t="shared" ca="1" si="5"/>
        <v>81</v>
      </c>
      <c r="DH50">
        <f t="shared" ca="1" si="5"/>
        <v>61</v>
      </c>
      <c r="DI50">
        <f>SUMIFS($DS$31:$DS$111,$DR$31:$DR$111,DB$7+DF$7)</f>
        <v>-2</v>
      </c>
      <c r="DJ50">
        <f>$DC$7</f>
        <v>21</v>
      </c>
      <c r="DP50">
        <v>19</v>
      </c>
      <c r="DQ50">
        <v>19</v>
      </c>
      <c r="DR50">
        <v>19</v>
      </c>
      <c r="DS50">
        <v>-1</v>
      </c>
      <c r="DT50">
        <v>42</v>
      </c>
      <c r="DU50">
        <v>2</v>
      </c>
      <c r="DV50" s="10" t="s">
        <v>32</v>
      </c>
    </row>
    <row r="51" spans="103:126" ht="15.75" thickBot="1" x14ac:dyDescent="0.3">
      <c r="CY51" s="1" t="s">
        <v>240</v>
      </c>
      <c r="CZ51" s="1" t="str">
        <f>$CZ$6</f>
        <v>Chester Wilkinson</v>
      </c>
      <c r="DA51">
        <f t="shared" ca="1" si="5"/>
        <v>3</v>
      </c>
      <c r="DB51">
        <f t="shared" ca="1" si="5"/>
        <v>93</v>
      </c>
      <c r="DC51">
        <f t="shared" ca="1" si="5"/>
        <v>17</v>
      </c>
      <c r="DD51">
        <f t="shared" ca="1" si="5"/>
        <v>94</v>
      </c>
      <c r="DE51">
        <f t="shared" ca="1" si="5"/>
        <v>39</v>
      </c>
      <c r="DF51">
        <f t="shared" ca="1" si="5"/>
        <v>64</v>
      </c>
      <c r="DG51">
        <f t="shared" ca="1" si="5"/>
        <v>91</v>
      </c>
      <c r="DH51">
        <f t="shared" ca="1" si="5"/>
        <v>3</v>
      </c>
      <c r="DI51">
        <f>SUMIFS($DS$31:$DS$111,$DR$31:$DR$111,DB$6+DF$6)</f>
        <v>-4</v>
      </c>
      <c r="DJ51">
        <f>$DC$6</f>
        <v>26</v>
      </c>
      <c r="DP51">
        <v>20</v>
      </c>
      <c r="DQ51">
        <v>20</v>
      </c>
      <c r="DR51">
        <v>20</v>
      </c>
      <c r="DS51">
        <v>-2</v>
      </c>
      <c r="DT51">
        <v>43</v>
      </c>
      <c r="DU51">
        <v>2</v>
      </c>
      <c r="DV51" s="10" t="s">
        <v>32</v>
      </c>
    </row>
    <row r="52" spans="103:126" ht="15.75" thickBot="1" x14ac:dyDescent="0.3">
      <c r="CY52" s="1" t="s">
        <v>241</v>
      </c>
      <c r="CZ52" s="1" t="str">
        <f>$CZ$7</f>
        <v>Alexander Ashley</v>
      </c>
      <c r="DA52">
        <f t="shared" ca="1" si="5"/>
        <v>61</v>
      </c>
      <c r="DB52">
        <f t="shared" ca="1" si="5"/>
        <v>8</v>
      </c>
      <c r="DC52">
        <f t="shared" ca="1" si="5"/>
        <v>99</v>
      </c>
      <c r="DD52">
        <f t="shared" ca="1" si="5"/>
        <v>29</v>
      </c>
      <c r="DE52">
        <f t="shared" ca="1" si="5"/>
        <v>60</v>
      </c>
      <c r="DF52">
        <f t="shared" ca="1" si="5"/>
        <v>95</v>
      </c>
      <c r="DG52">
        <f t="shared" ca="1" si="5"/>
        <v>11</v>
      </c>
      <c r="DH52">
        <f t="shared" ca="1" si="5"/>
        <v>37</v>
      </c>
      <c r="DI52">
        <f>SUMIFS($DS$31:$DS$111,$DR$31:$DR$111,DB$7+DF$7)</f>
        <v>-2</v>
      </c>
      <c r="DJ52">
        <f>$DC$7</f>
        <v>21</v>
      </c>
      <c r="DP52">
        <v>21</v>
      </c>
      <c r="DQ52">
        <v>21</v>
      </c>
      <c r="DR52">
        <v>21</v>
      </c>
      <c r="DS52">
        <v>-2</v>
      </c>
      <c r="DT52">
        <v>44</v>
      </c>
      <c r="DU52">
        <v>2</v>
      </c>
      <c r="DV52" s="10" t="s">
        <v>32</v>
      </c>
    </row>
    <row r="53" spans="103:126" ht="15.75" thickBot="1" x14ac:dyDescent="0.3">
      <c r="CY53" s="1" t="s">
        <v>242</v>
      </c>
      <c r="CZ53" s="1" t="str">
        <f>$CZ$6</f>
        <v>Chester Wilkinson</v>
      </c>
      <c r="DA53">
        <f t="shared" ca="1" si="5"/>
        <v>47</v>
      </c>
      <c r="DB53">
        <f t="shared" ca="1" si="5"/>
        <v>3</v>
      </c>
      <c r="DC53">
        <f t="shared" ca="1" si="5"/>
        <v>54</v>
      </c>
      <c r="DD53">
        <f t="shared" ca="1" si="5"/>
        <v>9</v>
      </c>
      <c r="DE53">
        <f t="shared" ca="1" si="5"/>
        <v>11</v>
      </c>
      <c r="DF53">
        <f t="shared" ca="1" si="5"/>
        <v>59</v>
      </c>
      <c r="DG53">
        <f t="shared" ca="1" si="5"/>
        <v>8</v>
      </c>
      <c r="DH53">
        <f t="shared" ca="1" si="5"/>
        <v>87</v>
      </c>
      <c r="DI53">
        <f>SUMIFS($DS$31:$DS$111,$DR$31:$DR$111,DB$6+DF$6)</f>
        <v>-4</v>
      </c>
      <c r="DJ53">
        <f>$DC$6</f>
        <v>26</v>
      </c>
      <c r="DP53">
        <v>22</v>
      </c>
      <c r="DQ53">
        <v>22</v>
      </c>
      <c r="DR53">
        <v>22</v>
      </c>
      <c r="DS53">
        <v>-2</v>
      </c>
      <c r="DT53">
        <v>45</v>
      </c>
      <c r="DU53">
        <v>2</v>
      </c>
      <c r="DV53" s="10" t="s">
        <v>32</v>
      </c>
    </row>
    <row r="54" spans="103:126" ht="15.75" thickBot="1" x14ac:dyDescent="0.3">
      <c r="CY54" s="1" t="s">
        <v>243</v>
      </c>
      <c r="CZ54" s="1" t="str">
        <f>$CZ$7</f>
        <v>Alexander Ashley</v>
      </c>
      <c r="DA54">
        <f t="shared" ca="1" si="5"/>
        <v>1</v>
      </c>
      <c r="DB54">
        <f t="shared" ca="1" si="5"/>
        <v>32</v>
      </c>
      <c r="DC54">
        <f t="shared" ca="1" si="5"/>
        <v>61</v>
      </c>
      <c r="DD54">
        <f t="shared" ca="1" si="5"/>
        <v>5</v>
      </c>
      <c r="DE54">
        <f t="shared" ca="1" si="5"/>
        <v>20</v>
      </c>
      <c r="DF54">
        <f t="shared" ca="1" si="5"/>
        <v>29</v>
      </c>
      <c r="DG54">
        <f t="shared" ca="1" si="5"/>
        <v>13</v>
      </c>
      <c r="DH54">
        <f t="shared" ca="1" si="5"/>
        <v>12</v>
      </c>
      <c r="DI54">
        <f>SUMIFS($DS$31:$DS$111,$DR$31:$DR$111,DB$7+DF$7)</f>
        <v>-2</v>
      </c>
      <c r="DJ54">
        <f>$DC$7</f>
        <v>21</v>
      </c>
      <c r="DP54">
        <v>23</v>
      </c>
      <c r="DQ54">
        <v>23</v>
      </c>
      <c r="DR54">
        <v>23</v>
      </c>
      <c r="DS54">
        <v>-2</v>
      </c>
      <c r="DT54">
        <v>46</v>
      </c>
      <c r="DU54">
        <v>2</v>
      </c>
      <c r="DV54" s="10" t="s">
        <v>32</v>
      </c>
    </row>
    <row r="55" spans="103:126" ht="15.75" thickBot="1" x14ac:dyDescent="0.3">
      <c r="CY55" s="1" t="s">
        <v>244</v>
      </c>
      <c r="CZ55" s="1" t="str">
        <f>$CZ$6</f>
        <v>Chester Wilkinson</v>
      </c>
      <c r="DA55">
        <f t="shared" ca="1" si="5"/>
        <v>37</v>
      </c>
      <c r="DB55">
        <f t="shared" ca="1" si="5"/>
        <v>0</v>
      </c>
      <c r="DC55">
        <f t="shared" ca="1" si="5"/>
        <v>48</v>
      </c>
      <c r="DD55">
        <f t="shared" ca="1" si="5"/>
        <v>3</v>
      </c>
      <c r="DE55">
        <f t="shared" ca="1" si="5"/>
        <v>91</v>
      </c>
      <c r="DF55">
        <f t="shared" ca="1" si="5"/>
        <v>85</v>
      </c>
      <c r="DG55">
        <f t="shared" ca="1" si="5"/>
        <v>24</v>
      </c>
      <c r="DH55">
        <f t="shared" ca="1" si="5"/>
        <v>55</v>
      </c>
      <c r="DI55">
        <f>SUMIFS($DS$31:$DS$111,$DR$31:$DR$111,DB$6+DF$6)</f>
        <v>-4</v>
      </c>
      <c r="DJ55">
        <f>$DC$6</f>
        <v>26</v>
      </c>
      <c r="DP55">
        <v>24</v>
      </c>
      <c r="DQ55">
        <v>24</v>
      </c>
      <c r="DR55">
        <v>24</v>
      </c>
      <c r="DS55">
        <v>-2</v>
      </c>
      <c r="DT55">
        <v>47</v>
      </c>
      <c r="DU55">
        <v>2</v>
      </c>
      <c r="DV55" s="10" t="s">
        <v>32</v>
      </c>
    </row>
    <row r="56" spans="103:126" ht="15.75" thickBot="1" x14ac:dyDescent="0.3">
      <c r="CY56" s="1" t="s">
        <v>245</v>
      </c>
      <c r="CZ56" s="1" t="str">
        <f>$CZ$7</f>
        <v>Alexander Ashley</v>
      </c>
      <c r="DA56">
        <f t="shared" ca="1" si="5"/>
        <v>38</v>
      </c>
      <c r="DB56">
        <f t="shared" ca="1" si="5"/>
        <v>57</v>
      </c>
      <c r="DC56">
        <f t="shared" ca="1" si="5"/>
        <v>56</v>
      </c>
      <c r="DD56">
        <f t="shared" ca="1" si="5"/>
        <v>25</v>
      </c>
      <c r="DE56">
        <f t="shared" ca="1" si="5"/>
        <v>26</v>
      </c>
      <c r="DF56">
        <f t="shared" ca="1" si="5"/>
        <v>60</v>
      </c>
      <c r="DG56">
        <f t="shared" ca="1" si="5"/>
        <v>98</v>
      </c>
      <c r="DH56">
        <f t="shared" ca="1" si="5"/>
        <v>5</v>
      </c>
      <c r="DI56">
        <f>SUMIFS($DS$31:$DS$111,$DR$31:$DR$111,DB$7+DF$7)</f>
        <v>-2</v>
      </c>
      <c r="DJ56">
        <f>$DC$7</f>
        <v>21</v>
      </c>
      <c r="DP56">
        <v>25</v>
      </c>
      <c r="DQ56">
        <v>25</v>
      </c>
      <c r="DR56">
        <v>25</v>
      </c>
      <c r="DS56">
        <v>-2</v>
      </c>
      <c r="DT56">
        <v>48</v>
      </c>
      <c r="DU56">
        <v>2</v>
      </c>
      <c r="DV56" s="10" t="s">
        <v>32</v>
      </c>
    </row>
    <row r="57" spans="103:126" ht="15.75" thickBot="1" x14ac:dyDescent="0.3">
      <c r="CY57" s="1" t="s">
        <v>246</v>
      </c>
      <c r="CZ57" s="1" t="str">
        <f>$CZ$6</f>
        <v>Chester Wilkinson</v>
      </c>
      <c r="DA57">
        <f t="shared" ca="1" si="5"/>
        <v>38</v>
      </c>
      <c r="DB57">
        <f t="shared" ca="1" si="5"/>
        <v>44</v>
      </c>
      <c r="DC57">
        <f t="shared" ca="1" si="5"/>
        <v>59</v>
      </c>
      <c r="DD57">
        <f t="shared" ca="1" si="5"/>
        <v>91</v>
      </c>
      <c r="DE57">
        <f t="shared" ca="1" si="5"/>
        <v>21</v>
      </c>
      <c r="DF57">
        <f t="shared" ca="1" si="5"/>
        <v>98</v>
      </c>
      <c r="DG57">
        <f t="shared" ca="1" si="5"/>
        <v>14</v>
      </c>
      <c r="DH57">
        <f t="shared" ca="1" si="5"/>
        <v>23</v>
      </c>
      <c r="DI57">
        <f>SUMIFS($DS$31:$DS$111,$DR$31:$DR$111,DB$6+DF$6)</f>
        <v>-4</v>
      </c>
      <c r="DJ57">
        <f>$DC$6</f>
        <v>26</v>
      </c>
      <c r="DP57">
        <v>26</v>
      </c>
      <c r="DQ57">
        <v>26</v>
      </c>
      <c r="DR57">
        <v>26</v>
      </c>
      <c r="DS57">
        <v>-2</v>
      </c>
      <c r="DT57">
        <v>49</v>
      </c>
      <c r="DU57">
        <v>2</v>
      </c>
      <c r="DV57" s="10" t="s">
        <v>32</v>
      </c>
    </row>
    <row r="58" spans="103:126" ht="15.75" thickBot="1" x14ac:dyDescent="0.3">
      <c r="CY58" s="1" t="s">
        <v>247</v>
      </c>
      <c r="CZ58" s="1" t="str">
        <f>$CZ$7</f>
        <v>Alexander Ashley</v>
      </c>
      <c r="DA58">
        <f t="shared" ca="1" si="5"/>
        <v>36</v>
      </c>
      <c r="DB58">
        <f t="shared" ca="1" si="5"/>
        <v>87</v>
      </c>
      <c r="DC58">
        <f t="shared" ca="1" si="5"/>
        <v>94</v>
      </c>
      <c r="DD58">
        <f t="shared" ca="1" si="5"/>
        <v>12</v>
      </c>
      <c r="DE58">
        <f t="shared" ca="1" si="5"/>
        <v>33</v>
      </c>
      <c r="DF58">
        <f t="shared" ca="1" si="5"/>
        <v>14</v>
      </c>
      <c r="DG58">
        <f t="shared" ca="1" si="5"/>
        <v>75</v>
      </c>
      <c r="DH58">
        <f t="shared" ca="1" si="5"/>
        <v>35</v>
      </c>
      <c r="DI58">
        <f>SUMIFS($DS$31:$DS$111,$DR$31:$DR$111,DB$7+DF$7)</f>
        <v>-2</v>
      </c>
      <c r="DJ58">
        <f>$DC$7</f>
        <v>21</v>
      </c>
      <c r="DP58">
        <v>27</v>
      </c>
      <c r="DQ58">
        <v>27</v>
      </c>
      <c r="DR58">
        <v>27</v>
      </c>
      <c r="DS58">
        <v>-2</v>
      </c>
      <c r="DT58">
        <v>50</v>
      </c>
      <c r="DU58">
        <v>2</v>
      </c>
      <c r="DV58" s="10" t="s">
        <v>32</v>
      </c>
    </row>
    <row r="59" spans="103:126" ht="15.75" thickBot="1" x14ac:dyDescent="0.3">
      <c r="CY59" s="1" t="s">
        <v>248</v>
      </c>
      <c r="CZ59" s="1" t="str">
        <f>$CZ$6</f>
        <v>Chester Wilkinson</v>
      </c>
      <c r="DA59">
        <f t="shared" ca="1" si="5"/>
        <v>49</v>
      </c>
      <c r="DB59">
        <f t="shared" ca="1" si="5"/>
        <v>85</v>
      </c>
      <c r="DC59">
        <f t="shared" ca="1" si="5"/>
        <v>96</v>
      </c>
      <c r="DD59">
        <f t="shared" ca="1" si="5"/>
        <v>37</v>
      </c>
      <c r="DE59">
        <f t="shared" ca="1" si="5"/>
        <v>71</v>
      </c>
      <c r="DF59">
        <f t="shared" ca="1" si="5"/>
        <v>52</v>
      </c>
      <c r="DG59">
        <f t="shared" ca="1" si="5"/>
        <v>25</v>
      </c>
      <c r="DH59">
        <f t="shared" ca="1" si="5"/>
        <v>63</v>
      </c>
      <c r="DI59">
        <f>SUMIFS($DS$31:$DS$111,$DR$31:$DR$111,DB$6+DF$6)</f>
        <v>-4</v>
      </c>
      <c r="DJ59">
        <f>$DC$6</f>
        <v>26</v>
      </c>
      <c r="DP59">
        <v>28</v>
      </c>
      <c r="DQ59">
        <v>28</v>
      </c>
      <c r="DR59">
        <v>28</v>
      </c>
      <c r="DS59">
        <v>-2</v>
      </c>
      <c r="DT59">
        <v>51</v>
      </c>
      <c r="DU59">
        <v>2</v>
      </c>
      <c r="DV59" s="10" t="s">
        <v>32</v>
      </c>
    </row>
    <row r="60" spans="103:126" ht="15.75" thickBot="1" x14ac:dyDescent="0.3">
      <c r="CY60" s="1" t="s">
        <v>249</v>
      </c>
      <c r="CZ60" s="1" t="str">
        <f>$CZ$7</f>
        <v>Alexander Ashley</v>
      </c>
      <c r="DA60">
        <f t="shared" ca="1" si="5"/>
        <v>3</v>
      </c>
      <c r="DB60">
        <f t="shared" ca="1" si="5"/>
        <v>27</v>
      </c>
      <c r="DC60">
        <f t="shared" ca="1" si="5"/>
        <v>52</v>
      </c>
      <c r="DD60">
        <f t="shared" ca="1" si="5"/>
        <v>29</v>
      </c>
      <c r="DE60">
        <f t="shared" ca="1" si="5"/>
        <v>68</v>
      </c>
      <c r="DF60">
        <f t="shared" ca="1" si="5"/>
        <v>31</v>
      </c>
      <c r="DG60">
        <f t="shared" ca="1" si="5"/>
        <v>98</v>
      </c>
      <c r="DH60">
        <f t="shared" ca="1" si="5"/>
        <v>75</v>
      </c>
      <c r="DI60">
        <f>SUMIFS($DS$31:$DS$111,$DR$31:$DR$111,DB$7+DF$7)</f>
        <v>-2</v>
      </c>
      <c r="DJ60">
        <f>$DC$7</f>
        <v>21</v>
      </c>
      <c r="DP60">
        <v>29</v>
      </c>
      <c r="DQ60">
        <v>29</v>
      </c>
      <c r="DR60">
        <v>29</v>
      </c>
      <c r="DS60">
        <v>-2</v>
      </c>
      <c r="DT60">
        <v>52</v>
      </c>
      <c r="DU60">
        <v>2</v>
      </c>
      <c r="DV60" s="10" t="s">
        <v>32</v>
      </c>
    </row>
    <row r="61" spans="103:126" ht="15.75" thickBot="1" x14ac:dyDescent="0.3">
      <c r="DP61">
        <v>30</v>
      </c>
      <c r="DQ61">
        <v>30</v>
      </c>
      <c r="DR61">
        <v>30</v>
      </c>
      <c r="DS61">
        <v>-2</v>
      </c>
      <c r="DT61">
        <v>53</v>
      </c>
      <c r="DU61">
        <v>2</v>
      </c>
      <c r="DV61" s="10" t="s">
        <v>32</v>
      </c>
    </row>
    <row r="62" spans="103:126" ht="15.75" thickBot="1" x14ac:dyDescent="0.3">
      <c r="DP62">
        <v>31</v>
      </c>
      <c r="DQ62">
        <v>31</v>
      </c>
      <c r="DR62">
        <v>31</v>
      </c>
      <c r="DS62">
        <v>-2</v>
      </c>
      <c r="DT62">
        <v>54</v>
      </c>
      <c r="DU62">
        <v>2</v>
      </c>
      <c r="DV62" s="10" t="s">
        <v>32</v>
      </c>
    </row>
    <row r="63" spans="103:126" ht="15.75" thickBot="1" x14ac:dyDescent="0.3">
      <c r="DP63">
        <v>32</v>
      </c>
      <c r="DQ63">
        <v>32</v>
      </c>
      <c r="DR63">
        <v>32</v>
      </c>
      <c r="DS63">
        <v>-2</v>
      </c>
      <c r="DT63">
        <v>55</v>
      </c>
      <c r="DU63">
        <v>2</v>
      </c>
      <c r="DV63" s="10" t="s">
        <v>32</v>
      </c>
    </row>
    <row r="64" spans="103:126" ht="15.75" thickBot="1" x14ac:dyDescent="0.3">
      <c r="DP64">
        <v>33</v>
      </c>
      <c r="DQ64">
        <v>33</v>
      </c>
      <c r="DR64">
        <v>33</v>
      </c>
      <c r="DS64">
        <v>-2</v>
      </c>
      <c r="DT64">
        <v>56</v>
      </c>
      <c r="DU64">
        <v>2</v>
      </c>
      <c r="DV64" s="10" t="s">
        <v>32</v>
      </c>
    </row>
    <row r="65" spans="103:126" ht="15.75" thickBot="1" x14ac:dyDescent="0.3">
      <c r="DP65">
        <v>34</v>
      </c>
      <c r="DQ65">
        <v>34</v>
      </c>
      <c r="DR65">
        <v>34</v>
      </c>
      <c r="DS65">
        <v>-2</v>
      </c>
      <c r="DT65">
        <v>57</v>
      </c>
      <c r="DU65">
        <v>2</v>
      </c>
      <c r="DV65" s="10" t="s">
        <v>32</v>
      </c>
    </row>
    <row r="66" spans="103:126" ht="15.75" thickBot="1" x14ac:dyDescent="0.3">
      <c r="CZ66" s="1" t="str">
        <f>_xlfn.CONCAT("average roll for ",CZ6)</f>
        <v>average roll for Chester Wilkinson</v>
      </c>
      <c r="DA66">
        <f ca="1">AVERAGE(DA11,DA13,DA15,DA17,DA19,DA21,DA23,DA25,DA27,DA29,DA31,DA33,DA35,DA37,DA39)</f>
        <v>47.533333333333331</v>
      </c>
      <c r="DB66" s="50" t="s">
        <v>122</v>
      </c>
      <c r="DC66" s="50"/>
      <c r="DD66" s="50"/>
      <c r="DP66">
        <v>35</v>
      </c>
      <c r="DQ66">
        <v>35</v>
      </c>
      <c r="DR66">
        <v>35</v>
      </c>
      <c r="DS66">
        <v>-2</v>
      </c>
      <c r="DT66">
        <v>58</v>
      </c>
      <c r="DU66">
        <v>2</v>
      </c>
      <c r="DV66" s="10" t="s">
        <v>32</v>
      </c>
    </row>
    <row r="67" spans="103:126" ht="15.75" thickBot="1" x14ac:dyDescent="0.3">
      <c r="CZ67" s="1" t="str">
        <f>_xlfn.CONCAT("average roll for ",CZ7)</f>
        <v>average roll for Alexander Ashley</v>
      </c>
      <c r="DA67">
        <f ca="1">AVERAGE(DA12,DA14,DA16,DA18,DA20,DA22,DA24,DA26,DA28,DA30,DA32,DA34,DA36,DA38,DA40)</f>
        <v>55</v>
      </c>
      <c r="DB67" s="50"/>
      <c r="DC67" s="50"/>
      <c r="DD67" s="50"/>
      <c r="DP67">
        <v>36</v>
      </c>
      <c r="DQ67">
        <v>36</v>
      </c>
      <c r="DR67">
        <v>36</v>
      </c>
      <c r="DS67">
        <v>-2</v>
      </c>
      <c r="DT67">
        <v>59</v>
      </c>
      <c r="DU67">
        <v>2</v>
      </c>
      <c r="DV67" s="10" t="s">
        <v>32</v>
      </c>
    </row>
    <row r="68" spans="103:126" ht="15.75" thickBot="1" x14ac:dyDescent="0.3">
      <c r="DA68" s="45" t="s">
        <v>25</v>
      </c>
      <c r="DB68" s="45"/>
      <c r="DC68" s="45"/>
      <c r="DD68" s="45"/>
      <c r="DE68" s="45"/>
      <c r="DF68" s="45"/>
      <c r="DG68" s="45"/>
      <c r="DH68" s="8"/>
      <c r="DK68" s="19" t="s">
        <v>118</v>
      </c>
      <c r="DP68">
        <v>37</v>
      </c>
      <c r="DQ68">
        <v>37</v>
      </c>
      <c r="DR68">
        <v>37</v>
      </c>
      <c r="DS68">
        <v>-2</v>
      </c>
      <c r="DT68">
        <v>60</v>
      </c>
      <c r="DU68">
        <v>2</v>
      </c>
      <c r="DV68" s="10" t="s">
        <v>32</v>
      </c>
    </row>
    <row r="69" spans="103:126" ht="15.75" thickBot="1" x14ac:dyDescent="0.3">
      <c r="CY69" s="1" t="s">
        <v>10</v>
      </c>
      <c r="CZ69" s="1" t="str">
        <f>$CZ$6</f>
        <v>Chester Wilkinson</v>
      </c>
      <c r="DA69">
        <f ca="1">IFERROR(INDEX($B$2:$CW$42, MATCH(DA$6,$A$2:$A$42,0), MATCH(DA11,$B$1:$CW$1,0)+SUMIFS($B$43:$CW$43,$B$1:$CW$1,DA11)*$DI11),0)</f>
        <v>0</v>
      </c>
      <c r="DB69">
        <f t="shared" ref="DB69:DG69" ca="1" si="6">INDEX($B$2:$CW$42, MATCH(DB$6,$A$2:$A$42,0), MATCH(DB11,$B$1:$CW$1,0)+SUMIFS($B$43:$CW$43,$B$1:$CW$1,DB11)*$DI11)</f>
        <v>1</v>
      </c>
      <c r="DC69">
        <f t="shared" ca="1" si="6"/>
        <v>0</v>
      </c>
      <c r="DD69">
        <f t="shared" ca="1" si="6"/>
        <v>0</v>
      </c>
      <c r="DE69">
        <f t="shared" ca="1" si="6"/>
        <v>1</v>
      </c>
      <c r="DF69">
        <f t="shared" ca="1" si="6"/>
        <v>3</v>
      </c>
      <c r="DG69">
        <f t="shared" ca="1" si="6"/>
        <v>1</v>
      </c>
      <c r="DH69">
        <f t="shared" ref="DH69:DH98" ca="1" si="7">SUMIFS($DU$8:$DU$107,$DT$8:$DT$107,DH11)</f>
        <v>1.5</v>
      </c>
      <c r="DI69" t="str">
        <f t="shared" ref="DI69:DI98" ca="1" si="8">INDEX($DV$8:$DV$107,MATCH(DH11,$DT$8:$DT$107))</f>
        <v>Dazed</v>
      </c>
      <c r="DJ69">
        <f t="shared" ref="DJ69:DJ98" si="9">DJ11</f>
        <v>26</v>
      </c>
      <c r="DP69">
        <v>38</v>
      </c>
      <c r="DQ69">
        <v>38</v>
      </c>
      <c r="DR69">
        <v>38</v>
      </c>
      <c r="DS69">
        <v>-2</v>
      </c>
      <c r="DT69">
        <v>61</v>
      </c>
      <c r="DU69">
        <v>2</v>
      </c>
      <c r="DV69" s="10" t="s">
        <v>36</v>
      </c>
    </row>
    <row r="70" spans="103:126" ht="15.75" thickBot="1" x14ac:dyDescent="0.3">
      <c r="CY70" s="1" t="s">
        <v>11</v>
      </c>
      <c r="CZ70" s="1" t="str">
        <f>$CZ$7</f>
        <v>Alexander Ashley</v>
      </c>
      <c r="DA70">
        <f ca="1">IFERROR(INDEX($B$2:$CW$42, MATCH(DA$7+DK70,$A$2:$A$42,0), MATCH(DA12,$B$1:$CW$1,0)+SUMIFS($B$43:$CW$43,$B$1:$CW$1,DA12)*$DI12),0)</f>
        <v>1</v>
      </c>
      <c r="DB70">
        <f ca="1">INDEX($B$2:$CW$42, MATCH(DB$7,$A$2:$A$42,0), MATCH(DB12,$B$1:$CW$1,0)+SUMIFS(C44:CX44,C2:CX2,DB12)*DJ12)</f>
        <v>3</v>
      </c>
      <c r="DC70" t="e">
        <f ca="1">INDEX($B$2:$CW$42, MATCH(DC$7,$A$2:$A$42,0), MATCH(DC12,$B$1:$CW$1,0)+SUMIFS(D44:CX44,D2:CY2,DC12)*DK12)</f>
        <v>#VALUE!</v>
      </c>
      <c r="DD70" t="e">
        <f ca="1">INDEX($B$2:$CW$42, MATCH(DD$7,$A$2:$A$42,0), MATCH(DD12,$B$1:$CW$1,0)+SUMIFS(E44:CX44,E2:CZ2,DD12)*DP12)</f>
        <v>#VALUE!</v>
      </c>
      <c r="DE70" t="e">
        <f ca="1">INDEX($B$2:$CW$42, MATCH(DE$7,$A$2:$A$42,0), MATCH(DE12,$B$1:$CW$1,0)+SUMIFS(F44:CX44,F2:DA2,DE12)*DQ12)</f>
        <v>#VALUE!</v>
      </c>
      <c r="DF70" t="e">
        <f ca="1">INDEX($B$2:$CW$42, MATCH(DF$7,$A$2:$A$42,0), MATCH(DF12,$B$1:$CW$1,0)+SUMIFS(G44:CX44,G2:DB2,DF12)*DR12)</f>
        <v>#VALUE!</v>
      </c>
      <c r="DG70" t="e">
        <f ca="1">INDEX($B$2:$CW$42, MATCH(DG$7,$A$2:$A$42,0), MATCH(DG12,$B$1:$CW$1,0)+SUMIFS(H44:CX44,H2:DC2,DG12)*DS12)</f>
        <v>#VALUE!</v>
      </c>
      <c r="DH70">
        <f t="shared" ca="1" si="7"/>
        <v>2</v>
      </c>
      <c r="DI70" t="str">
        <f t="shared" ca="1" si="8"/>
        <v>Direct Hit</v>
      </c>
      <c r="DJ70">
        <f t="shared" si="9"/>
        <v>21</v>
      </c>
      <c r="DK70">
        <f ca="1">IF(AND(DI69=$DW$4,DA69=5),-RANDBETWEEN(1,8),0)</f>
        <v>0</v>
      </c>
      <c r="DP70">
        <v>39</v>
      </c>
      <c r="DQ70">
        <v>39</v>
      </c>
      <c r="DR70">
        <v>39</v>
      </c>
      <c r="DS70">
        <v>-2</v>
      </c>
      <c r="DT70">
        <v>62</v>
      </c>
      <c r="DU70">
        <v>2</v>
      </c>
      <c r="DV70" s="10" t="s">
        <v>36</v>
      </c>
    </row>
    <row r="71" spans="103:126" ht="15.75" thickBot="1" x14ac:dyDescent="0.3">
      <c r="CY71" s="1" t="s">
        <v>12</v>
      </c>
      <c r="CZ71" s="1" t="str">
        <f>$CZ$6</f>
        <v>Chester Wilkinson</v>
      </c>
      <c r="DA71">
        <f ca="1">IFERROR(INDEX($B$2:$CW$42, MATCH(DA$6+DK71,$A$2:$A$42,0), MATCH(DA13,$B$1:$CW$1,0)+SUMIFS($B$43:$CW$43,$B$1:$CW$1,DA13)*$DI13),0)</f>
        <v>1</v>
      </c>
      <c r="DB71">
        <f t="shared" ref="DB71:DG71" ca="1" si="10">INDEX($B$2:$CW$42, MATCH(DB$6,$A$2:$A$42,0), MATCH(DB13,$B$1:$CW$1,0))</f>
        <v>1</v>
      </c>
      <c r="DC71">
        <f t="shared" ca="1" si="10"/>
        <v>0</v>
      </c>
      <c r="DD71">
        <f t="shared" ca="1" si="10"/>
        <v>0</v>
      </c>
      <c r="DE71">
        <f t="shared" ca="1" si="10"/>
        <v>0</v>
      </c>
      <c r="DF71">
        <f t="shared" ca="1" si="10"/>
        <v>0</v>
      </c>
      <c r="DG71">
        <f t="shared" ca="1" si="10"/>
        <v>0</v>
      </c>
      <c r="DH71">
        <f t="shared" ca="1" si="7"/>
        <v>2</v>
      </c>
      <c r="DI71" t="str">
        <f t="shared" ca="1" si="8"/>
        <v>Direct Hit</v>
      </c>
      <c r="DJ71">
        <f t="shared" si="9"/>
        <v>26</v>
      </c>
      <c r="DK71">
        <f t="shared" ref="DK71:DK118" ca="1" si="11">IF(AND(DI70=$DW$4,DA70=5),-RANDBETWEEN(1,8),0)</f>
        <v>0</v>
      </c>
      <c r="DP71">
        <v>40</v>
      </c>
      <c r="DQ71">
        <v>40</v>
      </c>
      <c r="DR71">
        <v>40</v>
      </c>
      <c r="DS71">
        <v>-3</v>
      </c>
      <c r="DT71">
        <v>63</v>
      </c>
      <c r="DU71">
        <v>2</v>
      </c>
      <c r="DV71" s="10" t="s">
        <v>36</v>
      </c>
    </row>
    <row r="72" spans="103:126" ht="15.75" thickBot="1" x14ac:dyDescent="0.3">
      <c r="CY72" s="1" t="s">
        <v>13</v>
      </c>
      <c r="CZ72" s="1" t="str">
        <f>$CZ$7</f>
        <v>Alexander Ashley</v>
      </c>
      <c r="DA72">
        <f ca="1">IFERROR(INDEX($B$2:$CW$42, MATCH(DA$7+DK72+DK70,$A$2:$A$42,0), MATCH(DA14,$B$1:$CW$1,0)+SUMIFS($B$43:$CW$43,$B$1:$CW$1,DA14)*$DI14),0)</f>
        <v>0</v>
      </c>
      <c r="DB72">
        <f t="shared" ref="DB72:DG72" ca="1" si="12">INDEX($B$2:$CW$42, MATCH(DB$7,$A$2:$A$42,0), MATCH(DB14,$B$1:$CW$1,0))</f>
        <v>0</v>
      </c>
      <c r="DC72">
        <f t="shared" ca="1" si="12"/>
        <v>3</v>
      </c>
      <c r="DD72">
        <f t="shared" ca="1" si="12"/>
        <v>0</v>
      </c>
      <c r="DE72">
        <f t="shared" ca="1" si="12"/>
        <v>1</v>
      </c>
      <c r="DF72">
        <f t="shared" ca="1" si="12"/>
        <v>0</v>
      </c>
      <c r="DG72">
        <f t="shared" ca="1" si="12"/>
        <v>0</v>
      </c>
      <c r="DH72">
        <f t="shared" ca="1" si="7"/>
        <v>2</v>
      </c>
      <c r="DI72" t="str">
        <f t="shared" ca="1" si="8"/>
        <v>Direct Hit</v>
      </c>
      <c r="DJ72">
        <f t="shared" si="9"/>
        <v>21</v>
      </c>
      <c r="DK72">
        <f t="shared" ca="1" si="11"/>
        <v>0</v>
      </c>
      <c r="DR72">
        <v>41</v>
      </c>
      <c r="DS72">
        <v>-3</v>
      </c>
      <c r="DT72">
        <v>64</v>
      </c>
      <c r="DU72">
        <v>2</v>
      </c>
      <c r="DV72" s="10" t="s">
        <v>36</v>
      </c>
    </row>
    <row r="73" spans="103:126" ht="15.75" thickBot="1" x14ac:dyDescent="0.3">
      <c r="CY73" s="1" t="s">
        <v>14</v>
      </c>
      <c r="CZ73" s="1" t="str">
        <f>$CZ$6</f>
        <v>Chester Wilkinson</v>
      </c>
      <c r="DA73">
        <f ca="1">IFERROR(INDEX($B$2:$CW$42, MATCH(DA$6+DK73+DK71,$A$2:$A$42,0), MATCH(DA15,$B$1:$CW$1,0)+SUMIFS($B$43:$CW$43,$B$1:$CW$1,DA15)*$DI15),0)</f>
        <v>0</v>
      </c>
      <c r="DB73">
        <f t="shared" ref="DB73:DG73" ca="1" si="13">INDEX($B$2:$CW$42, MATCH(DB$6,$A$2:$A$42,0), MATCH(DB15,$B$1:$CW$1,0))</f>
        <v>3</v>
      </c>
      <c r="DC73">
        <f t="shared" ca="1" si="13"/>
        <v>3</v>
      </c>
      <c r="DD73">
        <f t="shared" ca="1" si="13"/>
        <v>3</v>
      </c>
      <c r="DE73">
        <f t="shared" ca="1" si="13"/>
        <v>1</v>
      </c>
      <c r="DF73">
        <f t="shared" ca="1" si="13"/>
        <v>3</v>
      </c>
      <c r="DG73">
        <f t="shared" ca="1" si="13"/>
        <v>1</v>
      </c>
      <c r="DH73">
        <f t="shared" ca="1" si="7"/>
        <v>2</v>
      </c>
      <c r="DI73" t="str">
        <f t="shared" ca="1" si="8"/>
        <v>Direct Hit</v>
      </c>
      <c r="DJ73">
        <f t="shared" si="9"/>
        <v>26</v>
      </c>
      <c r="DK73">
        <f t="shared" ca="1" si="11"/>
        <v>0</v>
      </c>
      <c r="DR73">
        <v>42</v>
      </c>
      <c r="DS73">
        <v>-3</v>
      </c>
      <c r="DT73">
        <v>65</v>
      </c>
      <c r="DU73">
        <v>2</v>
      </c>
      <c r="DV73" s="10" t="s">
        <v>36</v>
      </c>
    </row>
    <row r="74" spans="103:126" ht="15.75" thickBot="1" x14ac:dyDescent="0.3">
      <c r="CY74" s="1" t="s">
        <v>15</v>
      </c>
      <c r="CZ74" s="1" t="str">
        <f>$CZ$7</f>
        <v>Alexander Ashley</v>
      </c>
      <c r="DA74">
        <f ca="1">IFERROR(INDEX($B$2:$CW$42, MATCH(DA$7+DK74+DK72,$A$2:$A$42,0), MATCH(DA16,$B$1:$CW$1,0)+SUMIFS($B$43:$CW$43,$B$1:$CW$1,DA16)*$DI16),0)</f>
        <v>3</v>
      </c>
      <c r="DB74">
        <f t="shared" ref="DB74:DG74" ca="1" si="14">INDEX($B$2:$CW$42, MATCH(DB$7,$A$2:$A$42,0), MATCH(DB16,$B$1:$CW$1,0))</f>
        <v>3</v>
      </c>
      <c r="DC74">
        <f t="shared" ca="1" si="14"/>
        <v>1</v>
      </c>
      <c r="DD74">
        <f t="shared" ca="1" si="14"/>
        <v>1</v>
      </c>
      <c r="DE74">
        <f t="shared" ca="1" si="14"/>
        <v>1</v>
      </c>
      <c r="DF74">
        <f t="shared" ca="1" si="14"/>
        <v>0</v>
      </c>
      <c r="DG74">
        <f t="shared" ca="1" si="14"/>
        <v>1</v>
      </c>
      <c r="DH74">
        <f t="shared" ca="1" si="7"/>
        <v>2</v>
      </c>
      <c r="DI74" t="str">
        <f t="shared" ca="1" si="8"/>
        <v>Direct Hit</v>
      </c>
      <c r="DJ74">
        <f t="shared" si="9"/>
        <v>21</v>
      </c>
      <c r="DK74">
        <f t="shared" ca="1" si="11"/>
        <v>0</v>
      </c>
      <c r="DR74">
        <v>43</v>
      </c>
      <c r="DS74">
        <v>-3</v>
      </c>
      <c r="DT74">
        <v>66</v>
      </c>
      <c r="DU74">
        <v>2</v>
      </c>
      <c r="DV74" s="10" t="s">
        <v>36</v>
      </c>
    </row>
    <row r="75" spans="103:126" ht="15.75" customHeight="1" thickBot="1" x14ac:dyDescent="0.3">
      <c r="CY75" s="1" t="s">
        <v>16</v>
      </c>
      <c r="CZ75" s="1" t="str">
        <f>$CZ$6</f>
        <v>Chester Wilkinson</v>
      </c>
      <c r="DA75">
        <f ca="1">IFERROR(INDEX($B$2:$CW$42, MATCH(DA$6+DK75+DK73,$A$2:$A$42,0), MATCH(DA17,$B$1:$CW$1,0)+SUMIFS($B$43:$CW$43,$B$1:$CW$1,DA17)*$DI17),0)</f>
        <v>1</v>
      </c>
      <c r="DB75">
        <f t="shared" ref="DB75:DG75" ca="1" si="15">INDEX($B$2:$CW$42, MATCH(DB$6,$A$2:$A$42,0), MATCH(DB17,$B$1:$CW$1,0))</f>
        <v>0</v>
      </c>
      <c r="DC75">
        <f t="shared" ca="1" si="15"/>
        <v>0</v>
      </c>
      <c r="DD75">
        <f t="shared" ca="1" si="15"/>
        <v>0</v>
      </c>
      <c r="DE75">
        <f t="shared" ca="1" si="15"/>
        <v>5</v>
      </c>
      <c r="DF75">
        <f t="shared" ca="1" si="15"/>
        <v>3</v>
      </c>
      <c r="DG75">
        <f t="shared" ca="1" si="15"/>
        <v>1</v>
      </c>
      <c r="DH75">
        <f t="shared" ca="1" si="7"/>
        <v>2</v>
      </c>
      <c r="DI75" t="str">
        <f t="shared" ca="1" si="8"/>
        <v>Direct Hit</v>
      </c>
      <c r="DJ75">
        <f t="shared" si="9"/>
        <v>26</v>
      </c>
      <c r="DK75">
        <f t="shared" ca="1" si="11"/>
        <v>0</v>
      </c>
      <c r="DR75">
        <v>44</v>
      </c>
      <c r="DS75">
        <v>-3</v>
      </c>
      <c r="DT75">
        <v>67</v>
      </c>
      <c r="DU75">
        <v>2</v>
      </c>
      <c r="DV75" s="10" t="s">
        <v>36</v>
      </c>
    </row>
    <row r="76" spans="103:126" ht="15.75" customHeight="1" thickBot="1" x14ac:dyDescent="0.3">
      <c r="CY76" s="1" t="s">
        <v>17</v>
      </c>
      <c r="CZ76" s="1" t="str">
        <f>$CZ$7</f>
        <v>Alexander Ashley</v>
      </c>
      <c r="DA76">
        <f ca="1">IFERROR(INDEX($B$2:$CW$42, MATCH(DA$7+DK76+DK74,$A$2:$A$42,0), MATCH(DA18,$B$1:$CW$1,0)+SUMIFS($B$43:$CW$43,$B$1:$CW$1,DA18)*$DI18),0)</f>
        <v>0</v>
      </c>
      <c r="DB76">
        <f t="shared" ref="DB76:DG76" ca="1" si="16">INDEX($B$2:$CW$42, MATCH(DB$7,$A$2:$A$42,0), MATCH(DB18,$B$1:$CW$1,0))</f>
        <v>3</v>
      </c>
      <c r="DC76">
        <f t="shared" ca="1" si="16"/>
        <v>3</v>
      </c>
      <c r="DD76">
        <f t="shared" ca="1" si="16"/>
        <v>1</v>
      </c>
      <c r="DE76">
        <f t="shared" ca="1" si="16"/>
        <v>0</v>
      </c>
      <c r="DF76">
        <f t="shared" ca="1" si="16"/>
        <v>1</v>
      </c>
      <c r="DG76">
        <f t="shared" ca="1" si="16"/>
        <v>0</v>
      </c>
      <c r="DH76">
        <f t="shared" ca="1" si="7"/>
        <v>1.5</v>
      </c>
      <c r="DI76" t="str">
        <f t="shared" ca="1" si="8"/>
        <v>Knocked Out Briefly</v>
      </c>
      <c r="DJ76">
        <f t="shared" si="9"/>
        <v>21</v>
      </c>
      <c r="DK76">
        <f t="shared" ca="1" si="11"/>
        <v>0</v>
      </c>
      <c r="DR76">
        <v>45</v>
      </c>
      <c r="DS76">
        <v>-3</v>
      </c>
      <c r="DT76">
        <v>68</v>
      </c>
      <c r="DU76">
        <v>2</v>
      </c>
      <c r="DV76" s="10" t="s">
        <v>36</v>
      </c>
    </row>
    <row r="77" spans="103:126" ht="15.75" customHeight="1" thickBot="1" x14ac:dyDescent="0.3">
      <c r="CY77" s="1" t="s">
        <v>18</v>
      </c>
      <c r="CZ77" s="1" t="str">
        <f>$CZ$6</f>
        <v>Chester Wilkinson</v>
      </c>
      <c r="DA77">
        <f ca="1">IFERROR(INDEX($B$2:$CW$42, MATCH(DA$6+DK77+DK75,$A$2:$A$42,0), MATCH(DA19,$B$1:$CW$1,0)+SUMIFS($B$43:$CW$43,$B$1:$CW$1,DA19)*$DI19),0)</f>
        <v>0</v>
      </c>
      <c r="DB77">
        <f t="shared" ref="DB77:DG77" ca="1" si="17">INDEX($B$2:$CW$42, MATCH(DB$6,$A$2:$A$42,0), MATCH(DB19,$B$1:$CW$1,0))</f>
        <v>0</v>
      </c>
      <c r="DC77">
        <f t="shared" ca="1" si="17"/>
        <v>3</v>
      </c>
      <c r="DD77">
        <f t="shared" ca="1" si="17"/>
        <v>3</v>
      </c>
      <c r="DE77">
        <f t="shared" ca="1" si="17"/>
        <v>3</v>
      </c>
      <c r="DF77">
        <f t="shared" ca="1" si="17"/>
        <v>0</v>
      </c>
      <c r="DG77">
        <f t="shared" ca="1" si="17"/>
        <v>0</v>
      </c>
      <c r="DH77">
        <f t="shared" ca="1" si="7"/>
        <v>1.5</v>
      </c>
      <c r="DI77" t="str">
        <f t="shared" ca="1" si="8"/>
        <v>Knocked Out Briefly</v>
      </c>
      <c r="DJ77">
        <f t="shared" si="9"/>
        <v>26</v>
      </c>
      <c r="DK77">
        <f t="shared" ca="1" si="11"/>
        <v>0</v>
      </c>
      <c r="DR77">
        <v>46</v>
      </c>
      <c r="DS77">
        <v>-3</v>
      </c>
      <c r="DT77">
        <v>69</v>
      </c>
      <c r="DU77">
        <v>2</v>
      </c>
      <c r="DV77" s="10" t="s">
        <v>36</v>
      </c>
    </row>
    <row r="78" spans="103:126" ht="15.75" thickBot="1" x14ac:dyDescent="0.3">
      <c r="CY78" s="1" t="s">
        <v>19</v>
      </c>
      <c r="CZ78" s="1" t="str">
        <f>$CZ$7</f>
        <v>Alexander Ashley</v>
      </c>
      <c r="DA78">
        <f ca="1">IFERROR(INDEX($B$2:$CW$42, MATCH(DA$7+DK78+DK76,$A$2:$A$42,0), MATCH(DA20,$B$1:$CW$1,0)+SUMIFS($B$43:$CW$43,$B$1:$CW$1,DA20)*$DI20),0)</f>
        <v>1</v>
      </c>
      <c r="DB78">
        <f t="shared" ref="DB78:DG78" ca="1" si="18">INDEX($B$2:$CW$42, MATCH(DB$7,$A$2:$A$42,0), MATCH(DB20,$B$1:$CW$1,0))</f>
        <v>0</v>
      </c>
      <c r="DC78">
        <f t="shared" ca="1" si="18"/>
        <v>5</v>
      </c>
      <c r="DD78">
        <f t="shared" ca="1" si="18"/>
        <v>0</v>
      </c>
      <c r="DE78">
        <f t="shared" ca="1" si="18"/>
        <v>1</v>
      </c>
      <c r="DF78">
        <f t="shared" ca="1" si="18"/>
        <v>1</v>
      </c>
      <c r="DG78">
        <f t="shared" ca="1" si="18"/>
        <v>0</v>
      </c>
      <c r="DH78">
        <f t="shared" ca="1" si="7"/>
        <v>2</v>
      </c>
      <c r="DI78" t="str">
        <f t="shared" ca="1" si="8"/>
        <v>Direct Hit</v>
      </c>
      <c r="DJ78">
        <f t="shared" si="9"/>
        <v>21</v>
      </c>
      <c r="DK78">
        <f t="shared" ca="1" si="11"/>
        <v>0</v>
      </c>
      <c r="DR78">
        <v>47</v>
      </c>
      <c r="DS78">
        <v>-3</v>
      </c>
      <c r="DT78">
        <v>70</v>
      </c>
      <c r="DU78">
        <v>2</v>
      </c>
      <c r="DV78" s="10" t="s">
        <v>36</v>
      </c>
    </row>
    <row r="79" spans="103:126" ht="15.75" thickBot="1" x14ac:dyDescent="0.3">
      <c r="CY79" s="1" t="s">
        <v>20</v>
      </c>
      <c r="CZ79" s="1" t="str">
        <f>$CZ$6</f>
        <v>Chester Wilkinson</v>
      </c>
      <c r="DA79">
        <f ca="1">IFERROR(INDEX($B$2:$CW$42, MATCH(DA$6+DK79+DK77,$A$2:$A$42,0), MATCH(DA21,$B$1:$CW$1,0)+SUMIFS($B$43:$CW$43,$B$1:$CW$1,DA21)*$DI21),0)</f>
        <v>0</v>
      </c>
      <c r="DB79">
        <f t="shared" ref="DB79:DG79" ca="1" si="19">INDEX($B$2:$CW$42, MATCH(DB$6,$A$2:$A$42,0), MATCH(DB21,$B$1:$CW$1,0))</f>
        <v>3</v>
      </c>
      <c r="DC79">
        <f t="shared" ca="1" si="19"/>
        <v>0</v>
      </c>
      <c r="DD79">
        <f t="shared" ca="1" si="19"/>
        <v>0</v>
      </c>
      <c r="DE79">
        <f t="shared" ca="1" si="19"/>
        <v>0</v>
      </c>
      <c r="DF79">
        <f t="shared" ca="1" si="19"/>
        <v>0</v>
      </c>
      <c r="DG79">
        <f t="shared" ca="1" si="19"/>
        <v>3</v>
      </c>
      <c r="DH79">
        <f t="shared" ca="1" si="7"/>
        <v>2</v>
      </c>
      <c r="DI79" t="str">
        <f t="shared" ca="1" si="8"/>
        <v>Direct Hit</v>
      </c>
      <c r="DJ79">
        <f t="shared" si="9"/>
        <v>26</v>
      </c>
      <c r="DK79">
        <f t="shared" ca="1" si="11"/>
        <v>0</v>
      </c>
      <c r="DR79">
        <v>48</v>
      </c>
      <c r="DS79">
        <v>-3</v>
      </c>
      <c r="DT79">
        <v>71</v>
      </c>
      <c r="DU79">
        <v>1.5</v>
      </c>
      <c r="DV79" s="10" t="s">
        <v>40</v>
      </c>
    </row>
    <row r="80" spans="103:126" ht="15.75" customHeight="1" thickBot="1" x14ac:dyDescent="0.3">
      <c r="CY80" s="1" t="s">
        <v>21</v>
      </c>
      <c r="CZ80" s="1" t="str">
        <f>$CZ$7</f>
        <v>Alexander Ashley</v>
      </c>
      <c r="DA80">
        <f ca="1">IFERROR(INDEX($B$2:$CW$42, MATCH(DA$7+DK80+DK78,$A$2:$A$42,0), MATCH(DA22,$B$1:$CW$1,0)+SUMIFS($B$43:$CW$43,$B$1:$CW$1,DA22)*$DI22),0)</f>
        <v>1</v>
      </c>
      <c r="DB80">
        <f t="shared" ref="DB80:DG80" ca="1" si="20">INDEX($B$2:$CW$42, MATCH(DB$7,$A$2:$A$42,0), MATCH(DB22,$B$1:$CW$1,0))</f>
        <v>3</v>
      </c>
      <c r="DC80">
        <f t="shared" ca="1" si="20"/>
        <v>0</v>
      </c>
      <c r="DD80">
        <f t="shared" ca="1" si="20"/>
        <v>1</v>
      </c>
      <c r="DE80">
        <f t="shared" ca="1" si="20"/>
        <v>0</v>
      </c>
      <c r="DF80">
        <f t="shared" ca="1" si="20"/>
        <v>0</v>
      </c>
      <c r="DG80">
        <f t="shared" ca="1" si="20"/>
        <v>1</v>
      </c>
      <c r="DH80">
        <f t="shared" ca="1" si="7"/>
        <v>1.5</v>
      </c>
      <c r="DI80" t="str">
        <f t="shared" ca="1" si="8"/>
        <v>Dazed</v>
      </c>
      <c r="DJ80">
        <f t="shared" si="9"/>
        <v>21</v>
      </c>
      <c r="DK80">
        <f t="shared" ca="1" si="11"/>
        <v>0</v>
      </c>
      <c r="DR80">
        <v>49</v>
      </c>
      <c r="DS80">
        <v>-3</v>
      </c>
      <c r="DT80">
        <v>72</v>
      </c>
      <c r="DU80">
        <v>1.5</v>
      </c>
      <c r="DV80" s="10" t="s">
        <v>40</v>
      </c>
    </row>
    <row r="81" spans="103:126" ht="15.75" thickBot="1" x14ac:dyDescent="0.3">
      <c r="CY81" s="1" t="s">
        <v>22</v>
      </c>
      <c r="CZ81" s="1" t="str">
        <f>$CZ$6</f>
        <v>Chester Wilkinson</v>
      </c>
      <c r="DA81">
        <f ca="1">IFERROR(INDEX($B$2:$CW$42, MATCH(DA$6+DK81+DK79,$A$2:$A$42,0), MATCH(DA23,$B$1:$CW$1,0)+SUMIFS($B$43:$CW$43,$B$1:$CW$1,DA23)*$DI23),0)</f>
        <v>0</v>
      </c>
      <c r="DB81">
        <f t="shared" ref="DB81:DG81" ca="1" si="21">INDEX($B$2:$CW$42, MATCH(DB$6,$A$2:$A$42,0), MATCH(DB23,$B$1:$CW$1,0))</f>
        <v>0</v>
      </c>
      <c r="DC81">
        <f t="shared" ca="1" si="21"/>
        <v>3</v>
      </c>
      <c r="DD81">
        <f t="shared" ca="1" si="21"/>
        <v>1</v>
      </c>
      <c r="DE81">
        <f t="shared" ca="1" si="21"/>
        <v>3</v>
      </c>
      <c r="DF81">
        <f t="shared" ca="1" si="21"/>
        <v>3</v>
      </c>
      <c r="DG81">
        <f t="shared" ca="1" si="21"/>
        <v>3</v>
      </c>
      <c r="DH81">
        <f t="shared" ca="1" si="7"/>
        <v>1.5</v>
      </c>
      <c r="DI81" t="str">
        <f t="shared" ca="1" si="8"/>
        <v>Dazed</v>
      </c>
      <c r="DJ81">
        <f t="shared" si="9"/>
        <v>26</v>
      </c>
      <c r="DK81">
        <f t="shared" ca="1" si="11"/>
        <v>0</v>
      </c>
      <c r="DR81">
        <v>50</v>
      </c>
      <c r="DS81">
        <v>-3</v>
      </c>
      <c r="DT81">
        <v>73</v>
      </c>
      <c r="DU81">
        <v>1.5</v>
      </c>
      <c r="DV81" s="10" t="s">
        <v>40</v>
      </c>
    </row>
    <row r="82" spans="103:126" ht="15.75" thickBot="1" x14ac:dyDescent="0.3">
      <c r="CY82" s="1" t="s">
        <v>23</v>
      </c>
      <c r="CZ82" s="1" t="str">
        <f>$CZ$7</f>
        <v>Alexander Ashley</v>
      </c>
      <c r="DA82">
        <f ca="1">IFERROR(INDEX($B$2:$CW$42, MATCH(DA$7+DK82+DK80,$A$2:$A$42,0), MATCH(DA24,$B$1:$CW$1,0)+SUMIFS($B$43:$CW$43,$B$1:$CW$1,DA24)*$DI24),0)</f>
        <v>0</v>
      </c>
      <c r="DB82">
        <f t="shared" ref="DB82:DG82" ca="1" si="22">INDEX($B$2:$CW$42, MATCH(DB$7,$A$2:$A$42,0), MATCH(DB24,$B$1:$CW$1,0))</f>
        <v>0</v>
      </c>
      <c r="DC82">
        <f t="shared" ca="1" si="22"/>
        <v>1</v>
      </c>
      <c r="DD82">
        <f t="shared" ca="1" si="22"/>
        <v>3</v>
      </c>
      <c r="DE82">
        <f t="shared" ca="1" si="22"/>
        <v>0</v>
      </c>
      <c r="DF82">
        <f t="shared" ca="1" si="22"/>
        <v>0</v>
      </c>
      <c r="DG82">
        <f t="shared" ca="1" si="22"/>
        <v>3</v>
      </c>
      <c r="DH82">
        <f t="shared" ca="1" si="7"/>
        <v>2</v>
      </c>
      <c r="DI82" t="str">
        <f t="shared" ca="1" si="8"/>
        <v>Direct Hit</v>
      </c>
      <c r="DJ82">
        <f t="shared" si="9"/>
        <v>21</v>
      </c>
      <c r="DK82">
        <f t="shared" ca="1" si="11"/>
        <v>0</v>
      </c>
      <c r="DR82">
        <v>51</v>
      </c>
      <c r="DS82">
        <v>-3</v>
      </c>
      <c r="DT82">
        <v>74</v>
      </c>
      <c r="DU82">
        <v>1.5</v>
      </c>
      <c r="DV82" s="10" t="s">
        <v>40</v>
      </c>
    </row>
    <row r="83" spans="103:126" ht="15.75" thickBot="1" x14ac:dyDescent="0.3">
      <c r="CY83" s="1" t="s">
        <v>92</v>
      </c>
      <c r="CZ83" s="1" t="str">
        <f>$CZ$6</f>
        <v>Chester Wilkinson</v>
      </c>
      <c r="DA83">
        <f ca="1">IFERROR(INDEX($B$2:$CW$42, MATCH(DA$6+DK83+DK81,$A$2:$A$42,0), MATCH(DA25,$B$1:$CW$1,0)+SUMIFS($B$43:$CW$43,$B$1:$CW$1,DA25)*$DI25),0)</f>
        <v>3</v>
      </c>
      <c r="DH83">
        <f t="shared" ca="1" si="7"/>
        <v>2</v>
      </c>
      <c r="DI83" t="str">
        <f t="shared" ca="1" si="8"/>
        <v>Direct Hit</v>
      </c>
      <c r="DJ83">
        <f t="shared" si="9"/>
        <v>26</v>
      </c>
      <c r="DK83">
        <f t="shared" ca="1" si="11"/>
        <v>0</v>
      </c>
      <c r="DR83">
        <v>52</v>
      </c>
      <c r="DS83">
        <v>-3</v>
      </c>
      <c r="DT83">
        <v>75</v>
      </c>
      <c r="DU83">
        <v>1.5</v>
      </c>
      <c r="DV83" s="10" t="s">
        <v>40</v>
      </c>
    </row>
    <row r="84" spans="103:126" ht="15.75" thickBot="1" x14ac:dyDescent="0.3">
      <c r="CY84" s="1" t="s">
        <v>93</v>
      </c>
      <c r="CZ84" s="1" t="str">
        <f>$CZ$7</f>
        <v>Alexander Ashley</v>
      </c>
      <c r="DA84">
        <f ca="1">IFERROR(INDEX($B$2:$CW$42, MATCH(DA$7+DK84+DK82,$A$2:$A$42,0), MATCH(DA26,$B$1:$CW$1,0)+SUMIFS($B$43:$CW$43,$B$1:$CW$1,DA26)*$DI26),0)</f>
        <v>1</v>
      </c>
      <c r="DH84">
        <f t="shared" ca="1" si="7"/>
        <v>2</v>
      </c>
      <c r="DI84" t="str">
        <f t="shared" ca="1" si="8"/>
        <v>Direct Hit</v>
      </c>
      <c r="DJ84">
        <f t="shared" si="9"/>
        <v>21</v>
      </c>
      <c r="DK84">
        <f t="shared" ca="1" si="11"/>
        <v>0</v>
      </c>
      <c r="DR84">
        <v>53</v>
      </c>
      <c r="DS84">
        <v>-3</v>
      </c>
      <c r="DT84">
        <v>76</v>
      </c>
      <c r="DU84">
        <v>1.5</v>
      </c>
      <c r="DV84" s="10" t="s">
        <v>40</v>
      </c>
    </row>
    <row r="85" spans="103:126" ht="15.75" thickBot="1" x14ac:dyDescent="0.3">
      <c r="CY85" s="1" t="s">
        <v>94</v>
      </c>
      <c r="CZ85" s="1" t="str">
        <f>$CZ$6</f>
        <v>Chester Wilkinson</v>
      </c>
      <c r="DA85">
        <f ca="1">IFERROR(INDEX($B$2:$CW$42, MATCH(DA$6+DK85+DK83,$A$2:$A$42,0), MATCH(DA27,$B$1:$CW$1,0)+SUMIFS($B$43:$CW$43,$B$1:$CW$1,DA27)*$DI27),0)</f>
        <v>0</v>
      </c>
      <c r="DH85">
        <f t="shared" ca="1" si="7"/>
        <v>2</v>
      </c>
      <c r="DI85" t="str">
        <f t="shared" ca="1" si="8"/>
        <v>Direct Hit</v>
      </c>
      <c r="DJ85">
        <f t="shared" si="9"/>
        <v>26</v>
      </c>
      <c r="DK85">
        <f t="shared" ca="1" si="11"/>
        <v>0</v>
      </c>
      <c r="DR85">
        <v>54</v>
      </c>
      <c r="DS85">
        <v>-3</v>
      </c>
      <c r="DT85">
        <v>77</v>
      </c>
      <c r="DU85">
        <v>1.5</v>
      </c>
      <c r="DV85" s="10" t="s">
        <v>40</v>
      </c>
    </row>
    <row r="86" spans="103:126" ht="15.75" thickBot="1" x14ac:dyDescent="0.3">
      <c r="CY86" s="1" t="s">
        <v>95</v>
      </c>
      <c r="CZ86" s="1" t="str">
        <f>$CZ$7</f>
        <v>Alexander Ashley</v>
      </c>
      <c r="DA86">
        <f ca="1">IFERROR(INDEX($B$2:$CW$42, MATCH(DA$7+DK86+DK84,$A$2:$A$42,0), MATCH(DA28,$B$1:$CW$1,0)+SUMIFS($B$43:$CW$43,$B$1:$CW$1,DA28)*$DI28),0)</f>
        <v>1</v>
      </c>
      <c r="DH86">
        <f t="shared" ca="1" si="7"/>
        <v>1.7</v>
      </c>
      <c r="DI86" t="str">
        <f t="shared" ca="1" si="8"/>
        <v>Broken Rib</v>
      </c>
      <c r="DJ86">
        <f t="shared" si="9"/>
        <v>21</v>
      </c>
      <c r="DK86">
        <f t="shared" ca="1" si="11"/>
        <v>0</v>
      </c>
      <c r="DR86">
        <v>55</v>
      </c>
      <c r="DS86">
        <v>-3</v>
      </c>
      <c r="DT86">
        <v>78</v>
      </c>
      <c r="DU86">
        <v>1.5</v>
      </c>
      <c r="DV86" s="10" t="s">
        <v>40</v>
      </c>
    </row>
    <row r="87" spans="103:126" ht="15.75" thickBot="1" x14ac:dyDescent="0.3">
      <c r="CY87" s="1" t="s">
        <v>96</v>
      </c>
      <c r="CZ87" s="1" t="str">
        <f>$CZ$6</f>
        <v>Chester Wilkinson</v>
      </c>
      <c r="DA87">
        <f ca="1">IFERROR(INDEX($B$2:$CW$42, MATCH(DA$6+DK87+DK85,$A$2:$A$42,0), MATCH(DA29,$B$1:$CW$1,0)+SUMIFS($B$43:$CW$43,$B$1:$CW$1,DA29)*$DI29),0)</f>
        <v>3</v>
      </c>
      <c r="DH87">
        <f t="shared" ca="1" si="7"/>
        <v>1.5</v>
      </c>
      <c r="DI87" t="str">
        <f t="shared" ca="1" si="8"/>
        <v>Knocked Out Briefly</v>
      </c>
      <c r="DJ87">
        <f t="shared" si="9"/>
        <v>26</v>
      </c>
      <c r="DK87">
        <f t="shared" ca="1" si="11"/>
        <v>0</v>
      </c>
      <c r="DR87">
        <v>56</v>
      </c>
      <c r="DS87">
        <v>-3</v>
      </c>
      <c r="DT87">
        <v>79</v>
      </c>
      <c r="DU87">
        <v>1.5</v>
      </c>
      <c r="DV87" s="10" t="s">
        <v>40</v>
      </c>
    </row>
    <row r="88" spans="103:126" ht="15.75" thickBot="1" x14ac:dyDescent="0.3">
      <c r="CY88" s="1" t="s">
        <v>97</v>
      </c>
      <c r="CZ88" s="1" t="str">
        <f>$CZ$7</f>
        <v>Alexander Ashley</v>
      </c>
      <c r="DA88">
        <f ca="1">IFERROR(INDEX($B$2:$CW$42, MATCH(DA$7+DK88+DK86,$A$2:$A$42,0), MATCH(DA30,$B$1:$CW$1,0)+SUMIFS($B$43:$CW$43,$B$1:$CW$1,DA30)*$DI30),0)</f>
        <v>0</v>
      </c>
      <c r="DH88">
        <f t="shared" ca="1" si="7"/>
        <v>2</v>
      </c>
      <c r="DI88" t="str">
        <f t="shared" ca="1" si="8"/>
        <v>Direct Hit</v>
      </c>
      <c r="DJ88">
        <f t="shared" si="9"/>
        <v>21</v>
      </c>
      <c r="DK88">
        <f t="shared" ca="1" si="11"/>
        <v>0</v>
      </c>
      <c r="DR88">
        <v>57</v>
      </c>
      <c r="DS88">
        <v>-3</v>
      </c>
      <c r="DT88">
        <v>80</v>
      </c>
      <c r="DU88">
        <v>1.5</v>
      </c>
      <c r="DV88" s="10" t="s">
        <v>40</v>
      </c>
    </row>
    <row r="89" spans="103:126" ht="15.75" thickBot="1" x14ac:dyDescent="0.3">
      <c r="CY89" s="1" t="s">
        <v>98</v>
      </c>
      <c r="CZ89" s="1" t="str">
        <f>$CZ$6</f>
        <v>Chester Wilkinson</v>
      </c>
      <c r="DA89">
        <f ca="1">IFERROR(INDEX($B$2:$CW$42, MATCH(DA$6+DK89+DK87,$A$2:$A$42,0), MATCH(DA31,$B$1:$CW$1,0)+SUMIFS($B$43:$CW$43,$B$1:$CW$1,DA31)*$DI31),0)</f>
        <v>0</v>
      </c>
      <c r="DH89">
        <f t="shared" ca="1" si="7"/>
        <v>2</v>
      </c>
      <c r="DI89" t="str">
        <f t="shared" ca="1" si="8"/>
        <v>Direct Hit</v>
      </c>
      <c r="DJ89">
        <f t="shared" si="9"/>
        <v>26</v>
      </c>
      <c r="DK89">
        <f t="shared" ca="1" si="11"/>
        <v>0</v>
      </c>
      <c r="DR89">
        <v>58</v>
      </c>
      <c r="DS89">
        <v>-3</v>
      </c>
      <c r="DT89">
        <v>81</v>
      </c>
      <c r="DU89">
        <v>1.7</v>
      </c>
      <c r="DV89" s="10" t="s">
        <v>44</v>
      </c>
    </row>
    <row r="90" spans="103:126" ht="15.75" thickBot="1" x14ac:dyDescent="0.3">
      <c r="CY90" s="1" t="s">
        <v>107</v>
      </c>
      <c r="CZ90" s="1" t="str">
        <f>$CZ$7</f>
        <v>Alexander Ashley</v>
      </c>
      <c r="DA90">
        <f ca="1">IFERROR(INDEX($B$2:$CW$42, MATCH(DA$7+DK90+DK88,$A$2:$A$42,0), MATCH(DA32,$B$1:$CW$1,0)+SUMIFS($B$43:$CW$43,$B$1:$CW$1,DA32)*$DI32),0)</f>
        <v>0</v>
      </c>
      <c r="DH90">
        <f t="shared" ca="1" si="7"/>
        <v>1.7</v>
      </c>
      <c r="DI90" t="str">
        <f t="shared" ca="1" si="8"/>
        <v>Broken Rib</v>
      </c>
      <c r="DJ90">
        <f t="shared" si="9"/>
        <v>21</v>
      </c>
      <c r="DK90">
        <f t="shared" ca="1" si="11"/>
        <v>0</v>
      </c>
      <c r="DR90">
        <v>59</v>
      </c>
      <c r="DS90">
        <v>-3</v>
      </c>
      <c r="DT90">
        <v>82</v>
      </c>
      <c r="DU90">
        <v>1.7</v>
      </c>
      <c r="DV90" s="10" t="s">
        <v>44</v>
      </c>
    </row>
    <row r="91" spans="103:126" ht="15.75" thickBot="1" x14ac:dyDescent="0.3">
      <c r="CY91" s="1" t="s">
        <v>108</v>
      </c>
      <c r="CZ91" s="1" t="str">
        <f>$CZ$6</f>
        <v>Chester Wilkinson</v>
      </c>
      <c r="DA91">
        <f ca="1">IFERROR(INDEX($B$2:$CW$42, MATCH(DA$6+DK91+DK89,$A$2:$A$42,0), MATCH(DA33,$B$1:$CW$1,0)+SUMIFS($B$43:$CW$43,$B$1:$CW$1,DA33)*$DI33),0)</f>
        <v>3</v>
      </c>
      <c r="DH91">
        <f t="shared" ca="1" si="7"/>
        <v>2</v>
      </c>
      <c r="DI91" t="str">
        <f t="shared" ca="1" si="8"/>
        <v>Direct Hit</v>
      </c>
      <c r="DJ91">
        <f t="shared" si="9"/>
        <v>26</v>
      </c>
      <c r="DK91">
        <f t="shared" ca="1" si="11"/>
        <v>0</v>
      </c>
      <c r="DR91">
        <v>60</v>
      </c>
      <c r="DS91">
        <v>-4</v>
      </c>
      <c r="DT91">
        <v>83</v>
      </c>
      <c r="DU91">
        <v>1.7</v>
      </c>
      <c r="DV91" s="10" t="s">
        <v>44</v>
      </c>
    </row>
    <row r="92" spans="103:126" ht="15.75" thickBot="1" x14ac:dyDescent="0.3">
      <c r="CY92" s="1" t="s">
        <v>109</v>
      </c>
      <c r="CZ92" s="1" t="str">
        <f>$CZ$7</f>
        <v>Alexander Ashley</v>
      </c>
      <c r="DA92">
        <f ca="1">IFERROR(INDEX($B$2:$CW$42, MATCH(DA$7+DK92+DK90,$A$2:$A$42,0), MATCH(DA34,$B$1:$CW$1,0)+SUMIFS($B$43:$CW$43,$B$1:$CW$1,DA34)*$DI34),0)</f>
        <v>1</v>
      </c>
      <c r="DH92">
        <f t="shared" ca="1" si="7"/>
        <v>2</v>
      </c>
      <c r="DI92" t="str">
        <f t="shared" ca="1" si="8"/>
        <v>Direct Hit</v>
      </c>
      <c r="DJ92">
        <f t="shared" si="9"/>
        <v>21</v>
      </c>
      <c r="DK92">
        <f t="shared" ca="1" si="11"/>
        <v>0</v>
      </c>
      <c r="DR92">
        <v>61</v>
      </c>
      <c r="DS92">
        <v>-4</v>
      </c>
      <c r="DT92">
        <v>84</v>
      </c>
      <c r="DU92">
        <v>1.7</v>
      </c>
      <c r="DV92" s="10" t="s">
        <v>44</v>
      </c>
    </row>
    <row r="93" spans="103:126" ht="15.75" thickBot="1" x14ac:dyDescent="0.3">
      <c r="CY93" s="1" t="s">
        <v>110</v>
      </c>
      <c r="CZ93" s="1" t="str">
        <f>$CZ$6</f>
        <v>Chester Wilkinson</v>
      </c>
      <c r="DA93">
        <f ca="1">IFERROR(INDEX($B$2:$CW$42, MATCH(DA$6+DK93+DK91,$A$2:$A$42,0), MATCH(DA35,$B$1:$CW$1,0)+SUMIFS($B$43:$CW$43,$B$1:$CW$1,DA35)*$DI35),0)</f>
        <v>0</v>
      </c>
      <c r="DH93">
        <f t="shared" ca="1" si="7"/>
        <v>2</v>
      </c>
      <c r="DI93" t="str">
        <f t="shared" ca="1" si="8"/>
        <v>Direct Hit</v>
      </c>
      <c r="DJ93">
        <f t="shared" si="9"/>
        <v>26</v>
      </c>
      <c r="DK93">
        <f t="shared" ca="1" si="11"/>
        <v>0</v>
      </c>
      <c r="DR93">
        <v>62</v>
      </c>
      <c r="DS93">
        <v>-4</v>
      </c>
      <c r="DT93">
        <v>85</v>
      </c>
      <c r="DU93">
        <v>1.7</v>
      </c>
      <c r="DV93" s="10" t="s">
        <v>44</v>
      </c>
    </row>
    <row r="94" spans="103:126" ht="15.75" thickBot="1" x14ac:dyDescent="0.3">
      <c r="CY94" s="1" t="s">
        <v>111</v>
      </c>
      <c r="CZ94" s="1" t="str">
        <f>$CZ$7</f>
        <v>Alexander Ashley</v>
      </c>
      <c r="DA94">
        <f ca="1">IFERROR(INDEX($B$2:$CW$42, MATCH(DA$7+DK94+DK92,$A$2:$A$42,0), MATCH(DA36,$B$1:$CW$1,0)+SUMIFS($B$43:$CW$43,$B$1:$CW$1,DA36)*$DI36),0)</f>
        <v>0</v>
      </c>
      <c r="DH94">
        <f t="shared" ca="1" si="7"/>
        <v>2</v>
      </c>
      <c r="DI94" t="str">
        <f t="shared" ca="1" si="8"/>
        <v>Direct Hit</v>
      </c>
      <c r="DJ94">
        <f t="shared" si="9"/>
        <v>21</v>
      </c>
      <c r="DK94">
        <f t="shared" ca="1" si="11"/>
        <v>0</v>
      </c>
      <c r="DR94">
        <v>63</v>
      </c>
      <c r="DS94">
        <v>-4</v>
      </c>
      <c r="DT94">
        <v>86</v>
      </c>
      <c r="DU94">
        <v>1.7</v>
      </c>
      <c r="DV94" s="10" t="s">
        <v>44</v>
      </c>
    </row>
    <row r="95" spans="103:126" ht="15.75" thickBot="1" x14ac:dyDescent="0.3">
      <c r="CY95" s="1" t="s">
        <v>112</v>
      </c>
      <c r="CZ95" s="1" t="str">
        <f>$CZ$6</f>
        <v>Chester Wilkinson</v>
      </c>
      <c r="DA95">
        <f ca="1">IFERROR(INDEX($B$2:$CW$42, MATCH(DA$6+DK95+DK93,$A$2:$A$42,0), MATCH(DA37,$B$1:$CW$1,0)+SUMIFS($B$43:$CW$43,$B$1:$CW$1,DA37)*$DI37),0)</f>
        <v>1</v>
      </c>
      <c r="DH95">
        <f t="shared" ca="1" si="7"/>
        <v>2</v>
      </c>
      <c r="DI95" t="str">
        <f t="shared" ca="1" si="8"/>
        <v>Direct Hit</v>
      </c>
      <c r="DJ95">
        <f t="shared" si="9"/>
        <v>26</v>
      </c>
      <c r="DK95">
        <f t="shared" ca="1" si="11"/>
        <v>0</v>
      </c>
      <c r="DR95">
        <v>64</v>
      </c>
      <c r="DS95">
        <v>-4</v>
      </c>
      <c r="DT95">
        <v>87</v>
      </c>
      <c r="DU95">
        <v>1.7</v>
      </c>
      <c r="DV95" s="10" t="s">
        <v>44</v>
      </c>
    </row>
    <row r="96" spans="103:126" ht="15.75" thickBot="1" x14ac:dyDescent="0.3">
      <c r="CY96" s="1" t="s">
        <v>113</v>
      </c>
      <c r="CZ96" s="1" t="str">
        <f>$CZ$7</f>
        <v>Alexander Ashley</v>
      </c>
      <c r="DA96">
        <f ca="1">IFERROR(INDEX($B$2:$CW$42, MATCH(DA$7+DK96+DK94,$A$2:$A$42,0), MATCH(DA38,$B$1:$CW$1,0)+SUMIFS($B$43:$CW$43,$B$1:$CW$1,DA38)*$DI38),0)</f>
        <v>0</v>
      </c>
      <c r="DH96">
        <f t="shared" ca="1" si="7"/>
        <v>2</v>
      </c>
      <c r="DI96" t="str">
        <f t="shared" ca="1" si="8"/>
        <v>Direct Hit</v>
      </c>
      <c r="DJ96">
        <f t="shared" si="9"/>
        <v>21</v>
      </c>
      <c r="DK96">
        <f t="shared" ca="1" si="11"/>
        <v>0</v>
      </c>
      <c r="DR96">
        <v>65</v>
      </c>
      <c r="DS96">
        <v>-4</v>
      </c>
      <c r="DT96">
        <v>88</v>
      </c>
      <c r="DU96">
        <v>1.7</v>
      </c>
      <c r="DV96" s="10" t="s">
        <v>44</v>
      </c>
    </row>
    <row r="97" spans="103:126" ht="15.75" thickBot="1" x14ac:dyDescent="0.3">
      <c r="CY97" s="1" t="s">
        <v>114</v>
      </c>
      <c r="CZ97" s="1" t="str">
        <f>$CZ$6</f>
        <v>Chester Wilkinson</v>
      </c>
      <c r="DA97">
        <f ca="1">IFERROR(INDEX($B$2:$CW$42, MATCH(DA$6+DK97+DK95,$A$2:$A$42,0), MATCH(DA39,$B$1:$CW$1,0)+SUMIFS($B$43:$CW$43,$B$1:$CW$1,DA39)*$DI39),0)</f>
        <v>0</v>
      </c>
      <c r="DH97">
        <f t="shared" ca="1" si="7"/>
        <v>2</v>
      </c>
      <c r="DI97" t="str">
        <f t="shared" ca="1" si="8"/>
        <v>Direct Hit</v>
      </c>
      <c r="DJ97">
        <f t="shared" si="9"/>
        <v>26</v>
      </c>
      <c r="DK97">
        <f t="shared" ca="1" si="11"/>
        <v>0</v>
      </c>
      <c r="DR97">
        <v>66</v>
      </c>
      <c r="DS97">
        <v>-4</v>
      </c>
      <c r="DT97">
        <v>89</v>
      </c>
      <c r="DU97">
        <v>1.7</v>
      </c>
      <c r="DV97" s="10" t="s">
        <v>44</v>
      </c>
    </row>
    <row r="98" spans="103:126" ht="15.75" thickBot="1" x14ac:dyDescent="0.3">
      <c r="CY98" s="1" t="s">
        <v>115</v>
      </c>
      <c r="CZ98" s="1" t="str">
        <f>$CZ$7</f>
        <v>Alexander Ashley</v>
      </c>
      <c r="DA98">
        <f ca="1">IFERROR(INDEX($B$2:$CW$42, MATCH(DA$7+DK98+DK96,$A$2:$A$42,0), MATCH(DA40,$B$1:$CW$1,0)+SUMIFS($B$43:$CW$43,$B$1:$CW$1,DA40)*$DI40),0)</f>
        <v>0</v>
      </c>
      <c r="DH98">
        <f t="shared" ca="1" si="7"/>
        <v>2</v>
      </c>
      <c r="DI98" t="str">
        <f t="shared" ca="1" si="8"/>
        <v>Direct Hit</v>
      </c>
      <c r="DJ98">
        <f t="shared" si="9"/>
        <v>21</v>
      </c>
      <c r="DK98">
        <f ca="1">IF(AND(DI97=$DW$4,DA97=5),-RANDBETWEEN(1,8),0)</f>
        <v>0</v>
      </c>
      <c r="DR98">
        <v>67</v>
      </c>
      <c r="DS98">
        <v>-4</v>
      </c>
      <c r="DT98">
        <v>90</v>
      </c>
      <c r="DU98">
        <v>1.7</v>
      </c>
      <c r="DV98" s="10" t="s">
        <v>44</v>
      </c>
    </row>
    <row r="99" spans="103:126" ht="15.75" thickBot="1" x14ac:dyDescent="0.3">
      <c r="CY99" s="1" t="s">
        <v>230</v>
      </c>
      <c r="CZ99" s="1" t="str">
        <f>$CZ$6</f>
        <v>Chester Wilkinson</v>
      </c>
      <c r="DA99">
        <f t="shared" ref="DA99" ca="1" si="23">IFERROR(INDEX($B$2:$CW$42, MATCH(DA$6+DK99+DK97,$A$2:$A$42,0), MATCH(DA41,$B$1:$CW$1,0)+SUMIFS($B$43:$CW$43,$B$1:$CW$1,DA41)*$DI41),0)</f>
        <v>0</v>
      </c>
      <c r="DH99">
        <f t="shared" ref="DH99:DH118" ca="1" si="24">SUMIFS($DU$8:$DU$107,$DT$8:$DT$107,DH41)</f>
        <v>2</v>
      </c>
      <c r="DI99" t="str">
        <f t="shared" ref="DI99:DI118" ca="1" si="25">INDEX($DV$8:$DV$107,MATCH(DH41,$DT$8:$DT$107))</f>
        <v>Direct Hit</v>
      </c>
      <c r="DJ99">
        <f t="shared" ref="DJ99:DJ118" si="26">DJ41</f>
        <v>26</v>
      </c>
      <c r="DK99">
        <f t="shared" ca="1" si="11"/>
        <v>0</v>
      </c>
      <c r="DR99">
        <v>68</v>
      </c>
      <c r="DS99">
        <v>-4</v>
      </c>
      <c r="DT99">
        <v>91</v>
      </c>
      <c r="DU99">
        <v>1.5</v>
      </c>
      <c r="DV99" s="10" t="s">
        <v>48</v>
      </c>
    </row>
    <row r="100" spans="103:126" ht="15.75" thickBot="1" x14ac:dyDescent="0.3">
      <c r="CY100" s="1" t="s">
        <v>231</v>
      </c>
      <c r="CZ100" s="1" t="str">
        <f>$CZ$7</f>
        <v>Alexander Ashley</v>
      </c>
      <c r="DA100">
        <f t="shared" ref="DA100" ca="1" si="27">IFERROR(INDEX($B$2:$CW$42, MATCH(DA$7+DK100+DK98,$A$2:$A$42,0), MATCH(DA42,$B$1:$CW$1,0)+SUMIFS($B$43:$CW$43,$B$1:$CW$1,DA42)*$DI42),0)</f>
        <v>3</v>
      </c>
      <c r="DH100">
        <f t="shared" ca="1" si="24"/>
        <v>2</v>
      </c>
      <c r="DI100" t="str">
        <f t="shared" ca="1" si="25"/>
        <v>Direct Hit</v>
      </c>
      <c r="DJ100">
        <f t="shared" si="26"/>
        <v>21</v>
      </c>
      <c r="DK100">
        <f t="shared" ca="1" si="11"/>
        <v>0</v>
      </c>
      <c r="DR100">
        <v>69</v>
      </c>
      <c r="DS100">
        <v>-4</v>
      </c>
      <c r="DT100">
        <v>92</v>
      </c>
      <c r="DU100">
        <v>1.5</v>
      </c>
      <c r="DV100" s="10" t="s">
        <v>48</v>
      </c>
    </row>
    <row r="101" spans="103:126" ht="15.75" thickBot="1" x14ac:dyDescent="0.3">
      <c r="CY101" s="1" t="s">
        <v>232</v>
      </c>
      <c r="CZ101" s="1" t="str">
        <f>$CZ$6</f>
        <v>Chester Wilkinson</v>
      </c>
      <c r="DA101">
        <f t="shared" ref="DA101" ca="1" si="28">IFERROR(INDEX($B$2:$CW$42, MATCH(DA$6+DK101+DK99,$A$2:$A$42,0), MATCH(DA43,$B$1:$CW$1,0)+SUMIFS($B$43:$CW$43,$B$1:$CW$1,DA43)*$DI43),0)</f>
        <v>1</v>
      </c>
      <c r="DH101">
        <f t="shared" ca="1" si="24"/>
        <v>2</v>
      </c>
      <c r="DI101" t="str">
        <f t="shared" ca="1" si="25"/>
        <v>Collapsed Lung</v>
      </c>
      <c r="DJ101">
        <f t="shared" si="26"/>
        <v>26</v>
      </c>
      <c r="DK101">
        <f t="shared" ca="1" si="11"/>
        <v>0</v>
      </c>
      <c r="DR101">
        <v>70</v>
      </c>
      <c r="DS101">
        <v>-4</v>
      </c>
      <c r="DT101">
        <v>93</v>
      </c>
      <c r="DU101">
        <v>1.5</v>
      </c>
      <c r="DV101" s="10" t="s">
        <v>48</v>
      </c>
    </row>
    <row r="102" spans="103:126" ht="15.75" thickBot="1" x14ac:dyDescent="0.3">
      <c r="CY102" s="1" t="s">
        <v>233</v>
      </c>
      <c r="CZ102" s="1" t="str">
        <f>$CZ$7</f>
        <v>Alexander Ashley</v>
      </c>
      <c r="DA102">
        <f t="shared" ref="DA102" ca="1" si="29">IFERROR(INDEX($B$2:$CW$42, MATCH(DA$7+DK102+DK100,$A$2:$A$42,0), MATCH(DA44,$B$1:$CW$1,0)+SUMIFS($B$43:$CW$43,$B$1:$CW$1,DA44)*$DI44),0)</f>
        <v>0</v>
      </c>
      <c r="DH102">
        <f t="shared" ca="1" si="24"/>
        <v>2</v>
      </c>
      <c r="DI102" t="str">
        <f t="shared" ca="1" si="25"/>
        <v>Direct Hit</v>
      </c>
      <c r="DJ102">
        <f t="shared" si="26"/>
        <v>21</v>
      </c>
      <c r="DK102">
        <f t="shared" ca="1" si="11"/>
        <v>0</v>
      </c>
      <c r="DR102">
        <v>71</v>
      </c>
      <c r="DS102">
        <v>-4</v>
      </c>
      <c r="DT102">
        <v>94</v>
      </c>
      <c r="DU102">
        <v>1.5</v>
      </c>
      <c r="DV102" s="10" t="s">
        <v>48</v>
      </c>
    </row>
    <row r="103" spans="103:126" ht="15.75" thickBot="1" x14ac:dyDescent="0.3">
      <c r="CY103" s="1" t="s">
        <v>234</v>
      </c>
      <c r="CZ103" s="1" t="str">
        <f>$CZ$6</f>
        <v>Chester Wilkinson</v>
      </c>
      <c r="DA103">
        <f t="shared" ref="DA103" ca="1" si="30">IFERROR(INDEX($B$2:$CW$42, MATCH(DA$6+DK103+DK101,$A$2:$A$42,0), MATCH(DA45,$B$1:$CW$1,0)+SUMIFS($B$43:$CW$43,$B$1:$CW$1,DA45)*$DI45),0)</f>
        <v>0</v>
      </c>
      <c r="DH103">
        <f t="shared" ca="1" si="24"/>
        <v>1.5</v>
      </c>
      <c r="DI103" t="str">
        <f t="shared" ca="1" si="25"/>
        <v>Dazed</v>
      </c>
      <c r="DJ103">
        <f t="shared" si="26"/>
        <v>26</v>
      </c>
      <c r="DK103">
        <f t="shared" ca="1" si="11"/>
        <v>0</v>
      </c>
      <c r="DR103">
        <v>72</v>
      </c>
      <c r="DS103">
        <v>-4</v>
      </c>
      <c r="DT103">
        <v>95</v>
      </c>
      <c r="DU103">
        <v>1.5</v>
      </c>
      <c r="DV103" s="10" t="s">
        <v>48</v>
      </c>
    </row>
    <row r="104" spans="103:126" ht="15.75" thickBot="1" x14ac:dyDescent="0.3">
      <c r="CY104" s="1" t="s">
        <v>235</v>
      </c>
      <c r="CZ104" s="1" t="str">
        <f>$CZ$7</f>
        <v>Alexander Ashley</v>
      </c>
      <c r="DA104">
        <f t="shared" ref="DA104" ca="1" si="31">IFERROR(INDEX($B$2:$CW$42, MATCH(DA$7+DK104+DK102,$A$2:$A$42,0), MATCH(DA46,$B$1:$CW$1,0)+SUMIFS($B$43:$CW$43,$B$1:$CW$1,DA46)*$DI46),0)</f>
        <v>0</v>
      </c>
      <c r="DH104">
        <f t="shared" ca="1" si="24"/>
        <v>2</v>
      </c>
      <c r="DI104" t="str">
        <f t="shared" ca="1" si="25"/>
        <v>Direct Hit</v>
      </c>
      <c r="DJ104">
        <f t="shared" si="26"/>
        <v>21</v>
      </c>
      <c r="DK104">
        <f t="shared" ca="1" si="11"/>
        <v>0</v>
      </c>
      <c r="DR104">
        <v>73</v>
      </c>
      <c r="DS104">
        <v>-4</v>
      </c>
      <c r="DT104">
        <v>96</v>
      </c>
      <c r="DU104">
        <v>1.5</v>
      </c>
      <c r="DV104" s="10" t="s">
        <v>48</v>
      </c>
    </row>
    <row r="105" spans="103:126" ht="15.75" thickBot="1" x14ac:dyDescent="0.3">
      <c r="CY105" s="1" t="s">
        <v>236</v>
      </c>
      <c r="CZ105" s="1" t="str">
        <f>$CZ$6</f>
        <v>Chester Wilkinson</v>
      </c>
      <c r="DA105">
        <f t="shared" ref="DA105" ca="1" si="32">IFERROR(INDEX($B$2:$CW$42, MATCH(DA$6+DK105+DK103,$A$2:$A$42,0), MATCH(DA47,$B$1:$CW$1,0)+SUMIFS($B$43:$CW$43,$B$1:$CW$1,DA47)*$DI47),0)</f>
        <v>0</v>
      </c>
      <c r="DH105">
        <f t="shared" ca="1" si="24"/>
        <v>1.5</v>
      </c>
      <c r="DI105" t="str">
        <f t="shared" ca="1" si="25"/>
        <v>Knocked Out Briefly</v>
      </c>
      <c r="DJ105">
        <f t="shared" si="26"/>
        <v>26</v>
      </c>
      <c r="DK105">
        <f t="shared" ca="1" si="11"/>
        <v>0</v>
      </c>
      <c r="DR105">
        <v>74</v>
      </c>
      <c r="DS105">
        <v>-4</v>
      </c>
      <c r="DT105">
        <v>97</v>
      </c>
      <c r="DU105">
        <v>1.5</v>
      </c>
      <c r="DV105" s="10" t="s">
        <v>48</v>
      </c>
    </row>
    <row r="106" spans="103:126" ht="15.75" thickBot="1" x14ac:dyDescent="0.3">
      <c r="CY106" s="1" t="s">
        <v>237</v>
      </c>
      <c r="CZ106" s="1" t="str">
        <f>$CZ$7</f>
        <v>Alexander Ashley</v>
      </c>
      <c r="DA106">
        <f t="shared" ref="DA106" ca="1" si="33">IFERROR(INDEX($B$2:$CW$42, MATCH(DA$7+DK106+DK104,$A$2:$A$42,0), MATCH(DA48,$B$1:$CW$1,0)+SUMIFS($B$43:$CW$43,$B$1:$CW$1,DA48)*$DI48),0)</f>
        <v>0</v>
      </c>
      <c r="DH106">
        <f t="shared" ca="1" si="24"/>
        <v>1.5</v>
      </c>
      <c r="DI106" t="str">
        <f t="shared" ca="1" si="25"/>
        <v>Knocked Out Briefly</v>
      </c>
      <c r="DJ106">
        <f t="shared" si="26"/>
        <v>21</v>
      </c>
      <c r="DK106">
        <f t="shared" ca="1" si="11"/>
        <v>0</v>
      </c>
      <c r="DR106">
        <v>75</v>
      </c>
      <c r="DS106">
        <v>-4</v>
      </c>
      <c r="DT106">
        <v>98</v>
      </c>
      <c r="DU106">
        <v>1.5</v>
      </c>
      <c r="DV106" s="10" t="s">
        <v>48</v>
      </c>
    </row>
    <row r="107" spans="103:126" ht="15.75" thickBot="1" x14ac:dyDescent="0.3">
      <c r="CY107" s="1" t="s">
        <v>238</v>
      </c>
      <c r="CZ107" s="1" t="str">
        <f>$CZ$6</f>
        <v>Chester Wilkinson</v>
      </c>
      <c r="DA107">
        <f t="shared" ref="DA107" ca="1" si="34">IFERROR(INDEX($B$2:$CW$42, MATCH(DA$6+DK107+DK105,$A$2:$A$42,0), MATCH(DA49,$B$1:$CW$1,0)+SUMIFS($B$43:$CW$43,$B$1:$CW$1,DA49)*$DI49),0)</f>
        <v>1</v>
      </c>
      <c r="DH107">
        <f t="shared" ca="1" si="24"/>
        <v>2</v>
      </c>
      <c r="DI107" t="str">
        <f t="shared" ca="1" si="25"/>
        <v>Direct Hit</v>
      </c>
      <c r="DJ107">
        <f t="shared" si="26"/>
        <v>26</v>
      </c>
      <c r="DK107">
        <f t="shared" ca="1" si="11"/>
        <v>0</v>
      </c>
      <c r="DR107">
        <v>76</v>
      </c>
      <c r="DS107">
        <v>-4</v>
      </c>
      <c r="DT107">
        <v>99</v>
      </c>
      <c r="DU107">
        <v>1.5</v>
      </c>
      <c r="DV107" s="10" t="s">
        <v>48</v>
      </c>
    </row>
    <row r="108" spans="103:126" ht="15" customHeight="1" x14ac:dyDescent="0.25">
      <c r="CY108" s="1" t="s">
        <v>239</v>
      </c>
      <c r="CZ108" s="1" t="str">
        <f>$CZ$7</f>
        <v>Alexander Ashley</v>
      </c>
      <c r="DA108">
        <f t="shared" ref="DA108" ca="1" si="35">IFERROR(INDEX($B$2:$CW$42, MATCH(DA$7+DK108+DK106,$A$2:$A$42,0), MATCH(DA50,$B$1:$CW$1,0)+SUMIFS($B$43:$CW$43,$B$1:$CW$1,DA50)*$DI50),0)</f>
        <v>1</v>
      </c>
      <c r="DH108">
        <f t="shared" ca="1" si="24"/>
        <v>2</v>
      </c>
      <c r="DI108" t="str">
        <f t="shared" ca="1" si="25"/>
        <v>Collapsed Lung</v>
      </c>
      <c r="DJ108">
        <f t="shared" si="26"/>
        <v>21</v>
      </c>
      <c r="DK108">
        <f t="shared" ca="1" si="11"/>
        <v>0</v>
      </c>
      <c r="DR108">
        <v>77</v>
      </c>
      <c r="DS108">
        <v>-4</v>
      </c>
    </row>
    <row r="109" spans="103:126" x14ac:dyDescent="0.25">
      <c r="CY109" s="1" t="s">
        <v>240</v>
      </c>
      <c r="CZ109" s="1" t="str">
        <f>$CZ$6</f>
        <v>Chester Wilkinson</v>
      </c>
      <c r="DA109">
        <f t="shared" ref="DA109" ca="1" si="36">IFERROR(INDEX($B$2:$CW$42, MATCH(DA$6+DK109+DK107,$A$2:$A$42,0), MATCH(DA51,$B$1:$CW$1,0)+SUMIFS($B$43:$CW$43,$B$1:$CW$1,DA51)*$DI51),0)</f>
        <v>0</v>
      </c>
      <c r="DH109">
        <f t="shared" ca="1" si="24"/>
        <v>2</v>
      </c>
      <c r="DI109" t="str">
        <f t="shared" ca="1" si="25"/>
        <v>Direct Hit</v>
      </c>
      <c r="DJ109">
        <f t="shared" si="26"/>
        <v>26</v>
      </c>
      <c r="DK109">
        <f t="shared" ca="1" si="11"/>
        <v>0</v>
      </c>
      <c r="DR109">
        <v>78</v>
      </c>
      <c r="DS109">
        <v>-4</v>
      </c>
    </row>
    <row r="110" spans="103:126" x14ac:dyDescent="0.25">
      <c r="CY110" s="1" t="s">
        <v>241</v>
      </c>
      <c r="CZ110" s="1" t="str">
        <f>$CZ$7</f>
        <v>Alexander Ashley</v>
      </c>
      <c r="DA110">
        <f t="shared" ref="DA110" ca="1" si="37">IFERROR(INDEX($B$2:$CW$42, MATCH(DA$7+DK110+DK108,$A$2:$A$42,0), MATCH(DA52,$B$1:$CW$1,0)+SUMIFS($B$43:$CW$43,$B$1:$CW$1,DA52)*$DI52),0)</f>
        <v>1</v>
      </c>
      <c r="DH110">
        <f t="shared" ca="1" si="24"/>
        <v>2</v>
      </c>
      <c r="DI110" t="str">
        <f t="shared" ca="1" si="25"/>
        <v>Direct Hit</v>
      </c>
      <c r="DJ110">
        <f t="shared" si="26"/>
        <v>21</v>
      </c>
      <c r="DK110">
        <f t="shared" ca="1" si="11"/>
        <v>0</v>
      </c>
      <c r="DR110">
        <v>79</v>
      </c>
      <c r="DS110">
        <v>-4</v>
      </c>
    </row>
    <row r="111" spans="103:126" x14ac:dyDescent="0.25">
      <c r="CY111" s="1" t="s">
        <v>242</v>
      </c>
      <c r="CZ111" s="1" t="str">
        <f>$CZ$6</f>
        <v>Chester Wilkinson</v>
      </c>
      <c r="DA111">
        <f t="shared" ref="DA111" ca="1" si="38">IFERROR(INDEX($B$2:$CW$42, MATCH(DA$6+DK111+DK109,$A$2:$A$42,0), MATCH(DA53,$B$1:$CW$1,0)+SUMIFS($B$43:$CW$43,$B$1:$CW$1,DA53)*$DI53),0)</f>
        <v>0</v>
      </c>
      <c r="DH111">
        <f t="shared" ca="1" si="24"/>
        <v>1.7</v>
      </c>
      <c r="DI111" t="str">
        <f t="shared" ca="1" si="25"/>
        <v>Broken Rib</v>
      </c>
      <c r="DJ111">
        <f t="shared" si="26"/>
        <v>26</v>
      </c>
      <c r="DK111">
        <f t="shared" ca="1" si="11"/>
        <v>0</v>
      </c>
      <c r="DR111">
        <v>80</v>
      </c>
      <c r="DS111">
        <v>-5</v>
      </c>
    </row>
    <row r="112" spans="103:126" x14ac:dyDescent="0.25">
      <c r="CY112" s="1" t="s">
        <v>243</v>
      </c>
      <c r="CZ112" s="1" t="str">
        <f>$CZ$7</f>
        <v>Alexander Ashley</v>
      </c>
      <c r="DA112">
        <f t="shared" ref="DA112" ca="1" si="39">IFERROR(INDEX($B$2:$CW$42, MATCH(DA$7+DK112+DK110,$A$2:$A$42,0), MATCH(DA54,$B$1:$CW$1,0)+SUMIFS($B$43:$CW$43,$B$1:$CW$1,DA54)*$DI54),0)</f>
        <v>0</v>
      </c>
      <c r="DH112">
        <f t="shared" ca="1" si="24"/>
        <v>2</v>
      </c>
      <c r="DI112" t="str">
        <f t="shared" ca="1" si="25"/>
        <v>Direct Hit</v>
      </c>
      <c r="DJ112">
        <f t="shared" si="26"/>
        <v>21</v>
      </c>
      <c r="DK112">
        <f t="shared" ca="1" si="11"/>
        <v>0</v>
      </c>
    </row>
    <row r="113" spans="103:119" x14ac:dyDescent="0.25">
      <c r="CY113" s="1" t="s">
        <v>244</v>
      </c>
      <c r="CZ113" s="1" t="str">
        <f>$CZ$6</f>
        <v>Chester Wilkinson</v>
      </c>
      <c r="DA113">
        <f t="shared" ref="DA113" ca="1" si="40">IFERROR(INDEX($B$2:$CW$42, MATCH(DA$6+DK113+DK111,$A$2:$A$42,0), MATCH(DA55,$B$1:$CW$1,0)+SUMIFS($B$43:$CW$43,$B$1:$CW$1,DA55)*$DI55),0)</f>
        <v>0</v>
      </c>
      <c r="DH113">
        <f t="shared" ca="1" si="24"/>
        <v>2</v>
      </c>
      <c r="DI113" t="str">
        <f t="shared" ca="1" si="25"/>
        <v>Direct Hit</v>
      </c>
      <c r="DJ113">
        <f t="shared" si="26"/>
        <v>26</v>
      </c>
      <c r="DK113">
        <f t="shared" ca="1" si="11"/>
        <v>0</v>
      </c>
    </row>
    <row r="114" spans="103:119" x14ac:dyDescent="0.25">
      <c r="CY114" s="1" t="s">
        <v>245</v>
      </c>
      <c r="CZ114" s="1" t="str">
        <f>$CZ$7</f>
        <v>Alexander Ashley</v>
      </c>
      <c r="DA114">
        <f t="shared" ref="DA114" ca="1" si="41">IFERROR(INDEX($B$2:$CW$42, MATCH(DA$7+DK114+DK112,$A$2:$A$42,0), MATCH(DA56,$B$1:$CW$1,0)+SUMIFS($B$43:$CW$43,$B$1:$CW$1,DA56)*$DI56),0)</f>
        <v>0</v>
      </c>
      <c r="DH114">
        <f t="shared" ca="1" si="24"/>
        <v>2</v>
      </c>
      <c r="DI114" t="str">
        <f t="shared" ca="1" si="25"/>
        <v>Direct Hit</v>
      </c>
      <c r="DJ114">
        <f t="shared" si="26"/>
        <v>21</v>
      </c>
      <c r="DK114">
        <f t="shared" ca="1" si="11"/>
        <v>0</v>
      </c>
    </row>
    <row r="115" spans="103:119" x14ac:dyDescent="0.25">
      <c r="CY115" s="1" t="s">
        <v>246</v>
      </c>
      <c r="CZ115" s="1" t="str">
        <f>$CZ$6</f>
        <v>Chester Wilkinson</v>
      </c>
      <c r="DA115">
        <f t="shared" ref="DA115" ca="1" si="42">IFERROR(INDEX($B$2:$CW$42, MATCH(DA$6+DK115+DK113,$A$2:$A$42,0), MATCH(DA57,$B$1:$CW$1,0)+SUMIFS($B$43:$CW$43,$B$1:$CW$1,DA57)*$DI57),0)</f>
        <v>0</v>
      </c>
      <c r="DH115">
        <f t="shared" ca="1" si="24"/>
        <v>2</v>
      </c>
      <c r="DI115" t="str">
        <f t="shared" ca="1" si="25"/>
        <v>Direct Hit</v>
      </c>
      <c r="DJ115">
        <f t="shared" si="26"/>
        <v>26</v>
      </c>
      <c r="DK115">
        <f t="shared" ca="1" si="11"/>
        <v>0</v>
      </c>
    </row>
    <row r="116" spans="103:119" x14ac:dyDescent="0.25">
      <c r="CY116" s="1" t="s">
        <v>247</v>
      </c>
      <c r="CZ116" s="1" t="str">
        <f>$CZ$7</f>
        <v>Alexander Ashley</v>
      </c>
      <c r="DA116">
        <f t="shared" ref="DA116" ca="1" si="43">IFERROR(INDEX($B$2:$CW$42, MATCH(DA$7+DK116+DK114,$A$2:$A$42,0), MATCH(DA58,$B$1:$CW$1,0)+SUMIFS($B$43:$CW$43,$B$1:$CW$1,DA58)*$DI58),0)</f>
        <v>0</v>
      </c>
      <c r="DH116">
        <f t="shared" ca="1" si="24"/>
        <v>2</v>
      </c>
      <c r="DI116" t="str">
        <f t="shared" ca="1" si="25"/>
        <v>Direct Hit</v>
      </c>
      <c r="DJ116">
        <f t="shared" si="26"/>
        <v>21</v>
      </c>
      <c r="DK116">
        <f t="shared" ca="1" si="11"/>
        <v>0</v>
      </c>
    </row>
    <row r="117" spans="103:119" x14ac:dyDescent="0.25">
      <c r="CY117" s="1" t="s">
        <v>248</v>
      </c>
      <c r="CZ117" s="1" t="str">
        <f>$CZ$6</f>
        <v>Chester Wilkinson</v>
      </c>
      <c r="DA117">
        <f t="shared" ref="DA117" ca="1" si="44">IFERROR(INDEX($B$2:$CW$42, MATCH(DA$6+DK117+DK115,$A$2:$A$42,0), MATCH(DA59,$B$1:$CW$1,0)+SUMIFS($B$43:$CW$43,$B$1:$CW$1,DA59)*$DI59),0)</f>
        <v>0</v>
      </c>
      <c r="DH117">
        <f t="shared" ca="1" si="24"/>
        <v>2</v>
      </c>
      <c r="DI117" t="str">
        <f t="shared" ca="1" si="25"/>
        <v>Collapsed Lung</v>
      </c>
      <c r="DJ117">
        <f t="shared" si="26"/>
        <v>26</v>
      </c>
      <c r="DK117">
        <f t="shared" ca="1" si="11"/>
        <v>0</v>
      </c>
    </row>
    <row r="118" spans="103:119" x14ac:dyDescent="0.25">
      <c r="CY118" s="1" t="s">
        <v>249</v>
      </c>
      <c r="CZ118" s="1" t="str">
        <f>$CZ$7</f>
        <v>Alexander Ashley</v>
      </c>
      <c r="DA118">
        <f t="shared" ref="DA118" ca="1" si="45">IFERROR(INDEX($B$2:$CW$42, MATCH(DA$7+DK118+DK116,$A$2:$A$42,0), MATCH(DA60,$B$1:$CW$1,0)+SUMIFS($B$43:$CW$43,$B$1:$CW$1,DA60)*$DI60),0)</f>
        <v>0</v>
      </c>
      <c r="DH118">
        <f t="shared" ca="1" si="24"/>
        <v>1.5</v>
      </c>
      <c r="DI118" t="str">
        <f t="shared" ca="1" si="25"/>
        <v>Dazed</v>
      </c>
      <c r="DJ118">
        <f t="shared" si="26"/>
        <v>21</v>
      </c>
      <c r="DK118">
        <f t="shared" ca="1" si="11"/>
        <v>0</v>
      </c>
    </row>
    <row r="122" spans="103:119" ht="26.25" x14ac:dyDescent="0.4">
      <c r="CY122" s="33" t="s">
        <v>121</v>
      </c>
      <c r="CZ122" s="33"/>
      <c r="DA122" s="33"/>
      <c r="DB122" s="33"/>
      <c r="DC122" s="33"/>
      <c r="DD122" s="33"/>
      <c r="DE122" s="33"/>
      <c r="DF122" s="33"/>
      <c r="DG122" s="33"/>
    </row>
    <row r="123" spans="103:119" ht="26.25" x14ac:dyDescent="0.4">
      <c r="CY123" s="33"/>
      <c r="CZ123" s="33"/>
      <c r="DA123" s="33"/>
      <c r="DB123" s="33"/>
      <c r="DC123" s="33"/>
      <c r="DD123" s="33"/>
      <c r="DE123" s="33"/>
      <c r="DF123" s="33"/>
      <c r="DG123" s="33"/>
    </row>
    <row r="124" spans="103:119" ht="45" x14ac:dyDescent="0.25">
      <c r="DA124" s="27" t="s">
        <v>89</v>
      </c>
      <c r="DB124" s="23" t="s">
        <v>91</v>
      </c>
      <c r="DC124" s="24" t="s">
        <v>90</v>
      </c>
      <c r="DD124" s="26" t="s">
        <v>104</v>
      </c>
      <c r="DE124" s="25" t="s">
        <v>99</v>
      </c>
      <c r="DF124" s="32" t="str">
        <f>_xlfn.CONCAT(CZ6," HP")</f>
        <v>Chester Wilkinson HP</v>
      </c>
      <c r="DG124" s="32" t="str">
        <f>_xlfn.CONCAT(CZ7," HP")</f>
        <v>Alexander Ashley HP</v>
      </c>
      <c r="DI124" t="s">
        <v>120</v>
      </c>
      <c r="DK124" t="s">
        <v>116</v>
      </c>
      <c r="DM124" t="s">
        <v>119</v>
      </c>
    </row>
    <row r="125" spans="103:119" x14ac:dyDescent="0.25">
      <c r="CY125" s="1" t="s">
        <v>10</v>
      </c>
      <c r="CZ125" s="1" t="str">
        <f>$CZ$6</f>
        <v>Chester Wilkinson</v>
      </c>
      <c r="DA125" t="str">
        <f ca="1">IF(OR(DF125="",DF125&lt;1),"",IF(DA69,"-","miss"))</f>
        <v>miss</v>
      </c>
      <c r="DB125">
        <f ca="1">IF(DA69=1,DJ69,"0")*DI125</f>
        <v>0</v>
      </c>
      <c r="DC125">
        <f ca="1">IF(DA69=3,DJ69,"0")*DI125</f>
        <v>0</v>
      </c>
      <c r="DD125">
        <f ca="1">IF(DA69=5,ROUND(DJ69*DH69,0),"0")*DI125</f>
        <v>0</v>
      </c>
      <c r="DE125" t="str">
        <f ca="1">IF(OR(DF125="",DF125&lt;1),"",IF(DA69=5,DI69,""))</f>
        <v/>
      </c>
      <c r="DF125" s="1">
        <f>DI6+DJ6</f>
        <v>118</v>
      </c>
      <c r="DG125" s="1">
        <f>DI7+DJ7</f>
        <v>103</v>
      </c>
      <c r="DH125" t="str">
        <f t="shared" ref="DH125:DH141" si="46">IF(DH124="",IFERROR(_xlfn.IFS(DF125&lt;1,_xlfn.CONCAT($CZ$7," WINS!"),DG125&lt;1,_xlfn.CONCAT($CZ$6," WINS!")),"")," ")</f>
        <v/>
      </c>
      <c r="DI125">
        <f>IF(DH7&gt;DH6,0,1)</f>
        <v>1</v>
      </c>
    </row>
    <row r="126" spans="103:119" x14ac:dyDescent="0.25">
      <c r="CY126" s="1" t="s">
        <v>11</v>
      </c>
      <c r="CZ126" s="1" t="str">
        <f>$CZ$7</f>
        <v>Alexander Ashley</v>
      </c>
      <c r="DA126" t="str">
        <f t="shared" ref="DA126:DA174" ca="1" si="47">IF(OR(DF126="",DF126&lt;1),"",IF(DA70,"-","miss"))</f>
        <v>-</v>
      </c>
      <c r="DB126">
        <f ca="1">IF(DA70=1,DJ70,"0")*DK126*DM126</f>
        <v>21</v>
      </c>
      <c r="DC126">
        <f ca="1">IF(DA70=3,DJ70,"0")*DK126*DM126</f>
        <v>0</v>
      </c>
      <c r="DD126">
        <f ca="1">IF(DA70=5,ROUND(DJ70*DH70,0),"0")*DK126*DM126</f>
        <v>0</v>
      </c>
      <c r="DE126" t="str">
        <f t="shared" ref="DE126:DE174" ca="1" si="48">IF(OR(DF126="",DF126&lt;1),"",IF(DA70=5,DI70,""))</f>
        <v/>
      </c>
      <c r="DF126" s="1">
        <f ca="1">IFERROR(IF(DG126&lt;1,"",DF125),"")</f>
        <v>118</v>
      </c>
      <c r="DG126" s="1">
        <f ca="1">IFERROR(DG125-DB125-DC125-DD125,"")</f>
        <v>103</v>
      </c>
      <c r="DH126" t="str">
        <f t="shared" ca="1" si="46"/>
        <v/>
      </c>
      <c r="DK126">
        <f ca="1">IF(AND(DE125=$DW$3),0,1)</f>
        <v>1</v>
      </c>
      <c r="DM126">
        <f ca="1">IF(AND(DE125=$DW$6),0,1)</f>
        <v>1</v>
      </c>
      <c r="DN126">
        <v>1</v>
      </c>
      <c r="DO126">
        <v>1</v>
      </c>
    </row>
    <row r="127" spans="103:119" x14ac:dyDescent="0.25">
      <c r="CY127" s="1" t="s">
        <v>12</v>
      </c>
      <c r="CZ127" s="1" t="str">
        <f>$CZ$6</f>
        <v>Chester Wilkinson</v>
      </c>
      <c r="DA127" t="str">
        <f t="shared" ca="1" si="47"/>
        <v>-</v>
      </c>
      <c r="DB127">
        <f ca="1">IF(DA71=1,DJ71,"0")*DK127*DM127*DN127</f>
        <v>26</v>
      </c>
      <c r="DC127">
        <f ca="1">IF(DA71=3,DJ71,"0")*DK127*DM127*DN127</f>
        <v>0</v>
      </c>
      <c r="DD127">
        <f ca="1">IF(DA71=5,ROUND(DJ71*DH71,0),"0")*DK127*DM127*DN127</f>
        <v>0</v>
      </c>
      <c r="DE127" t="str">
        <f t="shared" ca="1" si="48"/>
        <v/>
      </c>
      <c r="DF127" s="1">
        <f ca="1">IFERROR(DF126-DB126-DC126-DD126,"")</f>
        <v>97</v>
      </c>
      <c r="DG127" s="1">
        <f ca="1">IF(DF127&lt;1,"",DG126)</f>
        <v>103</v>
      </c>
      <c r="DH127" t="str">
        <f t="shared" ca="1" si="46"/>
        <v/>
      </c>
      <c r="DK127">
        <f ca="1">IF(AND(DE126=$DW$3),0,1)</f>
        <v>1</v>
      </c>
      <c r="DM127">
        <f t="shared" ref="DM127:DM155" ca="1" si="49">IF(AND(DE126=$DW$6),0,1)</f>
        <v>1</v>
      </c>
      <c r="DN127">
        <v>1</v>
      </c>
      <c r="DO127">
        <v>1</v>
      </c>
    </row>
    <row r="128" spans="103:119" x14ac:dyDescent="0.25">
      <c r="CY128" s="1" t="s">
        <v>13</v>
      </c>
      <c r="CZ128" s="1" t="str">
        <f>$CZ$7</f>
        <v>Alexander Ashley</v>
      </c>
      <c r="DA128" t="str">
        <f t="shared" ca="1" si="47"/>
        <v>miss</v>
      </c>
      <c r="DB128">
        <f t="shared" ref="DB128:DB154" ca="1" si="50">IF(DA72=1,DJ72,"0")*DK128*DM128*DN128*DO128</f>
        <v>0</v>
      </c>
      <c r="DC128">
        <f t="shared" ref="DC128:DC154" ca="1" si="51">IF(DA72=3,DJ72,"0")*DK128*DM128*DN128*DO128</f>
        <v>0</v>
      </c>
      <c r="DD128">
        <f t="shared" ref="DD128:DD154" ca="1" si="52">IF(DA72=5,ROUND(DJ72*DH72,0),"0")*DK128*DM128*DN128*DO128</f>
        <v>0</v>
      </c>
      <c r="DE128" t="str">
        <f t="shared" ca="1" si="48"/>
        <v/>
      </c>
      <c r="DF128" s="1">
        <f ca="1">IFERROR(IF(DG128&lt;1,"",DF127),"")</f>
        <v>97</v>
      </c>
      <c r="DG128" s="1">
        <f ca="1">IFERROR(DG127-DB127-DC127-DD127,"")</f>
        <v>77</v>
      </c>
      <c r="DH128" t="str">
        <f t="shared" ca="1" si="46"/>
        <v/>
      </c>
      <c r="DK128">
        <f t="shared" ref="DK128:DK174" ca="1" si="53">IF(AND(DE127=$DW$3),0,1)</f>
        <v>1</v>
      </c>
      <c r="DM128">
        <f t="shared" ca="1" si="49"/>
        <v>1</v>
      </c>
      <c r="DN128">
        <f ca="1">DM126</f>
        <v>1</v>
      </c>
      <c r="DO128">
        <v>1</v>
      </c>
    </row>
    <row r="129" spans="103:119" x14ac:dyDescent="0.25">
      <c r="CY129" s="1" t="s">
        <v>14</v>
      </c>
      <c r="CZ129" s="1" t="str">
        <f>$CZ$6</f>
        <v>Chester Wilkinson</v>
      </c>
      <c r="DA129" t="str">
        <f t="shared" ca="1" si="47"/>
        <v>miss</v>
      </c>
      <c r="DB129">
        <f t="shared" ca="1" si="50"/>
        <v>0</v>
      </c>
      <c r="DC129">
        <f t="shared" ca="1" si="51"/>
        <v>0</v>
      </c>
      <c r="DD129">
        <f t="shared" ca="1" si="52"/>
        <v>0</v>
      </c>
      <c r="DE129" t="str">
        <f t="shared" ca="1" si="48"/>
        <v/>
      </c>
      <c r="DF129" s="1">
        <f ca="1">IFERROR(DF128-DB128-DC128-DD128,"")</f>
        <v>97</v>
      </c>
      <c r="DG129" s="1">
        <f ca="1">IF(DF129&lt;1,"",DG128)</f>
        <v>77</v>
      </c>
      <c r="DH129" t="str">
        <f t="shared" ca="1" si="46"/>
        <v/>
      </c>
      <c r="DK129">
        <f t="shared" ca="1" si="53"/>
        <v>1</v>
      </c>
      <c r="DM129">
        <f t="shared" ca="1" si="49"/>
        <v>1</v>
      </c>
      <c r="DN129">
        <f ca="1">DM127</f>
        <v>1</v>
      </c>
      <c r="DO129">
        <v>1</v>
      </c>
    </row>
    <row r="130" spans="103:119" x14ac:dyDescent="0.25">
      <c r="CY130" s="1" t="s">
        <v>15</v>
      </c>
      <c r="CZ130" s="1" t="str">
        <f>$CZ$7</f>
        <v>Alexander Ashley</v>
      </c>
      <c r="DA130" t="str">
        <f t="shared" ca="1" si="47"/>
        <v>-</v>
      </c>
      <c r="DB130">
        <f t="shared" ca="1" si="50"/>
        <v>0</v>
      </c>
      <c r="DC130">
        <f t="shared" ca="1" si="51"/>
        <v>21</v>
      </c>
      <c r="DD130">
        <f t="shared" ca="1" si="52"/>
        <v>0</v>
      </c>
      <c r="DE130" t="str">
        <f t="shared" ca="1" si="48"/>
        <v/>
      </c>
      <c r="DF130" s="1">
        <f ca="1">IFERROR(IF(DG130&lt;1,"",DF129),"")</f>
        <v>97</v>
      </c>
      <c r="DG130" s="1">
        <f ca="1">IFERROR(DG129-DB129-DC129-DD129,"")</f>
        <v>77</v>
      </c>
      <c r="DH130" t="str">
        <f t="shared" ca="1" si="46"/>
        <v/>
      </c>
      <c r="DK130">
        <f t="shared" ca="1" si="53"/>
        <v>1</v>
      </c>
      <c r="DM130">
        <f t="shared" ca="1" si="49"/>
        <v>1</v>
      </c>
      <c r="DN130">
        <f ca="1">DM128</f>
        <v>1</v>
      </c>
      <c r="DO130">
        <f ca="1">DM126</f>
        <v>1</v>
      </c>
    </row>
    <row r="131" spans="103:119" x14ac:dyDescent="0.25">
      <c r="CY131" s="1" t="s">
        <v>16</v>
      </c>
      <c r="CZ131" s="1" t="str">
        <f>$CZ$6</f>
        <v>Chester Wilkinson</v>
      </c>
      <c r="DA131" t="str">
        <f t="shared" ca="1" si="47"/>
        <v>-</v>
      </c>
      <c r="DB131">
        <f t="shared" ca="1" si="50"/>
        <v>26</v>
      </c>
      <c r="DC131">
        <f t="shared" ca="1" si="51"/>
        <v>0</v>
      </c>
      <c r="DD131">
        <f t="shared" ca="1" si="52"/>
        <v>0</v>
      </c>
      <c r="DE131" t="str">
        <f t="shared" ca="1" si="48"/>
        <v/>
      </c>
      <c r="DF131" s="1">
        <f ca="1">IFERROR(DF130-DB130-DC130-DD130,"")</f>
        <v>76</v>
      </c>
      <c r="DG131" s="1">
        <f ca="1">IF(DF131&lt;1,"",DG130)</f>
        <v>77</v>
      </c>
      <c r="DH131" t="str">
        <f t="shared" ca="1" si="46"/>
        <v/>
      </c>
      <c r="DK131">
        <f t="shared" ca="1" si="53"/>
        <v>1</v>
      </c>
      <c r="DM131">
        <f t="shared" ca="1" si="49"/>
        <v>1</v>
      </c>
      <c r="DN131">
        <f t="shared" ref="DN131:DN155" ca="1" si="54">DM129</f>
        <v>1</v>
      </c>
      <c r="DO131">
        <f ca="1">DM127</f>
        <v>1</v>
      </c>
    </row>
    <row r="132" spans="103:119" x14ac:dyDescent="0.25">
      <c r="CY132" s="1" t="s">
        <v>17</v>
      </c>
      <c r="CZ132" s="1" t="str">
        <f>$CZ$7</f>
        <v>Alexander Ashley</v>
      </c>
      <c r="DA132" t="str">
        <f t="shared" ca="1" si="47"/>
        <v>miss</v>
      </c>
      <c r="DB132">
        <f t="shared" ca="1" si="50"/>
        <v>0</v>
      </c>
      <c r="DC132">
        <f t="shared" ca="1" si="51"/>
        <v>0</v>
      </c>
      <c r="DD132">
        <f t="shared" ca="1" si="52"/>
        <v>0</v>
      </c>
      <c r="DE132" t="str">
        <f t="shared" ca="1" si="48"/>
        <v/>
      </c>
      <c r="DF132" s="1">
        <f ca="1">IFERROR(IF(DG132&lt;1,"",DF131),"")</f>
        <v>76</v>
      </c>
      <c r="DG132" s="1">
        <f ca="1">IFERROR(DG131-DB131-DC131-DD131,"")</f>
        <v>51</v>
      </c>
      <c r="DH132" t="str">
        <f t="shared" ca="1" si="46"/>
        <v/>
      </c>
      <c r="DK132">
        <f t="shared" ca="1" si="53"/>
        <v>1</v>
      </c>
      <c r="DM132">
        <f t="shared" ca="1" si="49"/>
        <v>1</v>
      </c>
      <c r="DN132">
        <f t="shared" ca="1" si="54"/>
        <v>1</v>
      </c>
      <c r="DO132">
        <f ca="1">DM128</f>
        <v>1</v>
      </c>
    </row>
    <row r="133" spans="103:119" x14ac:dyDescent="0.25">
      <c r="CY133" s="1" t="s">
        <v>18</v>
      </c>
      <c r="CZ133" s="1" t="str">
        <f>$CZ$6</f>
        <v>Chester Wilkinson</v>
      </c>
      <c r="DA133" t="str">
        <f t="shared" ca="1" si="47"/>
        <v>miss</v>
      </c>
      <c r="DB133">
        <f t="shared" ca="1" si="50"/>
        <v>0</v>
      </c>
      <c r="DC133">
        <f t="shared" ca="1" si="51"/>
        <v>0</v>
      </c>
      <c r="DD133">
        <f t="shared" ca="1" si="52"/>
        <v>0</v>
      </c>
      <c r="DE133" t="str">
        <f t="shared" ca="1" si="48"/>
        <v/>
      </c>
      <c r="DF133" s="1">
        <f ca="1">IFERROR(DF132-DB132-DC132-DD132,"")</f>
        <v>76</v>
      </c>
      <c r="DG133" s="1">
        <f ca="1">IF(DF133&lt;1,"",DG132)</f>
        <v>51</v>
      </c>
      <c r="DH133" t="str">
        <f t="shared" ca="1" si="46"/>
        <v/>
      </c>
      <c r="DK133">
        <f t="shared" ca="1" si="53"/>
        <v>1</v>
      </c>
      <c r="DM133">
        <f t="shared" ca="1" si="49"/>
        <v>1</v>
      </c>
      <c r="DN133">
        <f t="shared" ca="1" si="54"/>
        <v>1</v>
      </c>
      <c r="DO133">
        <f t="shared" ref="DO133:DO155" ca="1" si="55">DM129</f>
        <v>1</v>
      </c>
    </row>
    <row r="134" spans="103:119" x14ac:dyDescent="0.25">
      <c r="CY134" s="1" t="s">
        <v>19</v>
      </c>
      <c r="CZ134" s="1" t="str">
        <f>$CZ$7</f>
        <v>Alexander Ashley</v>
      </c>
      <c r="DA134" t="str">
        <f t="shared" ca="1" si="47"/>
        <v>-</v>
      </c>
      <c r="DB134">
        <f t="shared" ca="1" si="50"/>
        <v>21</v>
      </c>
      <c r="DC134">
        <f t="shared" ca="1" si="51"/>
        <v>0</v>
      </c>
      <c r="DD134">
        <f t="shared" ca="1" si="52"/>
        <v>0</v>
      </c>
      <c r="DE134" t="str">
        <f t="shared" ca="1" si="48"/>
        <v/>
      </c>
      <c r="DF134" s="1">
        <f ca="1">IFERROR(IF(DG134&lt;1,"",DF133),"")</f>
        <v>76</v>
      </c>
      <c r="DG134" s="1">
        <f ca="1">IFERROR(DG133-DB133-DC133-DD133,"")</f>
        <v>51</v>
      </c>
      <c r="DH134" t="str">
        <f t="shared" ca="1" si="46"/>
        <v/>
      </c>
      <c r="DK134">
        <f t="shared" ca="1" si="53"/>
        <v>1</v>
      </c>
      <c r="DM134">
        <f t="shared" ca="1" si="49"/>
        <v>1</v>
      </c>
      <c r="DN134">
        <f t="shared" ca="1" si="54"/>
        <v>1</v>
      </c>
      <c r="DO134">
        <f t="shared" ca="1" si="55"/>
        <v>1</v>
      </c>
    </row>
    <row r="135" spans="103:119" x14ac:dyDescent="0.25">
      <c r="CY135" s="1" t="s">
        <v>20</v>
      </c>
      <c r="CZ135" s="1" t="str">
        <f>$CZ$6</f>
        <v>Chester Wilkinson</v>
      </c>
      <c r="DA135" t="str">
        <f t="shared" ca="1" si="47"/>
        <v>miss</v>
      </c>
      <c r="DB135">
        <f t="shared" ca="1" si="50"/>
        <v>0</v>
      </c>
      <c r="DC135">
        <f t="shared" ca="1" si="51"/>
        <v>0</v>
      </c>
      <c r="DD135">
        <f t="shared" ca="1" si="52"/>
        <v>0</v>
      </c>
      <c r="DE135" t="str">
        <f t="shared" ca="1" si="48"/>
        <v/>
      </c>
      <c r="DF135" s="1">
        <f ca="1">IFERROR(DF134-DB134-DC134-DD134,"")</f>
        <v>55</v>
      </c>
      <c r="DG135" s="1">
        <f ca="1">IF(DF135&lt;1,"",DG134)</f>
        <v>51</v>
      </c>
      <c r="DH135" t="str">
        <f t="shared" ca="1" si="46"/>
        <v/>
      </c>
      <c r="DK135">
        <f t="shared" ca="1" si="53"/>
        <v>1</v>
      </c>
      <c r="DM135">
        <f t="shared" ca="1" si="49"/>
        <v>1</v>
      </c>
      <c r="DN135">
        <f t="shared" ca="1" si="54"/>
        <v>1</v>
      </c>
      <c r="DO135">
        <f t="shared" ca="1" si="55"/>
        <v>1</v>
      </c>
    </row>
    <row r="136" spans="103:119" x14ac:dyDescent="0.25">
      <c r="CY136" s="1" t="s">
        <v>21</v>
      </c>
      <c r="CZ136" s="1" t="str">
        <f>$CZ$7</f>
        <v>Alexander Ashley</v>
      </c>
      <c r="DA136" t="str">
        <f t="shared" ca="1" si="47"/>
        <v>-</v>
      </c>
      <c r="DB136">
        <f t="shared" ca="1" si="50"/>
        <v>21</v>
      </c>
      <c r="DC136">
        <f t="shared" ca="1" si="51"/>
        <v>0</v>
      </c>
      <c r="DD136">
        <f t="shared" ca="1" si="52"/>
        <v>0</v>
      </c>
      <c r="DE136" t="str">
        <f t="shared" ca="1" si="48"/>
        <v/>
      </c>
      <c r="DF136" s="1">
        <f ca="1">IFERROR(IF(DG136&lt;1,"",DF135),"")</f>
        <v>55</v>
      </c>
      <c r="DG136" s="1">
        <f ca="1">IFERROR(DG135-DB135-DC135-DD135,"")</f>
        <v>51</v>
      </c>
      <c r="DH136" t="str">
        <f t="shared" ca="1" si="46"/>
        <v/>
      </c>
      <c r="DK136">
        <f t="shared" ca="1" si="53"/>
        <v>1</v>
      </c>
      <c r="DM136">
        <f t="shared" ca="1" si="49"/>
        <v>1</v>
      </c>
      <c r="DN136">
        <f t="shared" ca="1" si="54"/>
        <v>1</v>
      </c>
      <c r="DO136">
        <f t="shared" ca="1" si="55"/>
        <v>1</v>
      </c>
    </row>
    <row r="137" spans="103:119" x14ac:dyDescent="0.25">
      <c r="CY137" s="1" t="s">
        <v>22</v>
      </c>
      <c r="CZ137" s="1" t="str">
        <f>$CZ$6</f>
        <v>Chester Wilkinson</v>
      </c>
      <c r="DA137" t="str">
        <f t="shared" ca="1" si="47"/>
        <v>miss</v>
      </c>
      <c r="DB137">
        <f t="shared" ca="1" si="50"/>
        <v>0</v>
      </c>
      <c r="DC137">
        <f t="shared" ca="1" si="51"/>
        <v>0</v>
      </c>
      <c r="DD137">
        <f t="shared" ca="1" si="52"/>
        <v>0</v>
      </c>
      <c r="DE137" t="str">
        <f t="shared" ca="1" si="48"/>
        <v/>
      </c>
      <c r="DF137" s="1">
        <f ca="1">IFERROR(DF136-DB136-DC136-DD136,"")</f>
        <v>34</v>
      </c>
      <c r="DG137" s="1">
        <f ca="1">IF(DF137&lt;1,"",DG136)</f>
        <v>51</v>
      </c>
      <c r="DH137" t="str">
        <f t="shared" ca="1" si="46"/>
        <v/>
      </c>
      <c r="DK137">
        <f t="shared" ca="1" si="53"/>
        <v>1</v>
      </c>
      <c r="DM137">
        <f t="shared" ca="1" si="49"/>
        <v>1</v>
      </c>
      <c r="DN137">
        <f t="shared" ca="1" si="54"/>
        <v>1</v>
      </c>
      <c r="DO137">
        <f t="shared" ca="1" si="55"/>
        <v>1</v>
      </c>
    </row>
    <row r="138" spans="103:119" x14ac:dyDescent="0.25">
      <c r="CY138" s="1" t="s">
        <v>23</v>
      </c>
      <c r="CZ138" s="1" t="str">
        <f>$CZ$7</f>
        <v>Alexander Ashley</v>
      </c>
      <c r="DA138" t="str">
        <f t="shared" ca="1" si="47"/>
        <v>miss</v>
      </c>
      <c r="DB138">
        <f t="shared" ca="1" si="50"/>
        <v>0</v>
      </c>
      <c r="DC138">
        <f t="shared" ca="1" si="51"/>
        <v>0</v>
      </c>
      <c r="DD138">
        <f t="shared" ca="1" si="52"/>
        <v>0</v>
      </c>
      <c r="DE138" t="str">
        <f t="shared" ca="1" si="48"/>
        <v/>
      </c>
      <c r="DF138" s="1">
        <f ca="1">IFERROR(IF(DG138&lt;1,"",DF137),"")</f>
        <v>34</v>
      </c>
      <c r="DG138" s="1">
        <f ca="1">IFERROR(DG137-DB137-DC137-DD137,"")</f>
        <v>51</v>
      </c>
      <c r="DH138" t="str">
        <f t="shared" ca="1" si="46"/>
        <v/>
      </c>
      <c r="DK138">
        <f t="shared" ca="1" si="53"/>
        <v>1</v>
      </c>
      <c r="DM138">
        <f t="shared" ca="1" si="49"/>
        <v>1</v>
      </c>
      <c r="DN138">
        <f t="shared" ca="1" si="54"/>
        <v>1</v>
      </c>
      <c r="DO138">
        <f t="shared" ca="1" si="55"/>
        <v>1</v>
      </c>
    </row>
    <row r="139" spans="103:119" x14ac:dyDescent="0.25">
      <c r="CY139" s="1" t="s">
        <v>92</v>
      </c>
      <c r="CZ139" s="1" t="str">
        <f>$CZ$6</f>
        <v>Chester Wilkinson</v>
      </c>
      <c r="DA139" t="str">
        <f t="shared" ca="1" si="47"/>
        <v>-</v>
      </c>
      <c r="DB139">
        <f t="shared" ca="1" si="50"/>
        <v>0</v>
      </c>
      <c r="DC139">
        <f t="shared" ca="1" si="51"/>
        <v>26</v>
      </c>
      <c r="DD139">
        <f t="shared" ca="1" si="52"/>
        <v>0</v>
      </c>
      <c r="DE139" t="str">
        <f t="shared" ca="1" si="48"/>
        <v/>
      </c>
      <c r="DF139" s="1">
        <f ca="1">IFERROR(DF138-DB138-DC138-DD138,"")</f>
        <v>34</v>
      </c>
      <c r="DG139" s="1">
        <f ca="1">IF(DF139&lt;1,"",DG138)</f>
        <v>51</v>
      </c>
      <c r="DH139" t="str">
        <f t="shared" ca="1" si="46"/>
        <v/>
      </c>
      <c r="DK139">
        <f t="shared" ca="1" si="53"/>
        <v>1</v>
      </c>
      <c r="DM139">
        <f t="shared" ca="1" si="49"/>
        <v>1</v>
      </c>
      <c r="DN139">
        <f t="shared" ca="1" si="54"/>
        <v>1</v>
      </c>
      <c r="DO139">
        <f t="shared" ca="1" si="55"/>
        <v>1</v>
      </c>
    </row>
    <row r="140" spans="103:119" x14ac:dyDescent="0.25">
      <c r="CY140" s="1" t="s">
        <v>93</v>
      </c>
      <c r="CZ140" s="1" t="str">
        <f>$CZ$7</f>
        <v>Alexander Ashley</v>
      </c>
      <c r="DA140" t="str">
        <f t="shared" ca="1" si="47"/>
        <v>-</v>
      </c>
      <c r="DB140">
        <f t="shared" ca="1" si="50"/>
        <v>21</v>
      </c>
      <c r="DC140">
        <f t="shared" ca="1" si="51"/>
        <v>0</v>
      </c>
      <c r="DD140">
        <f t="shared" ca="1" si="52"/>
        <v>0</v>
      </c>
      <c r="DE140" t="str">
        <f t="shared" ca="1" si="48"/>
        <v/>
      </c>
      <c r="DF140" s="1">
        <f ca="1">IFERROR(IF(DG140&lt;1,"",DF139),"")</f>
        <v>34</v>
      </c>
      <c r="DG140" s="1">
        <f ca="1">IFERROR(DG139-DB139-DC139-DD139,"")</f>
        <v>25</v>
      </c>
      <c r="DH140" t="str">
        <f ca="1">IF(DH139="",IFERROR(_xlfn.IFS(DF140&lt;1,_xlfn.CONCAT($CZ$7," WINS!"),DG140&lt;1,_xlfn.CONCAT($CZ$6," WINS!")),"")," ")</f>
        <v/>
      </c>
      <c r="DK140">
        <f t="shared" ca="1" si="53"/>
        <v>1</v>
      </c>
      <c r="DM140">
        <f t="shared" ca="1" si="49"/>
        <v>1</v>
      </c>
      <c r="DN140">
        <f t="shared" ca="1" si="54"/>
        <v>1</v>
      </c>
      <c r="DO140">
        <f t="shared" ca="1" si="55"/>
        <v>1</v>
      </c>
    </row>
    <row r="141" spans="103:119" x14ac:dyDescent="0.25">
      <c r="CY141" s="1" t="s">
        <v>94</v>
      </c>
      <c r="CZ141" s="1" t="str">
        <f>$CZ$6</f>
        <v>Chester Wilkinson</v>
      </c>
      <c r="DA141" t="str">
        <f t="shared" ca="1" si="47"/>
        <v>miss</v>
      </c>
      <c r="DB141">
        <f t="shared" ca="1" si="50"/>
        <v>0</v>
      </c>
      <c r="DC141">
        <f t="shared" ca="1" si="51"/>
        <v>0</v>
      </c>
      <c r="DD141">
        <f t="shared" ca="1" si="52"/>
        <v>0</v>
      </c>
      <c r="DE141" t="str">
        <f t="shared" ca="1" si="48"/>
        <v/>
      </c>
      <c r="DF141" s="1">
        <f ca="1">IFERROR(DF140-DB140-DC140-DD140,"")</f>
        <v>13</v>
      </c>
      <c r="DG141" s="1">
        <f ca="1">IF(DF141&lt;1,"",DG140)</f>
        <v>25</v>
      </c>
      <c r="DH141" t="str">
        <f t="shared" ca="1" si="46"/>
        <v/>
      </c>
      <c r="DK141">
        <f t="shared" ca="1" si="53"/>
        <v>1</v>
      </c>
      <c r="DM141">
        <f t="shared" ca="1" si="49"/>
        <v>1</v>
      </c>
      <c r="DN141">
        <f t="shared" ca="1" si="54"/>
        <v>1</v>
      </c>
      <c r="DO141">
        <f t="shared" ca="1" si="55"/>
        <v>1</v>
      </c>
    </row>
    <row r="142" spans="103:119" x14ac:dyDescent="0.25">
      <c r="CY142" s="1" t="s">
        <v>95</v>
      </c>
      <c r="CZ142" s="1" t="str">
        <f>$CZ$7</f>
        <v>Alexander Ashley</v>
      </c>
      <c r="DA142" t="str">
        <f t="shared" ca="1" si="47"/>
        <v>-</v>
      </c>
      <c r="DB142">
        <f t="shared" ca="1" si="50"/>
        <v>21</v>
      </c>
      <c r="DC142">
        <f t="shared" ca="1" si="51"/>
        <v>0</v>
      </c>
      <c r="DD142">
        <f t="shared" ca="1" si="52"/>
        <v>0</v>
      </c>
      <c r="DE142" t="str">
        <f t="shared" ca="1" si="48"/>
        <v/>
      </c>
      <c r="DF142" s="1">
        <f ca="1">IFERROR(IF(DG142&lt;1,"",DF141),"")</f>
        <v>13</v>
      </c>
      <c r="DG142" s="1">
        <f ca="1">IFERROR(DG141-DB141-DC141-DD141,"")</f>
        <v>25</v>
      </c>
      <c r="DH142" t="str">
        <f ca="1">IF(DH141="",IFERROR(_xlfn.IFS(DF142&lt;1,_xlfn.CONCAT($CZ$7," WINS!"),DG142&lt;1,_xlfn.CONCAT($CZ$6," WINS!")),"")," ")</f>
        <v/>
      </c>
      <c r="DK142">
        <f t="shared" ca="1" si="53"/>
        <v>1</v>
      </c>
      <c r="DM142">
        <f t="shared" ca="1" si="49"/>
        <v>1</v>
      </c>
      <c r="DN142">
        <f t="shared" ca="1" si="54"/>
        <v>1</v>
      </c>
      <c r="DO142">
        <f t="shared" ca="1" si="55"/>
        <v>1</v>
      </c>
    </row>
    <row r="143" spans="103:119" x14ac:dyDescent="0.25">
      <c r="CY143" s="1" t="s">
        <v>96</v>
      </c>
      <c r="CZ143" s="1" t="str">
        <f>$CZ$6</f>
        <v>Chester Wilkinson</v>
      </c>
      <c r="DA143" t="str">
        <f t="shared" ca="1" si="47"/>
        <v/>
      </c>
      <c r="DB143">
        <f t="shared" ca="1" si="50"/>
        <v>0</v>
      </c>
      <c r="DC143">
        <f t="shared" ca="1" si="51"/>
        <v>26</v>
      </c>
      <c r="DD143">
        <f t="shared" ca="1" si="52"/>
        <v>0</v>
      </c>
      <c r="DE143" t="str">
        <f t="shared" ca="1" si="48"/>
        <v/>
      </c>
      <c r="DF143" s="1">
        <f ca="1">IFERROR(DF142-DB142-DC142-DD142,"")</f>
        <v>-8</v>
      </c>
      <c r="DG143" s="1" t="str">
        <f ca="1">IF(DF143&lt;1,"",DG142)</f>
        <v/>
      </c>
      <c r="DH143" t="str">
        <f t="shared" ref="DH143:DH155" ca="1" si="56">IF(DH142="",IFERROR(_xlfn.IFS(DF143&lt;1,_xlfn.CONCAT($CZ$7," WINS!"),DG143&lt;1,_xlfn.CONCAT($CZ$6," WINS!")),"")," ")</f>
        <v>Alexander Ashley WINS!</v>
      </c>
      <c r="DK143">
        <f t="shared" ca="1" si="53"/>
        <v>1</v>
      </c>
      <c r="DM143">
        <f t="shared" ca="1" si="49"/>
        <v>1</v>
      </c>
      <c r="DN143">
        <f t="shared" ca="1" si="54"/>
        <v>1</v>
      </c>
      <c r="DO143">
        <f t="shared" ca="1" si="55"/>
        <v>1</v>
      </c>
    </row>
    <row r="144" spans="103:119" x14ac:dyDescent="0.25">
      <c r="CY144" s="1" t="s">
        <v>97</v>
      </c>
      <c r="CZ144" s="1" t="str">
        <f>$CZ$7</f>
        <v>Alexander Ashley</v>
      </c>
      <c r="DA144" t="str">
        <f t="shared" ca="1" si="47"/>
        <v/>
      </c>
      <c r="DB144">
        <f t="shared" ca="1" si="50"/>
        <v>0</v>
      </c>
      <c r="DC144">
        <f t="shared" ca="1" si="51"/>
        <v>0</v>
      </c>
      <c r="DD144">
        <f t="shared" ca="1" si="52"/>
        <v>0</v>
      </c>
      <c r="DE144" t="str">
        <f t="shared" ca="1" si="48"/>
        <v/>
      </c>
      <c r="DF144" s="1">
        <f ca="1">IFERROR(IF(DG144&lt;1,"",DF143),"")</f>
        <v>-8</v>
      </c>
      <c r="DG144" s="1" t="str">
        <f ca="1">IFERROR(DG143-DB143-DC143-DD143,"")</f>
        <v/>
      </c>
      <c r="DH144" t="str">
        <f t="shared" ca="1" si="56"/>
        <v xml:space="preserve"> </v>
      </c>
      <c r="DK144">
        <f t="shared" ca="1" si="53"/>
        <v>1</v>
      </c>
      <c r="DM144">
        <f t="shared" ca="1" si="49"/>
        <v>1</v>
      </c>
      <c r="DN144">
        <f t="shared" ca="1" si="54"/>
        <v>1</v>
      </c>
      <c r="DO144">
        <f t="shared" ca="1" si="55"/>
        <v>1</v>
      </c>
    </row>
    <row r="145" spans="103:119" x14ac:dyDescent="0.25">
      <c r="CY145" s="1" t="s">
        <v>98</v>
      </c>
      <c r="CZ145" s="1" t="str">
        <f>$CZ$6</f>
        <v>Chester Wilkinson</v>
      </c>
      <c r="DA145" t="str">
        <f t="shared" ca="1" si="47"/>
        <v/>
      </c>
      <c r="DB145">
        <f t="shared" ca="1" si="50"/>
        <v>0</v>
      </c>
      <c r="DC145">
        <f t="shared" ca="1" si="51"/>
        <v>0</v>
      </c>
      <c r="DD145">
        <f t="shared" ca="1" si="52"/>
        <v>0</v>
      </c>
      <c r="DE145" t="str">
        <f t="shared" ca="1" si="48"/>
        <v/>
      </c>
      <c r="DF145" s="1">
        <f ca="1">IFERROR(DF144-DB144-DC144-DD144,"")</f>
        <v>-8</v>
      </c>
      <c r="DG145" s="1" t="str">
        <f ca="1">IF(DF145&lt;1,"",DG144)</f>
        <v/>
      </c>
      <c r="DH145" t="str">
        <f t="shared" ca="1" si="56"/>
        <v xml:space="preserve"> </v>
      </c>
      <c r="DK145">
        <f t="shared" ca="1" si="53"/>
        <v>1</v>
      </c>
      <c r="DM145">
        <f t="shared" ca="1" si="49"/>
        <v>1</v>
      </c>
      <c r="DN145">
        <f t="shared" ca="1" si="54"/>
        <v>1</v>
      </c>
      <c r="DO145">
        <f t="shared" ca="1" si="55"/>
        <v>1</v>
      </c>
    </row>
    <row r="146" spans="103:119" x14ac:dyDescent="0.25">
      <c r="CY146" s="1" t="s">
        <v>107</v>
      </c>
      <c r="CZ146" s="1" t="str">
        <f>$CZ$7</f>
        <v>Alexander Ashley</v>
      </c>
      <c r="DA146" t="str">
        <f t="shared" ca="1" si="47"/>
        <v/>
      </c>
      <c r="DB146">
        <f t="shared" ca="1" si="50"/>
        <v>0</v>
      </c>
      <c r="DC146">
        <f t="shared" ca="1" si="51"/>
        <v>0</v>
      </c>
      <c r="DD146">
        <f t="shared" ca="1" si="52"/>
        <v>0</v>
      </c>
      <c r="DE146" t="str">
        <f t="shared" ca="1" si="48"/>
        <v/>
      </c>
      <c r="DF146" s="1">
        <f ca="1">IFERROR(IF(DG146&lt;1,"",DF145),"")</f>
        <v>-8</v>
      </c>
      <c r="DG146" s="1" t="str">
        <f ca="1">IFERROR(DG145-DB145-DC145-DD145,"")</f>
        <v/>
      </c>
      <c r="DH146" t="str">
        <f t="shared" ca="1" si="56"/>
        <v xml:space="preserve"> </v>
      </c>
      <c r="DK146">
        <f t="shared" ca="1" si="53"/>
        <v>1</v>
      </c>
      <c r="DM146">
        <f t="shared" ca="1" si="49"/>
        <v>1</v>
      </c>
      <c r="DN146">
        <f t="shared" ca="1" si="54"/>
        <v>1</v>
      </c>
      <c r="DO146">
        <f t="shared" ca="1" si="55"/>
        <v>1</v>
      </c>
    </row>
    <row r="147" spans="103:119" x14ac:dyDescent="0.25">
      <c r="CY147" s="1" t="s">
        <v>108</v>
      </c>
      <c r="CZ147" s="1" t="str">
        <f>$CZ$6</f>
        <v>Chester Wilkinson</v>
      </c>
      <c r="DA147" t="str">
        <f t="shared" ca="1" si="47"/>
        <v/>
      </c>
      <c r="DB147">
        <f t="shared" ca="1" si="50"/>
        <v>0</v>
      </c>
      <c r="DC147">
        <f t="shared" ca="1" si="51"/>
        <v>26</v>
      </c>
      <c r="DD147">
        <f t="shared" ca="1" si="52"/>
        <v>0</v>
      </c>
      <c r="DE147" t="str">
        <f t="shared" ca="1" si="48"/>
        <v/>
      </c>
      <c r="DF147" s="1">
        <f ca="1">IFERROR(DF146-DB146-DC146-DD146,"")</f>
        <v>-8</v>
      </c>
      <c r="DG147" s="1" t="str">
        <f ca="1">IF(DF147&lt;1,"",DG146)</f>
        <v/>
      </c>
      <c r="DH147" t="str">
        <f t="shared" ca="1" si="56"/>
        <v xml:space="preserve"> </v>
      </c>
      <c r="DK147">
        <f t="shared" ca="1" si="53"/>
        <v>1</v>
      </c>
      <c r="DM147">
        <f t="shared" ca="1" si="49"/>
        <v>1</v>
      </c>
      <c r="DN147">
        <f t="shared" ca="1" si="54"/>
        <v>1</v>
      </c>
      <c r="DO147">
        <f t="shared" ca="1" si="55"/>
        <v>1</v>
      </c>
    </row>
    <row r="148" spans="103:119" x14ac:dyDescent="0.25">
      <c r="CY148" s="1" t="s">
        <v>109</v>
      </c>
      <c r="CZ148" s="1" t="str">
        <f>$CZ$7</f>
        <v>Alexander Ashley</v>
      </c>
      <c r="DA148" t="str">
        <f t="shared" ca="1" si="47"/>
        <v/>
      </c>
      <c r="DB148">
        <f t="shared" ca="1" si="50"/>
        <v>21</v>
      </c>
      <c r="DC148">
        <f t="shared" ca="1" si="51"/>
        <v>0</v>
      </c>
      <c r="DD148">
        <f t="shared" ca="1" si="52"/>
        <v>0</v>
      </c>
      <c r="DE148" t="str">
        <f t="shared" ca="1" si="48"/>
        <v/>
      </c>
      <c r="DF148" s="1">
        <f ca="1">IFERROR(IF(DG148&lt;1,"",DF147),"")</f>
        <v>-8</v>
      </c>
      <c r="DG148" s="1" t="str">
        <f ca="1">IFERROR(DG147-DB147-DC147-DD147,"")</f>
        <v/>
      </c>
      <c r="DH148" t="str">
        <f t="shared" ca="1" si="56"/>
        <v xml:space="preserve"> </v>
      </c>
      <c r="DK148">
        <f t="shared" ca="1" si="53"/>
        <v>1</v>
      </c>
      <c r="DM148">
        <f t="shared" ca="1" si="49"/>
        <v>1</v>
      </c>
      <c r="DN148">
        <f t="shared" ca="1" si="54"/>
        <v>1</v>
      </c>
      <c r="DO148">
        <f t="shared" ca="1" si="55"/>
        <v>1</v>
      </c>
    </row>
    <row r="149" spans="103:119" x14ac:dyDescent="0.25">
      <c r="CY149" s="1" t="s">
        <v>110</v>
      </c>
      <c r="CZ149" s="1" t="str">
        <f>$CZ$6</f>
        <v>Chester Wilkinson</v>
      </c>
      <c r="DA149" t="str">
        <f t="shared" ca="1" si="47"/>
        <v/>
      </c>
      <c r="DB149">
        <f t="shared" ca="1" si="50"/>
        <v>0</v>
      </c>
      <c r="DC149">
        <f t="shared" ca="1" si="51"/>
        <v>0</v>
      </c>
      <c r="DD149">
        <f t="shared" ca="1" si="52"/>
        <v>0</v>
      </c>
      <c r="DE149" t="str">
        <f t="shared" ca="1" si="48"/>
        <v/>
      </c>
      <c r="DF149" s="1">
        <f ca="1">IFERROR(DF148-DB148-DC148-DD148,"")</f>
        <v>-29</v>
      </c>
      <c r="DG149" s="1" t="str">
        <f ca="1">IF(DF149&lt;1,"",DG148)</f>
        <v/>
      </c>
      <c r="DH149" t="str">
        <f t="shared" ca="1" si="56"/>
        <v xml:space="preserve"> </v>
      </c>
      <c r="DK149">
        <f t="shared" ca="1" si="53"/>
        <v>1</v>
      </c>
      <c r="DM149">
        <f t="shared" ca="1" si="49"/>
        <v>1</v>
      </c>
      <c r="DN149">
        <f t="shared" ca="1" si="54"/>
        <v>1</v>
      </c>
      <c r="DO149">
        <f t="shared" ca="1" si="55"/>
        <v>1</v>
      </c>
    </row>
    <row r="150" spans="103:119" x14ac:dyDescent="0.25">
      <c r="CY150" s="1" t="s">
        <v>111</v>
      </c>
      <c r="CZ150" s="1" t="str">
        <f>$CZ$7</f>
        <v>Alexander Ashley</v>
      </c>
      <c r="DA150" t="str">
        <f t="shared" ca="1" si="47"/>
        <v/>
      </c>
      <c r="DB150">
        <f t="shared" ca="1" si="50"/>
        <v>0</v>
      </c>
      <c r="DC150">
        <f t="shared" ca="1" si="51"/>
        <v>0</v>
      </c>
      <c r="DD150">
        <f t="shared" ca="1" si="52"/>
        <v>0</v>
      </c>
      <c r="DE150" t="str">
        <f t="shared" ca="1" si="48"/>
        <v/>
      </c>
      <c r="DF150" s="1">
        <f ca="1">IFERROR(IF(DG150&lt;1,"",DF149),"")</f>
        <v>-29</v>
      </c>
      <c r="DG150" s="1" t="str">
        <f ca="1">IFERROR(DG149-DB149-DC149-DD149,"")</f>
        <v/>
      </c>
      <c r="DH150" t="str">
        <f t="shared" ca="1" si="56"/>
        <v xml:space="preserve"> </v>
      </c>
      <c r="DK150">
        <f t="shared" ca="1" si="53"/>
        <v>1</v>
      </c>
      <c r="DM150">
        <f t="shared" ca="1" si="49"/>
        <v>1</v>
      </c>
      <c r="DN150">
        <f t="shared" ca="1" si="54"/>
        <v>1</v>
      </c>
      <c r="DO150">
        <f t="shared" ca="1" si="55"/>
        <v>1</v>
      </c>
    </row>
    <row r="151" spans="103:119" x14ac:dyDescent="0.25">
      <c r="CY151" s="1" t="s">
        <v>112</v>
      </c>
      <c r="CZ151" s="1" t="str">
        <f>$CZ$6</f>
        <v>Chester Wilkinson</v>
      </c>
      <c r="DA151" t="str">
        <f t="shared" ca="1" si="47"/>
        <v/>
      </c>
      <c r="DB151">
        <f t="shared" ca="1" si="50"/>
        <v>26</v>
      </c>
      <c r="DC151">
        <f t="shared" ca="1" si="51"/>
        <v>0</v>
      </c>
      <c r="DD151">
        <f t="shared" ca="1" si="52"/>
        <v>0</v>
      </c>
      <c r="DE151" t="str">
        <f t="shared" ca="1" si="48"/>
        <v/>
      </c>
      <c r="DF151" s="1">
        <f ca="1">IFERROR(DF150-DB150-DC150-DD150,"")</f>
        <v>-29</v>
      </c>
      <c r="DG151" s="1" t="str">
        <f ca="1">IF(DF151&lt;1,"",DG150)</f>
        <v/>
      </c>
      <c r="DH151" t="str">
        <f t="shared" ca="1" si="56"/>
        <v xml:space="preserve"> </v>
      </c>
      <c r="DK151">
        <f t="shared" ca="1" si="53"/>
        <v>1</v>
      </c>
      <c r="DM151">
        <f t="shared" ca="1" si="49"/>
        <v>1</v>
      </c>
      <c r="DN151">
        <f t="shared" ca="1" si="54"/>
        <v>1</v>
      </c>
      <c r="DO151">
        <f t="shared" ca="1" si="55"/>
        <v>1</v>
      </c>
    </row>
    <row r="152" spans="103:119" x14ac:dyDescent="0.25">
      <c r="CY152" s="1" t="s">
        <v>113</v>
      </c>
      <c r="CZ152" s="1" t="str">
        <f>$CZ$7</f>
        <v>Alexander Ashley</v>
      </c>
      <c r="DA152" t="str">
        <f t="shared" ca="1" si="47"/>
        <v/>
      </c>
      <c r="DB152">
        <f t="shared" ca="1" si="50"/>
        <v>0</v>
      </c>
      <c r="DC152">
        <f t="shared" ca="1" si="51"/>
        <v>0</v>
      </c>
      <c r="DD152">
        <f t="shared" ca="1" si="52"/>
        <v>0</v>
      </c>
      <c r="DE152" t="str">
        <f t="shared" ca="1" si="48"/>
        <v/>
      </c>
      <c r="DF152" s="1">
        <f ca="1">IFERROR(IF(DG152&lt;1,"",DF151),"")</f>
        <v>-29</v>
      </c>
      <c r="DG152" s="1" t="str">
        <f ca="1">IFERROR(DG151-DB151-DC151-DD151,"")</f>
        <v/>
      </c>
      <c r="DH152" t="str">
        <f t="shared" ca="1" si="56"/>
        <v xml:space="preserve"> </v>
      </c>
      <c r="DK152">
        <f t="shared" ca="1" si="53"/>
        <v>1</v>
      </c>
      <c r="DM152">
        <f t="shared" ca="1" si="49"/>
        <v>1</v>
      </c>
      <c r="DN152">
        <f t="shared" ca="1" si="54"/>
        <v>1</v>
      </c>
      <c r="DO152">
        <f t="shared" ca="1" si="55"/>
        <v>1</v>
      </c>
    </row>
    <row r="153" spans="103:119" x14ac:dyDescent="0.25">
      <c r="CY153" s="1" t="s">
        <v>114</v>
      </c>
      <c r="CZ153" s="1" t="str">
        <f>$CZ$6</f>
        <v>Chester Wilkinson</v>
      </c>
      <c r="DA153" t="str">
        <f t="shared" ca="1" si="47"/>
        <v/>
      </c>
      <c r="DB153">
        <f t="shared" ca="1" si="50"/>
        <v>0</v>
      </c>
      <c r="DC153">
        <f t="shared" ca="1" si="51"/>
        <v>0</v>
      </c>
      <c r="DD153">
        <f t="shared" ca="1" si="52"/>
        <v>0</v>
      </c>
      <c r="DE153" t="str">
        <f t="shared" ca="1" si="48"/>
        <v/>
      </c>
      <c r="DF153" s="1">
        <f ca="1">IFERROR(DF152-DB152-DC152-DD152,"")</f>
        <v>-29</v>
      </c>
      <c r="DG153" s="1" t="str">
        <f ca="1">IF(DF153&lt;1,"",DG152)</f>
        <v/>
      </c>
      <c r="DH153" t="str">
        <f t="shared" ca="1" si="56"/>
        <v xml:space="preserve"> </v>
      </c>
      <c r="DK153">
        <f t="shared" ca="1" si="53"/>
        <v>1</v>
      </c>
      <c r="DM153">
        <f t="shared" ca="1" si="49"/>
        <v>1</v>
      </c>
      <c r="DN153">
        <f t="shared" ca="1" si="54"/>
        <v>1</v>
      </c>
      <c r="DO153">
        <f t="shared" ca="1" si="55"/>
        <v>1</v>
      </c>
    </row>
    <row r="154" spans="103:119" x14ac:dyDescent="0.25">
      <c r="CY154" s="1" t="s">
        <v>115</v>
      </c>
      <c r="CZ154" s="1" t="str">
        <f>$CZ$7</f>
        <v>Alexander Ashley</v>
      </c>
      <c r="DA154" t="str">
        <f t="shared" ca="1" si="47"/>
        <v/>
      </c>
      <c r="DB154">
        <f t="shared" ca="1" si="50"/>
        <v>0</v>
      </c>
      <c r="DC154">
        <f t="shared" ca="1" si="51"/>
        <v>0</v>
      </c>
      <c r="DD154">
        <f t="shared" ca="1" si="52"/>
        <v>0</v>
      </c>
      <c r="DE154" t="str">
        <f t="shared" ca="1" si="48"/>
        <v/>
      </c>
      <c r="DF154" s="1">
        <f ca="1">IFERROR(IF(DG154&lt;1,"",DF153),"")</f>
        <v>-29</v>
      </c>
      <c r="DG154" s="1" t="str">
        <f ca="1">IFERROR(DG153-DB153-DC153-DD153,"")</f>
        <v/>
      </c>
      <c r="DH154" t="str">
        <f t="shared" ca="1" si="56"/>
        <v xml:space="preserve"> </v>
      </c>
      <c r="DK154">
        <f t="shared" ca="1" si="53"/>
        <v>1</v>
      </c>
      <c r="DM154">
        <f t="shared" ca="1" si="49"/>
        <v>1</v>
      </c>
      <c r="DN154">
        <f t="shared" ca="1" si="54"/>
        <v>1</v>
      </c>
      <c r="DO154">
        <f t="shared" ca="1" si="55"/>
        <v>1</v>
      </c>
    </row>
    <row r="155" spans="103:119" x14ac:dyDescent="0.25">
      <c r="CY155" s="1" t="s">
        <v>230</v>
      </c>
      <c r="CZ155" s="1" t="str">
        <f>$CZ$6</f>
        <v>Chester Wilkinson</v>
      </c>
      <c r="DA155" t="str">
        <f t="shared" ca="1" si="47"/>
        <v/>
      </c>
      <c r="DB155">
        <f t="shared" ref="DB155:DB174" ca="1" si="57">IF(DA99=1,DJ99,"0")*DK155*DM155*DN155*DO155</f>
        <v>0</v>
      </c>
      <c r="DC155">
        <f t="shared" ref="DC155:DC174" ca="1" si="58">IF(DA99=3,DJ99,"0")*DK155*DM155*DN155*DO155</f>
        <v>0</v>
      </c>
      <c r="DD155">
        <f t="shared" ref="DD155:DD174" ca="1" si="59">IF(DA99=5,ROUND(DJ99*DH99,0),"0")*DK155*DM155*DN155*DO155</f>
        <v>0</v>
      </c>
      <c r="DE155" t="str">
        <f t="shared" ca="1" si="48"/>
        <v/>
      </c>
      <c r="DF155" s="1">
        <f ca="1">IFERROR(DF154-DB154-DC154-DD154,"")</f>
        <v>-29</v>
      </c>
      <c r="DG155" s="1" t="str">
        <f ca="1">IF(DF155&lt;1,"",DG154)</f>
        <v/>
      </c>
      <c r="DH155" t="str">
        <f t="shared" ca="1" si="56"/>
        <v xml:space="preserve"> </v>
      </c>
      <c r="DK155">
        <f t="shared" ca="1" si="53"/>
        <v>1</v>
      </c>
      <c r="DM155">
        <f t="shared" ca="1" si="49"/>
        <v>1</v>
      </c>
      <c r="DN155">
        <f t="shared" ca="1" si="54"/>
        <v>1</v>
      </c>
      <c r="DO155">
        <f t="shared" ca="1" si="55"/>
        <v>1</v>
      </c>
    </row>
    <row r="156" spans="103:119" x14ac:dyDescent="0.25">
      <c r="CY156" s="1" t="s">
        <v>231</v>
      </c>
      <c r="CZ156" s="1" t="str">
        <f>$CZ$7</f>
        <v>Alexander Ashley</v>
      </c>
      <c r="DA156" t="str">
        <f t="shared" ca="1" si="47"/>
        <v/>
      </c>
      <c r="DB156">
        <f t="shared" ca="1" si="57"/>
        <v>0</v>
      </c>
      <c r="DC156">
        <f t="shared" ca="1" si="58"/>
        <v>21</v>
      </c>
      <c r="DD156">
        <f t="shared" ca="1" si="59"/>
        <v>0</v>
      </c>
      <c r="DE156" t="str">
        <f t="shared" ca="1" si="48"/>
        <v/>
      </c>
      <c r="DF156" s="1">
        <f ca="1">IFERROR(IF(DG156&lt;1,"",DF155),"")</f>
        <v>-29</v>
      </c>
      <c r="DG156" s="1" t="str">
        <f ca="1">IFERROR(DG155-DB155-DC155-DD155,"")</f>
        <v/>
      </c>
      <c r="DH156" t="str">
        <f ca="1">IF(DH155="",IFERROR(_xlfn.IFS(DF156&lt;1,_xlfn.CONCAT($CZ$7," WINS!"),DG156&lt;1,_xlfn.CONCAT($CZ$6," WINS!")),"")," ")</f>
        <v xml:space="preserve"> </v>
      </c>
      <c r="DK156">
        <f t="shared" ca="1" si="53"/>
        <v>1</v>
      </c>
      <c r="DM156">
        <f t="shared" ref="DM156:DM174" ca="1" si="60">IF(AND(DE155=$DW$6),0,1)</f>
        <v>1</v>
      </c>
      <c r="DN156">
        <f t="shared" ref="DN156:DN174" ca="1" si="61">DM154</f>
        <v>1</v>
      </c>
      <c r="DO156">
        <f t="shared" ref="DO156:DO174" ca="1" si="62">DM152</f>
        <v>1</v>
      </c>
    </row>
    <row r="157" spans="103:119" x14ac:dyDescent="0.25">
      <c r="CY157" s="1" t="s">
        <v>232</v>
      </c>
      <c r="CZ157" s="1" t="str">
        <f>$CZ$6</f>
        <v>Chester Wilkinson</v>
      </c>
      <c r="DA157" t="str">
        <f t="shared" ca="1" si="47"/>
        <v/>
      </c>
      <c r="DB157">
        <f t="shared" ca="1" si="57"/>
        <v>26</v>
      </c>
      <c r="DC157">
        <f t="shared" ca="1" si="58"/>
        <v>0</v>
      </c>
      <c r="DD157">
        <f t="shared" ca="1" si="59"/>
        <v>0</v>
      </c>
      <c r="DE157" t="str">
        <f t="shared" ca="1" si="48"/>
        <v/>
      </c>
      <c r="DF157" s="1">
        <f ca="1">IFERROR(DF156-DB156-DC156-DD156,"")</f>
        <v>-50</v>
      </c>
      <c r="DG157" s="1" t="str">
        <f ca="1">IF(DF157&lt;1,"",DG156)</f>
        <v/>
      </c>
      <c r="DH157" t="str">
        <f t="shared" ref="DH157:DH167" ca="1" si="63">IF(DH156="",IFERROR(_xlfn.IFS(DF157&lt;1,_xlfn.CONCAT($CZ$7," WINS!"),DG157&lt;1,_xlfn.CONCAT($CZ$6," WINS!")),"")," ")</f>
        <v xml:space="preserve"> </v>
      </c>
      <c r="DK157">
        <f t="shared" ca="1" si="53"/>
        <v>1</v>
      </c>
      <c r="DM157">
        <f t="shared" ca="1" si="60"/>
        <v>1</v>
      </c>
      <c r="DN157">
        <f t="shared" ca="1" si="61"/>
        <v>1</v>
      </c>
      <c r="DO157">
        <f t="shared" ca="1" si="62"/>
        <v>1</v>
      </c>
    </row>
    <row r="158" spans="103:119" x14ac:dyDescent="0.25">
      <c r="CY158" s="1" t="s">
        <v>233</v>
      </c>
      <c r="CZ158" s="1" t="str">
        <f>$CZ$7</f>
        <v>Alexander Ashley</v>
      </c>
      <c r="DA158" t="str">
        <f t="shared" ca="1" si="47"/>
        <v/>
      </c>
      <c r="DB158">
        <f t="shared" ca="1" si="57"/>
        <v>0</v>
      </c>
      <c r="DC158">
        <f t="shared" ca="1" si="58"/>
        <v>0</v>
      </c>
      <c r="DD158">
        <f t="shared" ca="1" si="59"/>
        <v>0</v>
      </c>
      <c r="DE158" t="str">
        <f t="shared" ca="1" si="48"/>
        <v/>
      </c>
      <c r="DF158" s="1">
        <f ca="1">IFERROR(IF(DG158&lt;1,"",DF157),"")</f>
        <v>-50</v>
      </c>
      <c r="DG158" s="1" t="str">
        <f ca="1">IFERROR(DG157-DB157-DC157-DD157,"")</f>
        <v/>
      </c>
      <c r="DH158" t="str">
        <f t="shared" ca="1" si="63"/>
        <v xml:space="preserve"> </v>
      </c>
      <c r="DK158">
        <f t="shared" ca="1" si="53"/>
        <v>1</v>
      </c>
      <c r="DM158">
        <f t="shared" ca="1" si="60"/>
        <v>1</v>
      </c>
      <c r="DN158">
        <f t="shared" ca="1" si="61"/>
        <v>1</v>
      </c>
      <c r="DO158">
        <f t="shared" ca="1" si="62"/>
        <v>1</v>
      </c>
    </row>
    <row r="159" spans="103:119" x14ac:dyDescent="0.25">
      <c r="CY159" s="1" t="s">
        <v>234</v>
      </c>
      <c r="CZ159" s="1" t="str">
        <f>$CZ$6</f>
        <v>Chester Wilkinson</v>
      </c>
      <c r="DA159" t="str">
        <f t="shared" ca="1" si="47"/>
        <v/>
      </c>
      <c r="DB159">
        <f t="shared" ca="1" si="57"/>
        <v>0</v>
      </c>
      <c r="DC159">
        <f t="shared" ca="1" si="58"/>
        <v>0</v>
      </c>
      <c r="DD159">
        <f t="shared" ca="1" si="59"/>
        <v>0</v>
      </c>
      <c r="DE159" t="str">
        <f t="shared" ca="1" si="48"/>
        <v/>
      </c>
      <c r="DF159" s="1">
        <f ca="1">IFERROR(DF158-DB158-DC158-DD158,"")</f>
        <v>-50</v>
      </c>
      <c r="DG159" s="1" t="str">
        <f ca="1">IF(DF159&lt;1,"",DG158)</f>
        <v/>
      </c>
      <c r="DH159" t="str">
        <f t="shared" ca="1" si="63"/>
        <v xml:space="preserve"> </v>
      </c>
      <c r="DK159">
        <f t="shared" ca="1" si="53"/>
        <v>1</v>
      </c>
      <c r="DM159">
        <f t="shared" ca="1" si="60"/>
        <v>1</v>
      </c>
      <c r="DN159">
        <f t="shared" ca="1" si="61"/>
        <v>1</v>
      </c>
      <c r="DO159">
        <f t="shared" ca="1" si="62"/>
        <v>1</v>
      </c>
    </row>
    <row r="160" spans="103:119" x14ac:dyDescent="0.25">
      <c r="CY160" s="1" t="s">
        <v>235</v>
      </c>
      <c r="CZ160" s="1" t="str">
        <f>$CZ$7</f>
        <v>Alexander Ashley</v>
      </c>
      <c r="DA160" t="str">
        <f t="shared" ca="1" si="47"/>
        <v/>
      </c>
      <c r="DB160">
        <f t="shared" ca="1" si="57"/>
        <v>0</v>
      </c>
      <c r="DC160">
        <f t="shared" ca="1" si="58"/>
        <v>0</v>
      </c>
      <c r="DD160">
        <f t="shared" ca="1" si="59"/>
        <v>0</v>
      </c>
      <c r="DE160" t="str">
        <f t="shared" ca="1" si="48"/>
        <v/>
      </c>
      <c r="DF160" s="1">
        <f ca="1">IFERROR(IF(DG160&lt;1,"",DF159),"")</f>
        <v>-50</v>
      </c>
      <c r="DG160" s="1" t="str">
        <f ca="1">IFERROR(DG159-DB159-DC159-DD159,"")</f>
        <v/>
      </c>
      <c r="DH160" t="str">
        <f t="shared" ca="1" si="63"/>
        <v xml:space="preserve"> </v>
      </c>
      <c r="DK160">
        <f t="shared" ca="1" si="53"/>
        <v>1</v>
      </c>
      <c r="DM160">
        <f t="shared" ca="1" si="60"/>
        <v>1</v>
      </c>
      <c r="DN160">
        <f t="shared" ca="1" si="61"/>
        <v>1</v>
      </c>
      <c r="DO160">
        <f t="shared" ca="1" si="62"/>
        <v>1</v>
      </c>
    </row>
    <row r="161" spans="103:119" x14ac:dyDescent="0.25">
      <c r="CY161" s="1" t="s">
        <v>236</v>
      </c>
      <c r="CZ161" s="1" t="str">
        <f>$CZ$6</f>
        <v>Chester Wilkinson</v>
      </c>
      <c r="DA161" t="str">
        <f t="shared" ca="1" si="47"/>
        <v/>
      </c>
      <c r="DB161">
        <f t="shared" ca="1" si="57"/>
        <v>0</v>
      </c>
      <c r="DC161">
        <f t="shared" ca="1" si="58"/>
        <v>0</v>
      </c>
      <c r="DD161">
        <f t="shared" ca="1" si="59"/>
        <v>0</v>
      </c>
      <c r="DE161" t="str">
        <f t="shared" ca="1" si="48"/>
        <v/>
      </c>
      <c r="DF161" s="1">
        <f ca="1">IFERROR(DF160-DB160-DC160-DD160,"")</f>
        <v>-50</v>
      </c>
      <c r="DG161" s="1" t="str">
        <f ca="1">IF(DF161&lt;1,"",DG160)</f>
        <v/>
      </c>
      <c r="DH161" t="str">
        <f t="shared" ca="1" si="63"/>
        <v xml:space="preserve"> </v>
      </c>
      <c r="DK161">
        <f t="shared" ca="1" si="53"/>
        <v>1</v>
      </c>
      <c r="DM161">
        <f t="shared" ca="1" si="60"/>
        <v>1</v>
      </c>
      <c r="DN161">
        <f t="shared" ca="1" si="61"/>
        <v>1</v>
      </c>
      <c r="DO161">
        <f t="shared" ca="1" si="62"/>
        <v>1</v>
      </c>
    </row>
    <row r="162" spans="103:119" x14ac:dyDescent="0.25">
      <c r="CY162" s="1" t="s">
        <v>237</v>
      </c>
      <c r="CZ162" s="1" t="str">
        <f>$CZ$7</f>
        <v>Alexander Ashley</v>
      </c>
      <c r="DA162" t="str">
        <f t="shared" ca="1" si="47"/>
        <v/>
      </c>
      <c r="DB162">
        <f t="shared" ca="1" si="57"/>
        <v>0</v>
      </c>
      <c r="DC162">
        <f t="shared" ca="1" si="58"/>
        <v>0</v>
      </c>
      <c r="DD162">
        <f t="shared" ca="1" si="59"/>
        <v>0</v>
      </c>
      <c r="DE162" t="str">
        <f t="shared" ca="1" si="48"/>
        <v/>
      </c>
      <c r="DF162" s="1">
        <f ca="1">IFERROR(IF(DG162&lt;1,"",DF161),"")</f>
        <v>-50</v>
      </c>
      <c r="DG162" s="1" t="str">
        <f ca="1">IFERROR(DG161-DB161-DC161-DD161,"")</f>
        <v/>
      </c>
      <c r="DH162" t="str">
        <f t="shared" ca="1" si="63"/>
        <v xml:space="preserve"> </v>
      </c>
      <c r="DK162">
        <f t="shared" ca="1" si="53"/>
        <v>1</v>
      </c>
      <c r="DM162">
        <f t="shared" ca="1" si="60"/>
        <v>1</v>
      </c>
      <c r="DN162">
        <f t="shared" ca="1" si="61"/>
        <v>1</v>
      </c>
      <c r="DO162">
        <f t="shared" ca="1" si="62"/>
        <v>1</v>
      </c>
    </row>
    <row r="163" spans="103:119" x14ac:dyDescent="0.25">
      <c r="CY163" s="1" t="s">
        <v>238</v>
      </c>
      <c r="CZ163" s="1" t="str">
        <f>$CZ$6</f>
        <v>Chester Wilkinson</v>
      </c>
      <c r="DA163" t="str">
        <f t="shared" ca="1" si="47"/>
        <v/>
      </c>
      <c r="DB163">
        <f t="shared" ca="1" si="57"/>
        <v>26</v>
      </c>
      <c r="DC163">
        <f t="shared" ca="1" si="58"/>
        <v>0</v>
      </c>
      <c r="DD163">
        <f t="shared" ca="1" si="59"/>
        <v>0</v>
      </c>
      <c r="DE163" t="str">
        <f t="shared" ca="1" si="48"/>
        <v/>
      </c>
      <c r="DF163" s="1">
        <f ca="1">IFERROR(DF162-DB162-DC162-DD162,"")</f>
        <v>-50</v>
      </c>
      <c r="DG163" s="1" t="str">
        <f ca="1">IF(DF163&lt;1,"",DG162)</f>
        <v/>
      </c>
      <c r="DH163" t="str">
        <f t="shared" ca="1" si="63"/>
        <v xml:space="preserve"> </v>
      </c>
      <c r="DK163">
        <f t="shared" ca="1" si="53"/>
        <v>1</v>
      </c>
      <c r="DM163">
        <f t="shared" ca="1" si="60"/>
        <v>1</v>
      </c>
      <c r="DN163">
        <f t="shared" ca="1" si="61"/>
        <v>1</v>
      </c>
      <c r="DO163">
        <f t="shared" ca="1" si="62"/>
        <v>1</v>
      </c>
    </row>
    <row r="164" spans="103:119" x14ac:dyDescent="0.25">
      <c r="CY164" s="1" t="s">
        <v>239</v>
      </c>
      <c r="CZ164" s="1" t="str">
        <f>$CZ$7</f>
        <v>Alexander Ashley</v>
      </c>
      <c r="DA164" t="str">
        <f t="shared" ca="1" si="47"/>
        <v/>
      </c>
      <c r="DB164">
        <f t="shared" ca="1" si="57"/>
        <v>21</v>
      </c>
      <c r="DC164">
        <f t="shared" ca="1" si="58"/>
        <v>0</v>
      </c>
      <c r="DD164">
        <f t="shared" ca="1" si="59"/>
        <v>0</v>
      </c>
      <c r="DE164" t="str">
        <f t="shared" ca="1" si="48"/>
        <v/>
      </c>
      <c r="DF164" s="1">
        <f ca="1">IFERROR(IF(DG164&lt;1,"",DF163),"")</f>
        <v>-50</v>
      </c>
      <c r="DG164" s="1" t="str">
        <f ca="1">IFERROR(DG163-DB163-DC163-DD163,"")</f>
        <v/>
      </c>
      <c r="DH164" t="str">
        <f t="shared" ca="1" si="63"/>
        <v xml:space="preserve"> </v>
      </c>
      <c r="DK164">
        <f t="shared" ca="1" si="53"/>
        <v>1</v>
      </c>
      <c r="DM164">
        <f t="shared" ca="1" si="60"/>
        <v>1</v>
      </c>
      <c r="DN164">
        <f t="shared" ca="1" si="61"/>
        <v>1</v>
      </c>
      <c r="DO164">
        <f t="shared" ca="1" si="62"/>
        <v>1</v>
      </c>
    </row>
    <row r="165" spans="103:119" x14ac:dyDescent="0.25">
      <c r="CY165" s="1" t="s">
        <v>240</v>
      </c>
      <c r="CZ165" s="1" t="str">
        <f>$CZ$6</f>
        <v>Chester Wilkinson</v>
      </c>
      <c r="DA165" t="str">
        <f t="shared" ca="1" si="47"/>
        <v/>
      </c>
      <c r="DB165">
        <f t="shared" ca="1" si="57"/>
        <v>0</v>
      </c>
      <c r="DC165">
        <f t="shared" ca="1" si="58"/>
        <v>0</v>
      </c>
      <c r="DD165">
        <f t="shared" ca="1" si="59"/>
        <v>0</v>
      </c>
      <c r="DE165" t="str">
        <f t="shared" ca="1" si="48"/>
        <v/>
      </c>
      <c r="DF165" s="1">
        <f ca="1">IFERROR(DF164-DB164-DC164-DD164,"")</f>
        <v>-71</v>
      </c>
      <c r="DG165" s="1" t="str">
        <f ca="1">IF(DF165&lt;1,"",DG164)</f>
        <v/>
      </c>
      <c r="DH165" t="str">
        <f t="shared" ca="1" si="63"/>
        <v xml:space="preserve"> </v>
      </c>
      <c r="DK165">
        <f t="shared" ca="1" si="53"/>
        <v>1</v>
      </c>
      <c r="DM165">
        <f t="shared" ca="1" si="60"/>
        <v>1</v>
      </c>
      <c r="DN165">
        <f t="shared" ca="1" si="61"/>
        <v>1</v>
      </c>
      <c r="DO165">
        <f t="shared" ca="1" si="62"/>
        <v>1</v>
      </c>
    </row>
    <row r="166" spans="103:119" x14ac:dyDescent="0.25">
      <c r="CY166" s="1" t="s">
        <v>241</v>
      </c>
      <c r="CZ166" s="1" t="str">
        <f>$CZ$7</f>
        <v>Alexander Ashley</v>
      </c>
      <c r="DA166" t="str">
        <f t="shared" ca="1" si="47"/>
        <v/>
      </c>
      <c r="DB166">
        <f t="shared" ca="1" si="57"/>
        <v>21</v>
      </c>
      <c r="DC166">
        <f t="shared" ca="1" si="58"/>
        <v>0</v>
      </c>
      <c r="DD166">
        <f t="shared" ca="1" si="59"/>
        <v>0</v>
      </c>
      <c r="DE166" t="str">
        <f t="shared" ca="1" si="48"/>
        <v/>
      </c>
      <c r="DF166" s="1">
        <f ca="1">IFERROR(IF(DG166&lt;1,"",DF165),"")</f>
        <v>-71</v>
      </c>
      <c r="DG166" s="1" t="str">
        <f ca="1">IFERROR(DG165-DB165-DC165-DD165,"")</f>
        <v/>
      </c>
      <c r="DH166" t="str">
        <f t="shared" ca="1" si="63"/>
        <v xml:space="preserve"> </v>
      </c>
      <c r="DK166">
        <f t="shared" ca="1" si="53"/>
        <v>1</v>
      </c>
      <c r="DM166">
        <f t="shared" ca="1" si="60"/>
        <v>1</v>
      </c>
      <c r="DN166">
        <f t="shared" ca="1" si="61"/>
        <v>1</v>
      </c>
      <c r="DO166">
        <f t="shared" ca="1" si="62"/>
        <v>1</v>
      </c>
    </row>
    <row r="167" spans="103:119" x14ac:dyDescent="0.25">
      <c r="CY167" s="1" t="s">
        <v>242</v>
      </c>
      <c r="CZ167" s="1" t="str">
        <f>$CZ$6</f>
        <v>Chester Wilkinson</v>
      </c>
      <c r="DA167" t="str">
        <f t="shared" ca="1" si="47"/>
        <v/>
      </c>
      <c r="DB167">
        <f t="shared" ca="1" si="57"/>
        <v>0</v>
      </c>
      <c r="DC167">
        <f t="shared" ca="1" si="58"/>
        <v>0</v>
      </c>
      <c r="DD167">
        <f t="shared" ca="1" si="59"/>
        <v>0</v>
      </c>
      <c r="DE167" t="str">
        <f t="shared" ca="1" si="48"/>
        <v/>
      </c>
      <c r="DF167" s="1">
        <f ca="1">IFERROR(DF166-DB166-DC166-DD166,"")</f>
        <v>-92</v>
      </c>
      <c r="DG167" s="1" t="str">
        <f ca="1">IF(DF167&lt;1,"",DG166)</f>
        <v/>
      </c>
      <c r="DH167" t="str">
        <f t="shared" ca="1" si="63"/>
        <v xml:space="preserve"> </v>
      </c>
      <c r="DK167">
        <f t="shared" ca="1" si="53"/>
        <v>1</v>
      </c>
      <c r="DM167">
        <f t="shared" ca="1" si="60"/>
        <v>1</v>
      </c>
      <c r="DN167">
        <f t="shared" ca="1" si="61"/>
        <v>1</v>
      </c>
      <c r="DO167">
        <f t="shared" ca="1" si="62"/>
        <v>1</v>
      </c>
    </row>
    <row r="168" spans="103:119" x14ac:dyDescent="0.25">
      <c r="CY168" s="1" t="s">
        <v>243</v>
      </c>
      <c r="CZ168" s="1" t="str">
        <f>$CZ$7</f>
        <v>Alexander Ashley</v>
      </c>
      <c r="DA168" t="str">
        <f t="shared" ca="1" si="47"/>
        <v/>
      </c>
      <c r="DB168">
        <f t="shared" ca="1" si="57"/>
        <v>0</v>
      </c>
      <c r="DC168">
        <f t="shared" ca="1" si="58"/>
        <v>0</v>
      </c>
      <c r="DD168">
        <f t="shared" ca="1" si="59"/>
        <v>0</v>
      </c>
      <c r="DE168" t="str">
        <f t="shared" ca="1" si="48"/>
        <v/>
      </c>
      <c r="DF168" s="1">
        <f ca="1">IFERROR(IF(DG168&lt;1,"",DF167),"")</f>
        <v>-92</v>
      </c>
      <c r="DG168" s="1" t="str">
        <f ca="1">IFERROR(DG167-DB167-DC167-DD167,"")</f>
        <v/>
      </c>
      <c r="DH168" t="str">
        <f t="shared" ref="DH168:DH171" ca="1" si="64">IF(DH167="",IFERROR(_xlfn.IFS(DF168&lt;1,_xlfn.CONCAT($CZ$7," WINS!"),DG168&lt;1,_xlfn.CONCAT($CZ$6," WINS!")),"")," ")</f>
        <v xml:space="preserve"> </v>
      </c>
      <c r="DK168">
        <f t="shared" ca="1" si="53"/>
        <v>1</v>
      </c>
      <c r="DM168">
        <f t="shared" ca="1" si="60"/>
        <v>1</v>
      </c>
      <c r="DN168">
        <f t="shared" ca="1" si="61"/>
        <v>1</v>
      </c>
      <c r="DO168">
        <f t="shared" ca="1" si="62"/>
        <v>1</v>
      </c>
    </row>
    <row r="169" spans="103:119" x14ac:dyDescent="0.25">
      <c r="CY169" s="1" t="s">
        <v>244</v>
      </c>
      <c r="CZ169" s="1" t="str">
        <f>$CZ$6</f>
        <v>Chester Wilkinson</v>
      </c>
      <c r="DA169" t="str">
        <f t="shared" ca="1" si="47"/>
        <v/>
      </c>
      <c r="DB169">
        <f t="shared" ca="1" si="57"/>
        <v>0</v>
      </c>
      <c r="DC169">
        <f t="shared" ca="1" si="58"/>
        <v>0</v>
      </c>
      <c r="DD169">
        <f t="shared" ca="1" si="59"/>
        <v>0</v>
      </c>
      <c r="DE169" t="str">
        <f t="shared" ca="1" si="48"/>
        <v/>
      </c>
      <c r="DF169" s="1">
        <f ca="1">IFERROR(DF168-DB168-DC168-DD168,"")</f>
        <v>-92</v>
      </c>
      <c r="DG169" s="1" t="str">
        <f ca="1">IF(DF169&lt;1,"",DG168)</f>
        <v/>
      </c>
      <c r="DH169" t="str">
        <f t="shared" ca="1" si="64"/>
        <v xml:space="preserve"> </v>
      </c>
      <c r="DK169">
        <f t="shared" ca="1" si="53"/>
        <v>1</v>
      </c>
      <c r="DM169">
        <f t="shared" ca="1" si="60"/>
        <v>1</v>
      </c>
      <c r="DN169">
        <f t="shared" ca="1" si="61"/>
        <v>1</v>
      </c>
      <c r="DO169">
        <f t="shared" ca="1" si="62"/>
        <v>1</v>
      </c>
    </row>
    <row r="170" spans="103:119" x14ac:dyDescent="0.25">
      <c r="CY170" s="1" t="s">
        <v>245</v>
      </c>
      <c r="CZ170" s="1" t="str">
        <f>$CZ$7</f>
        <v>Alexander Ashley</v>
      </c>
      <c r="DA170" t="str">
        <f t="shared" ca="1" si="47"/>
        <v/>
      </c>
      <c r="DB170">
        <f t="shared" ca="1" si="57"/>
        <v>0</v>
      </c>
      <c r="DC170">
        <f t="shared" ca="1" si="58"/>
        <v>0</v>
      </c>
      <c r="DD170">
        <f t="shared" ca="1" si="59"/>
        <v>0</v>
      </c>
      <c r="DE170" t="str">
        <f t="shared" ca="1" si="48"/>
        <v/>
      </c>
      <c r="DF170" s="1">
        <f ca="1">IFERROR(IF(DG170&lt;1,"",DF169),"")</f>
        <v>-92</v>
      </c>
      <c r="DG170" s="1" t="str">
        <f ca="1">IFERROR(DG169-DB169-DC169-DD169,"")</f>
        <v/>
      </c>
      <c r="DH170" t="str">
        <f t="shared" ca="1" si="64"/>
        <v xml:space="preserve"> </v>
      </c>
      <c r="DK170">
        <f t="shared" ca="1" si="53"/>
        <v>1</v>
      </c>
      <c r="DM170">
        <f t="shared" ca="1" si="60"/>
        <v>1</v>
      </c>
      <c r="DN170">
        <f t="shared" ca="1" si="61"/>
        <v>1</v>
      </c>
      <c r="DO170">
        <f t="shared" ca="1" si="62"/>
        <v>1</v>
      </c>
    </row>
    <row r="171" spans="103:119" x14ac:dyDescent="0.25">
      <c r="CY171" s="1" t="s">
        <v>246</v>
      </c>
      <c r="CZ171" s="1" t="str">
        <f>$CZ$6</f>
        <v>Chester Wilkinson</v>
      </c>
      <c r="DA171" t="str">
        <f t="shared" ca="1" si="47"/>
        <v/>
      </c>
      <c r="DB171">
        <f t="shared" ca="1" si="57"/>
        <v>0</v>
      </c>
      <c r="DC171">
        <f t="shared" ca="1" si="58"/>
        <v>0</v>
      </c>
      <c r="DD171">
        <f t="shared" ca="1" si="59"/>
        <v>0</v>
      </c>
      <c r="DE171" t="str">
        <f t="shared" ca="1" si="48"/>
        <v/>
      </c>
      <c r="DF171" s="1">
        <f ca="1">IFERROR(DF170-DB170-DC170-DD170,"")</f>
        <v>-92</v>
      </c>
      <c r="DG171" s="1" t="str">
        <f ca="1">IF(DF171&lt;1,"",DG170)</f>
        <v/>
      </c>
      <c r="DH171" t="str">
        <f t="shared" ca="1" si="64"/>
        <v xml:space="preserve"> </v>
      </c>
      <c r="DK171">
        <f t="shared" ca="1" si="53"/>
        <v>1</v>
      </c>
      <c r="DM171">
        <f t="shared" ca="1" si="60"/>
        <v>1</v>
      </c>
      <c r="DN171">
        <f t="shared" ca="1" si="61"/>
        <v>1</v>
      </c>
      <c r="DO171">
        <f t="shared" ca="1" si="62"/>
        <v>1</v>
      </c>
    </row>
    <row r="172" spans="103:119" x14ac:dyDescent="0.25">
      <c r="CY172" s="1" t="s">
        <v>247</v>
      </c>
      <c r="CZ172" s="1" t="str">
        <f>$CZ$7</f>
        <v>Alexander Ashley</v>
      </c>
      <c r="DA172" t="str">
        <f t="shared" ca="1" si="47"/>
        <v/>
      </c>
      <c r="DB172">
        <f t="shared" ca="1" si="57"/>
        <v>0</v>
      </c>
      <c r="DC172">
        <f t="shared" ca="1" si="58"/>
        <v>0</v>
      </c>
      <c r="DD172">
        <f t="shared" ca="1" si="59"/>
        <v>0</v>
      </c>
      <c r="DE172" t="str">
        <f t="shared" ca="1" si="48"/>
        <v/>
      </c>
      <c r="DF172" s="1">
        <f ca="1">IFERROR(IF(DG172&lt;1,"",DF171),"")</f>
        <v>-92</v>
      </c>
      <c r="DG172" s="1" t="str">
        <f ca="1">IFERROR(DG171-DB171-DC171-DD171,"")</f>
        <v/>
      </c>
      <c r="DH172" t="str">
        <f t="shared" ref="DH172:DH173" ca="1" si="65">IF(DH171="",IFERROR(_xlfn.IFS(DF172&lt;1,_xlfn.CONCAT($CZ$7," WINS!"),DG172&lt;1,_xlfn.CONCAT($CZ$6," WINS!")),"")," ")</f>
        <v xml:space="preserve"> </v>
      </c>
      <c r="DK172">
        <f t="shared" ca="1" si="53"/>
        <v>1</v>
      </c>
      <c r="DM172">
        <f t="shared" ca="1" si="60"/>
        <v>1</v>
      </c>
      <c r="DN172">
        <f t="shared" ca="1" si="61"/>
        <v>1</v>
      </c>
      <c r="DO172">
        <f t="shared" ca="1" si="62"/>
        <v>1</v>
      </c>
    </row>
    <row r="173" spans="103:119" x14ac:dyDescent="0.25">
      <c r="CY173" s="1" t="s">
        <v>248</v>
      </c>
      <c r="CZ173" s="1" t="str">
        <f>$CZ$6</f>
        <v>Chester Wilkinson</v>
      </c>
      <c r="DA173" t="str">
        <f t="shared" ca="1" si="47"/>
        <v/>
      </c>
      <c r="DB173">
        <f t="shared" ca="1" si="57"/>
        <v>0</v>
      </c>
      <c r="DC173">
        <f t="shared" ca="1" si="58"/>
        <v>0</v>
      </c>
      <c r="DD173">
        <f t="shared" ca="1" si="59"/>
        <v>0</v>
      </c>
      <c r="DE173" t="str">
        <f t="shared" ca="1" si="48"/>
        <v/>
      </c>
      <c r="DF173" s="1">
        <f ca="1">IFERROR(DF172-DB172-DC172-DD172,"")</f>
        <v>-92</v>
      </c>
      <c r="DG173" s="1" t="str">
        <f ca="1">IF(DF173&lt;1,"",DG172)</f>
        <v/>
      </c>
      <c r="DH173" t="str">
        <f t="shared" ca="1" si="65"/>
        <v xml:space="preserve"> </v>
      </c>
      <c r="DK173">
        <f t="shared" ca="1" si="53"/>
        <v>1</v>
      </c>
      <c r="DM173">
        <f t="shared" ca="1" si="60"/>
        <v>1</v>
      </c>
      <c r="DN173">
        <f t="shared" ca="1" si="61"/>
        <v>1</v>
      </c>
      <c r="DO173">
        <f t="shared" ca="1" si="62"/>
        <v>1</v>
      </c>
    </row>
    <row r="174" spans="103:119" x14ac:dyDescent="0.25">
      <c r="CY174" s="1" t="s">
        <v>249</v>
      </c>
      <c r="CZ174" s="1" t="str">
        <f>$CZ$7</f>
        <v>Alexander Ashley</v>
      </c>
      <c r="DA174" t="str">
        <f t="shared" ca="1" si="47"/>
        <v/>
      </c>
      <c r="DB174">
        <f t="shared" ca="1" si="57"/>
        <v>0</v>
      </c>
      <c r="DC174">
        <f t="shared" ca="1" si="58"/>
        <v>0</v>
      </c>
      <c r="DD174">
        <f t="shared" ca="1" si="59"/>
        <v>0</v>
      </c>
      <c r="DE174" t="str">
        <f t="shared" ca="1" si="48"/>
        <v/>
      </c>
      <c r="DF174" s="1">
        <f ca="1">IFERROR(IF(DG174&lt;1,"",DF173),"")</f>
        <v>-92</v>
      </c>
      <c r="DG174" s="1" t="str">
        <f ca="1">IFERROR(DG173-DB173-DC173-DD173,"")</f>
        <v/>
      </c>
      <c r="DH174" t="str">
        <f t="shared" ref="DH174" ca="1" si="66">IF(DH173="",IFERROR(_xlfn.IFS(DF174&lt;1,_xlfn.CONCAT($CZ$7," WINS!"),DG174&lt;1,_xlfn.CONCAT($CZ$6," WINS!")),"")," ")</f>
        <v xml:space="preserve"> </v>
      </c>
      <c r="DK174">
        <f t="shared" ca="1" si="53"/>
        <v>1</v>
      </c>
      <c r="DM174">
        <f t="shared" ca="1" si="60"/>
        <v>1</v>
      </c>
      <c r="DN174">
        <f t="shared" ca="1" si="61"/>
        <v>1</v>
      </c>
      <c r="DO174">
        <f t="shared" ca="1" si="62"/>
        <v>1</v>
      </c>
    </row>
    <row r="175" spans="103:119" x14ac:dyDescent="0.25">
      <c r="DF175" s="34"/>
      <c r="DG175" s="34"/>
    </row>
  </sheetData>
  <mergeCells count="5">
    <mergeCell ref="DQ9:DQ13"/>
    <mergeCell ref="DA8:DG8"/>
    <mergeCell ref="DB66:DD67"/>
    <mergeCell ref="DA10:DG10"/>
    <mergeCell ref="DA68:DG68"/>
  </mergeCells>
  <conditionalFormatting sqref="DF125:DG153">
    <cfRule type="cellIs" dxfId="24" priority="5" operator="lessThan">
      <formula>1</formula>
    </cfRule>
  </conditionalFormatting>
  <conditionalFormatting sqref="DF154:DG167">
    <cfRule type="cellIs" dxfId="23" priority="4" operator="lessThan">
      <formula>1</formula>
    </cfRule>
  </conditionalFormatting>
  <conditionalFormatting sqref="DF168:DG171">
    <cfRule type="cellIs" dxfId="22" priority="3" operator="lessThan">
      <formula>1</formula>
    </cfRule>
  </conditionalFormatting>
  <conditionalFormatting sqref="DF172:DG173">
    <cfRule type="cellIs" dxfId="21" priority="2" operator="lessThan">
      <formula>1</formula>
    </cfRule>
  </conditionalFormatting>
  <conditionalFormatting sqref="DF174:DG174">
    <cfRule type="cellIs" dxfId="20" priority="1" operator="lessThan">
      <formula>1</formula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45E4DE8D-F33B-4AEE-9C30-1AF106E8F2D6}">
          <x14:formula1>
            <xm:f>Chars!$A$2:$A$30</xm:f>
          </x14:formula1>
          <xm:sqref>CZ6:CZ7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2A5C3C-40A7-4A3D-9F9C-34991C20D591}">
  <dimension ref="A1:DY175"/>
  <sheetViews>
    <sheetView zoomScaleNormal="100" workbookViewId="0">
      <pane xSplit="1" ySplit="1" topLeftCell="CQ133" activePane="bottomRight" state="frozen"/>
      <selection pane="topRight" activeCell="B1" sqref="B1"/>
      <selection pane="bottomLeft" activeCell="A2" sqref="A2"/>
      <selection pane="bottomRight" activeCell="DA125" sqref="DA125:DA174"/>
    </sheetView>
  </sheetViews>
  <sheetFormatPr defaultRowHeight="15" x14ac:dyDescent="0.25"/>
  <cols>
    <col min="1" max="1" width="9.140625" style="1"/>
    <col min="2" max="2" width="4" style="1" customWidth="1"/>
    <col min="3" max="3" width="4" customWidth="1"/>
    <col min="4" max="102" width="3.7109375" customWidth="1"/>
    <col min="104" max="104" width="31.85546875" customWidth="1"/>
    <col min="106" max="106" width="10.28515625" bestFit="1" customWidth="1"/>
    <col min="108" max="108" width="10" customWidth="1"/>
    <col min="110" max="110" width="10.28515625" customWidth="1"/>
    <col min="126" max="126" width="20.42578125" customWidth="1"/>
    <col min="127" max="127" width="21.42578125" customWidth="1"/>
    <col min="129" max="129" width="28.140625" customWidth="1"/>
  </cols>
  <sheetData>
    <row r="1" spans="1:129" s="1" customFormat="1" ht="15.75" thickBot="1" x14ac:dyDescent="0.3">
      <c r="A1" s="1" t="s">
        <v>27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DA1" s="6" t="s">
        <v>0</v>
      </c>
      <c r="DB1" s="6" t="s">
        <v>1</v>
      </c>
      <c r="DC1" s="6" t="s">
        <v>2</v>
      </c>
      <c r="DD1" s="6" t="s">
        <v>3</v>
      </c>
      <c r="DE1" s="7" t="s">
        <v>4</v>
      </c>
      <c r="DF1" s="7" t="s">
        <v>5</v>
      </c>
      <c r="DG1" s="7" t="s">
        <v>6</v>
      </c>
    </row>
    <row r="2" spans="1:129" ht="16.5" thickBot="1" x14ac:dyDescent="0.3">
      <c r="A2" s="1">
        <v>40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4">
        <v>1</v>
      </c>
      <c r="AG2" s="4">
        <v>1</v>
      </c>
      <c r="AH2" s="4">
        <v>1</v>
      </c>
      <c r="AI2" s="4">
        <v>1</v>
      </c>
      <c r="AJ2" s="4">
        <v>1</v>
      </c>
      <c r="AK2" s="4">
        <v>1</v>
      </c>
      <c r="AL2" s="4">
        <v>1</v>
      </c>
      <c r="AM2" s="4">
        <v>1</v>
      </c>
      <c r="AN2" s="4">
        <v>1</v>
      </c>
      <c r="AO2" s="4">
        <v>1</v>
      </c>
      <c r="AP2" s="4">
        <v>1</v>
      </c>
      <c r="AQ2" s="4">
        <v>1</v>
      </c>
      <c r="AR2" s="4">
        <v>1</v>
      </c>
      <c r="AS2" s="4">
        <v>1</v>
      </c>
      <c r="AT2" s="4">
        <v>1</v>
      </c>
      <c r="AU2" s="4">
        <v>1</v>
      </c>
      <c r="AV2" s="4">
        <v>1</v>
      </c>
      <c r="AW2" s="4">
        <v>1</v>
      </c>
      <c r="AX2" s="4">
        <v>1</v>
      </c>
      <c r="AY2" s="4">
        <v>1</v>
      </c>
      <c r="AZ2" s="4">
        <v>1</v>
      </c>
      <c r="BA2" s="4">
        <v>1</v>
      </c>
      <c r="BB2" s="4">
        <v>1</v>
      </c>
      <c r="BC2" s="4">
        <v>1</v>
      </c>
      <c r="BD2" s="4">
        <v>1</v>
      </c>
      <c r="BE2" s="4">
        <v>1</v>
      </c>
      <c r="BF2" s="4">
        <v>1</v>
      </c>
      <c r="BG2" s="4">
        <v>1</v>
      </c>
      <c r="BH2" s="4">
        <v>1</v>
      </c>
      <c r="BI2" s="4">
        <v>1</v>
      </c>
      <c r="BJ2" s="3">
        <v>3</v>
      </c>
      <c r="BK2" s="3">
        <v>3</v>
      </c>
      <c r="BL2" s="3">
        <v>3</v>
      </c>
      <c r="BM2" s="3">
        <v>3</v>
      </c>
      <c r="BN2" s="3">
        <v>3</v>
      </c>
      <c r="BO2" s="3">
        <v>3</v>
      </c>
      <c r="BP2" s="3">
        <v>3</v>
      </c>
      <c r="BQ2" s="3">
        <v>3</v>
      </c>
      <c r="BR2" s="3">
        <v>3</v>
      </c>
      <c r="BS2" s="3">
        <v>3</v>
      </c>
      <c r="BT2" s="3">
        <v>3</v>
      </c>
      <c r="BU2" s="3">
        <v>3</v>
      </c>
      <c r="BV2" s="3">
        <v>3</v>
      </c>
      <c r="BW2" s="3">
        <v>3</v>
      </c>
      <c r="BX2" s="3">
        <v>3</v>
      </c>
      <c r="BY2" s="3">
        <v>3</v>
      </c>
      <c r="BZ2" s="3">
        <v>3</v>
      </c>
      <c r="CA2" s="3">
        <v>3</v>
      </c>
      <c r="CB2" s="3">
        <v>3</v>
      </c>
      <c r="CC2" s="3">
        <v>3</v>
      </c>
      <c r="CD2" s="3">
        <v>3</v>
      </c>
      <c r="CE2" s="3">
        <v>3</v>
      </c>
      <c r="CF2" s="3">
        <v>3</v>
      </c>
      <c r="CG2" s="3">
        <v>3</v>
      </c>
      <c r="CH2" s="3">
        <v>3</v>
      </c>
      <c r="CI2" s="3">
        <v>3</v>
      </c>
      <c r="CJ2" s="3">
        <v>3</v>
      </c>
      <c r="CK2" s="3">
        <v>3</v>
      </c>
      <c r="CL2" s="3">
        <v>3</v>
      </c>
      <c r="CM2" s="3">
        <v>3</v>
      </c>
      <c r="CN2" s="2">
        <v>5</v>
      </c>
      <c r="CO2" s="2">
        <v>5</v>
      </c>
      <c r="CP2" s="2">
        <v>5</v>
      </c>
      <c r="CQ2" s="2">
        <v>5</v>
      </c>
      <c r="CR2" s="2">
        <v>5</v>
      </c>
      <c r="CS2" s="2">
        <v>5</v>
      </c>
      <c r="CT2" s="2">
        <v>5</v>
      </c>
      <c r="CU2" s="2">
        <v>5</v>
      </c>
      <c r="CV2" s="2">
        <v>5</v>
      </c>
      <c r="CW2" s="2">
        <v>5</v>
      </c>
      <c r="CZ2" s="1" t="s">
        <v>24</v>
      </c>
      <c r="DA2">
        <v>1</v>
      </c>
      <c r="DB2">
        <v>10</v>
      </c>
      <c r="DC2">
        <v>20</v>
      </c>
      <c r="DD2">
        <v>30</v>
      </c>
      <c r="DE2">
        <v>40</v>
      </c>
      <c r="DF2">
        <v>30</v>
      </c>
      <c r="DG2">
        <v>20</v>
      </c>
      <c r="DT2" s="10" t="s">
        <v>29</v>
      </c>
      <c r="DU2" s="10" t="s">
        <v>30</v>
      </c>
      <c r="DV2" s="10" t="s">
        <v>31</v>
      </c>
      <c r="DW2" s="10" t="s">
        <v>32</v>
      </c>
      <c r="DX2" s="11">
        <v>2</v>
      </c>
      <c r="DY2" s="10" t="s">
        <v>101</v>
      </c>
    </row>
    <row r="3" spans="1:129" ht="39.75" customHeight="1" thickBot="1" x14ac:dyDescent="0.3">
      <c r="A3" s="1">
        <v>39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4">
        <v>1</v>
      </c>
      <c r="AL3" s="4">
        <v>1</v>
      </c>
      <c r="AM3" s="4">
        <v>1</v>
      </c>
      <c r="AN3" s="4">
        <v>1</v>
      </c>
      <c r="AO3" s="4">
        <v>1</v>
      </c>
      <c r="AP3" s="4">
        <v>1</v>
      </c>
      <c r="AQ3" s="4">
        <v>1</v>
      </c>
      <c r="AR3" s="4">
        <v>1</v>
      </c>
      <c r="AS3" s="4">
        <v>1</v>
      </c>
      <c r="AT3" s="4">
        <v>1</v>
      </c>
      <c r="AU3" s="4">
        <v>1</v>
      </c>
      <c r="AV3" s="4">
        <v>1</v>
      </c>
      <c r="AW3" s="4">
        <v>1</v>
      </c>
      <c r="AX3" s="4">
        <v>1</v>
      </c>
      <c r="AY3" s="4">
        <v>1</v>
      </c>
      <c r="AZ3" s="4">
        <v>1</v>
      </c>
      <c r="BA3" s="4">
        <v>1</v>
      </c>
      <c r="BB3" s="4">
        <v>1</v>
      </c>
      <c r="BC3" s="4">
        <v>1</v>
      </c>
      <c r="BD3" s="4">
        <v>1</v>
      </c>
      <c r="BE3" s="4">
        <v>1</v>
      </c>
      <c r="BF3" s="4">
        <v>1</v>
      </c>
      <c r="BG3" s="4">
        <v>1</v>
      </c>
      <c r="BH3" s="4">
        <v>1</v>
      </c>
      <c r="BI3" s="4">
        <v>1</v>
      </c>
      <c r="BJ3" s="4">
        <v>1</v>
      </c>
      <c r="BK3" s="4">
        <v>1</v>
      </c>
      <c r="BL3" s="4">
        <v>1</v>
      </c>
      <c r="BM3" s="4">
        <v>1</v>
      </c>
      <c r="BN3" s="4">
        <v>1</v>
      </c>
      <c r="BO3" s="3">
        <v>3</v>
      </c>
      <c r="BP3" s="3">
        <v>3</v>
      </c>
      <c r="BQ3" s="3">
        <v>3</v>
      </c>
      <c r="BR3" s="3">
        <v>3</v>
      </c>
      <c r="BS3" s="3">
        <v>3</v>
      </c>
      <c r="BT3" s="3">
        <v>3</v>
      </c>
      <c r="BU3" s="3">
        <v>3</v>
      </c>
      <c r="BV3" s="3">
        <v>3</v>
      </c>
      <c r="BW3" s="3">
        <v>3</v>
      </c>
      <c r="BX3" s="3">
        <v>3</v>
      </c>
      <c r="BY3" s="3">
        <v>3</v>
      </c>
      <c r="BZ3" s="3">
        <v>3</v>
      </c>
      <c r="CA3" s="3">
        <v>3</v>
      </c>
      <c r="CB3" s="3">
        <v>3</v>
      </c>
      <c r="CC3" s="3">
        <v>3</v>
      </c>
      <c r="CD3" s="3">
        <v>3</v>
      </c>
      <c r="CE3" s="3">
        <v>3</v>
      </c>
      <c r="CF3" s="3">
        <v>3</v>
      </c>
      <c r="CG3" s="3">
        <v>3</v>
      </c>
      <c r="CH3" s="3">
        <v>3</v>
      </c>
      <c r="CI3" s="3">
        <v>3</v>
      </c>
      <c r="CJ3" s="3">
        <v>3</v>
      </c>
      <c r="CK3" s="3">
        <v>3</v>
      </c>
      <c r="CL3" s="3">
        <v>3</v>
      </c>
      <c r="CM3" s="3">
        <v>3</v>
      </c>
      <c r="CN3" s="3">
        <v>3</v>
      </c>
      <c r="CO3" s="3">
        <v>3</v>
      </c>
      <c r="CP3" s="3">
        <v>3</v>
      </c>
      <c r="CQ3" s="3">
        <v>3</v>
      </c>
      <c r="CR3" s="2">
        <v>5</v>
      </c>
      <c r="CS3" s="2">
        <v>5</v>
      </c>
      <c r="CT3" s="2">
        <v>5</v>
      </c>
      <c r="CU3" s="2">
        <v>5</v>
      </c>
      <c r="CV3" s="2">
        <v>5</v>
      </c>
      <c r="CW3" s="2">
        <v>5</v>
      </c>
      <c r="CZ3" s="1" t="s">
        <v>7</v>
      </c>
      <c r="DA3">
        <v>50</v>
      </c>
      <c r="DB3">
        <v>20</v>
      </c>
      <c r="DC3">
        <v>90</v>
      </c>
      <c r="DD3">
        <v>80</v>
      </c>
      <c r="DE3">
        <v>70</v>
      </c>
      <c r="DF3">
        <v>60</v>
      </c>
      <c r="DG3">
        <v>50</v>
      </c>
      <c r="DI3" t="s">
        <v>106</v>
      </c>
      <c r="DT3" s="10" t="s">
        <v>33</v>
      </c>
      <c r="DU3" s="10" t="s">
        <v>34</v>
      </c>
      <c r="DV3" s="10" t="s">
        <v>35</v>
      </c>
      <c r="DW3" s="10" t="s">
        <v>36</v>
      </c>
      <c r="DX3" s="11">
        <v>2</v>
      </c>
      <c r="DY3" s="10" t="s">
        <v>102</v>
      </c>
    </row>
    <row r="4" spans="1:129" ht="27" customHeight="1" thickBot="1" x14ac:dyDescent="0.3">
      <c r="A4" s="1">
        <v>38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4">
        <v>1</v>
      </c>
      <c r="AL4" s="4">
        <v>1</v>
      </c>
      <c r="AM4" s="4">
        <v>1</v>
      </c>
      <c r="AN4" s="4">
        <v>1</v>
      </c>
      <c r="AO4" s="4">
        <v>1</v>
      </c>
      <c r="AP4" s="4">
        <v>1</v>
      </c>
      <c r="AQ4" s="4">
        <v>1</v>
      </c>
      <c r="AR4" s="4">
        <v>1</v>
      </c>
      <c r="AS4" s="4">
        <v>1</v>
      </c>
      <c r="AT4" s="4">
        <v>1</v>
      </c>
      <c r="AU4" s="4">
        <v>1</v>
      </c>
      <c r="AV4" s="4">
        <v>1</v>
      </c>
      <c r="AW4" s="4">
        <v>1</v>
      </c>
      <c r="AX4" s="4">
        <v>1</v>
      </c>
      <c r="AY4" s="4">
        <v>1</v>
      </c>
      <c r="AZ4" s="4">
        <v>1</v>
      </c>
      <c r="BA4" s="4">
        <v>1</v>
      </c>
      <c r="BB4" s="4">
        <v>1</v>
      </c>
      <c r="BC4" s="4">
        <v>1</v>
      </c>
      <c r="BD4" s="4">
        <v>1</v>
      </c>
      <c r="BE4" s="4">
        <v>1</v>
      </c>
      <c r="BF4" s="4">
        <v>1</v>
      </c>
      <c r="BG4" s="4">
        <v>1</v>
      </c>
      <c r="BH4" s="4">
        <v>1</v>
      </c>
      <c r="BI4" s="4">
        <v>1</v>
      </c>
      <c r="BJ4" s="4">
        <v>1</v>
      </c>
      <c r="BK4" s="4">
        <v>1</v>
      </c>
      <c r="BL4" s="4">
        <v>1</v>
      </c>
      <c r="BM4" s="4">
        <v>1</v>
      </c>
      <c r="BN4" s="4">
        <v>1</v>
      </c>
      <c r="BO4" s="3">
        <v>3</v>
      </c>
      <c r="BP4" s="3">
        <v>3</v>
      </c>
      <c r="BQ4" s="3">
        <v>3</v>
      </c>
      <c r="BR4" s="3">
        <v>3</v>
      </c>
      <c r="BS4" s="3">
        <v>3</v>
      </c>
      <c r="BT4" s="3">
        <v>3</v>
      </c>
      <c r="BU4" s="3">
        <v>3</v>
      </c>
      <c r="BV4" s="3">
        <v>3</v>
      </c>
      <c r="BW4" s="3">
        <v>3</v>
      </c>
      <c r="BX4" s="3">
        <v>3</v>
      </c>
      <c r="BY4" s="3">
        <v>3</v>
      </c>
      <c r="BZ4" s="3">
        <v>3</v>
      </c>
      <c r="CA4" s="3">
        <v>3</v>
      </c>
      <c r="CB4" s="3">
        <v>3</v>
      </c>
      <c r="CC4" s="3">
        <v>3</v>
      </c>
      <c r="CD4" s="3">
        <v>3</v>
      </c>
      <c r="CE4" s="3">
        <v>3</v>
      </c>
      <c r="CF4" s="3">
        <v>3</v>
      </c>
      <c r="CG4" s="3">
        <v>3</v>
      </c>
      <c r="CH4" s="3">
        <v>3</v>
      </c>
      <c r="CI4" s="3">
        <v>3</v>
      </c>
      <c r="CJ4" s="3">
        <v>3</v>
      </c>
      <c r="CK4" s="3">
        <v>3</v>
      </c>
      <c r="CL4" s="3">
        <v>3</v>
      </c>
      <c r="CM4" s="3">
        <v>3</v>
      </c>
      <c r="CN4" s="3">
        <v>3</v>
      </c>
      <c r="CO4" s="3">
        <v>3</v>
      </c>
      <c r="CP4" s="3">
        <v>3</v>
      </c>
      <c r="CQ4" s="3">
        <v>3</v>
      </c>
      <c r="CR4" s="2">
        <v>5</v>
      </c>
      <c r="CS4" s="2">
        <v>5</v>
      </c>
      <c r="CT4" s="2">
        <v>5</v>
      </c>
      <c r="CU4" s="2">
        <v>5</v>
      </c>
      <c r="CV4" s="2">
        <v>5</v>
      </c>
      <c r="CW4" s="2">
        <v>5</v>
      </c>
      <c r="CZ4" s="1" t="s">
        <v>8</v>
      </c>
      <c r="DA4">
        <f>INDEX($B$2:$CW$42, MATCH(DA2,$A$2:$A$42,0), MATCH(DA3,$B$1:$CW$1,0))</f>
        <v>0</v>
      </c>
      <c r="DB4">
        <f t="shared" ref="DB4:DG4" si="0">INDEX($B$2:$CW$42, MATCH(DB2,$A$2:$A$42,0), MATCH(DB3,$B$1:$CW$1,0))</f>
        <v>0</v>
      </c>
      <c r="DC4">
        <f t="shared" si="0"/>
        <v>3</v>
      </c>
      <c r="DD4">
        <f t="shared" si="0"/>
        <v>3</v>
      </c>
      <c r="DE4">
        <f t="shared" si="0"/>
        <v>3</v>
      </c>
      <c r="DF4">
        <f t="shared" si="0"/>
        <v>1</v>
      </c>
      <c r="DG4">
        <f t="shared" si="0"/>
        <v>1</v>
      </c>
      <c r="DI4">
        <v>1</v>
      </c>
      <c r="DT4" s="10" t="s">
        <v>37</v>
      </c>
      <c r="DU4" s="10" t="s">
        <v>38</v>
      </c>
      <c r="DV4" s="10" t="s">
        <v>39</v>
      </c>
      <c r="DW4" s="10" t="s">
        <v>40</v>
      </c>
      <c r="DX4" s="11" t="s">
        <v>41</v>
      </c>
      <c r="DY4" s="28" t="s">
        <v>117</v>
      </c>
    </row>
    <row r="5" spans="1:129" ht="16.5" thickBot="1" x14ac:dyDescent="0.3">
      <c r="A5" s="1">
        <v>37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4">
        <v>1</v>
      </c>
      <c r="AL5" s="4">
        <v>1</v>
      </c>
      <c r="AM5" s="4">
        <v>1</v>
      </c>
      <c r="AN5" s="4">
        <v>1</v>
      </c>
      <c r="AO5" s="4">
        <v>1</v>
      </c>
      <c r="AP5" s="4">
        <v>1</v>
      </c>
      <c r="AQ5" s="4">
        <v>1</v>
      </c>
      <c r="AR5" s="4">
        <v>1</v>
      </c>
      <c r="AS5" s="4">
        <v>1</v>
      </c>
      <c r="AT5" s="4">
        <v>1</v>
      </c>
      <c r="AU5" s="4">
        <v>1</v>
      </c>
      <c r="AV5" s="4">
        <v>1</v>
      </c>
      <c r="AW5" s="4">
        <v>1</v>
      </c>
      <c r="AX5" s="4">
        <v>1</v>
      </c>
      <c r="AY5" s="4">
        <v>1</v>
      </c>
      <c r="AZ5" s="4">
        <v>1</v>
      </c>
      <c r="BA5" s="4">
        <v>1</v>
      </c>
      <c r="BB5" s="4">
        <v>1</v>
      </c>
      <c r="BC5" s="4">
        <v>1</v>
      </c>
      <c r="BD5" s="4">
        <v>1</v>
      </c>
      <c r="BE5" s="4">
        <v>1</v>
      </c>
      <c r="BF5" s="4">
        <v>1</v>
      </c>
      <c r="BG5" s="4">
        <v>1</v>
      </c>
      <c r="BH5" s="4">
        <v>1</v>
      </c>
      <c r="BI5" s="4">
        <v>1</v>
      </c>
      <c r="BJ5" s="4">
        <v>1</v>
      </c>
      <c r="BK5" s="4">
        <v>1</v>
      </c>
      <c r="BL5" s="4">
        <v>1</v>
      </c>
      <c r="BM5" s="4">
        <v>1</v>
      </c>
      <c r="BN5" s="4">
        <v>1</v>
      </c>
      <c r="BO5" s="3">
        <v>3</v>
      </c>
      <c r="BP5" s="3">
        <v>3</v>
      </c>
      <c r="BQ5" s="3">
        <v>3</v>
      </c>
      <c r="BR5" s="3">
        <v>3</v>
      </c>
      <c r="BS5" s="3">
        <v>3</v>
      </c>
      <c r="BT5" s="3">
        <v>3</v>
      </c>
      <c r="BU5" s="3">
        <v>3</v>
      </c>
      <c r="BV5" s="3">
        <v>3</v>
      </c>
      <c r="BW5" s="3">
        <v>3</v>
      </c>
      <c r="BX5" s="3">
        <v>3</v>
      </c>
      <c r="BY5" s="3">
        <v>3</v>
      </c>
      <c r="BZ5" s="3">
        <v>3</v>
      </c>
      <c r="CA5" s="3">
        <v>3</v>
      </c>
      <c r="CB5" s="3">
        <v>3</v>
      </c>
      <c r="CC5" s="3">
        <v>3</v>
      </c>
      <c r="CD5" s="3">
        <v>3</v>
      </c>
      <c r="CE5" s="3">
        <v>3</v>
      </c>
      <c r="CF5" s="3">
        <v>3</v>
      </c>
      <c r="CG5" s="3">
        <v>3</v>
      </c>
      <c r="CH5" s="3">
        <v>3</v>
      </c>
      <c r="CI5" s="3">
        <v>3</v>
      </c>
      <c r="CJ5" s="3">
        <v>3</v>
      </c>
      <c r="CK5" s="3">
        <v>3</v>
      </c>
      <c r="CL5" s="3">
        <v>3</v>
      </c>
      <c r="CM5" s="3">
        <v>3</v>
      </c>
      <c r="CN5" s="3">
        <v>3</v>
      </c>
      <c r="CO5" s="3">
        <v>3</v>
      </c>
      <c r="CP5" s="3">
        <v>3</v>
      </c>
      <c r="CQ5" s="3">
        <v>3</v>
      </c>
      <c r="CR5" s="2">
        <v>5</v>
      </c>
      <c r="CS5" s="2">
        <v>5</v>
      </c>
      <c r="CT5" s="2">
        <v>5</v>
      </c>
      <c r="CU5" s="2">
        <v>5</v>
      </c>
      <c r="CV5" s="2">
        <v>5</v>
      </c>
      <c r="CW5" s="2">
        <v>5</v>
      </c>
      <c r="DH5" t="s">
        <v>87</v>
      </c>
      <c r="DI5" t="s">
        <v>105</v>
      </c>
      <c r="DJ5" s="39" t="s">
        <v>227</v>
      </c>
      <c r="DK5" s="39" t="s">
        <v>228</v>
      </c>
      <c r="DL5" s="39" t="s">
        <v>229</v>
      </c>
      <c r="DT5" s="10" t="s">
        <v>42</v>
      </c>
      <c r="DU5" s="10" t="s">
        <v>34</v>
      </c>
      <c r="DV5" s="10" t="s">
        <v>43</v>
      </c>
      <c r="DW5" s="10" t="s">
        <v>44</v>
      </c>
      <c r="DX5" s="11" t="s">
        <v>45</v>
      </c>
      <c r="DY5" s="10" t="s">
        <v>103</v>
      </c>
    </row>
    <row r="6" spans="1:129" ht="16.5" thickBot="1" x14ac:dyDescent="0.3">
      <c r="A6" s="1">
        <v>36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4">
        <v>1</v>
      </c>
      <c r="AL6" s="4">
        <v>1</v>
      </c>
      <c r="AM6" s="4">
        <v>1</v>
      </c>
      <c r="AN6" s="4">
        <v>1</v>
      </c>
      <c r="AO6" s="4">
        <v>1</v>
      </c>
      <c r="AP6" s="4">
        <v>1</v>
      </c>
      <c r="AQ6" s="4">
        <v>1</v>
      </c>
      <c r="AR6" s="4">
        <v>1</v>
      </c>
      <c r="AS6" s="4">
        <v>1</v>
      </c>
      <c r="AT6" s="4">
        <v>1</v>
      </c>
      <c r="AU6" s="4">
        <v>1</v>
      </c>
      <c r="AV6" s="4">
        <v>1</v>
      </c>
      <c r="AW6" s="4">
        <v>1</v>
      </c>
      <c r="AX6" s="4">
        <v>1</v>
      </c>
      <c r="AY6" s="4">
        <v>1</v>
      </c>
      <c r="AZ6" s="4">
        <v>1</v>
      </c>
      <c r="BA6" s="4">
        <v>1</v>
      </c>
      <c r="BB6" s="4">
        <v>1</v>
      </c>
      <c r="BC6" s="4">
        <v>1</v>
      </c>
      <c r="BD6" s="4">
        <v>1</v>
      </c>
      <c r="BE6" s="4">
        <v>1</v>
      </c>
      <c r="BF6" s="4">
        <v>1</v>
      </c>
      <c r="BG6" s="4">
        <v>1</v>
      </c>
      <c r="BH6" s="4">
        <v>1</v>
      </c>
      <c r="BI6" s="4">
        <v>1</v>
      </c>
      <c r="BJ6" s="4">
        <v>1</v>
      </c>
      <c r="BK6" s="4">
        <v>1</v>
      </c>
      <c r="BL6" s="4">
        <v>1</v>
      </c>
      <c r="BM6" s="4">
        <v>1</v>
      </c>
      <c r="BN6" s="4">
        <v>1</v>
      </c>
      <c r="BO6" s="3">
        <v>3</v>
      </c>
      <c r="BP6" s="3">
        <v>3</v>
      </c>
      <c r="BQ6" s="3">
        <v>3</v>
      </c>
      <c r="BR6" s="3">
        <v>3</v>
      </c>
      <c r="BS6" s="3">
        <v>3</v>
      </c>
      <c r="BT6" s="3">
        <v>3</v>
      </c>
      <c r="BU6" s="3">
        <v>3</v>
      </c>
      <c r="BV6" s="3">
        <v>3</v>
      </c>
      <c r="BW6" s="3">
        <v>3</v>
      </c>
      <c r="BX6" s="3">
        <v>3</v>
      </c>
      <c r="BY6" s="3">
        <v>3</v>
      </c>
      <c r="BZ6" s="3">
        <v>3</v>
      </c>
      <c r="CA6" s="3">
        <v>3</v>
      </c>
      <c r="CB6" s="3">
        <v>3</v>
      </c>
      <c r="CC6" s="3">
        <v>3</v>
      </c>
      <c r="CD6" s="3">
        <v>3</v>
      </c>
      <c r="CE6" s="3">
        <v>3</v>
      </c>
      <c r="CF6" s="3">
        <v>3</v>
      </c>
      <c r="CG6" s="3">
        <v>3</v>
      </c>
      <c r="CH6" s="3">
        <v>3</v>
      </c>
      <c r="CI6" s="3">
        <v>3</v>
      </c>
      <c r="CJ6" s="3">
        <v>3</v>
      </c>
      <c r="CK6" s="3">
        <v>3</v>
      </c>
      <c r="CL6" s="3">
        <v>3</v>
      </c>
      <c r="CM6" s="3">
        <v>3</v>
      </c>
      <c r="CN6" s="3">
        <v>3</v>
      </c>
      <c r="CO6" s="3">
        <v>3</v>
      </c>
      <c r="CP6" s="3">
        <v>3</v>
      </c>
      <c r="CQ6" s="3">
        <v>3</v>
      </c>
      <c r="CR6" s="2">
        <v>5</v>
      </c>
      <c r="CS6" s="2">
        <v>5</v>
      </c>
      <c r="CT6" s="2">
        <v>5</v>
      </c>
      <c r="CU6" s="2">
        <v>5</v>
      </c>
      <c r="CV6" s="2">
        <v>5</v>
      </c>
      <c r="CW6" s="2">
        <v>5</v>
      </c>
      <c r="CZ6" s="29" t="str">
        <f>main!A2</f>
        <v>Chester Wilkinson</v>
      </c>
      <c r="DA6" s="30">
        <f>SUMIFS(Chars!B$2:B$30,Chars!$A$2:$A$30,calc2!$CZ$6)</f>
        <v>33</v>
      </c>
      <c r="DB6" s="30">
        <f>SUMIFS(Chars!C$2:C$30,Chars!$A$2:$A$30,calc2!$CZ$6)</f>
        <v>30</v>
      </c>
      <c r="DC6" s="30">
        <f>SUMIFS(Chars!D$2:D$30,Chars!$A$2:$A$30,calc2!$CZ$6)</f>
        <v>26</v>
      </c>
      <c r="DD6" s="30">
        <f>SUMIFS(Chars!E$2:E$30,Chars!$A$2:$A$30,calc2!$CZ$6)</f>
        <v>29</v>
      </c>
      <c r="DE6" s="30">
        <f>SUMIFS(Chars!F$2:F$30,Chars!$A$2:$A$30,calc2!$CZ$6)</f>
        <v>39</v>
      </c>
      <c r="DF6" s="30">
        <f>SUMIFS(Chars!G$2:G$30,Chars!$A$2:$A$30,calc2!$CZ$6)</f>
        <v>39</v>
      </c>
      <c r="DG6" s="30">
        <f>SUMIFS(Chars!H$2:H$30,Chars!$A$2:$A$30,calc2!$CZ$6)</f>
        <v>8</v>
      </c>
      <c r="DH6">
        <f>DA6+DB6+DE6+DF6</f>
        <v>141</v>
      </c>
      <c r="DI6">
        <f>$DI$4*(DA6+DB6+DC6+DD6)</f>
        <v>118</v>
      </c>
      <c r="DJ6" s="30">
        <f>SUMIFS(Chars!I$2:I$30,Chars!$A$2:$A$30,calc2!$CZ$6)</f>
        <v>0</v>
      </c>
      <c r="DK6" s="30">
        <f>SUMIFS(Chars!J$2:J$30,Chars!$A$2:$A$30,calc2!$CZ$6)</f>
        <v>0</v>
      </c>
      <c r="DL6" s="30">
        <f>SUMIFS(Chars!K$2:K$30,Chars!$A$2:$A$30,calc2!$CZ$6)</f>
        <v>19</v>
      </c>
      <c r="DT6" s="10" t="s">
        <v>46</v>
      </c>
      <c r="DU6" s="10" t="s">
        <v>38</v>
      </c>
      <c r="DV6" s="10" t="s">
        <v>47</v>
      </c>
      <c r="DW6" s="10" t="s">
        <v>48</v>
      </c>
      <c r="DX6" s="11" t="s">
        <v>41</v>
      </c>
      <c r="DY6" s="10" t="s">
        <v>119</v>
      </c>
    </row>
    <row r="7" spans="1:129" ht="15.75" thickBot="1" x14ac:dyDescent="0.3">
      <c r="A7" s="1">
        <v>35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4">
        <v>1</v>
      </c>
      <c r="AL7" s="4">
        <v>1</v>
      </c>
      <c r="AM7" s="4">
        <v>1</v>
      </c>
      <c r="AN7" s="4">
        <v>1</v>
      </c>
      <c r="AO7" s="4">
        <v>1</v>
      </c>
      <c r="AP7" s="4">
        <v>1</v>
      </c>
      <c r="AQ7" s="4">
        <v>1</v>
      </c>
      <c r="AR7" s="4">
        <v>1</v>
      </c>
      <c r="AS7" s="4">
        <v>1</v>
      </c>
      <c r="AT7" s="4">
        <v>1</v>
      </c>
      <c r="AU7" s="4">
        <v>1</v>
      </c>
      <c r="AV7" s="4">
        <v>1</v>
      </c>
      <c r="AW7" s="4">
        <v>1</v>
      </c>
      <c r="AX7" s="4">
        <v>1</v>
      </c>
      <c r="AY7" s="4">
        <v>1</v>
      </c>
      <c r="AZ7" s="4">
        <v>1</v>
      </c>
      <c r="BA7" s="4">
        <v>1</v>
      </c>
      <c r="BB7" s="4">
        <v>1</v>
      </c>
      <c r="BC7" s="4">
        <v>1</v>
      </c>
      <c r="BD7" s="4">
        <v>1</v>
      </c>
      <c r="BE7" s="4">
        <v>1</v>
      </c>
      <c r="BF7" s="4">
        <v>1</v>
      </c>
      <c r="BG7" s="4">
        <v>1</v>
      </c>
      <c r="BH7" s="4">
        <v>1</v>
      </c>
      <c r="BI7" s="4">
        <v>1</v>
      </c>
      <c r="BJ7" s="4">
        <v>1</v>
      </c>
      <c r="BK7" s="4">
        <v>1</v>
      </c>
      <c r="BL7" s="4">
        <v>1</v>
      </c>
      <c r="BM7" s="4">
        <v>1</v>
      </c>
      <c r="BN7" s="4">
        <v>1</v>
      </c>
      <c r="BO7" s="3">
        <v>3</v>
      </c>
      <c r="BP7" s="3">
        <v>3</v>
      </c>
      <c r="BQ7" s="3">
        <v>3</v>
      </c>
      <c r="BR7" s="3">
        <v>3</v>
      </c>
      <c r="BS7" s="3">
        <v>3</v>
      </c>
      <c r="BT7" s="3">
        <v>3</v>
      </c>
      <c r="BU7" s="3">
        <v>3</v>
      </c>
      <c r="BV7" s="3">
        <v>3</v>
      </c>
      <c r="BW7" s="3">
        <v>3</v>
      </c>
      <c r="BX7" s="3">
        <v>3</v>
      </c>
      <c r="BY7" s="3">
        <v>3</v>
      </c>
      <c r="BZ7" s="3">
        <v>3</v>
      </c>
      <c r="CA7" s="3">
        <v>3</v>
      </c>
      <c r="CB7" s="3">
        <v>3</v>
      </c>
      <c r="CC7" s="3">
        <v>3</v>
      </c>
      <c r="CD7" s="3">
        <v>3</v>
      </c>
      <c r="CE7" s="3">
        <v>3</v>
      </c>
      <c r="CF7" s="3">
        <v>3</v>
      </c>
      <c r="CG7" s="3">
        <v>3</v>
      </c>
      <c r="CH7" s="3">
        <v>3</v>
      </c>
      <c r="CI7" s="3">
        <v>3</v>
      </c>
      <c r="CJ7" s="3">
        <v>3</v>
      </c>
      <c r="CK7" s="3">
        <v>3</v>
      </c>
      <c r="CL7" s="3">
        <v>3</v>
      </c>
      <c r="CM7" s="3">
        <v>3</v>
      </c>
      <c r="CN7" s="3">
        <v>3</v>
      </c>
      <c r="CO7" s="3">
        <v>3</v>
      </c>
      <c r="CP7" s="3">
        <v>3</v>
      </c>
      <c r="CQ7" s="3">
        <v>3</v>
      </c>
      <c r="CR7" s="2">
        <v>5</v>
      </c>
      <c r="CS7" s="2">
        <v>5</v>
      </c>
      <c r="CT7" s="2">
        <v>5</v>
      </c>
      <c r="CU7" s="2">
        <v>5</v>
      </c>
      <c r="CV7" s="2">
        <v>5</v>
      </c>
      <c r="CW7" s="2">
        <v>5</v>
      </c>
      <c r="CZ7" s="29" t="str">
        <f>main!A3</f>
        <v>Alexander Ashley</v>
      </c>
      <c r="DA7" s="30">
        <f>SUMIFS(Chars!B$2:B$30,Chars!$A$2:$A$30,calc2!$CZ$7)</f>
        <v>8</v>
      </c>
      <c r="DB7" s="30">
        <f>SUMIFS(Chars!C$2:C$30,Chars!$A$2:$A$30,calc2!$CZ$7)</f>
        <v>25</v>
      </c>
      <c r="DC7" s="30">
        <f>SUMIFS(Chars!D$2:D$30,Chars!$A$2:$A$30,calc2!$CZ$7)</f>
        <v>21</v>
      </c>
      <c r="DD7" s="30">
        <f>SUMIFS(Chars!E$2:E$30,Chars!$A$2:$A$30,calc2!$CZ$7)</f>
        <v>27</v>
      </c>
      <c r="DE7" s="30">
        <f>SUMIFS(Chars!F$2:F$30,Chars!$A$2:$A$30,calc2!$CZ$7)</f>
        <v>14</v>
      </c>
      <c r="DF7" s="30">
        <f>SUMIFS(Chars!G$2:G$30,Chars!$A$2:$A$30,calc2!$CZ$7)</f>
        <v>6</v>
      </c>
      <c r="DG7" s="30">
        <f>SUMIFS(Chars!H$2:H$30,Chars!$A$2:$A$30,calc2!$CZ$7)</f>
        <v>12</v>
      </c>
      <c r="DH7">
        <f>DA7+DB7+DE7+DF7</f>
        <v>53</v>
      </c>
      <c r="DI7">
        <f>$DI$4*(DA7+DB7+DC7+DD7)</f>
        <v>81</v>
      </c>
      <c r="DJ7" s="30">
        <f>SUMIFS(Chars!I$2:I$30,Chars!$A$2:$A$30,calc2!$CZ$7)</f>
        <v>22</v>
      </c>
      <c r="DK7" s="30">
        <f>SUMIFS(Chars!J$2:J$30,Chars!$A$2:$A$30,calc2!$CZ$7)</f>
        <v>0</v>
      </c>
      <c r="DL7" s="30">
        <f>SUMIFS(Chars!K$2:K$30,Chars!$A$2:$A$30,calc2!$CZ$7)</f>
        <v>0</v>
      </c>
      <c r="DT7" s="22" t="s">
        <v>82</v>
      </c>
      <c r="DU7" s="22" t="s">
        <v>81</v>
      </c>
      <c r="DV7" s="22" t="s">
        <v>100</v>
      </c>
    </row>
    <row r="8" spans="1:129" ht="15.75" thickBot="1" x14ac:dyDescent="0.3">
      <c r="A8" s="1">
        <v>34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4">
        <v>1</v>
      </c>
      <c r="AL8" s="4">
        <v>1</v>
      </c>
      <c r="AM8" s="4">
        <v>1</v>
      </c>
      <c r="AN8" s="4">
        <v>1</v>
      </c>
      <c r="AO8" s="4">
        <v>1</v>
      </c>
      <c r="AP8" s="4">
        <v>1</v>
      </c>
      <c r="AQ8" s="4">
        <v>1</v>
      </c>
      <c r="AR8" s="4">
        <v>1</v>
      </c>
      <c r="AS8" s="4">
        <v>1</v>
      </c>
      <c r="AT8" s="4">
        <v>1</v>
      </c>
      <c r="AU8" s="4">
        <v>1</v>
      </c>
      <c r="AV8" s="4">
        <v>1</v>
      </c>
      <c r="AW8" s="4">
        <v>1</v>
      </c>
      <c r="AX8" s="4">
        <v>1</v>
      </c>
      <c r="AY8" s="4">
        <v>1</v>
      </c>
      <c r="AZ8" s="4">
        <v>1</v>
      </c>
      <c r="BA8" s="4">
        <v>1</v>
      </c>
      <c r="BB8" s="4">
        <v>1</v>
      </c>
      <c r="BC8" s="4">
        <v>1</v>
      </c>
      <c r="BD8" s="4">
        <v>1</v>
      </c>
      <c r="BE8" s="4">
        <v>1</v>
      </c>
      <c r="BF8" s="4">
        <v>1</v>
      </c>
      <c r="BG8" s="4">
        <v>1</v>
      </c>
      <c r="BH8" s="4">
        <v>1</v>
      </c>
      <c r="BI8" s="4">
        <v>1</v>
      </c>
      <c r="BJ8" s="4">
        <v>1</v>
      </c>
      <c r="BK8" s="4">
        <v>1</v>
      </c>
      <c r="BL8" s="4">
        <v>1</v>
      </c>
      <c r="BM8" s="4">
        <v>1</v>
      </c>
      <c r="BN8" s="4">
        <v>1</v>
      </c>
      <c r="BO8" s="3">
        <v>3</v>
      </c>
      <c r="BP8" s="3">
        <v>3</v>
      </c>
      <c r="BQ8" s="3">
        <v>3</v>
      </c>
      <c r="BR8" s="3">
        <v>3</v>
      </c>
      <c r="BS8" s="3">
        <v>3</v>
      </c>
      <c r="BT8" s="3">
        <v>3</v>
      </c>
      <c r="BU8" s="3">
        <v>3</v>
      </c>
      <c r="BV8" s="3">
        <v>3</v>
      </c>
      <c r="BW8" s="3">
        <v>3</v>
      </c>
      <c r="BX8" s="3">
        <v>3</v>
      </c>
      <c r="BY8" s="3">
        <v>3</v>
      </c>
      <c r="BZ8" s="3">
        <v>3</v>
      </c>
      <c r="CA8" s="3">
        <v>3</v>
      </c>
      <c r="CB8" s="3">
        <v>3</v>
      </c>
      <c r="CC8" s="3">
        <v>3</v>
      </c>
      <c r="CD8" s="3">
        <v>3</v>
      </c>
      <c r="CE8" s="3">
        <v>3</v>
      </c>
      <c r="CF8" s="3">
        <v>3</v>
      </c>
      <c r="CG8" s="3">
        <v>3</v>
      </c>
      <c r="CH8" s="3">
        <v>3</v>
      </c>
      <c r="CI8" s="3">
        <v>3</v>
      </c>
      <c r="CJ8" s="3">
        <v>3</v>
      </c>
      <c r="CK8" s="3">
        <v>3</v>
      </c>
      <c r="CL8" s="3">
        <v>3</v>
      </c>
      <c r="CM8" s="3">
        <v>3</v>
      </c>
      <c r="CN8" s="3">
        <v>3</v>
      </c>
      <c r="CO8" s="3">
        <v>3</v>
      </c>
      <c r="CP8" s="3">
        <v>3</v>
      </c>
      <c r="CQ8" s="3">
        <v>3</v>
      </c>
      <c r="CR8" s="2">
        <v>5</v>
      </c>
      <c r="CS8" s="2">
        <v>5</v>
      </c>
      <c r="CT8" s="2">
        <v>5</v>
      </c>
      <c r="CU8" s="2">
        <v>5</v>
      </c>
      <c r="CV8" s="2">
        <v>5</v>
      </c>
      <c r="CW8" s="2">
        <v>5</v>
      </c>
      <c r="CZ8" s="31"/>
      <c r="DA8" s="49"/>
      <c r="DB8" s="49"/>
      <c r="DC8" s="49"/>
      <c r="DD8" s="49"/>
      <c r="DE8" s="49"/>
      <c r="DF8" s="49"/>
      <c r="DG8" s="49"/>
      <c r="DT8">
        <v>0</v>
      </c>
      <c r="DU8">
        <v>2</v>
      </c>
      <c r="DV8" s="10" t="s">
        <v>32</v>
      </c>
    </row>
    <row r="9" spans="1:129" ht="30.75" thickBot="1" x14ac:dyDescent="0.3">
      <c r="A9" s="1">
        <v>33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4">
        <v>1</v>
      </c>
      <c r="AL9" s="4">
        <v>1</v>
      </c>
      <c r="AM9" s="4">
        <v>1</v>
      </c>
      <c r="AN9" s="4">
        <v>1</v>
      </c>
      <c r="AO9" s="4">
        <v>1</v>
      </c>
      <c r="AP9" s="4">
        <v>1</v>
      </c>
      <c r="AQ9" s="4">
        <v>1</v>
      </c>
      <c r="AR9" s="4">
        <v>1</v>
      </c>
      <c r="AS9" s="4">
        <v>1</v>
      </c>
      <c r="AT9" s="4">
        <v>1</v>
      </c>
      <c r="AU9" s="4">
        <v>1</v>
      </c>
      <c r="AV9" s="4">
        <v>1</v>
      </c>
      <c r="AW9" s="4">
        <v>1</v>
      </c>
      <c r="AX9" s="4">
        <v>1</v>
      </c>
      <c r="AY9" s="4">
        <v>1</v>
      </c>
      <c r="AZ9" s="4">
        <v>1</v>
      </c>
      <c r="BA9" s="4">
        <v>1</v>
      </c>
      <c r="BB9" s="4">
        <v>1</v>
      </c>
      <c r="BC9" s="4">
        <v>1</v>
      </c>
      <c r="BD9" s="4">
        <v>1</v>
      </c>
      <c r="BE9" s="4">
        <v>1</v>
      </c>
      <c r="BF9" s="4">
        <v>1</v>
      </c>
      <c r="BG9" s="4">
        <v>1</v>
      </c>
      <c r="BH9" s="4">
        <v>1</v>
      </c>
      <c r="BI9" s="4">
        <v>1</v>
      </c>
      <c r="BJ9" s="4">
        <v>1</v>
      </c>
      <c r="BK9" s="4">
        <v>1</v>
      </c>
      <c r="BL9" s="4">
        <v>1</v>
      </c>
      <c r="BM9" s="4">
        <v>1</v>
      </c>
      <c r="BN9" s="4">
        <v>1</v>
      </c>
      <c r="BO9" s="3">
        <v>3</v>
      </c>
      <c r="BP9" s="3">
        <v>3</v>
      </c>
      <c r="BQ9" s="3">
        <v>3</v>
      </c>
      <c r="BR9" s="3">
        <v>3</v>
      </c>
      <c r="BS9" s="3">
        <v>3</v>
      </c>
      <c r="BT9" s="3">
        <v>3</v>
      </c>
      <c r="BU9" s="3">
        <v>3</v>
      </c>
      <c r="BV9" s="3">
        <v>3</v>
      </c>
      <c r="BW9" s="3">
        <v>3</v>
      </c>
      <c r="BX9" s="3">
        <v>3</v>
      </c>
      <c r="BY9" s="3">
        <v>3</v>
      </c>
      <c r="BZ9" s="3">
        <v>3</v>
      </c>
      <c r="CA9" s="3">
        <v>3</v>
      </c>
      <c r="CB9" s="3">
        <v>3</v>
      </c>
      <c r="CC9" s="3">
        <v>3</v>
      </c>
      <c r="CD9" s="3">
        <v>3</v>
      </c>
      <c r="CE9" s="3">
        <v>3</v>
      </c>
      <c r="CF9" s="3">
        <v>3</v>
      </c>
      <c r="CG9" s="3">
        <v>3</v>
      </c>
      <c r="CH9" s="3">
        <v>3</v>
      </c>
      <c r="CI9" s="3">
        <v>3</v>
      </c>
      <c r="CJ9" s="3">
        <v>3</v>
      </c>
      <c r="CK9" s="3">
        <v>3</v>
      </c>
      <c r="CL9" s="3">
        <v>3</v>
      </c>
      <c r="CM9" s="3">
        <v>3</v>
      </c>
      <c r="CN9" s="3">
        <v>3</v>
      </c>
      <c r="CO9" s="3">
        <v>3</v>
      </c>
      <c r="CP9" s="3">
        <v>3</v>
      </c>
      <c r="CQ9" s="3">
        <v>3</v>
      </c>
      <c r="CR9" s="2">
        <v>5</v>
      </c>
      <c r="CS9" s="2">
        <v>5</v>
      </c>
      <c r="CT9" s="2">
        <v>5</v>
      </c>
      <c r="CU9" s="2">
        <v>5</v>
      </c>
      <c r="CV9" s="2">
        <v>5</v>
      </c>
      <c r="CW9" s="2">
        <v>5</v>
      </c>
      <c r="DP9" s="35" t="s">
        <v>49</v>
      </c>
      <c r="DQ9" s="46" t="s">
        <v>51</v>
      </c>
      <c r="DT9">
        <v>1</v>
      </c>
      <c r="DU9">
        <v>2</v>
      </c>
      <c r="DV9" s="10" t="s">
        <v>32</v>
      </c>
    </row>
    <row r="10" spans="1:129" ht="15.75" thickBot="1" x14ac:dyDescent="0.3">
      <c r="A10" s="1">
        <v>32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4">
        <v>1</v>
      </c>
      <c r="AL10" s="4">
        <v>1</v>
      </c>
      <c r="AM10" s="4">
        <v>1</v>
      </c>
      <c r="AN10" s="4">
        <v>1</v>
      </c>
      <c r="AO10" s="4">
        <v>1</v>
      </c>
      <c r="AP10" s="4">
        <v>1</v>
      </c>
      <c r="AQ10" s="4">
        <v>1</v>
      </c>
      <c r="AR10" s="4">
        <v>1</v>
      </c>
      <c r="AS10" s="4">
        <v>1</v>
      </c>
      <c r="AT10" s="4">
        <v>1</v>
      </c>
      <c r="AU10" s="4">
        <v>1</v>
      </c>
      <c r="AV10" s="4">
        <v>1</v>
      </c>
      <c r="AW10" s="4">
        <v>1</v>
      </c>
      <c r="AX10" s="4">
        <v>1</v>
      </c>
      <c r="AY10" s="4">
        <v>1</v>
      </c>
      <c r="AZ10" s="4">
        <v>1</v>
      </c>
      <c r="BA10" s="4">
        <v>1</v>
      </c>
      <c r="BB10" s="4">
        <v>1</v>
      </c>
      <c r="BC10" s="4">
        <v>1</v>
      </c>
      <c r="BD10" s="4">
        <v>1</v>
      </c>
      <c r="BE10" s="4">
        <v>1</v>
      </c>
      <c r="BF10" s="4">
        <v>1</v>
      </c>
      <c r="BG10" s="4">
        <v>1</v>
      </c>
      <c r="BH10" s="4">
        <v>1</v>
      </c>
      <c r="BI10" s="4">
        <v>1</v>
      </c>
      <c r="BJ10" s="4">
        <v>1</v>
      </c>
      <c r="BK10" s="4">
        <v>1</v>
      </c>
      <c r="BL10" s="4">
        <v>1</v>
      </c>
      <c r="BM10" s="4">
        <v>1</v>
      </c>
      <c r="BN10" s="4">
        <v>1</v>
      </c>
      <c r="BO10" s="3">
        <v>3</v>
      </c>
      <c r="BP10" s="3">
        <v>3</v>
      </c>
      <c r="BQ10" s="3">
        <v>3</v>
      </c>
      <c r="BR10" s="3">
        <v>3</v>
      </c>
      <c r="BS10" s="3">
        <v>3</v>
      </c>
      <c r="BT10" s="3">
        <v>3</v>
      </c>
      <c r="BU10" s="3">
        <v>3</v>
      </c>
      <c r="BV10" s="3">
        <v>3</v>
      </c>
      <c r="BW10" s="3">
        <v>3</v>
      </c>
      <c r="BX10" s="3">
        <v>3</v>
      </c>
      <c r="BY10" s="3">
        <v>3</v>
      </c>
      <c r="BZ10" s="3">
        <v>3</v>
      </c>
      <c r="CA10" s="3">
        <v>3</v>
      </c>
      <c r="CB10" s="3">
        <v>3</v>
      </c>
      <c r="CC10" s="3">
        <v>3</v>
      </c>
      <c r="CD10" s="3">
        <v>3</v>
      </c>
      <c r="CE10" s="3">
        <v>3</v>
      </c>
      <c r="CF10" s="3">
        <v>3</v>
      </c>
      <c r="CG10" s="3">
        <v>3</v>
      </c>
      <c r="CH10" s="3">
        <v>3</v>
      </c>
      <c r="CI10" s="3">
        <v>3</v>
      </c>
      <c r="CJ10" s="3">
        <v>3</v>
      </c>
      <c r="CK10" s="3">
        <v>3</v>
      </c>
      <c r="CL10" s="3">
        <v>3</v>
      </c>
      <c r="CM10" s="3">
        <v>3</v>
      </c>
      <c r="CN10" s="3">
        <v>3</v>
      </c>
      <c r="CO10" s="3">
        <v>3</v>
      </c>
      <c r="CP10" s="3">
        <v>3</v>
      </c>
      <c r="CQ10" s="3">
        <v>3</v>
      </c>
      <c r="CR10" s="2">
        <v>5</v>
      </c>
      <c r="CS10" s="2">
        <v>5</v>
      </c>
      <c r="CT10" s="2">
        <v>5</v>
      </c>
      <c r="CU10" s="2">
        <v>5</v>
      </c>
      <c r="CV10" s="2">
        <v>5</v>
      </c>
      <c r="CW10" s="2">
        <v>5</v>
      </c>
      <c r="DA10" s="45" t="s">
        <v>26</v>
      </c>
      <c r="DB10" s="45"/>
      <c r="DC10" s="45"/>
      <c r="DD10" s="45"/>
      <c r="DE10" s="45"/>
      <c r="DF10" s="45"/>
      <c r="DG10" s="45"/>
      <c r="DH10" s="1" t="s">
        <v>9</v>
      </c>
      <c r="DI10" s="1" t="s">
        <v>86</v>
      </c>
      <c r="DJ10" s="1" t="s">
        <v>88</v>
      </c>
      <c r="DP10" s="13"/>
      <c r="DQ10" s="47"/>
      <c r="DT10">
        <v>2</v>
      </c>
      <c r="DU10">
        <v>2</v>
      </c>
      <c r="DV10" s="10" t="s">
        <v>32</v>
      </c>
    </row>
    <row r="11" spans="1:129" ht="15.75" thickBot="1" x14ac:dyDescent="0.3">
      <c r="A11" s="1">
        <v>31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1</v>
      </c>
      <c r="AQ11" s="4">
        <v>1</v>
      </c>
      <c r="AR11" s="4">
        <v>1</v>
      </c>
      <c r="AS11" s="4">
        <v>1</v>
      </c>
      <c r="AT11" s="4">
        <v>1</v>
      </c>
      <c r="AU11" s="4">
        <v>1</v>
      </c>
      <c r="AV11" s="4">
        <v>1</v>
      </c>
      <c r="AW11" s="4">
        <v>1</v>
      </c>
      <c r="AX11" s="4">
        <v>1</v>
      </c>
      <c r="AY11" s="4">
        <v>1</v>
      </c>
      <c r="AZ11" s="4">
        <v>1</v>
      </c>
      <c r="BA11" s="4">
        <v>1</v>
      </c>
      <c r="BB11" s="4">
        <v>1</v>
      </c>
      <c r="BC11" s="4">
        <v>1</v>
      </c>
      <c r="BD11" s="4">
        <v>1</v>
      </c>
      <c r="BE11" s="4">
        <v>1</v>
      </c>
      <c r="BF11" s="4">
        <v>1</v>
      </c>
      <c r="BG11" s="4">
        <v>1</v>
      </c>
      <c r="BH11" s="4">
        <v>1</v>
      </c>
      <c r="BI11" s="4">
        <v>1</v>
      </c>
      <c r="BJ11" s="4">
        <v>1</v>
      </c>
      <c r="BK11" s="4">
        <v>1</v>
      </c>
      <c r="BL11" s="4">
        <v>1</v>
      </c>
      <c r="BM11" s="4">
        <v>1</v>
      </c>
      <c r="BN11" s="4">
        <v>1</v>
      </c>
      <c r="BO11" s="3">
        <v>3</v>
      </c>
      <c r="BP11" s="3">
        <v>3</v>
      </c>
      <c r="BQ11" s="3">
        <v>3</v>
      </c>
      <c r="BR11" s="3">
        <v>3</v>
      </c>
      <c r="BS11" s="3">
        <v>3</v>
      </c>
      <c r="BT11" s="3">
        <v>3</v>
      </c>
      <c r="BU11" s="3">
        <v>3</v>
      </c>
      <c r="BV11" s="3">
        <v>3</v>
      </c>
      <c r="BW11" s="3">
        <v>3</v>
      </c>
      <c r="BX11" s="3">
        <v>3</v>
      </c>
      <c r="BY11" s="3">
        <v>3</v>
      </c>
      <c r="BZ11" s="3">
        <v>3</v>
      </c>
      <c r="CA11" s="3">
        <v>3</v>
      </c>
      <c r="CB11" s="3">
        <v>3</v>
      </c>
      <c r="CC11" s="3">
        <v>3</v>
      </c>
      <c r="CD11" s="3">
        <v>3</v>
      </c>
      <c r="CE11" s="3">
        <v>3</v>
      </c>
      <c r="CF11" s="3">
        <v>3</v>
      </c>
      <c r="CG11" s="3">
        <v>3</v>
      </c>
      <c r="CH11" s="3">
        <v>3</v>
      </c>
      <c r="CI11" s="3">
        <v>3</v>
      </c>
      <c r="CJ11" s="3">
        <v>3</v>
      </c>
      <c r="CK11" s="3">
        <v>3</v>
      </c>
      <c r="CL11" s="3">
        <v>3</v>
      </c>
      <c r="CM11" s="3">
        <v>3</v>
      </c>
      <c r="CN11" s="3">
        <v>3</v>
      </c>
      <c r="CO11" s="3">
        <v>3</v>
      </c>
      <c r="CP11" s="3">
        <v>3</v>
      </c>
      <c r="CQ11" s="3">
        <v>3</v>
      </c>
      <c r="CR11" s="2">
        <v>5</v>
      </c>
      <c r="CS11" s="2">
        <v>5</v>
      </c>
      <c r="CT11" s="2">
        <v>5</v>
      </c>
      <c r="CU11" s="2">
        <v>5</v>
      </c>
      <c r="CV11" s="2">
        <v>5</v>
      </c>
      <c r="CW11" s="2">
        <v>5</v>
      </c>
      <c r="CY11" s="1" t="s">
        <v>10</v>
      </c>
      <c r="CZ11" s="1" t="str">
        <f>$CZ$6</f>
        <v>Chester Wilkinson</v>
      </c>
      <c r="DA11">
        <f ca="1">RANDBETWEEN(0,99)</f>
        <v>52</v>
      </c>
      <c r="DB11">
        <f t="shared" ref="DB11:DH26" ca="1" si="1">RANDBETWEEN(0,99)</f>
        <v>24</v>
      </c>
      <c r="DC11">
        <f t="shared" ca="1" si="1"/>
        <v>20</v>
      </c>
      <c r="DD11">
        <f t="shared" ca="1" si="1"/>
        <v>11</v>
      </c>
      <c r="DE11">
        <f t="shared" ca="1" si="1"/>
        <v>72</v>
      </c>
      <c r="DF11">
        <f t="shared" ca="1" si="1"/>
        <v>45</v>
      </c>
      <c r="DG11">
        <f t="shared" ca="1" si="1"/>
        <v>69</v>
      </c>
      <c r="DH11">
        <f t="shared" ca="1" si="1"/>
        <v>22</v>
      </c>
      <c r="DI11">
        <f>SUMIFS($DS$31:$DS$111,$DR$31:$DR$111,DB$6+DF$6)</f>
        <v>-4</v>
      </c>
      <c r="DJ11">
        <f>$DC$6</f>
        <v>26</v>
      </c>
      <c r="DP11" s="36" t="s">
        <v>1</v>
      </c>
      <c r="DQ11" s="47"/>
      <c r="DT11">
        <v>3</v>
      </c>
      <c r="DU11">
        <v>2</v>
      </c>
      <c r="DV11" s="10" t="s">
        <v>32</v>
      </c>
    </row>
    <row r="12" spans="1:129" ht="15.75" thickBot="1" x14ac:dyDescent="0.3">
      <c r="A12" s="1">
        <v>30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4">
        <v>1</v>
      </c>
      <c r="AL12" s="4">
        <v>1</v>
      </c>
      <c r="AM12" s="4">
        <v>1</v>
      </c>
      <c r="AN12" s="4">
        <v>1</v>
      </c>
      <c r="AO12" s="4">
        <v>1</v>
      </c>
      <c r="AP12" s="4">
        <v>1</v>
      </c>
      <c r="AQ12" s="4">
        <v>1</v>
      </c>
      <c r="AR12" s="4">
        <v>1</v>
      </c>
      <c r="AS12" s="4">
        <v>1</v>
      </c>
      <c r="AT12" s="4">
        <v>1</v>
      </c>
      <c r="AU12" s="4">
        <v>1</v>
      </c>
      <c r="AV12" s="4">
        <v>1</v>
      </c>
      <c r="AW12" s="4">
        <v>1</v>
      </c>
      <c r="AX12" s="4">
        <v>1</v>
      </c>
      <c r="AY12" s="4">
        <v>1</v>
      </c>
      <c r="AZ12" s="4">
        <v>1</v>
      </c>
      <c r="BA12" s="4">
        <v>1</v>
      </c>
      <c r="BB12" s="4">
        <v>1</v>
      </c>
      <c r="BC12" s="4">
        <v>1</v>
      </c>
      <c r="BD12" s="4">
        <v>1</v>
      </c>
      <c r="BE12" s="4">
        <v>1</v>
      </c>
      <c r="BF12" s="4">
        <v>1</v>
      </c>
      <c r="BG12" s="4">
        <v>1</v>
      </c>
      <c r="BH12" s="4">
        <v>1</v>
      </c>
      <c r="BI12" s="4">
        <v>1</v>
      </c>
      <c r="BJ12" s="4">
        <v>1</v>
      </c>
      <c r="BK12" s="4">
        <v>1</v>
      </c>
      <c r="BL12" s="4">
        <v>1</v>
      </c>
      <c r="BM12" s="4">
        <v>1</v>
      </c>
      <c r="BN12" s="4">
        <v>1</v>
      </c>
      <c r="BO12" s="3">
        <v>3</v>
      </c>
      <c r="BP12" s="3">
        <v>3</v>
      </c>
      <c r="BQ12" s="3">
        <v>3</v>
      </c>
      <c r="BR12" s="3">
        <v>3</v>
      </c>
      <c r="BS12" s="3">
        <v>3</v>
      </c>
      <c r="BT12" s="3">
        <v>3</v>
      </c>
      <c r="BU12" s="3">
        <v>3</v>
      </c>
      <c r="BV12" s="3">
        <v>3</v>
      </c>
      <c r="BW12" s="3">
        <v>3</v>
      </c>
      <c r="BX12" s="3">
        <v>3</v>
      </c>
      <c r="BY12" s="3">
        <v>3</v>
      </c>
      <c r="BZ12" s="3">
        <v>3</v>
      </c>
      <c r="CA12" s="3">
        <v>3</v>
      </c>
      <c r="CB12" s="3">
        <v>3</v>
      </c>
      <c r="CC12" s="3">
        <v>3</v>
      </c>
      <c r="CD12" s="3">
        <v>3</v>
      </c>
      <c r="CE12" s="3">
        <v>3</v>
      </c>
      <c r="CF12" s="3">
        <v>3</v>
      </c>
      <c r="CG12" s="3">
        <v>3</v>
      </c>
      <c r="CH12" s="3">
        <v>3</v>
      </c>
      <c r="CI12" s="3">
        <v>3</v>
      </c>
      <c r="CJ12" s="3">
        <v>3</v>
      </c>
      <c r="CK12" s="3">
        <v>3</v>
      </c>
      <c r="CL12" s="3">
        <v>3</v>
      </c>
      <c r="CM12" s="3">
        <v>3</v>
      </c>
      <c r="CN12" s="3">
        <v>3</v>
      </c>
      <c r="CO12" s="3">
        <v>3</v>
      </c>
      <c r="CP12" s="3">
        <v>3</v>
      </c>
      <c r="CQ12" s="3">
        <v>3</v>
      </c>
      <c r="CR12" s="2">
        <v>5</v>
      </c>
      <c r="CS12" s="2">
        <v>5</v>
      </c>
      <c r="CT12" s="2">
        <v>5</v>
      </c>
      <c r="CU12" s="2">
        <v>5</v>
      </c>
      <c r="CV12" s="2">
        <v>5</v>
      </c>
      <c r="CW12" s="2">
        <v>5</v>
      </c>
      <c r="CY12" s="1" t="s">
        <v>11</v>
      </c>
      <c r="CZ12" s="1" t="str">
        <f>$CZ$7</f>
        <v>Alexander Ashley</v>
      </c>
      <c r="DA12">
        <f t="shared" ref="DA12:DH27" ca="1" si="2">RANDBETWEEN(0,99)</f>
        <v>73</v>
      </c>
      <c r="DB12">
        <f t="shared" ca="1" si="1"/>
        <v>48</v>
      </c>
      <c r="DC12">
        <f t="shared" ca="1" si="1"/>
        <v>85</v>
      </c>
      <c r="DD12">
        <f t="shared" ca="1" si="1"/>
        <v>32</v>
      </c>
      <c r="DE12">
        <f t="shared" ca="1" si="1"/>
        <v>18</v>
      </c>
      <c r="DF12">
        <f t="shared" ca="1" si="1"/>
        <v>7</v>
      </c>
      <c r="DG12">
        <f t="shared" ca="1" si="1"/>
        <v>58</v>
      </c>
      <c r="DH12">
        <f t="shared" ca="1" si="1"/>
        <v>59</v>
      </c>
      <c r="DI12">
        <f>SUMIFS($DS$31:$DS$111,$DR$31:$DR$111,DB$7+DF$7)</f>
        <v>-2</v>
      </c>
      <c r="DJ12">
        <f>$DC$7</f>
        <v>21</v>
      </c>
      <c r="DP12" s="13"/>
      <c r="DQ12" s="47"/>
      <c r="DT12">
        <v>4</v>
      </c>
      <c r="DU12">
        <v>2</v>
      </c>
      <c r="DV12" s="10" t="s">
        <v>32</v>
      </c>
    </row>
    <row r="13" spans="1:129" ht="15.75" thickBot="1" x14ac:dyDescent="0.3">
      <c r="A13" s="1">
        <v>29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1</v>
      </c>
      <c r="BE13" s="4">
        <v>1</v>
      </c>
      <c r="BF13" s="4">
        <v>1</v>
      </c>
      <c r="BG13" s="4">
        <v>1</v>
      </c>
      <c r="BH13" s="4">
        <v>1</v>
      </c>
      <c r="BI13" s="4">
        <v>1</v>
      </c>
      <c r="BJ13" s="4">
        <v>1</v>
      </c>
      <c r="BK13" s="4">
        <v>1</v>
      </c>
      <c r="BL13" s="4">
        <v>1</v>
      </c>
      <c r="BM13" s="4">
        <v>1</v>
      </c>
      <c r="BN13" s="4">
        <v>1</v>
      </c>
      <c r="BO13" s="4">
        <v>1</v>
      </c>
      <c r="BP13" s="4">
        <v>1</v>
      </c>
      <c r="BQ13" s="4">
        <v>1</v>
      </c>
      <c r="BR13" s="4">
        <v>1</v>
      </c>
      <c r="BS13" s="4">
        <v>1</v>
      </c>
      <c r="BT13" s="3">
        <v>3</v>
      </c>
      <c r="BU13" s="3">
        <v>3</v>
      </c>
      <c r="BV13" s="3">
        <v>3</v>
      </c>
      <c r="BW13" s="3">
        <v>3</v>
      </c>
      <c r="BX13" s="3">
        <v>3</v>
      </c>
      <c r="BY13" s="3">
        <v>3</v>
      </c>
      <c r="BZ13" s="3">
        <v>3</v>
      </c>
      <c r="CA13" s="3">
        <v>3</v>
      </c>
      <c r="CB13" s="3">
        <v>3</v>
      </c>
      <c r="CC13" s="3">
        <v>3</v>
      </c>
      <c r="CD13" s="3">
        <v>3</v>
      </c>
      <c r="CE13" s="3">
        <v>3</v>
      </c>
      <c r="CF13" s="3">
        <v>3</v>
      </c>
      <c r="CG13" s="3">
        <v>3</v>
      </c>
      <c r="CH13" s="3">
        <v>3</v>
      </c>
      <c r="CI13" s="3">
        <v>3</v>
      </c>
      <c r="CJ13" s="3">
        <v>3</v>
      </c>
      <c r="CK13" s="3">
        <v>3</v>
      </c>
      <c r="CL13" s="3">
        <v>3</v>
      </c>
      <c r="CM13" s="3">
        <v>3</v>
      </c>
      <c r="CN13" s="3">
        <v>3</v>
      </c>
      <c r="CO13" s="3">
        <v>3</v>
      </c>
      <c r="CP13" s="3">
        <v>3</v>
      </c>
      <c r="CQ13" s="3">
        <v>3</v>
      </c>
      <c r="CR13" s="2">
        <v>5</v>
      </c>
      <c r="CS13" s="2">
        <v>5</v>
      </c>
      <c r="CT13" s="2">
        <v>5</v>
      </c>
      <c r="CU13" s="2">
        <v>5</v>
      </c>
      <c r="CV13" s="2">
        <v>5</v>
      </c>
      <c r="CW13" s="2">
        <v>5</v>
      </c>
      <c r="CY13" s="1" t="s">
        <v>12</v>
      </c>
      <c r="CZ13" s="1" t="str">
        <f>$CZ$6</f>
        <v>Chester Wilkinson</v>
      </c>
      <c r="DA13">
        <f t="shared" ca="1" si="2"/>
        <v>46</v>
      </c>
      <c r="DB13">
        <f t="shared" ca="1" si="1"/>
        <v>72</v>
      </c>
      <c r="DC13">
        <f t="shared" ca="1" si="1"/>
        <v>60</v>
      </c>
      <c r="DD13">
        <f t="shared" ca="1" si="1"/>
        <v>96</v>
      </c>
      <c r="DE13">
        <f t="shared" ca="1" si="1"/>
        <v>75</v>
      </c>
      <c r="DF13">
        <f t="shared" ca="1" si="1"/>
        <v>39</v>
      </c>
      <c r="DG13">
        <f t="shared" ca="1" si="1"/>
        <v>10</v>
      </c>
      <c r="DH13">
        <f t="shared" ca="1" si="1"/>
        <v>37</v>
      </c>
      <c r="DI13">
        <f>SUMIFS($DS$31:$DS$111,$DR$31:$DR$111,DB$6+DF$6)</f>
        <v>-4</v>
      </c>
      <c r="DJ13">
        <f>$DC$6</f>
        <v>26</v>
      </c>
      <c r="DP13" s="37" t="s">
        <v>50</v>
      </c>
      <c r="DQ13" s="48"/>
      <c r="DT13">
        <v>5</v>
      </c>
      <c r="DU13">
        <v>2</v>
      </c>
      <c r="DV13" s="10" t="s">
        <v>32</v>
      </c>
    </row>
    <row r="14" spans="1:129" ht="30.75" thickBot="1" x14ac:dyDescent="0.3">
      <c r="A14" s="1">
        <v>28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4">
        <v>1</v>
      </c>
      <c r="AQ14" s="4">
        <v>1</v>
      </c>
      <c r="AR14" s="4">
        <v>1</v>
      </c>
      <c r="AS14" s="4">
        <v>1</v>
      </c>
      <c r="AT14" s="4">
        <v>1</v>
      </c>
      <c r="AU14" s="4">
        <v>1</v>
      </c>
      <c r="AV14" s="4">
        <v>1</v>
      </c>
      <c r="AW14" s="4">
        <v>1</v>
      </c>
      <c r="AX14" s="4">
        <v>1</v>
      </c>
      <c r="AY14" s="4">
        <v>1</v>
      </c>
      <c r="AZ14" s="4">
        <v>1</v>
      </c>
      <c r="BA14" s="4">
        <v>1</v>
      </c>
      <c r="BB14" s="4">
        <v>1</v>
      </c>
      <c r="BC14" s="4">
        <v>1</v>
      </c>
      <c r="BD14" s="4">
        <v>1</v>
      </c>
      <c r="BE14" s="4">
        <v>1</v>
      </c>
      <c r="BF14" s="4">
        <v>1</v>
      </c>
      <c r="BG14" s="4">
        <v>1</v>
      </c>
      <c r="BH14" s="4">
        <v>1</v>
      </c>
      <c r="BI14" s="4">
        <v>1</v>
      </c>
      <c r="BJ14" s="4">
        <v>1</v>
      </c>
      <c r="BK14" s="4">
        <v>1</v>
      </c>
      <c r="BL14" s="4">
        <v>1</v>
      </c>
      <c r="BM14" s="4">
        <v>1</v>
      </c>
      <c r="BN14" s="4">
        <v>1</v>
      </c>
      <c r="BO14" s="4">
        <v>1</v>
      </c>
      <c r="BP14" s="4">
        <v>1</v>
      </c>
      <c r="BQ14" s="4">
        <v>1</v>
      </c>
      <c r="BR14" s="4">
        <v>1</v>
      </c>
      <c r="BS14" s="4">
        <v>1</v>
      </c>
      <c r="BT14" s="3">
        <v>3</v>
      </c>
      <c r="BU14" s="3">
        <v>3</v>
      </c>
      <c r="BV14" s="3">
        <v>3</v>
      </c>
      <c r="BW14" s="3">
        <v>3</v>
      </c>
      <c r="BX14" s="3">
        <v>3</v>
      </c>
      <c r="BY14" s="3">
        <v>3</v>
      </c>
      <c r="BZ14" s="3">
        <v>3</v>
      </c>
      <c r="CA14" s="3">
        <v>3</v>
      </c>
      <c r="CB14" s="3">
        <v>3</v>
      </c>
      <c r="CC14" s="3">
        <v>3</v>
      </c>
      <c r="CD14" s="3">
        <v>3</v>
      </c>
      <c r="CE14" s="3">
        <v>3</v>
      </c>
      <c r="CF14" s="3">
        <v>3</v>
      </c>
      <c r="CG14" s="3">
        <v>3</v>
      </c>
      <c r="CH14" s="3">
        <v>3</v>
      </c>
      <c r="CI14" s="3">
        <v>3</v>
      </c>
      <c r="CJ14" s="3">
        <v>3</v>
      </c>
      <c r="CK14" s="3">
        <v>3</v>
      </c>
      <c r="CL14" s="3">
        <v>3</v>
      </c>
      <c r="CM14" s="3">
        <v>3</v>
      </c>
      <c r="CN14" s="3">
        <v>3</v>
      </c>
      <c r="CO14" s="3">
        <v>3</v>
      </c>
      <c r="CP14" s="3">
        <v>3</v>
      </c>
      <c r="CQ14" s="3">
        <v>3</v>
      </c>
      <c r="CR14" s="2">
        <v>5</v>
      </c>
      <c r="CS14" s="2">
        <v>5</v>
      </c>
      <c r="CT14" s="2">
        <v>5</v>
      </c>
      <c r="CU14" s="2">
        <v>5</v>
      </c>
      <c r="CV14" s="2">
        <v>5</v>
      </c>
      <c r="CW14" s="2">
        <v>5</v>
      </c>
      <c r="CY14" s="1" t="s">
        <v>13</v>
      </c>
      <c r="CZ14" s="1" t="str">
        <f>$CZ$7</f>
        <v>Alexander Ashley</v>
      </c>
      <c r="DA14">
        <f t="shared" ca="1" si="2"/>
        <v>82</v>
      </c>
      <c r="DB14">
        <f t="shared" ca="1" si="1"/>
        <v>26</v>
      </c>
      <c r="DC14">
        <f t="shared" ca="1" si="1"/>
        <v>83</v>
      </c>
      <c r="DD14">
        <f t="shared" ca="1" si="1"/>
        <v>64</v>
      </c>
      <c r="DE14">
        <f t="shared" ca="1" si="1"/>
        <v>66</v>
      </c>
      <c r="DF14">
        <f t="shared" ca="1" si="1"/>
        <v>95</v>
      </c>
      <c r="DG14">
        <f t="shared" ca="1" si="1"/>
        <v>23</v>
      </c>
      <c r="DH14">
        <f t="shared" ca="1" si="1"/>
        <v>98</v>
      </c>
      <c r="DI14">
        <f>SUMIFS($DS$31:$DS$111,$DR$31:$DR$111,DB$7+DF$7)</f>
        <v>-2</v>
      </c>
      <c r="DJ14">
        <f>$DC$7</f>
        <v>21</v>
      </c>
      <c r="DP14" s="20" t="s">
        <v>52</v>
      </c>
      <c r="DQ14" s="16" t="s">
        <v>53</v>
      </c>
      <c r="DT14">
        <v>6</v>
      </c>
      <c r="DU14">
        <v>2</v>
      </c>
      <c r="DV14" s="10" t="s">
        <v>32</v>
      </c>
    </row>
    <row r="15" spans="1:129" ht="15.75" thickBot="1" x14ac:dyDescent="0.3">
      <c r="A15" s="1">
        <v>27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4">
        <v>1</v>
      </c>
      <c r="AQ15" s="4">
        <v>1</v>
      </c>
      <c r="AR15" s="4">
        <v>1</v>
      </c>
      <c r="AS15" s="4">
        <v>1</v>
      </c>
      <c r="AT15" s="4">
        <v>1</v>
      </c>
      <c r="AU15" s="4">
        <v>1</v>
      </c>
      <c r="AV15" s="4">
        <v>1</v>
      </c>
      <c r="AW15" s="4">
        <v>1</v>
      </c>
      <c r="AX15" s="4">
        <v>1</v>
      </c>
      <c r="AY15" s="4">
        <v>1</v>
      </c>
      <c r="AZ15" s="4">
        <v>1</v>
      </c>
      <c r="BA15" s="4">
        <v>1</v>
      </c>
      <c r="BB15" s="4">
        <v>1</v>
      </c>
      <c r="BC15" s="4">
        <v>1</v>
      </c>
      <c r="BD15" s="4">
        <v>1</v>
      </c>
      <c r="BE15" s="4">
        <v>1</v>
      </c>
      <c r="BF15" s="4">
        <v>1</v>
      </c>
      <c r="BG15" s="4">
        <v>1</v>
      </c>
      <c r="BH15" s="4">
        <v>1</v>
      </c>
      <c r="BI15" s="4">
        <v>1</v>
      </c>
      <c r="BJ15" s="4">
        <v>1</v>
      </c>
      <c r="BK15" s="4">
        <v>1</v>
      </c>
      <c r="BL15" s="4">
        <v>1</v>
      </c>
      <c r="BM15" s="4">
        <v>1</v>
      </c>
      <c r="BN15" s="4">
        <v>1</v>
      </c>
      <c r="BO15" s="4">
        <v>1</v>
      </c>
      <c r="BP15" s="4">
        <v>1</v>
      </c>
      <c r="BQ15" s="4">
        <v>1</v>
      </c>
      <c r="BR15" s="4">
        <v>1</v>
      </c>
      <c r="BS15" s="4">
        <v>1</v>
      </c>
      <c r="BT15" s="3">
        <v>3</v>
      </c>
      <c r="BU15" s="3">
        <v>3</v>
      </c>
      <c r="BV15" s="3">
        <v>3</v>
      </c>
      <c r="BW15" s="3">
        <v>3</v>
      </c>
      <c r="BX15" s="3">
        <v>3</v>
      </c>
      <c r="BY15" s="3">
        <v>3</v>
      </c>
      <c r="BZ15" s="3">
        <v>3</v>
      </c>
      <c r="CA15" s="3">
        <v>3</v>
      </c>
      <c r="CB15" s="3">
        <v>3</v>
      </c>
      <c r="CC15" s="3">
        <v>3</v>
      </c>
      <c r="CD15" s="3">
        <v>3</v>
      </c>
      <c r="CE15" s="3">
        <v>3</v>
      </c>
      <c r="CF15" s="3">
        <v>3</v>
      </c>
      <c r="CG15" s="3">
        <v>3</v>
      </c>
      <c r="CH15" s="3">
        <v>3</v>
      </c>
      <c r="CI15" s="3">
        <v>3</v>
      </c>
      <c r="CJ15" s="3">
        <v>3</v>
      </c>
      <c r="CK15" s="3">
        <v>3</v>
      </c>
      <c r="CL15" s="3">
        <v>3</v>
      </c>
      <c r="CM15" s="3">
        <v>3</v>
      </c>
      <c r="CN15" s="3">
        <v>3</v>
      </c>
      <c r="CO15" s="3">
        <v>3</v>
      </c>
      <c r="CP15" s="3">
        <v>3</v>
      </c>
      <c r="CQ15" s="3">
        <v>3</v>
      </c>
      <c r="CR15" s="2">
        <v>5</v>
      </c>
      <c r="CS15" s="2">
        <v>5</v>
      </c>
      <c r="CT15" s="2">
        <v>5</v>
      </c>
      <c r="CU15" s="2">
        <v>5</v>
      </c>
      <c r="CV15" s="2">
        <v>5</v>
      </c>
      <c r="CW15" s="2">
        <v>5</v>
      </c>
      <c r="CY15" s="1" t="s">
        <v>14</v>
      </c>
      <c r="CZ15" s="1" t="str">
        <f>$CZ$6</f>
        <v>Chester Wilkinson</v>
      </c>
      <c r="DA15">
        <f t="shared" ca="1" si="2"/>
        <v>11</v>
      </c>
      <c r="DB15">
        <f t="shared" ca="1" si="1"/>
        <v>28</v>
      </c>
      <c r="DC15">
        <f t="shared" ca="1" si="1"/>
        <v>70</v>
      </c>
      <c r="DD15">
        <f t="shared" ca="1" si="1"/>
        <v>80</v>
      </c>
      <c r="DE15">
        <f t="shared" ca="1" si="1"/>
        <v>79</v>
      </c>
      <c r="DF15">
        <f t="shared" ca="1" si="1"/>
        <v>58</v>
      </c>
      <c r="DG15">
        <f t="shared" ca="1" si="1"/>
        <v>22</v>
      </c>
      <c r="DH15">
        <f t="shared" ca="1" si="1"/>
        <v>57</v>
      </c>
      <c r="DI15">
        <f>SUMIFS($DS$31:$DS$111,$DR$31:$DR$111,DB$6+DF$6)</f>
        <v>-4</v>
      </c>
      <c r="DJ15">
        <f>$DC$6</f>
        <v>26</v>
      </c>
      <c r="DP15" s="21" t="s">
        <v>85</v>
      </c>
      <c r="DQ15" s="16" t="s">
        <v>54</v>
      </c>
      <c r="DT15">
        <v>7</v>
      </c>
      <c r="DU15">
        <v>2</v>
      </c>
      <c r="DV15" s="10" t="s">
        <v>32</v>
      </c>
    </row>
    <row r="16" spans="1:129" ht="15.75" thickBot="1" x14ac:dyDescent="0.3">
      <c r="A16" s="1">
        <v>26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4">
        <v>1</v>
      </c>
      <c r="AQ16" s="4">
        <v>1</v>
      </c>
      <c r="AR16" s="4">
        <v>1</v>
      </c>
      <c r="AS16" s="4">
        <v>1</v>
      </c>
      <c r="AT16" s="4">
        <v>1</v>
      </c>
      <c r="AU16" s="4">
        <v>1</v>
      </c>
      <c r="AV16" s="4">
        <v>1</v>
      </c>
      <c r="AW16" s="4">
        <v>1</v>
      </c>
      <c r="AX16" s="4">
        <v>1</v>
      </c>
      <c r="AY16" s="4">
        <v>1</v>
      </c>
      <c r="AZ16" s="4">
        <v>1</v>
      </c>
      <c r="BA16" s="4">
        <v>1</v>
      </c>
      <c r="BB16" s="4">
        <v>1</v>
      </c>
      <c r="BC16" s="4">
        <v>1</v>
      </c>
      <c r="BD16" s="4">
        <v>1</v>
      </c>
      <c r="BE16" s="4">
        <v>1</v>
      </c>
      <c r="BF16" s="4">
        <v>1</v>
      </c>
      <c r="BG16" s="4">
        <v>1</v>
      </c>
      <c r="BH16" s="4">
        <v>1</v>
      </c>
      <c r="BI16" s="4">
        <v>1</v>
      </c>
      <c r="BJ16" s="4">
        <v>1</v>
      </c>
      <c r="BK16" s="4">
        <v>1</v>
      </c>
      <c r="BL16" s="4">
        <v>1</v>
      </c>
      <c r="BM16" s="4">
        <v>1</v>
      </c>
      <c r="BN16" s="4">
        <v>1</v>
      </c>
      <c r="BO16" s="4">
        <v>1</v>
      </c>
      <c r="BP16" s="4">
        <v>1</v>
      </c>
      <c r="BQ16" s="4">
        <v>1</v>
      </c>
      <c r="BR16" s="4">
        <v>1</v>
      </c>
      <c r="BS16" s="4">
        <v>1</v>
      </c>
      <c r="BT16" s="3">
        <v>3</v>
      </c>
      <c r="BU16" s="3">
        <v>3</v>
      </c>
      <c r="BV16" s="3">
        <v>3</v>
      </c>
      <c r="BW16" s="3">
        <v>3</v>
      </c>
      <c r="BX16" s="3">
        <v>3</v>
      </c>
      <c r="BY16" s="3">
        <v>3</v>
      </c>
      <c r="BZ16" s="3">
        <v>3</v>
      </c>
      <c r="CA16" s="3">
        <v>3</v>
      </c>
      <c r="CB16" s="3">
        <v>3</v>
      </c>
      <c r="CC16" s="3">
        <v>3</v>
      </c>
      <c r="CD16" s="3">
        <v>3</v>
      </c>
      <c r="CE16" s="3">
        <v>3</v>
      </c>
      <c r="CF16" s="3">
        <v>3</v>
      </c>
      <c r="CG16" s="3">
        <v>3</v>
      </c>
      <c r="CH16" s="3">
        <v>3</v>
      </c>
      <c r="CI16" s="3">
        <v>3</v>
      </c>
      <c r="CJ16" s="3">
        <v>3</v>
      </c>
      <c r="CK16" s="3">
        <v>3</v>
      </c>
      <c r="CL16" s="3">
        <v>3</v>
      </c>
      <c r="CM16" s="3">
        <v>3</v>
      </c>
      <c r="CN16" s="3">
        <v>3</v>
      </c>
      <c r="CO16" s="3">
        <v>3</v>
      </c>
      <c r="CP16" s="3">
        <v>3</v>
      </c>
      <c r="CQ16" s="3">
        <v>3</v>
      </c>
      <c r="CR16" s="2">
        <v>5</v>
      </c>
      <c r="CS16" s="2">
        <v>5</v>
      </c>
      <c r="CT16" s="2">
        <v>5</v>
      </c>
      <c r="CU16" s="2">
        <v>5</v>
      </c>
      <c r="CV16" s="2">
        <v>5</v>
      </c>
      <c r="CW16" s="2">
        <v>5</v>
      </c>
      <c r="CY16" s="1" t="s">
        <v>15</v>
      </c>
      <c r="CZ16" s="1" t="str">
        <f>$CZ$7</f>
        <v>Alexander Ashley</v>
      </c>
      <c r="DA16">
        <f t="shared" ca="1" si="2"/>
        <v>48</v>
      </c>
      <c r="DB16">
        <f t="shared" ca="1" si="1"/>
        <v>27</v>
      </c>
      <c r="DC16">
        <f t="shared" ca="1" si="1"/>
        <v>91</v>
      </c>
      <c r="DD16">
        <f t="shared" ca="1" si="1"/>
        <v>30</v>
      </c>
      <c r="DE16">
        <f t="shared" ca="1" si="1"/>
        <v>4</v>
      </c>
      <c r="DF16">
        <f t="shared" ca="1" si="1"/>
        <v>9</v>
      </c>
      <c r="DG16">
        <f t="shared" ca="1" si="1"/>
        <v>11</v>
      </c>
      <c r="DH16">
        <f t="shared" ca="1" si="1"/>
        <v>13</v>
      </c>
      <c r="DI16">
        <f>SUMIFS($DS$31:$DS$111,$DR$31:$DR$111,DB$7+DF$7)</f>
        <v>-2</v>
      </c>
      <c r="DJ16">
        <f>$DC$7</f>
        <v>21</v>
      </c>
      <c r="DP16" s="20" t="s">
        <v>55</v>
      </c>
      <c r="DQ16" s="16" t="s">
        <v>56</v>
      </c>
      <c r="DT16">
        <v>8</v>
      </c>
      <c r="DU16">
        <v>2</v>
      </c>
      <c r="DV16" s="10" t="s">
        <v>32</v>
      </c>
    </row>
    <row r="17" spans="1:126" ht="15.75" thickBot="1" x14ac:dyDescent="0.3">
      <c r="A17" s="1">
        <v>25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4">
        <v>1</v>
      </c>
      <c r="AQ17" s="4">
        <v>1</v>
      </c>
      <c r="AR17" s="4">
        <v>1</v>
      </c>
      <c r="AS17" s="4">
        <v>1</v>
      </c>
      <c r="AT17" s="4">
        <v>1</v>
      </c>
      <c r="AU17" s="4">
        <v>1</v>
      </c>
      <c r="AV17" s="4">
        <v>1</v>
      </c>
      <c r="AW17" s="4">
        <v>1</v>
      </c>
      <c r="AX17" s="4">
        <v>1</v>
      </c>
      <c r="AY17" s="4">
        <v>1</v>
      </c>
      <c r="AZ17" s="4">
        <v>1</v>
      </c>
      <c r="BA17" s="4">
        <v>1</v>
      </c>
      <c r="BB17" s="4">
        <v>1</v>
      </c>
      <c r="BC17" s="4">
        <v>1</v>
      </c>
      <c r="BD17" s="4">
        <v>1</v>
      </c>
      <c r="BE17" s="4">
        <v>1</v>
      </c>
      <c r="BF17" s="4">
        <v>1</v>
      </c>
      <c r="BG17" s="4">
        <v>1</v>
      </c>
      <c r="BH17" s="4">
        <v>1</v>
      </c>
      <c r="BI17" s="4">
        <v>1</v>
      </c>
      <c r="BJ17" s="4">
        <v>1</v>
      </c>
      <c r="BK17" s="4">
        <v>1</v>
      </c>
      <c r="BL17" s="4">
        <v>1</v>
      </c>
      <c r="BM17" s="4">
        <v>1</v>
      </c>
      <c r="BN17" s="4">
        <v>1</v>
      </c>
      <c r="BO17" s="4">
        <v>1</v>
      </c>
      <c r="BP17" s="4">
        <v>1</v>
      </c>
      <c r="BQ17" s="4">
        <v>1</v>
      </c>
      <c r="BR17" s="4">
        <v>1</v>
      </c>
      <c r="BS17" s="4">
        <v>1</v>
      </c>
      <c r="BT17" s="3">
        <v>3</v>
      </c>
      <c r="BU17" s="3">
        <v>3</v>
      </c>
      <c r="BV17" s="3">
        <v>3</v>
      </c>
      <c r="BW17" s="3">
        <v>3</v>
      </c>
      <c r="BX17" s="3">
        <v>3</v>
      </c>
      <c r="BY17" s="3">
        <v>3</v>
      </c>
      <c r="BZ17" s="3">
        <v>3</v>
      </c>
      <c r="CA17" s="3">
        <v>3</v>
      </c>
      <c r="CB17" s="3">
        <v>3</v>
      </c>
      <c r="CC17" s="3">
        <v>3</v>
      </c>
      <c r="CD17" s="3">
        <v>3</v>
      </c>
      <c r="CE17" s="3">
        <v>3</v>
      </c>
      <c r="CF17" s="3">
        <v>3</v>
      </c>
      <c r="CG17" s="3">
        <v>3</v>
      </c>
      <c r="CH17" s="3">
        <v>3</v>
      </c>
      <c r="CI17" s="3">
        <v>3</v>
      </c>
      <c r="CJ17" s="3">
        <v>3</v>
      </c>
      <c r="CK17" s="3">
        <v>3</v>
      </c>
      <c r="CL17" s="3">
        <v>3</v>
      </c>
      <c r="CM17" s="3">
        <v>3</v>
      </c>
      <c r="CN17" s="3">
        <v>3</v>
      </c>
      <c r="CO17" s="3">
        <v>3</v>
      </c>
      <c r="CP17" s="3">
        <v>3</v>
      </c>
      <c r="CQ17" s="3">
        <v>3</v>
      </c>
      <c r="CR17" s="2">
        <v>5</v>
      </c>
      <c r="CS17" s="2">
        <v>5</v>
      </c>
      <c r="CT17" s="2">
        <v>5</v>
      </c>
      <c r="CU17" s="2">
        <v>5</v>
      </c>
      <c r="CV17" s="2">
        <v>5</v>
      </c>
      <c r="CW17" s="2">
        <v>5</v>
      </c>
      <c r="CY17" s="1" t="s">
        <v>16</v>
      </c>
      <c r="CZ17" s="1" t="str">
        <f>$CZ$6</f>
        <v>Chester Wilkinson</v>
      </c>
      <c r="DA17">
        <f t="shared" ca="1" si="2"/>
        <v>80</v>
      </c>
      <c r="DB17">
        <f t="shared" ca="1" si="1"/>
        <v>93</v>
      </c>
      <c r="DC17">
        <f t="shared" ca="1" si="1"/>
        <v>27</v>
      </c>
      <c r="DD17">
        <f t="shared" ca="1" si="1"/>
        <v>79</v>
      </c>
      <c r="DE17">
        <f t="shared" ca="1" si="1"/>
        <v>30</v>
      </c>
      <c r="DF17">
        <f t="shared" ca="1" si="1"/>
        <v>47</v>
      </c>
      <c r="DG17">
        <f t="shared" ca="1" si="1"/>
        <v>75</v>
      </c>
      <c r="DH17">
        <f t="shared" ca="1" si="1"/>
        <v>60</v>
      </c>
      <c r="DI17">
        <f>SUMIFS($DS$31:$DS$111,$DR$31:$DR$111,DB$6+DF$6)</f>
        <v>-4</v>
      </c>
      <c r="DJ17">
        <f>$DC$6</f>
        <v>26</v>
      </c>
      <c r="DP17" s="20" t="s">
        <v>57</v>
      </c>
      <c r="DQ17" s="16" t="s">
        <v>58</v>
      </c>
      <c r="DT17">
        <v>9</v>
      </c>
      <c r="DU17">
        <v>2</v>
      </c>
      <c r="DV17" s="10" t="s">
        <v>32</v>
      </c>
    </row>
    <row r="18" spans="1:126" ht="15.75" thickBot="1" x14ac:dyDescent="0.3">
      <c r="A18" s="1">
        <v>24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4">
        <v>1</v>
      </c>
      <c r="AQ18" s="4">
        <v>1</v>
      </c>
      <c r="AR18" s="4">
        <v>1</v>
      </c>
      <c r="AS18" s="4">
        <v>1</v>
      </c>
      <c r="AT18" s="4">
        <v>1</v>
      </c>
      <c r="AU18" s="4">
        <v>1</v>
      </c>
      <c r="AV18" s="4">
        <v>1</v>
      </c>
      <c r="AW18" s="4">
        <v>1</v>
      </c>
      <c r="AX18" s="4">
        <v>1</v>
      </c>
      <c r="AY18" s="4">
        <v>1</v>
      </c>
      <c r="AZ18" s="4">
        <v>1</v>
      </c>
      <c r="BA18" s="4">
        <v>1</v>
      </c>
      <c r="BB18" s="4">
        <v>1</v>
      </c>
      <c r="BC18" s="4">
        <v>1</v>
      </c>
      <c r="BD18" s="4">
        <v>1</v>
      </c>
      <c r="BE18" s="4">
        <v>1</v>
      </c>
      <c r="BF18" s="4">
        <v>1</v>
      </c>
      <c r="BG18" s="4">
        <v>1</v>
      </c>
      <c r="BH18" s="4">
        <v>1</v>
      </c>
      <c r="BI18" s="4">
        <v>1</v>
      </c>
      <c r="BJ18" s="4">
        <v>1</v>
      </c>
      <c r="BK18" s="4">
        <v>1</v>
      </c>
      <c r="BL18" s="4">
        <v>1</v>
      </c>
      <c r="BM18" s="4">
        <v>1</v>
      </c>
      <c r="BN18" s="4">
        <v>1</v>
      </c>
      <c r="BO18" s="4">
        <v>1</v>
      </c>
      <c r="BP18" s="4">
        <v>1</v>
      </c>
      <c r="BQ18" s="4">
        <v>1</v>
      </c>
      <c r="BR18" s="4">
        <v>1</v>
      </c>
      <c r="BS18" s="4">
        <v>1</v>
      </c>
      <c r="BT18" s="3">
        <v>3</v>
      </c>
      <c r="BU18" s="3">
        <v>3</v>
      </c>
      <c r="BV18" s="3">
        <v>3</v>
      </c>
      <c r="BW18" s="3">
        <v>3</v>
      </c>
      <c r="BX18" s="3">
        <v>3</v>
      </c>
      <c r="BY18" s="3">
        <v>3</v>
      </c>
      <c r="BZ18" s="3">
        <v>3</v>
      </c>
      <c r="CA18" s="3">
        <v>3</v>
      </c>
      <c r="CB18" s="3">
        <v>3</v>
      </c>
      <c r="CC18" s="3">
        <v>3</v>
      </c>
      <c r="CD18" s="3">
        <v>3</v>
      </c>
      <c r="CE18" s="3">
        <v>3</v>
      </c>
      <c r="CF18" s="3">
        <v>3</v>
      </c>
      <c r="CG18" s="3">
        <v>3</v>
      </c>
      <c r="CH18" s="3">
        <v>3</v>
      </c>
      <c r="CI18" s="3">
        <v>3</v>
      </c>
      <c r="CJ18" s="3">
        <v>3</v>
      </c>
      <c r="CK18" s="3">
        <v>3</v>
      </c>
      <c r="CL18" s="3">
        <v>3</v>
      </c>
      <c r="CM18" s="3">
        <v>3</v>
      </c>
      <c r="CN18" s="3">
        <v>3</v>
      </c>
      <c r="CO18" s="3">
        <v>3</v>
      </c>
      <c r="CP18" s="3">
        <v>3</v>
      </c>
      <c r="CQ18" s="3">
        <v>3</v>
      </c>
      <c r="CR18" s="2">
        <v>5</v>
      </c>
      <c r="CS18" s="2">
        <v>5</v>
      </c>
      <c r="CT18" s="2">
        <v>5</v>
      </c>
      <c r="CU18" s="2">
        <v>5</v>
      </c>
      <c r="CV18" s="2">
        <v>5</v>
      </c>
      <c r="CW18" s="2">
        <v>5</v>
      </c>
      <c r="CY18" s="1" t="s">
        <v>17</v>
      </c>
      <c r="CZ18" s="1" t="str">
        <f>$CZ$7</f>
        <v>Alexander Ashley</v>
      </c>
      <c r="DA18">
        <f t="shared" ca="1" si="2"/>
        <v>33</v>
      </c>
      <c r="DB18">
        <f t="shared" ca="1" si="1"/>
        <v>57</v>
      </c>
      <c r="DC18">
        <f t="shared" ca="1" si="1"/>
        <v>14</v>
      </c>
      <c r="DD18">
        <f t="shared" ca="1" si="1"/>
        <v>25</v>
      </c>
      <c r="DE18">
        <f t="shared" ca="1" si="1"/>
        <v>24</v>
      </c>
      <c r="DF18">
        <f t="shared" ca="1" si="1"/>
        <v>5</v>
      </c>
      <c r="DG18">
        <f t="shared" ca="1" si="1"/>
        <v>12</v>
      </c>
      <c r="DH18">
        <f t="shared" ca="1" si="1"/>
        <v>59</v>
      </c>
      <c r="DI18">
        <f>SUMIFS($DS$31:$DS$111,$DR$31:$DR$111,DB$7+DF$7)</f>
        <v>-2</v>
      </c>
      <c r="DJ18">
        <f>$DC$7</f>
        <v>21</v>
      </c>
      <c r="DP18" s="20" t="s">
        <v>59</v>
      </c>
      <c r="DQ18" s="16" t="s">
        <v>60</v>
      </c>
      <c r="DT18">
        <v>10</v>
      </c>
      <c r="DU18">
        <v>2</v>
      </c>
      <c r="DV18" s="10" t="s">
        <v>32</v>
      </c>
    </row>
    <row r="19" spans="1:126" ht="15.75" thickBot="1" x14ac:dyDescent="0.3">
      <c r="A19" s="1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4">
        <v>1</v>
      </c>
      <c r="AQ19" s="4">
        <v>1</v>
      </c>
      <c r="AR19" s="4">
        <v>1</v>
      </c>
      <c r="AS19" s="4">
        <v>1</v>
      </c>
      <c r="AT19" s="4">
        <v>1</v>
      </c>
      <c r="AU19" s="4">
        <v>1</v>
      </c>
      <c r="AV19" s="4">
        <v>1</v>
      </c>
      <c r="AW19" s="4">
        <v>1</v>
      </c>
      <c r="AX19" s="4">
        <v>1</v>
      </c>
      <c r="AY19" s="4">
        <v>1</v>
      </c>
      <c r="AZ19" s="4">
        <v>1</v>
      </c>
      <c r="BA19" s="4">
        <v>1</v>
      </c>
      <c r="BB19" s="4">
        <v>1</v>
      </c>
      <c r="BC19" s="4">
        <v>1</v>
      </c>
      <c r="BD19" s="4">
        <v>1</v>
      </c>
      <c r="BE19" s="4">
        <v>1</v>
      </c>
      <c r="BF19" s="4">
        <v>1</v>
      </c>
      <c r="BG19" s="4">
        <v>1</v>
      </c>
      <c r="BH19" s="4">
        <v>1</v>
      </c>
      <c r="BI19" s="4">
        <v>1</v>
      </c>
      <c r="BJ19" s="4">
        <v>1</v>
      </c>
      <c r="BK19" s="4">
        <v>1</v>
      </c>
      <c r="BL19" s="4">
        <v>1</v>
      </c>
      <c r="BM19" s="4">
        <v>1</v>
      </c>
      <c r="BN19" s="4">
        <v>1</v>
      </c>
      <c r="BO19" s="4">
        <v>1</v>
      </c>
      <c r="BP19" s="4">
        <v>1</v>
      </c>
      <c r="BQ19" s="4">
        <v>1</v>
      </c>
      <c r="BR19" s="4">
        <v>1</v>
      </c>
      <c r="BS19" s="4">
        <v>1</v>
      </c>
      <c r="BT19" s="3">
        <v>3</v>
      </c>
      <c r="BU19" s="3">
        <v>3</v>
      </c>
      <c r="BV19" s="3">
        <v>3</v>
      </c>
      <c r="BW19" s="3">
        <v>3</v>
      </c>
      <c r="BX19" s="3">
        <v>3</v>
      </c>
      <c r="BY19" s="3">
        <v>3</v>
      </c>
      <c r="BZ19" s="3">
        <v>3</v>
      </c>
      <c r="CA19" s="3">
        <v>3</v>
      </c>
      <c r="CB19" s="3">
        <v>3</v>
      </c>
      <c r="CC19" s="3">
        <v>3</v>
      </c>
      <c r="CD19" s="3">
        <v>3</v>
      </c>
      <c r="CE19" s="3">
        <v>3</v>
      </c>
      <c r="CF19" s="3">
        <v>3</v>
      </c>
      <c r="CG19" s="3">
        <v>3</v>
      </c>
      <c r="CH19" s="3">
        <v>3</v>
      </c>
      <c r="CI19" s="3">
        <v>3</v>
      </c>
      <c r="CJ19" s="3">
        <v>3</v>
      </c>
      <c r="CK19" s="3">
        <v>3</v>
      </c>
      <c r="CL19" s="3">
        <v>3</v>
      </c>
      <c r="CM19" s="3">
        <v>3</v>
      </c>
      <c r="CN19" s="3">
        <v>3</v>
      </c>
      <c r="CO19" s="3">
        <v>3</v>
      </c>
      <c r="CP19" s="3">
        <v>3</v>
      </c>
      <c r="CQ19" s="3">
        <v>3</v>
      </c>
      <c r="CR19" s="2">
        <v>5</v>
      </c>
      <c r="CS19" s="2">
        <v>5</v>
      </c>
      <c r="CT19" s="2">
        <v>5</v>
      </c>
      <c r="CU19" s="2">
        <v>5</v>
      </c>
      <c r="CV19" s="2">
        <v>5</v>
      </c>
      <c r="CW19" s="2">
        <v>5</v>
      </c>
      <c r="CY19" s="1" t="s">
        <v>18</v>
      </c>
      <c r="CZ19" s="1" t="str">
        <f>$CZ$6</f>
        <v>Chester Wilkinson</v>
      </c>
      <c r="DA19">
        <f t="shared" ca="1" si="2"/>
        <v>40</v>
      </c>
      <c r="DB19">
        <f t="shared" ca="1" si="1"/>
        <v>0</v>
      </c>
      <c r="DC19">
        <f t="shared" ca="1" si="1"/>
        <v>51</v>
      </c>
      <c r="DD19">
        <f t="shared" ca="1" si="1"/>
        <v>42</v>
      </c>
      <c r="DE19">
        <f t="shared" ca="1" si="1"/>
        <v>46</v>
      </c>
      <c r="DF19">
        <f t="shared" ca="1" si="1"/>
        <v>54</v>
      </c>
      <c r="DG19">
        <f t="shared" ca="1" si="1"/>
        <v>29</v>
      </c>
      <c r="DH19">
        <f t="shared" ca="1" si="1"/>
        <v>67</v>
      </c>
      <c r="DI19">
        <f>SUMIFS($DS$31:$DS$111,$DR$31:$DR$111,DB$6+DF$6)</f>
        <v>-4</v>
      </c>
      <c r="DJ19">
        <f>$DC$6</f>
        <v>26</v>
      </c>
      <c r="DP19" s="20" t="s">
        <v>61</v>
      </c>
      <c r="DQ19" s="16" t="s">
        <v>62</v>
      </c>
      <c r="DT19">
        <v>11</v>
      </c>
      <c r="DU19">
        <v>2</v>
      </c>
      <c r="DV19" s="10" t="s">
        <v>32</v>
      </c>
    </row>
    <row r="20" spans="1:126" ht="15.75" thickBot="1" x14ac:dyDescent="0.3">
      <c r="A20" s="1">
        <v>22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4">
        <v>1</v>
      </c>
      <c r="AQ20" s="4">
        <v>1</v>
      </c>
      <c r="AR20" s="4">
        <v>1</v>
      </c>
      <c r="AS20" s="4">
        <v>1</v>
      </c>
      <c r="AT20" s="4">
        <v>1</v>
      </c>
      <c r="AU20" s="4">
        <v>1</v>
      </c>
      <c r="AV20" s="4">
        <v>1</v>
      </c>
      <c r="AW20" s="4">
        <v>1</v>
      </c>
      <c r="AX20" s="4">
        <v>1</v>
      </c>
      <c r="AY20" s="4">
        <v>1</v>
      </c>
      <c r="AZ20" s="4">
        <v>1</v>
      </c>
      <c r="BA20" s="4">
        <v>1</v>
      </c>
      <c r="BB20" s="4">
        <v>1</v>
      </c>
      <c r="BC20" s="4">
        <v>1</v>
      </c>
      <c r="BD20" s="4">
        <v>1</v>
      </c>
      <c r="BE20" s="4">
        <v>1</v>
      </c>
      <c r="BF20" s="4">
        <v>1</v>
      </c>
      <c r="BG20" s="4">
        <v>1</v>
      </c>
      <c r="BH20" s="4">
        <v>1</v>
      </c>
      <c r="BI20" s="4">
        <v>1</v>
      </c>
      <c r="BJ20" s="4">
        <v>1</v>
      </c>
      <c r="BK20" s="4">
        <v>1</v>
      </c>
      <c r="BL20" s="4">
        <v>1</v>
      </c>
      <c r="BM20" s="4">
        <v>1</v>
      </c>
      <c r="BN20" s="4">
        <v>1</v>
      </c>
      <c r="BO20" s="4">
        <v>1</v>
      </c>
      <c r="BP20" s="4">
        <v>1</v>
      </c>
      <c r="BQ20" s="4">
        <v>1</v>
      </c>
      <c r="BR20" s="4">
        <v>1</v>
      </c>
      <c r="BS20" s="4">
        <v>1</v>
      </c>
      <c r="BT20" s="3">
        <v>3</v>
      </c>
      <c r="BU20" s="3">
        <v>3</v>
      </c>
      <c r="BV20" s="3">
        <v>3</v>
      </c>
      <c r="BW20" s="3">
        <v>3</v>
      </c>
      <c r="BX20" s="3">
        <v>3</v>
      </c>
      <c r="BY20" s="3">
        <v>3</v>
      </c>
      <c r="BZ20" s="3">
        <v>3</v>
      </c>
      <c r="CA20" s="3">
        <v>3</v>
      </c>
      <c r="CB20" s="3">
        <v>3</v>
      </c>
      <c r="CC20" s="3">
        <v>3</v>
      </c>
      <c r="CD20" s="3">
        <v>3</v>
      </c>
      <c r="CE20" s="3">
        <v>3</v>
      </c>
      <c r="CF20" s="3">
        <v>3</v>
      </c>
      <c r="CG20" s="3">
        <v>3</v>
      </c>
      <c r="CH20" s="3">
        <v>3</v>
      </c>
      <c r="CI20" s="3">
        <v>3</v>
      </c>
      <c r="CJ20" s="3">
        <v>3</v>
      </c>
      <c r="CK20" s="3">
        <v>3</v>
      </c>
      <c r="CL20" s="3">
        <v>3</v>
      </c>
      <c r="CM20" s="3">
        <v>3</v>
      </c>
      <c r="CN20" s="3">
        <v>3</v>
      </c>
      <c r="CO20" s="3">
        <v>3</v>
      </c>
      <c r="CP20" s="3">
        <v>3</v>
      </c>
      <c r="CQ20" s="3">
        <v>3</v>
      </c>
      <c r="CR20" s="2">
        <v>5</v>
      </c>
      <c r="CS20" s="2">
        <v>5</v>
      </c>
      <c r="CT20" s="2">
        <v>5</v>
      </c>
      <c r="CU20" s="2">
        <v>5</v>
      </c>
      <c r="CV20" s="2">
        <v>5</v>
      </c>
      <c r="CW20" s="2">
        <v>5</v>
      </c>
      <c r="CY20" s="1" t="s">
        <v>19</v>
      </c>
      <c r="CZ20" s="1" t="str">
        <f>$CZ$7</f>
        <v>Alexander Ashley</v>
      </c>
      <c r="DA20">
        <f t="shared" ca="1" si="2"/>
        <v>23</v>
      </c>
      <c r="DB20">
        <f t="shared" ca="1" si="1"/>
        <v>39</v>
      </c>
      <c r="DC20">
        <f t="shared" ca="1" si="1"/>
        <v>17</v>
      </c>
      <c r="DD20">
        <f t="shared" ca="1" si="1"/>
        <v>26</v>
      </c>
      <c r="DE20">
        <f t="shared" ca="1" si="1"/>
        <v>96</v>
      </c>
      <c r="DF20">
        <f t="shared" ca="1" si="1"/>
        <v>56</v>
      </c>
      <c r="DG20">
        <f t="shared" ca="1" si="1"/>
        <v>38</v>
      </c>
      <c r="DH20">
        <f t="shared" ca="1" si="1"/>
        <v>41</v>
      </c>
      <c r="DI20">
        <f>SUMIFS($DS$31:$DS$111,$DR$31:$DR$111,DB$7+DF$7)</f>
        <v>-2</v>
      </c>
      <c r="DJ20">
        <f>$DC$7</f>
        <v>21</v>
      </c>
      <c r="DP20" s="16" t="s">
        <v>63</v>
      </c>
      <c r="DQ20" s="16" t="s">
        <v>64</v>
      </c>
      <c r="DT20">
        <v>12</v>
      </c>
      <c r="DU20">
        <v>2</v>
      </c>
      <c r="DV20" s="10" t="s">
        <v>32</v>
      </c>
    </row>
    <row r="21" spans="1:126" ht="15.75" thickBot="1" x14ac:dyDescent="0.3">
      <c r="A21" s="1">
        <v>21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4">
        <v>1</v>
      </c>
      <c r="AQ21" s="4">
        <v>1</v>
      </c>
      <c r="AR21" s="4">
        <v>1</v>
      </c>
      <c r="AS21" s="4">
        <v>1</v>
      </c>
      <c r="AT21" s="4">
        <v>1</v>
      </c>
      <c r="AU21" s="4">
        <v>1</v>
      </c>
      <c r="AV21" s="4">
        <v>1</v>
      </c>
      <c r="AW21" s="4">
        <v>1</v>
      </c>
      <c r="AX21" s="4">
        <v>1</v>
      </c>
      <c r="AY21" s="4">
        <v>1</v>
      </c>
      <c r="AZ21" s="4">
        <v>1</v>
      </c>
      <c r="BA21" s="4">
        <v>1</v>
      </c>
      <c r="BB21" s="4">
        <v>1</v>
      </c>
      <c r="BC21" s="4">
        <v>1</v>
      </c>
      <c r="BD21" s="4">
        <v>1</v>
      </c>
      <c r="BE21" s="4">
        <v>1</v>
      </c>
      <c r="BF21" s="4">
        <v>1</v>
      </c>
      <c r="BG21" s="4">
        <v>1</v>
      </c>
      <c r="BH21" s="4">
        <v>1</v>
      </c>
      <c r="BI21" s="4">
        <v>1</v>
      </c>
      <c r="BJ21" s="4">
        <v>1</v>
      </c>
      <c r="BK21" s="4">
        <v>1</v>
      </c>
      <c r="BL21" s="4">
        <v>1</v>
      </c>
      <c r="BM21" s="4">
        <v>1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3">
        <v>3</v>
      </c>
      <c r="BU21" s="3">
        <v>3</v>
      </c>
      <c r="BV21" s="3">
        <v>3</v>
      </c>
      <c r="BW21" s="3">
        <v>3</v>
      </c>
      <c r="BX21" s="3">
        <v>3</v>
      </c>
      <c r="BY21" s="3">
        <v>3</v>
      </c>
      <c r="BZ21" s="3">
        <v>3</v>
      </c>
      <c r="CA21" s="3">
        <v>3</v>
      </c>
      <c r="CB21" s="3">
        <v>3</v>
      </c>
      <c r="CC21" s="3">
        <v>3</v>
      </c>
      <c r="CD21" s="3">
        <v>3</v>
      </c>
      <c r="CE21" s="3">
        <v>3</v>
      </c>
      <c r="CF21" s="3">
        <v>3</v>
      </c>
      <c r="CG21" s="3">
        <v>3</v>
      </c>
      <c r="CH21" s="3">
        <v>3</v>
      </c>
      <c r="CI21" s="3">
        <v>3</v>
      </c>
      <c r="CJ21" s="3">
        <v>3</v>
      </c>
      <c r="CK21" s="3">
        <v>3</v>
      </c>
      <c r="CL21" s="3">
        <v>3</v>
      </c>
      <c r="CM21" s="3">
        <v>3</v>
      </c>
      <c r="CN21" s="3">
        <v>3</v>
      </c>
      <c r="CO21" s="3">
        <v>3</v>
      </c>
      <c r="CP21" s="3">
        <v>3</v>
      </c>
      <c r="CQ21" s="3">
        <v>3</v>
      </c>
      <c r="CR21" s="2">
        <v>5</v>
      </c>
      <c r="CS21" s="2">
        <v>5</v>
      </c>
      <c r="CT21" s="2">
        <v>5</v>
      </c>
      <c r="CU21" s="2">
        <v>5</v>
      </c>
      <c r="CV21" s="2">
        <v>5</v>
      </c>
      <c r="CW21" s="2">
        <v>5</v>
      </c>
      <c r="CY21" s="1" t="s">
        <v>20</v>
      </c>
      <c r="CZ21" s="1" t="str">
        <f>$CZ$6</f>
        <v>Chester Wilkinson</v>
      </c>
      <c r="DA21">
        <f t="shared" ca="1" si="2"/>
        <v>32</v>
      </c>
      <c r="DB21">
        <f t="shared" ca="1" si="1"/>
        <v>50</v>
      </c>
      <c r="DC21">
        <f t="shared" ca="1" si="1"/>
        <v>5</v>
      </c>
      <c r="DD21">
        <f t="shared" ca="1" si="1"/>
        <v>99</v>
      </c>
      <c r="DE21">
        <f t="shared" ca="1" si="1"/>
        <v>59</v>
      </c>
      <c r="DF21">
        <f t="shared" ca="1" si="1"/>
        <v>66</v>
      </c>
      <c r="DG21">
        <f t="shared" ca="1" si="1"/>
        <v>15</v>
      </c>
      <c r="DH21">
        <f t="shared" ca="1" si="1"/>
        <v>74</v>
      </c>
      <c r="DI21">
        <f>SUMIFS($DS$31:$DS$111,$DR$31:$DR$111,DB$6+DF$6)</f>
        <v>-4</v>
      </c>
      <c r="DJ21">
        <f>$DC$6</f>
        <v>26</v>
      </c>
      <c r="DP21" s="16" t="s">
        <v>65</v>
      </c>
      <c r="DQ21" s="16" t="s">
        <v>66</v>
      </c>
      <c r="DT21">
        <v>13</v>
      </c>
      <c r="DU21">
        <v>2</v>
      </c>
      <c r="DV21" s="10" t="s">
        <v>32</v>
      </c>
    </row>
    <row r="22" spans="1:126" ht="15.75" thickBot="1" x14ac:dyDescent="0.3">
      <c r="A22" s="1">
        <v>20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4">
        <v>1</v>
      </c>
      <c r="AQ22" s="4">
        <v>1</v>
      </c>
      <c r="AR22" s="4">
        <v>1</v>
      </c>
      <c r="AS22" s="4">
        <v>1</v>
      </c>
      <c r="AT22" s="4">
        <v>1</v>
      </c>
      <c r="AU22" s="4">
        <v>1</v>
      </c>
      <c r="AV22" s="4">
        <v>1</v>
      </c>
      <c r="AW22" s="4">
        <v>1</v>
      </c>
      <c r="AX22" s="4">
        <v>1</v>
      </c>
      <c r="AY22" s="4">
        <v>1</v>
      </c>
      <c r="AZ22" s="4">
        <v>1</v>
      </c>
      <c r="BA22" s="4">
        <v>1</v>
      </c>
      <c r="BB22" s="4">
        <v>1</v>
      </c>
      <c r="BC22" s="4">
        <v>1</v>
      </c>
      <c r="BD22" s="4">
        <v>1</v>
      </c>
      <c r="BE22" s="4">
        <v>1</v>
      </c>
      <c r="BF22" s="4">
        <v>1</v>
      </c>
      <c r="BG22" s="4">
        <v>1</v>
      </c>
      <c r="BH22" s="4">
        <v>1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1</v>
      </c>
      <c r="BO22" s="4">
        <v>1</v>
      </c>
      <c r="BP22" s="4">
        <v>1</v>
      </c>
      <c r="BQ22" s="4">
        <v>1</v>
      </c>
      <c r="BR22" s="4">
        <v>1</v>
      </c>
      <c r="BS22" s="4">
        <v>1</v>
      </c>
      <c r="BT22" s="3">
        <v>3</v>
      </c>
      <c r="BU22" s="3">
        <v>3</v>
      </c>
      <c r="BV22" s="3">
        <v>3</v>
      </c>
      <c r="BW22" s="3">
        <v>3</v>
      </c>
      <c r="BX22" s="3">
        <v>3</v>
      </c>
      <c r="BY22" s="3">
        <v>3</v>
      </c>
      <c r="BZ22" s="3">
        <v>3</v>
      </c>
      <c r="CA22" s="3">
        <v>3</v>
      </c>
      <c r="CB22" s="3">
        <v>3</v>
      </c>
      <c r="CC22" s="3">
        <v>3</v>
      </c>
      <c r="CD22" s="3">
        <v>3</v>
      </c>
      <c r="CE22" s="3">
        <v>3</v>
      </c>
      <c r="CF22" s="3">
        <v>3</v>
      </c>
      <c r="CG22" s="3">
        <v>3</v>
      </c>
      <c r="CH22" s="3">
        <v>3</v>
      </c>
      <c r="CI22" s="3">
        <v>3</v>
      </c>
      <c r="CJ22" s="3">
        <v>3</v>
      </c>
      <c r="CK22" s="3">
        <v>3</v>
      </c>
      <c r="CL22" s="3">
        <v>3</v>
      </c>
      <c r="CM22" s="3">
        <v>3</v>
      </c>
      <c r="CN22" s="3">
        <v>3</v>
      </c>
      <c r="CO22" s="3">
        <v>3</v>
      </c>
      <c r="CP22" s="3">
        <v>3</v>
      </c>
      <c r="CQ22" s="3">
        <v>3</v>
      </c>
      <c r="CR22" s="2">
        <v>5</v>
      </c>
      <c r="CS22" s="2">
        <v>5</v>
      </c>
      <c r="CT22" s="2">
        <v>5</v>
      </c>
      <c r="CU22" s="2">
        <v>5</v>
      </c>
      <c r="CV22" s="2">
        <v>5</v>
      </c>
      <c r="CW22" s="2">
        <v>5</v>
      </c>
      <c r="CY22" s="1" t="s">
        <v>21</v>
      </c>
      <c r="CZ22" s="1" t="str">
        <f>$CZ$7</f>
        <v>Alexander Ashley</v>
      </c>
      <c r="DA22">
        <f t="shared" ca="1" si="2"/>
        <v>98</v>
      </c>
      <c r="DB22">
        <f t="shared" ca="1" si="1"/>
        <v>50</v>
      </c>
      <c r="DC22">
        <f t="shared" ca="1" si="1"/>
        <v>1</v>
      </c>
      <c r="DD22">
        <f t="shared" ca="1" si="1"/>
        <v>22</v>
      </c>
      <c r="DE22">
        <f t="shared" ca="1" si="1"/>
        <v>36</v>
      </c>
      <c r="DF22">
        <f t="shared" ca="1" si="1"/>
        <v>22</v>
      </c>
      <c r="DG22">
        <f t="shared" ca="1" si="1"/>
        <v>40</v>
      </c>
      <c r="DH22">
        <f t="shared" ca="1" si="1"/>
        <v>51</v>
      </c>
      <c r="DI22">
        <f>SUMIFS($DS$31:$DS$111,$DR$31:$DR$111,DB$7+DF$7)</f>
        <v>-2</v>
      </c>
      <c r="DJ22">
        <f>$DC$7</f>
        <v>21</v>
      </c>
      <c r="DP22" s="16" t="s">
        <v>67</v>
      </c>
      <c r="DQ22" s="16" t="s">
        <v>68</v>
      </c>
      <c r="DT22">
        <v>14</v>
      </c>
      <c r="DU22">
        <v>2</v>
      </c>
      <c r="DV22" s="10" t="s">
        <v>32</v>
      </c>
    </row>
    <row r="23" spans="1:126" ht="15.75" thickBot="1" x14ac:dyDescent="0.3">
      <c r="A23" s="1">
        <v>19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4">
        <v>1</v>
      </c>
      <c r="AV23" s="4">
        <v>1</v>
      </c>
      <c r="AW23" s="4">
        <v>1</v>
      </c>
      <c r="AX23" s="4">
        <v>1</v>
      </c>
      <c r="AY23" s="4">
        <v>1</v>
      </c>
      <c r="AZ23" s="4">
        <v>1</v>
      </c>
      <c r="BA23" s="4">
        <v>1</v>
      </c>
      <c r="BB23" s="4">
        <v>1</v>
      </c>
      <c r="BC23" s="4">
        <v>1</v>
      </c>
      <c r="BD23" s="4">
        <v>1</v>
      </c>
      <c r="BE23" s="4">
        <v>1</v>
      </c>
      <c r="BF23" s="4">
        <v>1</v>
      </c>
      <c r="BG23" s="4">
        <v>1</v>
      </c>
      <c r="BH23" s="4">
        <v>1</v>
      </c>
      <c r="BI23" s="4">
        <v>1</v>
      </c>
      <c r="BJ23" s="4">
        <v>1</v>
      </c>
      <c r="BK23" s="4">
        <v>1</v>
      </c>
      <c r="BL23" s="4">
        <v>1</v>
      </c>
      <c r="BM23" s="4">
        <v>1</v>
      </c>
      <c r="BN23" s="4">
        <v>1</v>
      </c>
      <c r="BO23" s="4">
        <v>1</v>
      </c>
      <c r="BP23" s="4">
        <v>1</v>
      </c>
      <c r="BQ23" s="4">
        <v>1</v>
      </c>
      <c r="BR23" s="4">
        <v>1</v>
      </c>
      <c r="BS23" s="4">
        <v>1</v>
      </c>
      <c r="BT23" s="4">
        <v>1</v>
      </c>
      <c r="BU23" s="4">
        <v>1</v>
      </c>
      <c r="BV23" s="4">
        <v>1</v>
      </c>
      <c r="BW23" s="4">
        <v>1</v>
      </c>
      <c r="BX23" s="4">
        <v>1</v>
      </c>
      <c r="BY23" s="3">
        <v>3</v>
      </c>
      <c r="BZ23" s="3">
        <v>3</v>
      </c>
      <c r="CA23" s="3">
        <v>3</v>
      </c>
      <c r="CB23" s="3">
        <v>3</v>
      </c>
      <c r="CC23" s="3">
        <v>3</v>
      </c>
      <c r="CD23" s="3">
        <v>3</v>
      </c>
      <c r="CE23" s="3">
        <v>3</v>
      </c>
      <c r="CF23" s="3">
        <v>3</v>
      </c>
      <c r="CG23" s="3">
        <v>3</v>
      </c>
      <c r="CH23" s="3">
        <v>3</v>
      </c>
      <c r="CI23" s="3">
        <v>3</v>
      </c>
      <c r="CJ23" s="3">
        <v>3</v>
      </c>
      <c r="CK23" s="3">
        <v>3</v>
      </c>
      <c r="CL23" s="3">
        <v>3</v>
      </c>
      <c r="CM23" s="3">
        <v>3</v>
      </c>
      <c r="CN23" s="3">
        <v>3</v>
      </c>
      <c r="CO23" s="3">
        <v>3</v>
      </c>
      <c r="CP23" s="3">
        <v>3</v>
      </c>
      <c r="CQ23" s="3">
        <v>3</v>
      </c>
      <c r="CR23" s="2">
        <v>5</v>
      </c>
      <c r="CS23" s="2">
        <v>5</v>
      </c>
      <c r="CT23" s="2">
        <v>5</v>
      </c>
      <c r="CU23" s="2">
        <v>5</v>
      </c>
      <c r="CV23" s="2">
        <v>5</v>
      </c>
      <c r="CW23" s="2">
        <v>5</v>
      </c>
      <c r="CY23" s="1" t="s">
        <v>22</v>
      </c>
      <c r="CZ23" s="1" t="str">
        <f>$CZ$6</f>
        <v>Chester Wilkinson</v>
      </c>
      <c r="DA23">
        <f t="shared" ca="1" si="2"/>
        <v>28</v>
      </c>
      <c r="DB23">
        <f t="shared" ca="1" si="1"/>
        <v>28</v>
      </c>
      <c r="DC23">
        <f t="shared" ca="1" si="1"/>
        <v>36</v>
      </c>
      <c r="DD23">
        <f t="shared" ca="1" si="1"/>
        <v>4</v>
      </c>
      <c r="DE23">
        <f t="shared" ca="1" si="1"/>
        <v>0</v>
      </c>
      <c r="DF23">
        <f t="shared" ca="1" si="1"/>
        <v>60</v>
      </c>
      <c r="DG23">
        <f t="shared" ca="1" si="1"/>
        <v>3</v>
      </c>
      <c r="DH23">
        <f t="shared" ca="1" si="1"/>
        <v>92</v>
      </c>
      <c r="DI23">
        <f>SUMIFS($DS$31:$DS$111,$DR$31:$DR$111,DB$6+DF$6)</f>
        <v>-4</v>
      </c>
      <c r="DJ23">
        <f>$DC$6</f>
        <v>26</v>
      </c>
      <c r="DP23" s="16" t="s">
        <v>69</v>
      </c>
      <c r="DQ23" s="16" t="s">
        <v>70</v>
      </c>
      <c r="DT23">
        <v>15</v>
      </c>
      <c r="DU23">
        <v>2</v>
      </c>
      <c r="DV23" s="10" t="s">
        <v>32</v>
      </c>
    </row>
    <row r="24" spans="1:126" ht="15.75" thickBot="1" x14ac:dyDescent="0.3">
      <c r="A24" s="1">
        <v>18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4">
        <v>1</v>
      </c>
      <c r="AV24" s="4">
        <v>1</v>
      </c>
      <c r="AW24" s="4">
        <v>1</v>
      </c>
      <c r="AX24" s="4">
        <v>1</v>
      </c>
      <c r="AY24" s="4">
        <v>1</v>
      </c>
      <c r="AZ24" s="4">
        <v>1</v>
      </c>
      <c r="BA24" s="4">
        <v>1</v>
      </c>
      <c r="BB24" s="4">
        <v>1</v>
      </c>
      <c r="BC24" s="4">
        <v>1</v>
      </c>
      <c r="BD24" s="4">
        <v>1</v>
      </c>
      <c r="BE24" s="4">
        <v>1</v>
      </c>
      <c r="BF24" s="4">
        <v>1</v>
      </c>
      <c r="BG24" s="4">
        <v>1</v>
      </c>
      <c r="BH24" s="4">
        <v>1</v>
      </c>
      <c r="BI24" s="4">
        <v>1</v>
      </c>
      <c r="BJ24" s="4">
        <v>1</v>
      </c>
      <c r="BK24" s="4">
        <v>1</v>
      </c>
      <c r="BL24" s="4">
        <v>1</v>
      </c>
      <c r="BM24" s="4">
        <v>1</v>
      </c>
      <c r="BN24" s="4">
        <v>1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1</v>
      </c>
      <c r="BW24" s="4">
        <v>1</v>
      </c>
      <c r="BX24" s="4">
        <v>1</v>
      </c>
      <c r="BY24" s="3">
        <v>3</v>
      </c>
      <c r="BZ24" s="3">
        <v>3</v>
      </c>
      <c r="CA24" s="3">
        <v>3</v>
      </c>
      <c r="CB24" s="3">
        <v>3</v>
      </c>
      <c r="CC24" s="3">
        <v>3</v>
      </c>
      <c r="CD24" s="3">
        <v>3</v>
      </c>
      <c r="CE24" s="3">
        <v>3</v>
      </c>
      <c r="CF24" s="3">
        <v>3</v>
      </c>
      <c r="CG24" s="3">
        <v>3</v>
      </c>
      <c r="CH24" s="3">
        <v>3</v>
      </c>
      <c r="CI24" s="3">
        <v>3</v>
      </c>
      <c r="CJ24" s="3">
        <v>3</v>
      </c>
      <c r="CK24" s="3">
        <v>3</v>
      </c>
      <c r="CL24" s="3">
        <v>3</v>
      </c>
      <c r="CM24" s="3">
        <v>3</v>
      </c>
      <c r="CN24" s="3">
        <v>3</v>
      </c>
      <c r="CO24" s="3">
        <v>3</v>
      </c>
      <c r="CP24" s="3">
        <v>3</v>
      </c>
      <c r="CQ24" s="3">
        <v>3</v>
      </c>
      <c r="CR24" s="2">
        <v>5</v>
      </c>
      <c r="CS24" s="2">
        <v>5</v>
      </c>
      <c r="CT24" s="2">
        <v>5</v>
      </c>
      <c r="CU24" s="2">
        <v>5</v>
      </c>
      <c r="CV24" s="2">
        <v>5</v>
      </c>
      <c r="CW24" s="2">
        <v>5</v>
      </c>
      <c r="CY24" s="1" t="s">
        <v>23</v>
      </c>
      <c r="CZ24" s="1" t="str">
        <f>$CZ$7</f>
        <v>Alexander Ashley</v>
      </c>
      <c r="DA24">
        <f t="shared" ca="1" si="2"/>
        <v>70</v>
      </c>
      <c r="DB24">
        <f t="shared" ca="1" si="1"/>
        <v>76</v>
      </c>
      <c r="DC24">
        <f t="shared" ca="1" si="1"/>
        <v>44</v>
      </c>
      <c r="DD24">
        <f t="shared" ca="1" si="1"/>
        <v>90</v>
      </c>
      <c r="DE24">
        <f t="shared" ca="1" si="1"/>
        <v>56</v>
      </c>
      <c r="DF24">
        <f t="shared" ca="1" si="1"/>
        <v>29</v>
      </c>
      <c r="DG24">
        <f t="shared" ca="1" si="1"/>
        <v>36</v>
      </c>
      <c r="DH24">
        <f t="shared" ca="1" si="1"/>
        <v>46</v>
      </c>
      <c r="DI24">
        <f>SUMIFS($DS$31:$DS$111,$DR$31:$DR$111,DB$7+DF$7)</f>
        <v>-2</v>
      </c>
      <c r="DJ24">
        <f>$DC$7</f>
        <v>21</v>
      </c>
      <c r="DP24" s="16" t="s">
        <v>71</v>
      </c>
      <c r="DQ24" s="16" t="s">
        <v>72</v>
      </c>
      <c r="DT24">
        <v>16</v>
      </c>
      <c r="DU24">
        <v>2</v>
      </c>
      <c r="DV24" s="10" t="s">
        <v>32</v>
      </c>
    </row>
    <row r="25" spans="1:126" ht="15.75" thickBot="1" x14ac:dyDescent="0.3">
      <c r="A25" s="1">
        <v>17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4">
        <v>1</v>
      </c>
      <c r="AV25" s="4">
        <v>1</v>
      </c>
      <c r="AW25" s="4">
        <v>1</v>
      </c>
      <c r="AX25" s="4">
        <v>1</v>
      </c>
      <c r="AY25" s="4">
        <v>1</v>
      </c>
      <c r="AZ25" s="4">
        <v>1</v>
      </c>
      <c r="BA25" s="4">
        <v>1</v>
      </c>
      <c r="BB25" s="4">
        <v>1</v>
      </c>
      <c r="BC25" s="4">
        <v>1</v>
      </c>
      <c r="BD25" s="4">
        <v>1</v>
      </c>
      <c r="BE25" s="4">
        <v>1</v>
      </c>
      <c r="BF25" s="4">
        <v>1</v>
      </c>
      <c r="BG25" s="4">
        <v>1</v>
      </c>
      <c r="BH25" s="4">
        <v>1</v>
      </c>
      <c r="BI25" s="4">
        <v>1</v>
      </c>
      <c r="BJ25" s="4">
        <v>1</v>
      </c>
      <c r="BK25" s="4">
        <v>1</v>
      </c>
      <c r="BL25" s="4">
        <v>1</v>
      </c>
      <c r="BM25" s="4">
        <v>1</v>
      </c>
      <c r="BN25" s="4">
        <v>1</v>
      </c>
      <c r="BO25" s="4">
        <v>1</v>
      </c>
      <c r="BP25" s="4">
        <v>1</v>
      </c>
      <c r="BQ25" s="4">
        <v>1</v>
      </c>
      <c r="BR25" s="4">
        <v>1</v>
      </c>
      <c r="BS25" s="4">
        <v>1</v>
      </c>
      <c r="BT25" s="4">
        <v>1</v>
      </c>
      <c r="BU25" s="4">
        <v>1</v>
      </c>
      <c r="BV25" s="4">
        <v>1</v>
      </c>
      <c r="BW25" s="4">
        <v>1</v>
      </c>
      <c r="BX25" s="4">
        <v>1</v>
      </c>
      <c r="BY25" s="3">
        <v>3</v>
      </c>
      <c r="BZ25" s="3">
        <v>3</v>
      </c>
      <c r="CA25" s="3">
        <v>3</v>
      </c>
      <c r="CB25" s="3">
        <v>3</v>
      </c>
      <c r="CC25" s="3">
        <v>3</v>
      </c>
      <c r="CD25" s="3">
        <v>3</v>
      </c>
      <c r="CE25" s="3">
        <v>3</v>
      </c>
      <c r="CF25" s="3">
        <v>3</v>
      </c>
      <c r="CG25" s="3">
        <v>3</v>
      </c>
      <c r="CH25" s="3">
        <v>3</v>
      </c>
      <c r="CI25" s="3">
        <v>3</v>
      </c>
      <c r="CJ25" s="3">
        <v>3</v>
      </c>
      <c r="CK25" s="3">
        <v>3</v>
      </c>
      <c r="CL25" s="3">
        <v>3</v>
      </c>
      <c r="CM25" s="3">
        <v>3</v>
      </c>
      <c r="CN25" s="3">
        <v>3</v>
      </c>
      <c r="CO25" s="3">
        <v>3</v>
      </c>
      <c r="CP25" s="3">
        <v>3</v>
      </c>
      <c r="CQ25" s="3">
        <v>3</v>
      </c>
      <c r="CR25" s="2">
        <v>5</v>
      </c>
      <c r="CS25" s="2">
        <v>5</v>
      </c>
      <c r="CT25" s="2">
        <v>5</v>
      </c>
      <c r="CU25" s="2">
        <v>5</v>
      </c>
      <c r="CV25" s="2">
        <v>5</v>
      </c>
      <c r="CW25" s="2">
        <v>5</v>
      </c>
      <c r="CY25" s="1" t="s">
        <v>92</v>
      </c>
      <c r="CZ25" s="1" t="str">
        <f>$CZ$6</f>
        <v>Chester Wilkinson</v>
      </c>
      <c r="DA25">
        <f t="shared" ca="1" si="2"/>
        <v>36</v>
      </c>
      <c r="DB25">
        <f t="shared" ca="1" si="1"/>
        <v>36</v>
      </c>
      <c r="DC25">
        <f t="shared" ca="1" si="1"/>
        <v>46</v>
      </c>
      <c r="DD25">
        <f t="shared" ca="1" si="1"/>
        <v>40</v>
      </c>
      <c r="DE25">
        <f t="shared" ca="1" si="1"/>
        <v>58</v>
      </c>
      <c r="DF25">
        <f t="shared" ca="1" si="1"/>
        <v>41</v>
      </c>
      <c r="DG25">
        <f t="shared" ca="1" si="1"/>
        <v>23</v>
      </c>
      <c r="DH25">
        <f t="shared" ca="1" si="1"/>
        <v>1</v>
      </c>
      <c r="DI25">
        <f>SUMIFS($DS$31:$DS$111,$DR$31:$DR$111,DB$6+DF$6)</f>
        <v>-4</v>
      </c>
      <c r="DJ25">
        <f>$DC$6</f>
        <v>26</v>
      </c>
      <c r="DP25" s="16" t="s">
        <v>73</v>
      </c>
      <c r="DQ25" s="16" t="s">
        <v>74</v>
      </c>
      <c r="DT25">
        <v>17</v>
      </c>
      <c r="DU25">
        <v>2</v>
      </c>
      <c r="DV25" s="10" t="s">
        <v>32</v>
      </c>
    </row>
    <row r="26" spans="1:126" ht="15.75" thickBot="1" x14ac:dyDescent="0.3">
      <c r="A26" s="1">
        <v>16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4">
        <v>1</v>
      </c>
      <c r="AV26" s="4">
        <v>1</v>
      </c>
      <c r="AW26" s="4">
        <v>1</v>
      </c>
      <c r="AX26" s="4">
        <v>1</v>
      </c>
      <c r="AY26" s="4">
        <v>1</v>
      </c>
      <c r="AZ26" s="4">
        <v>1</v>
      </c>
      <c r="BA26" s="4">
        <v>1</v>
      </c>
      <c r="BB26" s="4">
        <v>1</v>
      </c>
      <c r="BC26" s="4">
        <v>1</v>
      </c>
      <c r="BD26" s="4">
        <v>1</v>
      </c>
      <c r="BE26" s="4">
        <v>1</v>
      </c>
      <c r="BF26" s="4">
        <v>1</v>
      </c>
      <c r="BG26" s="4">
        <v>1</v>
      </c>
      <c r="BH26" s="4">
        <v>1</v>
      </c>
      <c r="BI26" s="4">
        <v>1</v>
      </c>
      <c r="BJ26" s="4">
        <v>1</v>
      </c>
      <c r="BK26" s="4">
        <v>1</v>
      </c>
      <c r="BL26" s="4">
        <v>1</v>
      </c>
      <c r="BM26" s="4">
        <v>1</v>
      </c>
      <c r="BN26" s="4">
        <v>1</v>
      </c>
      <c r="BO26" s="4">
        <v>1</v>
      </c>
      <c r="BP26" s="4">
        <v>1</v>
      </c>
      <c r="BQ26" s="4">
        <v>1</v>
      </c>
      <c r="BR26" s="4">
        <v>1</v>
      </c>
      <c r="BS26" s="4">
        <v>1</v>
      </c>
      <c r="BT26" s="4">
        <v>1</v>
      </c>
      <c r="BU26" s="4">
        <v>1</v>
      </c>
      <c r="BV26" s="4">
        <v>1</v>
      </c>
      <c r="BW26" s="4">
        <v>1</v>
      </c>
      <c r="BX26" s="4">
        <v>1</v>
      </c>
      <c r="BY26" s="3">
        <v>3</v>
      </c>
      <c r="BZ26" s="3">
        <v>3</v>
      </c>
      <c r="CA26" s="3">
        <v>3</v>
      </c>
      <c r="CB26" s="3">
        <v>3</v>
      </c>
      <c r="CC26" s="3">
        <v>3</v>
      </c>
      <c r="CD26" s="3">
        <v>3</v>
      </c>
      <c r="CE26" s="3">
        <v>3</v>
      </c>
      <c r="CF26" s="3">
        <v>3</v>
      </c>
      <c r="CG26" s="3">
        <v>3</v>
      </c>
      <c r="CH26" s="3">
        <v>3</v>
      </c>
      <c r="CI26" s="3">
        <v>3</v>
      </c>
      <c r="CJ26" s="3">
        <v>3</v>
      </c>
      <c r="CK26" s="3">
        <v>3</v>
      </c>
      <c r="CL26" s="3">
        <v>3</v>
      </c>
      <c r="CM26" s="3">
        <v>3</v>
      </c>
      <c r="CN26" s="3">
        <v>3</v>
      </c>
      <c r="CO26" s="3">
        <v>3</v>
      </c>
      <c r="CP26" s="3">
        <v>3</v>
      </c>
      <c r="CQ26" s="3">
        <v>3</v>
      </c>
      <c r="CR26" s="2">
        <v>5</v>
      </c>
      <c r="CS26" s="2">
        <v>5</v>
      </c>
      <c r="CT26" s="2">
        <v>5</v>
      </c>
      <c r="CU26" s="2">
        <v>5</v>
      </c>
      <c r="CV26" s="2">
        <v>5</v>
      </c>
      <c r="CW26" s="2">
        <v>5</v>
      </c>
      <c r="CY26" s="1" t="s">
        <v>93</v>
      </c>
      <c r="CZ26" s="1" t="str">
        <f>$CZ$7</f>
        <v>Alexander Ashley</v>
      </c>
      <c r="DA26">
        <f t="shared" ca="1" si="2"/>
        <v>19</v>
      </c>
      <c r="DB26">
        <f t="shared" ca="1" si="1"/>
        <v>36</v>
      </c>
      <c r="DC26">
        <f t="shared" ca="1" si="1"/>
        <v>6</v>
      </c>
      <c r="DD26">
        <f t="shared" ca="1" si="1"/>
        <v>4</v>
      </c>
      <c r="DE26">
        <f t="shared" ca="1" si="1"/>
        <v>25</v>
      </c>
      <c r="DF26">
        <f t="shared" ca="1" si="1"/>
        <v>32</v>
      </c>
      <c r="DG26">
        <f t="shared" ca="1" si="1"/>
        <v>27</v>
      </c>
      <c r="DH26">
        <f t="shared" ca="1" si="1"/>
        <v>10</v>
      </c>
      <c r="DI26">
        <f>SUMIFS($DS$31:$DS$111,$DR$31:$DR$111,DB$7+DF$7)</f>
        <v>-2</v>
      </c>
      <c r="DJ26">
        <f>$DC$7</f>
        <v>21</v>
      </c>
      <c r="DP26" s="16" t="s">
        <v>75</v>
      </c>
      <c r="DQ26" s="16" t="s">
        <v>76</v>
      </c>
      <c r="DT26">
        <v>18</v>
      </c>
      <c r="DU26">
        <v>2</v>
      </c>
      <c r="DV26" s="10" t="s">
        <v>32</v>
      </c>
    </row>
    <row r="27" spans="1:126" ht="30.75" thickBot="1" x14ac:dyDescent="0.3">
      <c r="A27" s="1">
        <v>15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4">
        <v>1</v>
      </c>
      <c r="AV27" s="4">
        <v>1</v>
      </c>
      <c r="AW27" s="4">
        <v>1</v>
      </c>
      <c r="AX27" s="4">
        <v>1</v>
      </c>
      <c r="AY27" s="4">
        <v>1</v>
      </c>
      <c r="AZ27" s="4">
        <v>1</v>
      </c>
      <c r="BA27" s="4">
        <v>1</v>
      </c>
      <c r="BB27" s="4">
        <v>1</v>
      </c>
      <c r="BC27" s="4">
        <v>1</v>
      </c>
      <c r="BD27" s="4">
        <v>1</v>
      </c>
      <c r="BE27" s="4">
        <v>1</v>
      </c>
      <c r="BF27" s="4">
        <v>1</v>
      </c>
      <c r="BG27" s="4">
        <v>1</v>
      </c>
      <c r="BH27" s="4">
        <v>1</v>
      </c>
      <c r="BI27" s="4">
        <v>1</v>
      </c>
      <c r="BJ27" s="4">
        <v>1</v>
      </c>
      <c r="BK27" s="4">
        <v>1</v>
      </c>
      <c r="BL27" s="4">
        <v>1</v>
      </c>
      <c r="BM27" s="4">
        <v>1</v>
      </c>
      <c r="BN27" s="4">
        <v>1</v>
      </c>
      <c r="BO27" s="4">
        <v>1</v>
      </c>
      <c r="BP27" s="4">
        <v>1</v>
      </c>
      <c r="BQ27" s="4">
        <v>1</v>
      </c>
      <c r="BR27" s="4">
        <v>1</v>
      </c>
      <c r="BS27" s="4">
        <v>1</v>
      </c>
      <c r="BT27" s="4">
        <v>1</v>
      </c>
      <c r="BU27" s="4">
        <v>1</v>
      </c>
      <c r="BV27" s="4">
        <v>1</v>
      </c>
      <c r="BW27" s="4">
        <v>1</v>
      </c>
      <c r="BX27" s="4">
        <v>1</v>
      </c>
      <c r="BY27" s="3">
        <v>3</v>
      </c>
      <c r="BZ27" s="3">
        <v>3</v>
      </c>
      <c r="CA27" s="3">
        <v>3</v>
      </c>
      <c r="CB27" s="3">
        <v>3</v>
      </c>
      <c r="CC27" s="3">
        <v>3</v>
      </c>
      <c r="CD27" s="3">
        <v>3</v>
      </c>
      <c r="CE27" s="3">
        <v>3</v>
      </c>
      <c r="CF27" s="3">
        <v>3</v>
      </c>
      <c r="CG27" s="3">
        <v>3</v>
      </c>
      <c r="CH27" s="3">
        <v>3</v>
      </c>
      <c r="CI27" s="3">
        <v>3</v>
      </c>
      <c r="CJ27" s="3">
        <v>3</v>
      </c>
      <c r="CK27" s="3">
        <v>3</v>
      </c>
      <c r="CL27" s="3">
        <v>3</v>
      </c>
      <c r="CM27" s="3">
        <v>3</v>
      </c>
      <c r="CN27" s="3">
        <v>3</v>
      </c>
      <c r="CO27" s="3">
        <v>3</v>
      </c>
      <c r="CP27" s="3">
        <v>3</v>
      </c>
      <c r="CQ27" s="3">
        <v>3</v>
      </c>
      <c r="CR27" s="2">
        <v>5</v>
      </c>
      <c r="CS27" s="2">
        <v>5</v>
      </c>
      <c r="CT27" s="2">
        <v>5</v>
      </c>
      <c r="CU27" s="2">
        <v>5</v>
      </c>
      <c r="CV27" s="2">
        <v>5</v>
      </c>
      <c r="CW27" s="2">
        <v>5</v>
      </c>
      <c r="CY27" s="1" t="s">
        <v>94</v>
      </c>
      <c r="CZ27" s="1" t="str">
        <f>$CZ$6</f>
        <v>Chester Wilkinson</v>
      </c>
      <c r="DA27">
        <f t="shared" ca="1" si="2"/>
        <v>31</v>
      </c>
      <c r="DB27">
        <f t="shared" ca="1" si="2"/>
        <v>48</v>
      </c>
      <c r="DC27">
        <f t="shared" ca="1" si="2"/>
        <v>27</v>
      </c>
      <c r="DD27">
        <f t="shared" ca="1" si="2"/>
        <v>34</v>
      </c>
      <c r="DE27">
        <f t="shared" ca="1" si="2"/>
        <v>71</v>
      </c>
      <c r="DF27">
        <f t="shared" ca="1" si="2"/>
        <v>98</v>
      </c>
      <c r="DG27">
        <f t="shared" ca="1" si="2"/>
        <v>48</v>
      </c>
      <c r="DH27">
        <f t="shared" ca="1" si="2"/>
        <v>44</v>
      </c>
      <c r="DI27">
        <f>SUMIFS($DS$31:$DS$111,$DR$31:$DR$111,DB$6+DF$6)</f>
        <v>-4</v>
      </c>
      <c r="DJ27">
        <f>$DC$6</f>
        <v>26</v>
      </c>
      <c r="DP27" s="16" t="s">
        <v>77</v>
      </c>
      <c r="DQ27" s="16" t="s">
        <v>78</v>
      </c>
      <c r="DT27">
        <v>19</v>
      </c>
      <c r="DU27">
        <v>2</v>
      </c>
      <c r="DV27" s="10" t="s">
        <v>32</v>
      </c>
    </row>
    <row r="28" spans="1:126" ht="30.75" thickBot="1" x14ac:dyDescent="0.3">
      <c r="A28" s="1">
        <v>14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4">
        <v>1</v>
      </c>
      <c r="AV28" s="4">
        <v>1</v>
      </c>
      <c r="AW28" s="4">
        <v>1</v>
      </c>
      <c r="AX28" s="4">
        <v>1</v>
      </c>
      <c r="AY28" s="4">
        <v>1</v>
      </c>
      <c r="AZ28" s="4">
        <v>1</v>
      </c>
      <c r="BA28" s="4">
        <v>1</v>
      </c>
      <c r="BB28" s="4">
        <v>1</v>
      </c>
      <c r="BC28" s="4">
        <v>1</v>
      </c>
      <c r="BD28" s="4">
        <v>1</v>
      </c>
      <c r="BE28" s="4">
        <v>1</v>
      </c>
      <c r="BF28" s="4">
        <v>1</v>
      </c>
      <c r="BG28" s="4">
        <v>1</v>
      </c>
      <c r="BH28" s="4">
        <v>1</v>
      </c>
      <c r="BI28" s="4">
        <v>1</v>
      </c>
      <c r="BJ28" s="4">
        <v>1</v>
      </c>
      <c r="BK28" s="4">
        <v>1</v>
      </c>
      <c r="BL28" s="4">
        <v>1</v>
      </c>
      <c r="BM28" s="4">
        <v>1</v>
      </c>
      <c r="BN28" s="4">
        <v>1</v>
      </c>
      <c r="BO28" s="4">
        <v>1</v>
      </c>
      <c r="BP28" s="4">
        <v>1</v>
      </c>
      <c r="BQ28" s="4">
        <v>1</v>
      </c>
      <c r="BR28" s="4">
        <v>1</v>
      </c>
      <c r="BS28" s="4">
        <v>1</v>
      </c>
      <c r="BT28" s="4">
        <v>1</v>
      </c>
      <c r="BU28" s="4">
        <v>1</v>
      </c>
      <c r="BV28" s="4">
        <v>1</v>
      </c>
      <c r="BW28" s="4">
        <v>1</v>
      </c>
      <c r="BX28" s="4">
        <v>1</v>
      </c>
      <c r="BY28" s="3">
        <v>3</v>
      </c>
      <c r="BZ28" s="3">
        <v>3</v>
      </c>
      <c r="CA28" s="3">
        <v>3</v>
      </c>
      <c r="CB28" s="3">
        <v>3</v>
      </c>
      <c r="CC28" s="3">
        <v>3</v>
      </c>
      <c r="CD28" s="3">
        <v>3</v>
      </c>
      <c r="CE28" s="3">
        <v>3</v>
      </c>
      <c r="CF28" s="3">
        <v>3</v>
      </c>
      <c r="CG28" s="3">
        <v>3</v>
      </c>
      <c r="CH28" s="3">
        <v>3</v>
      </c>
      <c r="CI28" s="3">
        <v>3</v>
      </c>
      <c r="CJ28" s="3">
        <v>3</v>
      </c>
      <c r="CK28" s="3">
        <v>3</v>
      </c>
      <c r="CL28" s="3">
        <v>3</v>
      </c>
      <c r="CM28" s="3">
        <v>3</v>
      </c>
      <c r="CN28" s="3">
        <v>3</v>
      </c>
      <c r="CO28" s="3">
        <v>3</v>
      </c>
      <c r="CP28" s="3">
        <v>3</v>
      </c>
      <c r="CQ28" s="3">
        <v>3</v>
      </c>
      <c r="CR28" s="2">
        <v>5</v>
      </c>
      <c r="CS28" s="2">
        <v>5</v>
      </c>
      <c r="CT28" s="2">
        <v>5</v>
      </c>
      <c r="CU28" s="2">
        <v>5</v>
      </c>
      <c r="CV28" s="2">
        <v>5</v>
      </c>
      <c r="CW28" s="2">
        <v>5</v>
      </c>
      <c r="CY28" s="1" t="s">
        <v>95</v>
      </c>
      <c r="CZ28" s="1" t="str">
        <f>$CZ$7</f>
        <v>Alexander Ashley</v>
      </c>
      <c r="DA28">
        <f t="shared" ref="DA28:DH43" ca="1" si="3">RANDBETWEEN(0,99)</f>
        <v>49</v>
      </c>
      <c r="DB28">
        <f t="shared" ca="1" si="3"/>
        <v>78</v>
      </c>
      <c r="DC28">
        <f t="shared" ca="1" si="3"/>
        <v>30</v>
      </c>
      <c r="DD28">
        <f t="shared" ca="1" si="3"/>
        <v>81</v>
      </c>
      <c r="DE28">
        <f t="shared" ca="1" si="3"/>
        <v>51</v>
      </c>
      <c r="DF28">
        <f t="shared" ca="1" si="3"/>
        <v>75</v>
      </c>
      <c r="DG28">
        <f t="shared" ca="1" si="3"/>
        <v>53</v>
      </c>
      <c r="DH28">
        <f t="shared" ca="1" si="3"/>
        <v>52</v>
      </c>
      <c r="DI28">
        <f>SUMIFS($DS$31:$DS$111,$DR$31:$DR$111,DB$7+DF$7)</f>
        <v>-2</v>
      </c>
      <c r="DJ28">
        <f>$DC$7</f>
        <v>21</v>
      </c>
      <c r="DP28" s="16" t="s">
        <v>79</v>
      </c>
      <c r="DQ28" s="16" t="s">
        <v>80</v>
      </c>
      <c r="DT28">
        <v>20</v>
      </c>
      <c r="DU28">
        <v>2</v>
      </c>
      <c r="DV28" s="10" t="s">
        <v>32</v>
      </c>
    </row>
    <row r="29" spans="1:126" ht="15.75" thickBot="1" x14ac:dyDescent="0.3">
      <c r="A29" s="1">
        <v>13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4">
        <v>1</v>
      </c>
      <c r="AV29" s="4">
        <v>1</v>
      </c>
      <c r="AW29" s="4">
        <v>1</v>
      </c>
      <c r="AX29" s="4">
        <v>1</v>
      </c>
      <c r="AY29" s="4">
        <v>1</v>
      </c>
      <c r="AZ29" s="4">
        <v>1</v>
      </c>
      <c r="BA29" s="4">
        <v>1</v>
      </c>
      <c r="BB29" s="4">
        <v>1</v>
      </c>
      <c r="BC29" s="4">
        <v>1</v>
      </c>
      <c r="BD29" s="4">
        <v>1</v>
      </c>
      <c r="BE29" s="4">
        <v>1</v>
      </c>
      <c r="BF29" s="4">
        <v>1</v>
      </c>
      <c r="BG29" s="4">
        <v>1</v>
      </c>
      <c r="BH29" s="4">
        <v>1</v>
      </c>
      <c r="BI29" s="4">
        <v>1</v>
      </c>
      <c r="BJ29" s="4">
        <v>1</v>
      </c>
      <c r="BK29" s="4">
        <v>1</v>
      </c>
      <c r="BL29" s="4">
        <v>1</v>
      </c>
      <c r="BM29" s="4">
        <v>1</v>
      </c>
      <c r="BN29" s="4">
        <v>1</v>
      </c>
      <c r="BO29" s="4">
        <v>1</v>
      </c>
      <c r="BP29" s="4">
        <v>1</v>
      </c>
      <c r="BQ29" s="4">
        <v>1</v>
      </c>
      <c r="BR29" s="4">
        <v>1</v>
      </c>
      <c r="BS29" s="4">
        <v>1</v>
      </c>
      <c r="BT29" s="4">
        <v>1</v>
      </c>
      <c r="BU29" s="4">
        <v>1</v>
      </c>
      <c r="BV29" s="4">
        <v>1</v>
      </c>
      <c r="BW29" s="4">
        <v>1</v>
      </c>
      <c r="BX29" s="4">
        <v>1</v>
      </c>
      <c r="BY29" s="3">
        <v>3</v>
      </c>
      <c r="BZ29" s="3">
        <v>3</v>
      </c>
      <c r="CA29" s="3">
        <v>3</v>
      </c>
      <c r="CB29" s="3">
        <v>3</v>
      </c>
      <c r="CC29" s="3">
        <v>3</v>
      </c>
      <c r="CD29" s="3">
        <v>3</v>
      </c>
      <c r="CE29" s="3">
        <v>3</v>
      </c>
      <c r="CF29" s="3">
        <v>3</v>
      </c>
      <c r="CG29" s="3">
        <v>3</v>
      </c>
      <c r="CH29" s="3">
        <v>3</v>
      </c>
      <c r="CI29" s="3">
        <v>3</v>
      </c>
      <c r="CJ29" s="3">
        <v>3</v>
      </c>
      <c r="CK29" s="3">
        <v>3</v>
      </c>
      <c r="CL29" s="3">
        <v>3</v>
      </c>
      <c r="CM29" s="3">
        <v>3</v>
      </c>
      <c r="CN29" s="3">
        <v>3</v>
      </c>
      <c r="CO29" s="3">
        <v>3</v>
      </c>
      <c r="CP29" s="3">
        <v>3</v>
      </c>
      <c r="CQ29" s="3">
        <v>3</v>
      </c>
      <c r="CR29" s="2">
        <v>5</v>
      </c>
      <c r="CS29" s="2">
        <v>5</v>
      </c>
      <c r="CT29" s="2">
        <v>5</v>
      </c>
      <c r="CU29" s="2">
        <v>5</v>
      </c>
      <c r="CV29" s="2">
        <v>5</v>
      </c>
      <c r="CW29" s="2">
        <v>5</v>
      </c>
      <c r="CY29" s="1" t="s">
        <v>96</v>
      </c>
      <c r="CZ29" s="1" t="str">
        <f>$CZ$6</f>
        <v>Chester Wilkinson</v>
      </c>
      <c r="DA29">
        <f t="shared" ca="1" si="3"/>
        <v>29</v>
      </c>
      <c r="DB29">
        <f t="shared" ca="1" si="3"/>
        <v>73</v>
      </c>
      <c r="DC29">
        <f t="shared" ca="1" si="3"/>
        <v>30</v>
      </c>
      <c r="DD29">
        <f t="shared" ca="1" si="3"/>
        <v>43</v>
      </c>
      <c r="DE29">
        <f t="shared" ca="1" si="3"/>
        <v>90</v>
      </c>
      <c r="DF29">
        <f t="shared" ca="1" si="3"/>
        <v>28</v>
      </c>
      <c r="DG29">
        <f t="shared" ca="1" si="3"/>
        <v>32</v>
      </c>
      <c r="DH29">
        <f t="shared" ca="1" si="3"/>
        <v>95</v>
      </c>
      <c r="DI29">
        <f>SUMIFS($DS$31:$DS$111,$DR$31:$DR$111,DB$6+DF$6)</f>
        <v>-4</v>
      </c>
      <c r="DJ29">
        <f>$DC$6</f>
        <v>26</v>
      </c>
      <c r="DT29">
        <v>21</v>
      </c>
      <c r="DU29">
        <v>2</v>
      </c>
      <c r="DV29" s="10" t="s">
        <v>32</v>
      </c>
    </row>
    <row r="30" spans="1:126" ht="15.75" thickBot="1" x14ac:dyDescent="0.3">
      <c r="A30" s="1">
        <v>12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4">
        <v>1</v>
      </c>
      <c r="AV30" s="4">
        <v>1</v>
      </c>
      <c r="AW30" s="4">
        <v>1</v>
      </c>
      <c r="AX30" s="4">
        <v>1</v>
      </c>
      <c r="AY30" s="4">
        <v>1</v>
      </c>
      <c r="AZ30" s="4">
        <v>1</v>
      </c>
      <c r="BA30" s="4">
        <v>1</v>
      </c>
      <c r="BB30" s="4">
        <v>1</v>
      </c>
      <c r="BC30" s="4">
        <v>1</v>
      </c>
      <c r="BD30" s="4">
        <v>1</v>
      </c>
      <c r="BE30" s="4">
        <v>1</v>
      </c>
      <c r="BF30" s="4">
        <v>1</v>
      </c>
      <c r="BG30" s="4">
        <v>1</v>
      </c>
      <c r="BH30" s="4">
        <v>1</v>
      </c>
      <c r="BI30" s="4">
        <v>1</v>
      </c>
      <c r="BJ30" s="4">
        <v>1</v>
      </c>
      <c r="BK30" s="4">
        <v>1</v>
      </c>
      <c r="BL30" s="4">
        <v>1</v>
      </c>
      <c r="BM30" s="4">
        <v>1</v>
      </c>
      <c r="BN30" s="4">
        <v>1</v>
      </c>
      <c r="BO30" s="4">
        <v>1</v>
      </c>
      <c r="BP30" s="4">
        <v>1</v>
      </c>
      <c r="BQ30" s="4">
        <v>1</v>
      </c>
      <c r="BR30" s="4">
        <v>1</v>
      </c>
      <c r="BS30" s="4">
        <v>1</v>
      </c>
      <c r="BT30" s="4">
        <v>1</v>
      </c>
      <c r="BU30" s="4">
        <v>1</v>
      </c>
      <c r="BV30" s="4">
        <v>1</v>
      </c>
      <c r="BW30" s="4">
        <v>1</v>
      </c>
      <c r="BX30" s="4">
        <v>1</v>
      </c>
      <c r="BY30" s="3">
        <v>3</v>
      </c>
      <c r="BZ30" s="3">
        <v>3</v>
      </c>
      <c r="CA30" s="3">
        <v>3</v>
      </c>
      <c r="CB30" s="3">
        <v>3</v>
      </c>
      <c r="CC30" s="3">
        <v>3</v>
      </c>
      <c r="CD30" s="3">
        <v>3</v>
      </c>
      <c r="CE30" s="3">
        <v>3</v>
      </c>
      <c r="CF30" s="3">
        <v>3</v>
      </c>
      <c r="CG30" s="3">
        <v>3</v>
      </c>
      <c r="CH30" s="3">
        <v>3</v>
      </c>
      <c r="CI30" s="3">
        <v>3</v>
      </c>
      <c r="CJ30" s="3">
        <v>3</v>
      </c>
      <c r="CK30" s="3">
        <v>3</v>
      </c>
      <c r="CL30" s="3">
        <v>3</v>
      </c>
      <c r="CM30" s="3">
        <v>3</v>
      </c>
      <c r="CN30" s="3">
        <v>3</v>
      </c>
      <c r="CO30" s="3">
        <v>3</v>
      </c>
      <c r="CP30" s="3">
        <v>3</v>
      </c>
      <c r="CQ30" s="3">
        <v>3</v>
      </c>
      <c r="CR30" s="2">
        <v>5</v>
      </c>
      <c r="CS30" s="2">
        <v>5</v>
      </c>
      <c r="CT30" s="2">
        <v>5</v>
      </c>
      <c r="CU30" s="2">
        <v>5</v>
      </c>
      <c r="CV30" s="2">
        <v>5</v>
      </c>
      <c r="CW30" s="2">
        <v>5</v>
      </c>
      <c r="CY30" s="1" t="s">
        <v>97</v>
      </c>
      <c r="CZ30" s="1" t="str">
        <f>$CZ$7</f>
        <v>Alexander Ashley</v>
      </c>
      <c r="DA30">
        <f t="shared" ca="1" si="3"/>
        <v>44</v>
      </c>
      <c r="DB30">
        <f t="shared" ca="1" si="3"/>
        <v>18</v>
      </c>
      <c r="DC30">
        <f t="shared" ca="1" si="3"/>
        <v>27</v>
      </c>
      <c r="DD30">
        <f t="shared" ca="1" si="3"/>
        <v>72</v>
      </c>
      <c r="DE30">
        <f t="shared" ca="1" si="3"/>
        <v>60</v>
      </c>
      <c r="DF30">
        <f t="shared" ca="1" si="3"/>
        <v>17</v>
      </c>
      <c r="DG30">
        <f t="shared" ca="1" si="3"/>
        <v>52</v>
      </c>
      <c r="DH30">
        <f t="shared" ca="1" si="3"/>
        <v>44</v>
      </c>
      <c r="DI30">
        <f>SUMIFS($DS$31:$DS$111,$DR$31:$DR$111,DB$7+DF$7)</f>
        <v>-2</v>
      </c>
      <c r="DJ30">
        <f>$DC$7</f>
        <v>21</v>
      </c>
      <c r="DP30" s="18" t="s">
        <v>1</v>
      </c>
      <c r="DQ30" s="18" t="s">
        <v>5</v>
      </c>
      <c r="DR30" t="s">
        <v>84</v>
      </c>
      <c r="DS30" s="19" t="s">
        <v>83</v>
      </c>
      <c r="DT30">
        <v>22</v>
      </c>
      <c r="DU30">
        <v>2</v>
      </c>
      <c r="DV30" s="10" t="s">
        <v>32</v>
      </c>
    </row>
    <row r="31" spans="1:126" ht="15.75" thickBot="1" x14ac:dyDescent="0.3">
      <c r="A31" s="1">
        <v>11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4">
        <v>1</v>
      </c>
      <c r="AV31" s="4">
        <v>1</v>
      </c>
      <c r="AW31" s="4">
        <v>1</v>
      </c>
      <c r="AX31" s="4">
        <v>1</v>
      </c>
      <c r="AY31" s="4">
        <v>1</v>
      </c>
      <c r="AZ31" s="4">
        <v>1</v>
      </c>
      <c r="BA31" s="4">
        <v>1</v>
      </c>
      <c r="BB31" s="4">
        <v>1</v>
      </c>
      <c r="BC31" s="4">
        <v>1</v>
      </c>
      <c r="BD31" s="4">
        <v>1</v>
      </c>
      <c r="BE31" s="4">
        <v>1</v>
      </c>
      <c r="BF31" s="4">
        <v>1</v>
      </c>
      <c r="BG31" s="4">
        <v>1</v>
      </c>
      <c r="BH31" s="4">
        <v>1</v>
      </c>
      <c r="BI31" s="4">
        <v>1</v>
      </c>
      <c r="BJ31" s="4">
        <v>1</v>
      </c>
      <c r="BK31" s="4">
        <v>1</v>
      </c>
      <c r="BL31" s="4">
        <v>1</v>
      </c>
      <c r="BM31" s="4">
        <v>1</v>
      </c>
      <c r="BN31" s="4">
        <v>1</v>
      </c>
      <c r="BO31" s="4">
        <v>1</v>
      </c>
      <c r="BP31" s="4">
        <v>1</v>
      </c>
      <c r="BQ31" s="4">
        <v>1</v>
      </c>
      <c r="BR31" s="4">
        <v>1</v>
      </c>
      <c r="BS31" s="4">
        <v>1</v>
      </c>
      <c r="BT31" s="4">
        <v>1</v>
      </c>
      <c r="BU31" s="4">
        <v>1</v>
      </c>
      <c r="BV31" s="4">
        <v>1</v>
      </c>
      <c r="BW31" s="4">
        <v>1</v>
      </c>
      <c r="BX31" s="4">
        <v>1</v>
      </c>
      <c r="BY31" s="3">
        <v>3</v>
      </c>
      <c r="BZ31" s="3">
        <v>3</v>
      </c>
      <c r="CA31" s="3">
        <v>3</v>
      </c>
      <c r="CB31" s="3">
        <v>3</v>
      </c>
      <c r="CC31" s="3">
        <v>3</v>
      </c>
      <c r="CD31" s="3">
        <v>3</v>
      </c>
      <c r="CE31" s="3">
        <v>3</v>
      </c>
      <c r="CF31" s="3">
        <v>3</v>
      </c>
      <c r="CG31" s="3">
        <v>3</v>
      </c>
      <c r="CH31" s="3">
        <v>3</v>
      </c>
      <c r="CI31" s="3">
        <v>3</v>
      </c>
      <c r="CJ31" s="3">
        <v>3</v>
      </c>
      <c r="CK31" s="3">
        <v>3</v>
      </c>
      <c r="CL31" s="3">
        <v>3</v>
      </c>
      <c r="CM31" s="3">
        <v>3</v>
      </c>
      <c r="CN31" s="3">
        <v>3</v>
      </c>
      <c r="CO31" s="3">
        <v>3</v>
      </c>
      <c r="CP31" s="3">
        <v>3</v>
      </c>
      <c r="CQ31" s="3">
        <v>3</v>
      </c>
      <c r="CR31" s="2">
        <v>5</v>
      </c>
      <c r="CS31" s="2">
        <v>5</v>
      </c>
      <c r="CT31" s="2">
        <v>5</v>
      </c>
      <c r="CU31" s="2">
        <v>5</v>
      </c>
      <c r="CV31" s="2">
        <v>5</v>
      </c>
      <c r="CW31" s="2">
        <v>5</v>
      </c>
      <c r="CY31" s="1" t="s">
        <v>98</v>
      </c>
      <c r="CZ31" s="1" t="str">
        <f>$CZ$6</f>
        <v>Chester Wilkinson</v>
      </c>
      <c r="DA31">
        <f t="shared" ca="1" si="3"/>
        <v>99</v>
      </c>
      <c r="DB31">
        <f t="shared" ca="1" si="3"/>
        <v>33</v>
      </c>
      <c r="DC31">
        <f t="shared" ca="1" si="3"/>
        <v>7</v>
      </c>
      <c r="DD31">
        <f t="shared" ca="1" si="3"/>
        <v>62</v>
      </c>
      <c r="DE31">
        <f t="shared" ca="1" si="3"/>
        <v>41</v>
      </c>
      <c r="DF31">
        <f t="shared" ca="1" si="3"/>
        <v>14</v>
      </c>
      <c r="DG31">
        <f t="shared" ca="1" si="3"/>
        <v>45</v>
      </c>
      <c r="DH31">
        <f t="shared" ca="1" si="3"/>
        <v>45</v>
      </c>
      <c r="DI31">
        <f>SUMIFS($DS$31:$DS$111,$DR$31:$DR$111,DB$6+DF$6)</f>
        <v>-4</v>
      </c>
      <c r="DJ31">
        <f>$DC$6</f>
        <v>26</v>
      </c>
      <c r="DP31">
        <v>0</v>
      </c>
      <c r="DQ31">
        <v>0</v>
      </c>
      <c r="DR31">
        <v>0</v>
      </c>
      <c r="DS31">
        <v>-1</v>
      </c>
      <c r="DT31">
        <v>23</v>
      </c>
      <c r="DU31">
        <v>2</v>
      </c>
      <c r="DV31" s="10" t="s">
        <v>32</v>
      </c>
    </row>
    <row r="32" spans="1:126" ht="15.75" thickBot="1" x14ac:dyDescent="0.3">
      <c r="A32" s="1">
        <v>10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4">
        <v>1</v>
      </c>
      <c r="AV32" s="4">
        <v>1</v>
      </c>
      <c r="AW32" s="4">
        <v>1</v>
      </c>
      <c r="AX32" s="4">
        <v>1</v>
      </c>
      <c r="AY32" s="4">
        <v>1</v>
      </c>
      <c r="AZ32" s="4">
        <v>1</v>
      </c>
      <c r="BA32" s="4">
        <v>1</v>
      </c>
      <c r="BB32" s="4">
        <v>1</v>
      </c>
      <c r="BC32" s="4">
        <v>1</v>
      </c>
      <c r="BD32" s="4">
        <v>1</v>
      </c>
      <c r="BE32" s="4">
        <v>1</v>
      </c>
      <c r="BF32" s="4">
        <v>1</v>
      </c>
      <c r="BG32" s="4">
        <v>1</v>
      </c>
      <c r="BH32" s="4">
        <v>1</v>
      </c>
      <c r="BI32" s="4">
        <v>1</v>
      </c>
      <c r="BJ32" s="4">
        <v>1</v>
      </c>
      <c r="BK32" s="4">
        <v>1</v>
      </c>
      <c r="BL32" s="4">
        <v>1</v>
      </c>
      <c r="BM32" s="4">
        <v>1</v>
      </c>
      <c r="BN32" s="4">
        <v>1</v>
      </c>
      <c r="BO32" s="4">
        <v>1</v>
      </c>
      <c r="BP32" s="4">
        <v>1</v>
      </c>
      <c r="BQ32" s="4">
        <v>1</v>
      </c>
      <c r="BR32" s="4">
        <v>1</v>
      </c>
      <c r="BS32" s="4">
        <v>1</v>
      </c>
      <c r="BT32" s="4">
        <v>1</v>
      </c>
      <c r="BU32" s="4">
        <v>1</v>
      </c>
      <c r="BV32" s="4">
        <v>1</v>
      </c>
      <c r="BW32" s="4">
        <v>1</v>
      </c>
      <c r="BX32" s="4">
        <v>1</v>
      </c>
      <c r="BY32" s="3">
        <v>3</v>
      </c>
      <c r="BZ32" s="3">
        <v>3</v>
      </c>
      <c r="CA32" s="3">
        <v>3</v>
      </c>
      <c r="CB32" s="3">
        <v>3</v>
      </c>
      <c r="CC32" s="3">
        <v>3</v>
      </c>
      <c r="CD32" s="3">
        <v>3</v>
      </c>
      <c r="CE32" s="3">
        <v>3</v>
      </c>
      <c r="CF32" s="3">
        <v>3</v>
      </c>
      <c r="CG32" s="3">
        <v>3</v>
      </c>
      <c r="CH32" s="3">
        <v>3</v>
      </c>
      <c r="CI32" s="3">
        <v>3</v>
      </c>
      <c r="CJ32" s="3">
        <v>3</v>
      </c>
      <c r="CK32" s="3">
        <v>3</v>
      </c>
      <c r="CL32" s="3">
        <v>3</v>
      </c>
      <c r="CM32" s="3">
        <v>3</v>
      </c>
      <c r="CN32" s="3">
        <v>3</v>
      </c>
      <c r="CO32" s="3">
        <v>3</v>
      </c>
      <c r="CP32" s="3">
        <v>3</v>
      </c>
      <c r="CQ32" s="3">
        <v>3</v>
      </c>
      <c r="CR32" s="3">
        <v>3</v>
      </c>
      <c r="CS32" s="3">
        <v>3</v>
      </c>
      <c r="CT32" s="3">
        <v>3</v>
      </c>
      <c r="CU32" s="2">
        <v>5</v>
      </c>
      <c r="CV32" s="2">
        <v>5</v>
      </c>
      <c r="CW32" s="2">
        <v>5</v>
      </c>
      <c r="CY32" s="1" t="s">
        <v>107</v>
      </c>
      <c r="CZ32" s="1" t="str">
        <f>$CZ$7</f>
        <v>Alexander Ashley</v>
      </c>
      <c r="DA32">
        <f t="shared" ca="1" si="3"/>
        <v>86</v>
      </c>
      <c r="DB32">
        <f t="shared" ca="1" si="3"/>
        <v>58</v>
      </c>
      <c r="DC32">
        <f t="shared" ca="1" si="3"/>
        <v>1</v>
      </c>
      <c r="DD32">
        <f t="shared" ca="1" si="3"/>
        <v>89</v>
      </c>
      <c r="DE32">
        <f t="shared" ca="1" si="3"/>
        <v>2</v>
      </c>
      <c r="DF32">
        <f t="shared" ca="1" si="3"/>
        <v>45</v>
      </c>
      <c r="DG32">
        <f t="shared" ca="1" si="3"/>
        <v>36</v>
      </c>
      <c r="DH32">
        <f t="shared" ca="1" si="3"/>
        <v>57</v>
      </c>
      <c r="DI32">
        <f>SUMIFS($DS$31:$DS$111,$DR$31:$DR$111,DB$7+DF$7)</f>
        <v>-2</v>
      </c>
      <c r="DJ32">
        <f>$DC$7</f>
        <v>21</v>
      </c>
      <c r="DP32">
        <v>1</v>
      </c>
      <c r="DQ32">
        <v>1</v>
      </c>
      <c r="DR32">
        <v>1</v>
      </c>
      <c r="DS32">
        <v>-1</v>
      </c>
      <c r="DT32">
        <v>24</v>
      </c>
      <c r="DU32">
        <v>2</v>
      </c>
      <c r="DV32" s="10" t="s">
        <v>32</v>
      </c>
    </row>
    <row r="33" spans="1:126" ht="15.75" thickBot="1" x14ac:dyDescent="0.3">
      <c r="A33" s="1">
        <v>9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4">
        <v>1</v>
      </c>
      <c r="BA33" s="4">
        <v>1</v>
      </c>
      <c r="BB33" s="4">
        <v>1</v>
      </c>
      <c r="BC33" s="4">
        <v>1</v>
      </c>
      <c r="BD33" s="4">
        <v>1</v>
      </c>
      <c r="BE33" s="4">
        <v>1</v>
      </c>
      <c r="BF33" s="4">
        <v>1</v>
      </c>
      <c r="BG33" s="4">
        <v>1</v>
      </c>
      <c r="BH33" s="4">
        <v>1</v>
      </c>
      <c r="BI33" s="4">
        <v>1</v>
      </c>
      <c r="BJ33" s="4">
        <v>1</v>
      </c>
      <c r="BK33" s="4">
        <v>1</v>
      </c>
      <c r="BL33" s="4">
        <v>1</v>
      </c>
      <c r="BM33" s="4">
        <v>1</v>
      </c>
      <c r="BN33" s="4">
        <v>1</v>
      </c>
      <c r="BO33" s="4">
        <v>1</v>
      </c>
      <c r="BP33" s="4">
        <v>1</v>
      </c>
      <c r="BQ33" s="4">
        <v>1</v>
      </c>
      <c r="BR33" s="4">
        <v>1</v>
      </c>
      <c r="BS33" s="4">
        <v>1</v>
      </c>
      <c r="BT33" s="4">
        <v>1</v>
      </c>
      <c r="BU33" s="4">
        <v>1</v>
      </c>
      <c r="BV33" s="4">
        <v>1</v>
      </c>
      <c r="BW33" s="4">
        <v>1</v>
      </c>
      <c r="BX33" s="4">
        <v>1</v>
      </c>
      <c r="BY33" s="4">
        <v>1</v>
      </c>
      <c r="BZ33" s="4">
        <v>1</v>
      </c>
      <c r="CA33" s="4">
        <v>1</v>
      </c>
      <c r="CB33" s="4">
        <v>1</v>
      </c>
      <c r="CC33" s="4">
        <v>1</v>
      </c>
      <c r="CD33" s="3">
        <v>3</v>
      </c>
      <c r="CE33" s="3">
        <v>3</v>
      </c>
      <c r="CF33" s="3">
        <v>3</v>
      </c>
      <c r="CG33" s="3">
        <v>3</v>
      </c>
      <c r="CH33" s="3">
        <v>3</v>
      </c>
      <c r="CI33" s="3">
        <v>3</v>
      </c>
      <c r="CJ33" s="3">
        <v>3</v>
      </c>
      <c r="CK33" s="3">
        <v>3</v>
      </c>
      <c r="CL33" s="3">
        <v>3</v>
      </c>
      <c r="CM33" s="3">
        <v>3</v>
      </c>
      <c r="CN33" s="3">
        <v>3</v>
      </c>
      <c r="CO33" s="3">
        <v>3</v>
      </c>
      <c r="CP33" s="3">
        <v>3</v>
      </c>
      <c r="CQ33" s="3">
        <v>3</v>
      </c>
      <c r="CR33" s="3">
        <v>3</v>
      </c>
      <c r="CS33" s="3">
        <v>3</v>
      </c>
      <c r="CT33" s="3">
        <v>3</v>
      </c>
      <c r="CU33" s="2">
        <v>5</v>
      </c>
      <c r="CV33" s="2">
        <v>5</v>
      </c>
      <c r="CW33" s="2">
        <v>5</v>
      </c>
      <c r="CY33" s="1" t="s">
        <v>108</v>
      </c>
      <c r="CZ33" s="1" t="str">
        <f>$CZ$6</f>
        <v>Chester Wilkinson</v>
      </c>
      <c r="DA33">
        <f t="shared" ca="1" si="3"/>
        <v>46</v>
      </c>
      <c r="DB33">
        <f t="shared" ca="1" si="3"/>
        <v>75</v>
      </c>
      <c r="DC33">
        <f t="shared" ca="1" si="3"/>
        <v>52</v>
      </c>
      <c r="DD33">
        <f t="shared" ca="1" si="3"/>
        <v>80</v>
      </c>
      <c r="DE33">
        <f t="shared" ca="1" si="3"/>
        <v>22</v>
      </c>
      <c r="DF33">
        <f t="shared" ca="1" si="3"/>
        <v>69</v>
      </c>
      <c r="DG33">
        <f t="shared" ca="1" si="3"/>
        <v>98</v>
      </c>
      <c r="DH33">
        <f t="shared" ca="1" si="3"/>
        <v>14</v>
      </c>
      <c r="DI33">
        <f>SUMIFS($DS$31:$DS$111,$DR$31:$DR$111,DB$6+DF$6)</f>
        <v>-4</v>
      </c>
      <c r="DJ33">
        <f>$DC$6</f>
        <v>26</v>
      </c>
      <c r="DP33">
        <v>2</v>
      </c>
      <c r="DQ33">
        <v>2</v>
      </c>
      <c r="DR33">
        <v>2</v>
      </c>
      <c r="DS33">
        <v>-1</v>
      </c>
      <c r="DT33">
        <v>25</v>
      </c>
      <c r="DU33">
        <v>2</v>
      </c>
      <c r="DV33" s="10" t="s">
        <v>32</v>
      </c>
    </row>
    <row r="34" spans="1:126" ht="15.75" thickBot="1" x14ac:dyDescent="0.3">
      <c r="A34" s="1">
        <v>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4">
        <v>1</v>
      </c>
      <c r="BA34" s="4">
        <v>1</v>
      </c>
      <c r="BB34" s="4">
        <v>1</v>
      </c>
      <c r="BC34" s="4">
        <v>1</v>
      </c>
      <c r="BD34" s="4">
        <v>1</v>
      </c>
      <c r="BE34" s="4">
        <v>1</v>
      </c>
      <c r="BF34" s="4">
        <v>1</v>
      </c>
      <c r="BG34" s="4">
        <v>1</v>
      </c>
      <c r="BH34" s="4">
        <v>1</v>
      </c>
      <c r="BI34" s="4">
        <v>1</v>
      </c>
      <c r="BJ34" s="4">
        <v>1</v>
      </c>
      <c r="BK34" s="4">
        <v>1</v>
      </c>
      <c r="BL34" s="4">
        <v>1</v>
      </c>
      <c r="BM34" s="4">
        <v>1</v>
      </c>
      <c r="BN34" s="4">
        <v>1</v>
      </c>
      <c r="BO34" s="4">
        <v>1</v>
      </c>
      <c r="BP34" s="4">
        <v>1</v>
      </c>
      <c r="BQ34" s="4">
        <v>1</v>
      </c>
      <c r="BR34" s="4">
        <v>1</v>
      </c>
      <c r="BS34" s="4">
        <v>1</v>
      </c>
      <c r="BT34" s="4">
        <v>1</v>
      </c>
      <c r="BU34" s="4">
        <v>1</v>
      </c>
      <c r="BV34" s="4">
        <v>1</v>
      </c>
      <c r="BW34" s="4">
        <v>1</v>
      </c>
      <c r="BX34" s="4">
        <v>1</v>
      </c>
      <c r="BY34" s="4">
        <v>1</v>
      </c>
      <c r="BZ34" s="4">
        <v>1</v>
      </c>
      <c r="CA34" s="4">
        <v>1</v>
      </c>
      <c r="CB34" s="4">
        <v>1</v>
      </c>
      <c r="CC34" s="4">
        <v>1</v>
      </c>
      <c r="CD34" s="3">
        <v>3</v>
      </c>
      <c r="CE34" s="3">
        <v>3</v>
      </c>
      <c r="CF34" s="3">
        <v>3</v>
      </c>
      <c r="CG34" s="3">
        <v>3</v>
      </c>
      <c r="CH34" s="3">
        <v>3</v>
      </c>
      <c r="CI34" s="3">
        <v>3</v>
      </c>
      <c r="CJ34" s="3">
        <v>3</v>
      </c>
      <c r="CK34" s="3">
        <v>3</v>
      </c>
      <c r="CL34" s="3">
        <v>3</v>
      </c>
      <c r="CM34" s="3">
        <v>3</v>
      </c>
      <c r="CN34" s="3">
        <v>3</v>
      </c>
      <c r="CO34" s="3">
        <v>3</v>
      </c>
      <c r="CP34" s="3">
        <v>3</v>
      </c>
      <c r="CQ34" s="3">
        <v>3</v>
      </c>
      <c r="CR34" s="3">
        <v>3</v>
      </c>
      <c r="CS34" s="3">
        <v>3</v>
      </c>
      <c r="CT34" s="3">
        <v>3</v>
      </c>
      <c r="CU34" s="2">
        <v>5</v>
      </c>
      <c r="CV34" s="2">
        <v>5</v>
      </c>
      <c r="CW34" s="2">
        <v>5</v>
      </c>
      <c r="CY34" s="1" t="s">
        <v>109</v>
      </c>
      <c r="CZ34" s="1" t="str">
        <f>$CZ$7</f>
        <v>Alexander Ashley</v>
      </c>
      <c r="DA34">
        <f t="shared" ca="1" si="3"/>
        <v>5</v>
      </c>
      <c r="DB34">
        <f t="shared" ca="1" si="3"/>
        <v>71</v>
      </c>
      <c r="DC34">
        <f t="shared" ca="1" si="3"/>
        <v>30</v>
      </c>
      <c r="DD34">
        <f t="shared" ca="1" si="3"/>
        <v>77</v>
      </c>
      <c r="DE34">
        <f t="shared" ca="1" si="3"/>
        <v>12</v>
      </c>
      <c r="DF34">
        <f t="shared" ca="1" si="3"/>
        <v>75</v>
      </c>
      <c r="DG34">
        <f t="shared" ca="1" si="3"/>
        <v>75</v>
      </c>
      <c r="DH34">
        <f t="shared" ca="1" si="3"/>
        <v>25</v>
      </c>
      <c r="DI34">
        <f>SUMIFS($DS$31:$DS$111,$DR$31:$DR$111,DB$7+DF$7)</f>
        <v>-2</v>
      </c>
      <c r="DJ34">
        <f>$DC$7</f>
        <v>21</v>
      </c>
      <c r="DP34">
        <v>3</v>
      </c>
      <c r="DQ34">
        <v>3</v>
      </c>
      <c r="DR34">
        <v>3</v>
      </c>
      <c r="DS34">
        <v>-1</v>
      </c>
      <c r="DT34">
        <v>26</v>
      </c>
      <c r="DU34">
        <v>2</v>
      </c>
      <c r="DV34" s="10" t="s">
        <v>32</v>
      </c>
    </row>
    <row r="35" spans="1:126" ht="15.75" thickBot="1" x14ac:dyDescent="0.3">
      <c r="A35" s="1">
        <v>7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4">
        <v>1</v>
      </c>
      <c r="BA35" s="4">
        <v>1</v>
      </c>
      <c r="BB35" s="4">
        <v>1</v>
      </c>
      <c r="BC35" s="4">
        <v>1</v>
      </c>
      <c r="BD35" s="4">
        <v>1</v>
      </c>
      <c r="BE35" s="4">
        <v>1</v>
      </c>
      <c r="BF35" s="4">
        <v>1</v>
      </c>
      <c r="BG35" s="4">
        <v>1</v>
      </c>
      <c r="BH35" s="4">
        <v>1</v>
      </c>
      <c r="BI35" s="4">
        <v>1</v>
      </c>
      <c r="BJ35" s="4">
        <v>1</v>
      </c>
      <c r="BK35" s="4">
        <v>1</v>
      </c>
      <c r="BL35" s="4">
        <v>1</v>
      </c>
      <c r="BM35" s="4">
        <v>1</v>
      </c>
      <c r="BN35" s="4">
        <v>1</v>
      </c>
      <c r="BO35" s="4">
        <v>1</v>
      </c>
      <c r="BP35" s="4">
        <v>1</v>
      </c>
      <c r="BQ35" s="4">
        <v>1</v>
      </c>
      <c r="BR35" s="4">
        <v>1</v>
      </c>
      <c r="BS35" s="4">
        <v>1</v>
      </c>
      <c r="BT35" s="4">
        <v>1</v>
      </c>
      <c r="BU35" s="4">
        <v>1</v>
      </c>
      <c r="BV35" s="4">
        <v>1</v>
      </c>
      <c r="BW35" s="4">
        <v>1</v>
      </c>
      <c r="BX35" s="4">
        <v>1</v>
      </c>
      <c r="BY35" s="4">
        <v>1</v>
      </c>
      <c r="BZ35" s="4">
        <v>1</v>
      </c>
      <c r="CA35" s="4">
        <v>1</v>
      </c>
      <c r="CB35" s="4">
        <v>1</v>
      </c>
      <c r="CC35" s="4">
        <v>1</v>
      </c>
      <c r="CD35" s="3">
        <v>3</v>
      </c>
      <c r="CE35" s="3">
        <v>3</v>
      </c>
      <c r="CF35" s="3">
        <v>3</v>
      </c>
      <c r="CG35" s="3">
        <v>3</v>
      </c>
      <c r="CH35" s="3">
        <v>3</v>
      </c>
      <c r="CI35" s="3">
        <v>3</v>
      </c>
      <c r="CJ35" s="3">
        <v>3</v>
      </c>
      <c r="CK35" s="3">
        <v>3</v>
      </c>
      <c r="CL35" s="3">
        <v>3</v>
      </c>
      <c r="CM35" s="3">
        <v>3</v>
      </c>
      <c r="CN35" s="3">
        <v>3</v>
      </c>
      <c r="CO35" s="3">
        <v>3</v>
      </c>
      <c r="CP35" s="3">
        <v>3</v>
      </c>
      <c r="CQ35" s="3">
        <v>3</v>
      </c>
      <c r="CR35" s="3">
        <v>3</v>
      </c>
      <c r="CS35" s="3">
        <v>3</v>
      </c>
      <c r="CT35" s="3">
        <v>3</v>
      </c>
      <c r="CU35" s="2">
        <v>5</v>
      </c>
      <c r="CV35" s="2">
        <v>5</v>
      </c>
      <c r="CW35" s="2">
        <v>5</v>
      </c>
      <c r="CY35" s="1" t="s">
        <v>110</v>
      </c>
      <c r="CZ35" s="1" t="str">
        <f>$CZ$6</f>
        <v>Chester Wilkinson</v>
      </c>
      <c r="DA35">
        <f t="shared" ca="1" si="3"/>
        <v>81</v>
      </c>
      <c r="DB35">
        <f t="shared" ca="1" si="3"/>
        <v>29</v>
      </c>
      <c r="DC35">
        <f t="shared" ca="1" si="3"/>
        <v>99</v>
      </c>
      <c r="DD35">
        <f t="shared" ca="1" si="3"/>
        <v>39</v>
      </c>
      <c r="DE35">
        <f t="shared" ca="1" si="3"/>
        <v>20</v>
      </c>
      <c r="DF35">
        <f t="shared" ca="1" si="3"/>
        <v>49</v>
      </c>
      <c r="DG35">
        <f t="shared" ca="1" si="3"/>
        <v>69</v>
      </c>
      <c r="DH35">
        <f t="shared" ca="1" si="3"/>
        <v>74</v>
      </c>
      <c r="DI35">
        <f>SUMIFS($DS$31:$DS$111,$DR$31:$DR$111,DB$6+DF$6)</f>
        <v>-4</v>
      </c>
      <c r="DJ35">
        <f>$DC$6</f>
        <v>26</v>
      </c>
      <c r="DP35">
        <v>4</v>
      </c>
      <c r="DQ35">
        <v>4</v>
      </c>
      <c r="DR35">
        <v>4</v>
      </c>
      <c r="DS35">
        <v>-1</v>
      </c>
      <c r="DT35">
        <v>27</v>
      </c>
      <c r="DU35">
        <v>2</v>
      </c>
      <c r="DV35" s="10" t="s">
        <v>32</v>
      </c>
    </row>
    <row r="36" spans="1:126" ht="15.75" thickBot="1" x14ac:dyDescent="0.3">
      <c r="A36" s="1">
        <v>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4">
        <v>1</v>
      </c>
      <c r="BA36" s="4">
        <v>1</v>
      </c>
      <c r="BB36" s="4">
        <v>1</v>
      </c>
      <c r="BC36" s="4">
        <v>1</v>
      </c>
      <c r="BD36" s="4">
        <v>1</v>
      </c>
      <c r="BE36" s="4">
        <v>1</v>
      </c>
      <c r="BF36" s="4">
        <v>1</v>
      </c>
      <c r="BG36" s="4">
        <v>1</v>
      </c>
      <c r="BH36" s="4">
        <v>1</v>
      </c>
      <c r="BI36" s="4">
        <v>1</v>
      </c>
      <c r="BJ36" s="4">
        <v>1</v>
      </c>
      <c r="BK36" s="4">
        <v>1</v>
      </c>
      <c r="BL36" s="4">
        <v>1</v>
      </c>
      <c r="BM36" s="4">
        <v>1</v>
      </c>
      <c r="BN36" s="4">
        <v>1</v>
      </c>
      <c r="BO36" s="4">
        <v>1</v>
      </c>
      <c r="BP36" s="4">
        <v>1</v>
      </c>
      <c r="BQ36" s="4">
        <v>1</v>
      </c>
      <c r="BR36" s="4">
        <v>1</v>
      </c>
      <c r="BS36" s="4">
        <v>1</v>
      </c>
      <c r="BT36" s="4">
        <v>1</v>
      </c>
      <c r="BU36" s="4">
        <v>1</v>
      </c>
      <c r="BV36" s="4">
        <v>1</v>
      </c>
      <c r="BW36" s="4">
        <v>1</v>
      </c>
      <c r="BX36" s="4">
        <v>1</v>
      </c>
      <c r="BY36" s="4">
        <v>1</v>
      </c>
      <c r="BZ36" s="4">
        <v>1</v>
      </c>
      <c r="CA36" s="4">
        <v>1</v>
      </c>
      <c r="CB36" s="4">
        <v>1</v>
      </c>
      <c r="CC36" s="4">
        <v>1</v>
      </c>
      <c r="CD36" s="3">
        <v>3</v>
      </c>
      <c r="CE36" s="3">
        <v>3</v>
      </c>
      <c r="CF36" s="3">
        <v>3</v>
      </c>
      <c r="CG36" s="3">
        <v>3</v>
      </c>
      <c r="CH36" s="3">
        <v>3</v>
      </c>
      <c r="CI36" s="3">
        <v>3</v>
      </c>
      <c r="CJ36" s="3">
        <v>3</v>
      </c>
      <c r="CK36" s="3">
        <v>3</v>
      </c>
      <c r="CL36" s="3">
        <v>3</v>
      </c>
      <c r="CM36" s="3">
        <v>3</v>
      </c>
      <c r="CN36" s="3">
        <v>3</v>
      </c>
      <c r="CO36" s="3">
        <v>3</v>
      </c>
      <c r="CP36" s="3">
        <v>3</v>
      </c>
      <c r="CQ36" s="3">
        <v>3</v>
      </c>
      <c r="CR36" s="3">
        <v>3</v>
      </c>
      <c r="CS36" s="3">
        <v>3</v>
      </c>
      <c r="CT36" s="3">
        <v>3</v>
      </c>
      <c r="CU36" s="2">
        <v>5</v>
      </c>
      <c r="CV36" s="2">
        <v>5</v>
      </c>
      <c r="CW36" s="2">
        <v>5</v>
      </c>
      <c r="CY36" s="1" t="s">
        <v>111</v>
      </c>
      <c r="CZ36" s="1" t="str">
        <f>$CZ$7</f>
        <v>Alexander Ashley</v>
      </c>
      <c r="DA36">
        <f t="shared" ca="1" si="3"/>
        <v>93</v>
      </c>
      <c r="DB36">
        <f t="shared" ca="1" si="3"/>
        <v>39</v>
      </c>
      <c r="DC36">
        <f t="shared" ca="1" si="3"/>
        <v>54</v>
      </c>
      <c r="DD36">
        <f t="shared" ca="1" si="3"/>
        <v>20</v>
      </c>
      <c r="DE36">
        <f t="shared" ca="1" si="3"/>
        <v>33</v>
      </c>
      <c r="DF36">
        <f t="shared" ca="1" si="3"/>
        <v>3</v>
      </c>
      <c r="DG36">
        <f t="shared" ca="1" si="3"/>
        <v>54</v>
      </c>
      <c r="DH36">
        <f t="shared" ca="1" si="3"/>
        <v>73</v>
      </c>
      <c r="DI36">
        <f>SUMIFS($DS$31:$DS$111,$DR$31:$DR$111,DB$7+DF$7)</f>
        <v>-2</v>
      </c>
      <c r="DJ36">
        <f>$DC$7</f>
        <v>21</v>
      </c>
      <c r="DP36">
        <v>5</v>
      </c>
      <c r="DQ36">
        <v>5</v>
      </c>
      <c r="DR36">
        <v>5</v>
      </c>
      <c r="DS36">
        <v>-1</v>
      </c>
      <c r="DT36">
        <v>28</v>
      </c>
      <c r="DU36">
        <v>2</v>
      </c>
      <c r="DV36" s="10" t="s">
        <v>32</v>
      </c>
    </row>
    <row r="37" spans="1:126" ht="15.75" thickBot="1" x14ac:dyDescent="0.3">
      <c r="A37" s="1">
        <v>5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4">
        <v>1</v>
      </c>
      <c r="BF37" s="4">
        <v>1</v>
      </c>
      <c r="BG37" s="4">
        <v>1</v>
      </c>
      <c r="BH37" s="4">
        <v>1</v>
      </c>
      <c r="BI37" s="4">
        <v>1</v>
      </c>
      <c r="BJ37" s="4">
        <v>1</v>
      </c>
      <c r="BK37" s="4">
        <v>1</v>
      </c>
      <c r="BL37" s="4">
        <v>1</v>
      </c>
      <c r="BM37" s="4">
        <v>1</v>
      </c>
      <c r="BN37" s="4">
        <v>1</v>
      </c>
      <c r="BO37" s="4">
        <v>1</v>
      </c>
      <c r="BP37" s="4">
        <v>1</v>
      </c>
      <c r="BQ37" s="4">
        <v>1</v>
      </c>
      <c r="BR37" s="4">
        <v>1</v>
      </c>
      <c r="BS37" s="4">
        <v>1</v>
      </c>
      <c r="BT37" s="4">
        <v>1</v>
      </c>
      <c r="BU37" s="4">
        <v>1</v>
      </c>
      <c r="BV37" s="4">
        <v>1</v>
      </c>
      <c r="BW37" s="4">
        <v>1</v>
      </c>
      <c r="BX37" s="4">
        <v>1</v>
      </c>
      <c r="BY37" s="4">
        <v>1</v>
      </c>
      <c r="BZ37" s="4">
        <v>1</v>
      </c>
      <c r="CA37" s="4">
        <v>1</v>
      </c>
      <c r="CB37" s="4">
        <v>1</v>
      </c>
      <c r="CC37" s="4">
        <v>1</v>
      </c>
      <c r="CD37" s="4">
        <v>1</v>
      </c>
      <c r="CE37" s="4">
        <v>1</v>
      </c>
      <c r="CF37" s="4">
        <v>1</v>
      </c>
      <c r="CG37" s="4">
        <v>1</v>
      </c>
      <c r="CH37" s="4">
        <v>1</v>
      </c>
      <c r="CI37" s="3">
        <v>3</v>
      </c>
      <c r="CJ37" s="3">
        <v>3</v>
      </c>
      <c r="CK37" s="3">
        <v>3</v>
      </c>
      <c r="CL37" s="3">
        <v>3</v>
      </c>
      <c r="CM37" s="3">
        <v>3</v>
      </c>
      <c r="CN37" s="3">
        <v>3</v>
      </c>
      <c r="CO37" s="3">
        <v>3</v>
      </c>
      <c r="CP37" s="3">
        <v>3</v>
      </c>
      <c r="CQ37" s="3">
        <v>3</v>
      </c>
      <c r="CR37" s="3">
        <v>3</v>
      </c>
      <c r="CS37" s="3">
        <v>3</v>
      </c>
      <c r="CT37" s="3">
        <v>3</v>
      </c>
      <c r="CU37" s="3">
        <v>3</v>
      </c>
      <c r="CV37" s="3">
        <v>3</v>
      </c>
      <c r="CW37" s="2">
        <v>5</v>
      </c>
      <c r="CY37" s="1" t="s">
        <v>112</v>
      </c>
      <c r="CZ37" s="1" t="str">
        <f>$CZ$6</f>
        <v>Chester Wilkinson</v>
      </c>
      <c r="DA37">
        <f t="shared" ca="1" si="3"/>
        <v>42</v>
      </c>
      <c r="DB37">
        <f t="shared" ca="1" si="3"/>
        <v>42</v>
      </c>
      <c r="DC37">
        <f t="shared" ca="1" si="3"/>
        <v>59</v>
      </c>
      <c r="DD37">
        <f t="shared" ca="1" si="3"/>
        <v>0</v>
      </c>
      <c r="DE37">
        <f t="shared" ca="1" si="3"/>
        <v>44</v>
      </c>
      <c r="DF37">
        <f t="shared" ca="1" si="3"/>
        <v>92</v>
      </c>
      <c r="DG37">
        <f t="shared" ca="1" si="3"/>
        <v>48</v>
      </c>
      <c r="DH37">
        <f t="shared" ca="1" si="3"/>
        <v>36</v>
      </c>
      <c r="DI37">
        <f>SUMIFS($DS$31:$DS$111,$DR$31:$DR$111,DB$6+DF$6)</f>
        <v>-4</v>
      </c>
      <c r="DJ37">
        <f>$DC$6</f>
        <v>26</v>
      </c>
      <c r="DP37">
        <v>6</v>
      </c>
      <c r="DQ37">
        <v>6</v>
      </c>
      <c r="DR37">
        <v>6</v>
      </c>
      <c r="DS37">
        <v>-1</v>
      </c>
      <c r="DT37">
        <v>29</v>
      </c>
      <c r="DU37">
        <v>2</v>
      </c>
      <c r="DV37" s="10" t="s">
        <v>32</v>
      </c>
    </row>
    <row r="38" spans="1:126" ht="15.75" thickBot="1" x14ac:dyDescent="0.3">
      <c r="A38" s="1">
        <v>4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4">
        <v>1</v>
      </c>
      <c r="BF38" s="4">
        <v>1</v>
      </c>
      <c r="BG38" s="4">
        <v>1</v>
      </c>
      <c r="BH38" s="4">
        <v>1</v>
      </c>
      <c r="BI38" s="4">
        <v>1</v>
      </c>
      <c r="BJ38" s="4">
        <v>1</v>
      </c>
      <c r="BK38" s="4">
        <v>1</v>
      </c>
      <c r="BL38" s="4">
        <v>1</v>
      </c>
      <c r="BM38" s="4">
        <v>1</v>
      </c>
      <c r="BN38" s="4">
        <v>1</v>
      </c>
      <c r="BO38" s="4">
        <v>1</v>
      </c>
      <c r="BP38" s="4">
        <v>1</v>
      </c>
      <c r="BQ38" s="4">
        <v>1</v>
      </c>
      <c r="BR38" s="4">
        <v>1</v>
      </c>
      <c r="BS38" s="4">
        <v>1</v>
      </c>
      <c r="BT38" s="4">
        <v>1</v>
      </c>
      <c r="BU38" s="4">
        <v>1</v>
      </c>
      <c r="BV38" s="4">
        <v>1</v>
      </c>
      <c r="BW38" s="4">
        <v>1</v>
      </c>
      <c r="BX38" s="4">
        <v>1</v>
      </c>
      <c r="BY38" s="4">
        <v>1</v>
      </c>
      <c r="BZ38" s="4">
        <v>1</v>
      </c>
      <c r="CA38" s="4">
        <v>1</v>
      </c>
      <c r="CB38" s="4">
        <v>1</v>
      </c>
      <c r="CC38" s="4">
        <v>1</v>
      </c>
      <c r="CD38" s="4">
        <v>1</v>
      </c>
      <c r="CE38" s="4">
        <v>1</v>
      </c>
      <c r="CF38" s="4">
        <v>1</v>
      </c>
      <c r="CG38" s="4">
        <v>1</v>
      </c>
      <c r="CH38" s="4">
        <v>1</v>
      </c>
      <c r="CI38" s="3">
        <v>3</v>
      </c>
      <c r="CJ38" s="3">
        <v>3</v>
      </c>
      <c r="CK38" s="3">
        <v>3</v>
      </c>
      <c r="CL38" s="3">
        <v>3</v>
      </c>
      <c r="CM38" s="3">
        <v>3</v>
      </c>
      <c r="CN38" s="3">
        <v>3</v>
      </c>
      <c r="CO38" s="3">
        <v>3</v>
      </c>
      <c r="CP38" s="3">
        <v>3</v>
      </c>
      <c r="CQ38" s="3">
        <v>3</v>
      </c>
      <c r="CR38" s="3">
        <v>3</v>
      </c>
      <c r="CS38" s="3">
        <v>3</v>
      </c>
      <c r="CT38" s="3">
        <v>3</v>
      </c>
      <c r="CU38" s="3">
        <v>3</v>
      </c>
      <c r="CV38" s="3">
        <v>3</v>
      </c>
      <c r="CW38" s="2">
        <v>5</v>
      </c>
      <c r="CY38" s="1" t="s">
        <v>113</v>
      </c>
      <c r="CZ38" s="1" t="str">
        <f>$CZ$7</f>
        <v>Alexander Ashley</v>
      </c>
      <c r="DA38">
        <f t="shared" ca="1" si="3"/>
        <v>80</v>
      </c>
      <c r="DB38">
        <f t="shared" ca="1" si="3"/>
        <v>22</v>
      </c>
      <c r="DC38">
        <f t="shared" ca="1" si="3"/>
        <v>5</v>
      </c>
      <c r="DD38">
        <f t="shared" ca="1" si="3"/>
        <v>0</v>
      </c>
      <c r="DE38">
        <f t="shared" ca="1" si="3"/>
        <v>25</v>
      </c>
      <c r="DF38">
        <f t="shared" ca="1" si="3"/>
        <v>66</v>
      </c>
      <c r="DG38">
        <f t="shared" ca="1" si="3"/>
        <v>4</v>
      </c>
      <c r="DH38">
        <f t="shared" ca="1" si="3"/>
        <v>90</v>
      </c>
      <c r="DI38">
        <f>SUMIFS($DS$31:$DS$111,$DR$31:$DR$111,DB$7+DF$7)</f>
        <v>-2</v>
      </c>
      <c r="DJ38">
        <f>$DC$7</f>
        <v>21</v>
      </c>
      <c r="DP38">
        <v>7</v>
      </c>
      <c r="DQ38">
        <v>7</v>
      </c>
      <c r="DR38">
        <v>7</v>
      </c>
      <c r="DS38">
        <v>-1</v>
      </c>
      <c r="DT38">
        <v>30</v>
      </c>
      <c r="DU38">
        <v>2</v>
      </c>
      <c r="DV38" s="10" t="s">
        <v>32</v>
      </c>
    </row>
    <row r="39" spans="1:126" ht="15.75" thickBot="1" x14ac:dyDescent="0.3">
      <c r="A39" s="1">
        <v>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4">
        <v>1</v>
      </c>
      <c r="BF39" s="4">
        <v>1</v>
      </c>
      <c r="BG39" s="4">
        <v>1</v>
      </c>
      <c r="BH39" s="4">
        <v>1</v>
      </c>
      <c r="BI39" s="4">
        <v>1</v>
      </c>
      <c r="BJ39" s="4">
        <v>1</v>
      </c>
      <c r="BK39" s="4">
        <v>1</v>
      </c>
      <c r="BL39" s="4">
        <v>1</v>
      </c>
      <c r="BM39" s="4">
        <v>1</v>
      </c>
      <c r="BN39" s="4">
        <v>1</v>
      </c>
      <c r="BO39" s="4">
        <v>1</v>
      </c>
      <c r="BP39" s="4">
        <v>1</v>
      </c>
      <c r="BQ39" s="4">
        <v>1</v>
      </c>
      <c r="BR39" s="4">
        <v>1</v>
      </c>
      <c r="BS39" s="4">
        <v>1</v>
      </c>
      <c r="BT39" s="4">
        <v>1</v>
      </c>
      <c r="BU39" s="4">
        <v>1</v>
      </c>
      <c r="BV39" s="4">
        <v>1</v>
      </c>
      <c r="BW39" s="4">
        <v>1</v>
      </c>
      <c r="BX39" s="4">
        <v>1</v>
      </c>
      <c r="BY39" s="4">
        <v>1</v>
      </c>
      <c r="BZ39" s="4">
        <v>1</v>
      </c>
      <c r="CA39" s="4">
        <v>1</v>
      </c>
      <c r="CB39" s="4">
        <v>1</v>
      </c>
      <c r="CC39" s="4">
        <v>1</v>
      </c>
      <c r="CD39" s="4">
        <v>1</v>
      </c>
      <c r="CE39" s="4">
        <v>1</v>
      </c>
      <c r="CF39" s="4">
        <v>1</v>
      </c>
      <c r="CG39" s="4">
        <v>1</v>
      </c>
      <c r="CH39" s="4">
        <v>1</v>
      </c>
      <c r="CI39" s="3">
        <v>3</v>
      </c>
      <c r="CJ39" s="3">
        <v>3</v>
      </c>
      <c r="CK39" s="3">
        <v>3</v>
      </c>
      <c r="CL39" s="3">
        <v>3</v>
      </c>
      <c r="CM39" s="3">
        <v>3</v>
      </c>
      <c r="CN39" s="3">
        <v>3</v>
      </c>
      <c r="CO39" s="3">
        <v>3</v>
      </c>
      <c r="CP39" s="3">
        <v>3</v>
      </c>
      <c r="CQ39" s="3">
        <v>3</v>
      </c>
      <c r="CR39" s="3">
        <v>3</v>
      </c>
      <c r="CS39" s="3">
        <v>3</v>
      </c>
      <c r="CT39" s="3">
        <v>3</v>
      </c>
      <c r="CU39" s="3">
        <v>3</v>
      </c>
      <c r="CV39" s="3">
        <v>3</v>
      </c>
      <c r="CW39" s="2">
        <v>5</v>
      </c>
      <c r="CY39" s="1" t="s">
        <v>114</v>
      </c>
      <c r="CZ39" s="1" t="str">
        <f>$CZ$6</f>
        <v>Chester Wilkinson</v>
      </c>
      <c r="DA39">
        <f t="shared" ca="1" si="3"/>
        <v>86</v>
      </c>
      <c r="DB39">
        <f t="shared" ca="1" si="3"/>
        <v>92</v>
      </c>
      <c r="DC39">
        <f t="shared" ca="1" si="3"/>
        <v>17</v>
      </c>
      <c r="DD39">
        <f t="shared" ca="1" si="3"/>
        <v>18</v>
      </c>
      <c r="DE39">
        <f t="shared" ca="1" si="3"/>
        <v>48</v>
      </c>
      <c r="DF39">
        <f t="shared" ca="1" si="3"/>
        <v>93</v>
      </c>
      <c r="DG39">
        <f t="shared" ca="1" si="3"/>
        <v>2</v>
      </c>
      <c r="DH39">
        <f t="shared" ca="1" si="3"/>
        <v>34</v>
      </c>
      <c r="DI39">
        <f>SUMIFS($DS$31:$DS$111,$DR$31:$DR$111,DB$6+DF$6)</f>
        <v>-4</v>
      </c>
      <c r="DJ39">
        <f>$DC$6</f>
        <v>26</v>
      </c>
      <c r="DP39">
        <v>8</v>
      </c>
      <c r="DQ39">
        <v>8</v>
      </c>
      <c r="DR39">
        <v>8</v>
      </c>
      <c r="DS39">
        <v>-1</v>
      </c>
      <c r="DT39">
        <v>31</v>
      </c>
      <c r="DU39">
        <v>2</v>
      </c>
      <c r="DV39" s="10" t="s">
        <v>32</v>
      </c>
    </row>
    <row r="40" spans="1:126" ht="15.75" thickBot="1" x14ac:dyDescent="0.3">
      <c r="A40" s="1">
        <v>2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4">
        <v>1</v>
      </c>
      <c r="BK40" s="4">
        <v>1</v>
      </c>
      <c r="BL40" s="4">
        <v>1</v>
      </c>
      <c r="BM40" s="4">
        <v>1</v>
      </c>
      <c r="BN40" s="4">
        <v>1</v>
      </c>
      <c r="BO40" s="4">
        <v>1</v>
      </c>
      <c r="BP40" s="4">
        <v>1</v>
      </c>
      <c r="BQ40" s="4">
        <v>1</v>
      </c>
      <c r="BR40" s="4">
        <v>1</v>
      </c>
      <c r="BS40" s="4">
        <v>1</v>
      </c>
      <c r="BT40" s="4">
        <v>1</v>
      </c>
      <c r="BU40" s="4">
        <v>1</v>
      </c>
      <c r="BV40" s="4">
        <v>1</v>
      </c>
      <c r="BW40" s="4">
        <v>1</v>
      </c>
      <c r="BX40" s="4">
        <v>1</v>
      </c>
      <c r="BY40" s="4">
        <v>1</v>
      </c>
      <c r="BZ40" s="4">
        <v>1</v>
      </c>
      <c r="CA40" s="4">
        <v>1</v>
      </c>
      <c r="CB40" s="4">
        <v>1</v>
      </c>
      <c r="CC40" s="4">
        <v>1</v>
      </c>
      <c r="CD40" s="4">
        <v>1</v>
      </c>
      <c r="CE40" s="4">
        <v>1</v>
      </c>
      <c r="CF40" s="4">
        <v>1</v>
      </c>
      <c r="CG40" s="4">
        <v>1</v>
      </c>
      <c r="CH40" s="4">
        <v>1</v>
      </c>
      <c r="CI40" s="4">
        <v>1</v>
      </c>
      <c r="CJ40" s="4">
        <v>1</v>
      </c>
      <c r="CK40" s="4">
        <v>1</v>
      </c>
      <c r="CL40" s="4">
        <v>1</v>
      </c>
      <c r="CM40" s="4">
        <v>1</v>
      </c>
      <c r="CN40" s="3">
        <v>3</v>
      </c>
      <c r="CO40" s="3">
        <v>3</v>
      </c>
      <c r="CP40" s="3">
        <v>3</v>
      </c>
      <c r="CQ40" s="3">
        <v>3</v>
      </c>
      <c r="CR40" s="3">
        <v>3</v>
      </c>
      <c r="CS40" s="3">
        <v>3</v>
      </c>
      <c r="CT40" s="3">
        <v>3</v>
      </c>
      <c r="CU40" s="3">
        <v>3</v>
      </c>
      <c r="CV40" s="3">
        <v>3</v>
      </c>
      <c r="CW40" s="2">
        <v>5</v>
      </c>
      <c r="CY40" s="1" t="s">
        <v>115</v>
      </c>
      <c r="CZ40" s="1" t="str">
        <f>$CZ$7</f>
        <v>Alexander Ashley</v>
      </c>
      <c r="DA40">
        <f t="shared" ca="1" si="3"/>
        <v>86</v>
      </c>
      <c r="DB40">
        <f t="shared" ca="1" si="3"/>
        <v>2</v>
      </c>
      <c r="DC40">
        <f t="shared" ca="1" si="3"/>
        <v>85</v>
      </c>
      <c r="DD40">
        <f t="shared" ca="1" si="3"/>
        <v>95</v>
      </c>
      <c r="DE40">
        <f t="shared" ca="1" si="3"/>
        <v>64</v>
      </c>
      <c r="DF40">
        <f t="shared" ca="1" si="3"/>
        <v>80</v>
      </c>
      <c r="DG40">
        <f t="shared" ca="1" si="3"/>
        <v>62</v>
      </c>
      <c r="DH40">
        <f t="shared" ca="1" si="3"/>
        <v>52</v>
      </c>
      <c r="DI40">
        <f>SUMIFS($DS$31:$DS$111,$DR$31:$DR$111,DB$7+DF$7)</f>
        <v>-2</v>
      </c>
      <c r="DJ40">
        <f>$DC$7</f>
        <v>21</v>
      </c>
      <c r="DP40">
        <v>9</v>
      </c>
      <c r="DQ40">
        <v>9</v>
      </c>
      <c r="DR40">
        <v>9</v>
      </c>
      <c r="DS40">
        <v>-1</v>
      </c>
      <c r="DT40">
        <v>32</v>
      </c>
      <c r="DU40">
        <v>2</v>
      </c>
      <c r="DV40" s="10" t="s">
        <v>32</v>
      </c>
    </row>
    <row r="41" spans="1:126" ht="15.75" thickBot="1" x14ac:dyDescent="0.3">
      <c r="A41" s="1">
        <v>1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4">
        <v>1</v>
      </c>
      <c r="BK41" s="4">
        <v>1</v>
      </c>
      <c r="BL41" s="4">
        <v>1</v>
      </c>
      <c r="BM41" s="4">
        <v>1</v>
      </c>
      <c r="BN41" s="4">
        <v>1</v>
      </c>
      <c r="BO41" s="4">
        <v>1</v>
      </c>
      <c r="BP41" s="4">
        <v>1</v>
      </c>
      <c r="BQ41" s="4">
        <v>1</v>
      </c>
      <c r="BR41" s="4">
        <v>1</v>
      </c>
      <c r="BS41" s="4">
        <v>1</v>
      </c>
      <c r="BT41" s="4">
        <v>1</v>
      </c>
      <c r="BU41" s="4">
        <v>1</v>
      </c>
      <c r="BV41" s="4">
        <v>1</v>
      </c>
      <c r="BW41" s="4">
        <v>1</v>
      </c>
      <c r="BX41" s="4">
        <v>1</v>
      </c>
      <c r="BY41" s="4">
        <v>1</v>
      </c>
      <c r="BZ41" s="4">
        <v>1</v>
      </c>
      <c r="CA41" s="4">
        <v>1</v>
      </c>
      <c r="CB41" s="4">
        <v>1</v>
      </c>
      <c r="CC41" s="4">
        <v>1</v>
      </c>
      <c r="CD41" s="4">
        <v>1</v>
      </c>
      <c r="CE41" s="4">
        <v>1</v>
      </c>
      <c r="CF41" s="4">
        <v>1</v>
      </c>
      <c r="CG41" s="4">
        <v>1</v>
      </c>
      <c r="CH41" s="4">
        <v>1</v>
      </c>
      <c r="CI41" s="4">
        <v>1</v>
      </c>
      <c r="CJ41" s="4">
        <v>1</v>
      </c>
      <c r="CK41" s="4">
        <v>1</v>
      </c>
      <c r="CL41" s="4">
        <v>1</v>
      </c>
      <c r="CM41" s="4">
        <v>1</v>
      </c>
      <c r="CN41" s="3">
        <v>3</v>
      </c>
      <c r="CO41" s="3">
        <v>3</v>
      </c>
      <c r="CP41" s="3">
        <v>3</v>
      </c>
      <c r="CQ41" s="3">
        <v>3</v>
      </c>
      <c r="CR41" s="3">
        <v>3</v>
      </c>
      <c r="CS41" s="3">
        <v>3</v>
      </c>
      <c r="CT41" s="3">
        <v>3</v>
      </c>
      <c r="CU41" s="3">
        <v>3</v>
      </c>
      <c r="CV41" s="3">
        <v>3</v>
      </c>
      <c r="CW41" s="2">
        <v>5</v>
      </c>
      <c r="CY41" s="1" t="s">
        <v>230</v>
      </c>
      <c r="CZ41" s="1" t="str">
        <f>$CZ$6</f>
        <v>Chester Wilkinson</v>
      </c>
      <c r="DA41">
        <f t="shared" ca="1" si="3"/>
        <v>6</v>
      </c>
      <c r="DB41">
        <f t="shared" ca="1" si="3"/>
        <v>65</v>
      </c>
      <c r="DC41">
        <f t="shared" ca="1" si="3"/>
        <v>31</v>
      </c>
      <c r="DD41">
        <f t="shared" ca="1" si="3"/>
        <v>91</v>
      </c>
      <c r="DE41">
        <f t="shared" ca="1" si="3"/>
        <v>66</v>
      </c>
      <c r="DF41">
        <f t="shared" ca="1" si="3"/>
        <v>25</v>
      </c>
      <c r="DG41">
        <f t="shared" ca="1" si="3"/>
        <v>83</v>
      </c>
      <c r="DH41">
        <f t="shared" ca="1" si="3"/>
        <v>70</v>
      </c>
      <c r="DI41">
        <f>SUMIFS($DS$31:$DS$111,$DR$31:$DR$111,DB$6+DF$6)</f>
        <v>-4</v>
      </c>
      <c r="DJ41">
        <f>$DC$6</f>
        <v>26</v>
      </c>
      <c r="DP41">
        <v>10</v>
      </c>
      <c r="DQ41">
        <v>10</v>
      </c>
      <c r="DR41">
        <v>10</v>
      </c>
      <c r="DS41">
        <v>-1</v>
      </c>
      <c r="DT41">
        <v>33</v>
      </c>
      <c r="DU41">
        <v>2</v>
      </c>
      <c r="DV41" s="10" t="s">
        <v>32</v>
      </c>
    </row>
    <row r="42" spans="1:126" ht="15.75" thickBot="1" x14ac:dyDescent="0.3">
      <c r="A42" s="1">
        <v>0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4">
        <v>1</v>
      </c>
      <c r="BP42" s="4">
        <v>1</v>
      </c>
      <c r="BQ42" s="4">
        <v>1</v>
      </c>
      <c r="BR42" s="4">
        <v>1</v>
      </c>
      <c r="BS42" s="4">
        <v>1</v>
      </c>
      <c r="BT42" s="4">
        <v>1</v>
      </c>
      <c r="BU42" s="4">
        <v>1</v>
      </c>
      <c r="BV42" s="4">
        <v>1</v>
      </c>
      <c r="BW42" s="4">
        <v>1</v>
      </c>
      <c r="BX42" s="4">
        <v>1</v>
      </c>
      <c r="BY42" s="4">
        <v>1</v>
      </c>
      <c r="BZ42" s="4">
        <v>1</v>
      </c>
      <c r="CA42" s="4">
        <v>1</v>
      </c>
      <c r="CB42" s="4">
        <v>1</v>
      </c>
      <c r="CC42" s="4">
        <v>1</v>
      </c>
      <c r="CD42" s="4">
        <v>1</v>
      </c>
      <c r="CE42" s="4">
        <v>1</v>
      </c>
      <c r="CF42" s="4">
        <v>1</v>
      </c>
      <c r="CG42" s="4">
        <v>1</v>
      </c>
      <c r="CH42" s="4">
        <v>1</v>
      </c>
      <c r="CI42" s="4">
        <v>1</v>
      </c>
      <c r="CJ42" s="4">
        <v>1</v>
      </c>
      <c r="CK42" s="4">
        <v>1</v>
      </c>
      <c r="CL42" s="4">
        <v>1</v>
      </c>
      <c r="CM42" s="4">
        <v>1</v>
      </c>
      <c r="CN42" s="4">
        <v>1</v>
      </c>
      <c r="CO42" s="4">
        <v>1</v>
      </c>
      <c r="CP42" s="4">
        <v>1</v>
      </c>
      <c r="CQ42" s="4">
        <v>1</v>
      </c>
      <c r="CR42" s="3">
        <v>3</v>
      </c>
      <c r="CS42" s="3">
        <v>3</v>
      </c>
      <c r="CT42" s="3">
        <v>3</v>
      </c>
      <c r="CU42" s="3">
        <v>3</v>
      </c>
      <c r="CV42" s="3">
        <v>3</v>
      </c>
      <c r="CW42" s="2">
        <v>5</v>
      </c>
      <c r="CY42" s="1" t="s">
        <v>231</v>
      </c>
      <c r="CZ42" s="1" t="str">
        <f>$CZ$7</f>
        <v>Alexander Ashley</v>
      </c>
      <c r="DA42">
        <f t="shared" ca="1" si="3"/>
        <v>8</v>
      </c>
      <c r="DB42">
        <f t="shared" ca="1" si="3"/>
        <v>17</v>
      </c>
      <c r="DC42">
        <f t="shared" ca="1" si="3"/>
        <v>27</v>
      </c>
      <c r="DD42">
        <f t="shared" ca="1" si="3"/>
        <v>0</v>
      </c>
      <c r="DE42">
        <f t="shared" ca="1" si="3"/>
        <v>62</v>
      </c>
      <c r="DF42">
        <f t="shared" ca="1" si="3"/>
        <v>98</v>
      </c>
      <c r="DG42">
        <f t="shared" ca="1" si="3"/>
        <v>50</v>
      </c>
      <c r="DH42">
        <f t="shared" ca="1" si="3"/>
        <v>9</v>
      </c>
      <c r="DI42">
        <f>SUMIFS($DS$31:$DS$111,$DR$31:$DR$111,DB$7+DF$7)</f>
        <v>-2</v>
      </c>
      <c r="DJ42">
        <f>$DC$7</f>
        <v>21</v>
      </c>
      <c r="DP42">
        <v>11</v>
      </c>
      <c r="DQ42">
        <v>11</v>
      </c>
      <c r="DR42">
        <v>11</v>
      </c>
      <c r="DS42">
        <v>-1</v>
      </c>
      <c r="DT42">
        <v>34</v>
      </c>
      <c r="DU42">
        <v>2</v>
      </c>
      <c r="DV42" s="10" t="s">
        <v>32</v>
      </c>
    </row>
    <row r="43" spans="1:126" ht="15.75" thickBot="1" x14ac:dyDescent="0.3">
      <c r="A43" s="1" t="s">
        <v>28</v>
      </c>
      <c r="B43" s="17">
        <v>1</v>
      </c>
      <c r="C43" s="9">
        <v>2</v>
      </c>
      <c r="D43" s="9">
        <v>2</v>
      </c>
      <c r="E43" s="9">
        <v>3</v>
      </c>
      <c r="F43" s="9">
        <v>3</v>
      </c>
      <c r="G43" s="9">
        <v>3</v>
      </c>
      <c r="H43" s="9">
        <v>4</v>
      </c>
      <c r="I43" s="9">
        <v>4</v>
      </c>
      <c r="J43" s="9">
        <v>4</v>
      </c>
      <c r="K43" s="9">
        <v>4</v>
      </c>
      <c r="L43" s="9">
        <v>5</v>
      </c>
      <c r="M43" s="9">
        <v>5</v>
      </c>
      <c r="N43" s="9">
        <v>5</v>
      </c>
      <c r="O43" s="9">
        <v>5</v>
      </c>
      <c r="P43" s="9">
        <v>5</v>
      </c>
      <c r="Q43" s="9">
        <v>5</v>
      </c>
      <c r="R43" s="9">
        <v>5</v>
      </c>
      <c r="S43" s="9">
        <v>5</v>
      </c>
      <c r="T43" s="9">
        <v>5</v>
      </c>
      <c r="U43" s="9">
        <v>5</v>
      </c>
      <c r="V43" s="9">
        <v>5</v>
      </c>
      <c r="W43" s="9">
        <v>5</v>
      </c>
      <c r="X43" s="9">
        <v>5</v>
      </c>
      <c r="Y43" s="9">
        <v>5</v>
      </c>
      <c r="Z43" s="9">
        <v>5</v>
      </c>
      <c r="AA43" s="9">
        <v>5</v>
      </c>
      <c r="AB43" s="9">
        <v>5</v>
      </c>
      <c r="AC43" s="9">
        <v>5</v>
      </c>
      <c r="AD43" s="9">
        <v>5</v>
      </c>
      <c r="AE43" s="9">
        <v>5</v>
      </c>
      <c r="AF43" s="9">
        <v>5</v>
      </c>
      <c r="AG43" s="9">
        <v>5</v>
      </c>
      <c r="AH43" s="9">
        <v>5</v>
      </c>
      <c r="AI43" s="9">
        <v>5</v>
      </c>
      <c r="AJ43" s="9">
        <v>5</v>
      </c>
      <c r="AK43" s="9">
        <v>5</v>
      </c>
      <c r="AL43" s="9">
        <v>5</v>
      </c>
      <c r="AM43" s="9">
        <v>5</v>
      </c>
      <c r="AN43" s="9">
        <v>5</v>
      </c>
      <c r="AO43" s="9">
        <v>5</v>
      </c>
      <c r="AP43" s="9">
        <v>5</v>
      </c>
      <c r="AQ43" s="9">
        <v>5</v>
      </c>
      <c r="AR43" s="9">
        <v>5</v>
      </c>
      <c r="AS43" s="9">
        <v>5</v>
      </c>
      <c r="AT43" s="9">
        <v>5</v>
      </c>
      <c r="AU43" s="9">
        <v>5</v>
      </c>
      <c r="AV43" s="9">
        <v>5</v>
      </c>
      <c r="AW43" s="9">
        <v>5</v>
      </c>
      <c r="AX43" s="9">
        <v>5</v>
      </c>
      <c r="AY43" s="9">
        <v>5</v>
      </c>
      <c r="AZ43" s="9">
        <v>5</v>
      </c>
      <c r="BA43" s="9">
        <v>5</v>
      </c>
      <c r="BB43" s="9">
        <v>5</v>
      </c>
      <c r="BC43" s="9">
        <v>5</v>
      </c>
      <c r="BD43" s="9">
        <v>5</v>
      </c>
      <c r="BE43" s="9">
        <v>5</v>
      </c>
      <c r="BF43" s="9">
        <v>5</v>
      </c>
      <c r="BG43" s="9">
        <v>5</v>
      </c>
      <c r="BH43" s="9">
        <v>5</v>
      </c>
      <c r="BI43" s="9">
        <v>5</v>
      </c>
      <c r="BJ43" s="9">
        <v>5</v>
      </c>
      <c r="BK43" s="9">
        <v>5</v>
      </c>
      <c r="BL43" s="9">
        <v>5</v>
      </c>
      <c r="BM43" s="9">
        <v>5</v>
      </c>
      <c r="BN43" s="9">
        <v>5</v>
      </c>
      <c r="BO43" s="9">
        <v>5</v>
      </c>
      <c r="BP43" s="9">
        <v>5</v>
      </c>
      <c r="BQ43" s="9">
        <v>5</v>
      </c>
      <c r="BR43" s="9">
        <v>5</v>
      </c>
      <c r="BS43" s="9">
        <v>5</v>
      </c>
      <c r="BT43" s="9">
        <v>5</v>
      </c>
      <c r="BU43" s="9">
        <v>5</v>
      </c>
      <c r="BV43" s="9">
        <v>5</v>
      </c>
      <c r="BW43" s="9">
        <v>5</v>
      </c>
      <c r="BX43" s="9">
        <v>5</v>
      </c>
      <c r="BY43" s="9">
        <v>5</v>
      </c>
      <c r="BZ43" s="9">
        <v>5</v>
      </c>
      <c r="CA43" s="9">
        <v>5</v>
      </c>
      <c r="CB43" s="9">
        <v>5</v>
      </c>
      <c r="CC43" s="9">
        <v>5</v>
      </c>
      <c r="CD43" s="9">
        <v>5</v>
      </c>
      <c r="CE43" s="9">
        <v>5</v>
      </c>
      <c r="CF43" s="9">
        <v>5</v>
      </c>
      <c r="CG43" s="9">
        <v>5</v>
      </c>
      <c r="CH43" s="9">
        <v>5</v>
      </c>
      <c r="CI43" s="9">
        <v>5</v>
      </c>
      <c r="CJ43" s="9">
        <v>5</v>
      </c>
      <c r="CK43" s="9">
        <v>5</v>
      </c>
      <c r="CL43" s="9">
        <v>5</v>
      </c>
      <c r="CM43" s="9">
        <v>5</v>
      </c>
      <c r="CN43" s="9">
        <v>4</v>
      </c>
      <c r="CO43" s="9">
        <v>4</v>
      </c>
      <c r="CP43" s="9">
        <v>4</v>
      </c>
      <c r="CQ43" s="9">
        <v>4</v>
      </c>
      <c r="CR43" s="9">
        <v>3</v>
      </c>
      <c r="CS43" s="9">
        <v>3</v>
      </c>
      <c r="CT43" s="9">
        <v>3</v>
      </c>
      <c r="CU43" s="9">
        <v>2</v>
      </c>
      <c r="CV43" s="9">
        <v>2</v>
      </c>
      <c r="CW43" s="9">
        <v>1</v>
      </c>
      <c r="CY43" s="1" t="s">
        <v>232</v>
      </c>
      <c r="CZ43" s="1" t="str">
        <f>$CZ$6</f>
        <v>Chester Wilkinson</v>
      </c>
      <c r="DA43">
        <f t="shared" ca="1" si="3"/>
        <v>14</v>
      </c>
      <c r="DB43">
        <f t="shared" ca="1" si="3"/>
        <v>60</v>
      </c>
      <c r="DC43">
        <f t="shared" ca="1" si="3"/>
        <v>96</v>
      </c>
      <c r="DD43">
        <f t="shared" ca="1" si="3"/>
        <v>74</v>
      </c>
      <c r="DE43">
        <f t="shared" ca="1" si="3"/>
        <v>76</v>
      </c>
      <c r="DF43">
        <f t="shared" ca="1" si="3"/>
        <v>97</v>
      </c>
      <c r="DG43">
        <f t="shared" ca="1" si="3"/>
        <v>73</v>
      </c>
      <c r="DH43">
        <f t="shared" ca="1" si="3"/>
        <v>53</v>
      </c>
      <c r="DI43">
        <f>SUMIFS($DS$31:$DS$111,$DR$31:$DR$111,DB$6+DF$6)</f>
        <v>-4</v>
      </c>
      <c r="DJ43">
        <f>$DC$6</f>
        <v>26</v>
      </c>
      <c r="DP43">
        <v>12</v>
      </c>
      <c r="DQ43">
        <v>12</v>
      </c>
      <c r="DR43">
        <v>12</v>
      </c>
      <c r="DS43">
        <v>-1</v>
      </c>
      <c r="DT43">
        <v>35</v>
      </c>
      <c r="DU43">
        <v>2</v>
      </c>
      <c r="DV43" s="10" t="s">
        <v>32</v>
      </c>
    </row>
    <row r="44" spans="1:126" ht="15.75" thickBot="1" x14ac:dyDescent="0.3">
      <c r="CY44" s="1" t="s">
        <v>233</v>
      </c>
      <c r="CZ44" s="1" t="str">
        <f>$CZ$7</f>
        <v>Alexander Ashley</v>
      </c>
      <c r="DA44">
        <f t="shared" ref="DA44:DH60" ca="1" si="4">RANDBETWEEN(0,99)</f>
        <v>22</v>
      </c>
      <c r="DB44">
        <f t="shared" ca="1" si="4"/>
        <v>58</v>
      </c>
      <c r="DC44">
        <f t="shared" ca="1" si="4"/>
        <v>82</v>
      </c>
      <c r="DD44">
        <f t="shared" ca="1" si="4"/>
        <v>30</v>
      </c>
      <c r="DE44">
        <f t="shared" ca="1" si="4"/>
        <v>17</v>
      </c>
      <c r="DF44">
        <f t="shared" ca="1" si="4"/>
        <v>14</v>
      </c>
      <c r="DG44">
        <f t="shared" ca="1" si="4"/>
        <v>95</v>
      </c>
      <c r="DH44">
        <f t="shared" ca="1" si="4"/>
        <v>70</v>
      </c>
      <c r="DI44">
        <f>SUMIFS($DS$31:$DS$111,$DR$31:$DR$111,DB$7+DF$7)</f>
        <v>-2</v>
      </c>
      <c r="DJ44">
        <f>$DC$7</f>
        <v>21</v>
      </c>
      <c r="DP44">
        <v>13</v>
      </c>
      <c r="DQ44">
        <v>13</v>
      </c>
      <c r="DR44">
        <v>13</v>
      </c>
      <c r="DS44">
        <v>-1</v>
      </c>
      <c r="DT44">
        <v>36</v>
      </c>
      <c r="DU44">
        <v>2</v>
      </c>
      <c r="DV44" s="10" t="s">
        <v>32</v>
      </c>
    </row>
    <row r="45" spans="1:126" ht="15.75" thickBot="1" x14ac:dyDescent="0.3">
      <c r="CY45" s="1" t="s">
        <v>234</v>
      </c>
      <c r="CZ45" s="1" t="str">
        <f>$CZ$6</f>
        <v>Chester Wilkinson</v>
      </c>
      <c r="DA45">
        <f t="shared" ca="1" si="4"/>
        <v>58</v>
      </c>
      <c r="DB45">
        <f t="shared" ca="1" si="4"/>
        <v>50</v>
      </c>
      <c r="DC45">
        <f t="shared" ca="1" si="4"/>
        <v>2</v>
      </c>
      <c r="DD45">
        <f t="shared" ca="1" si="4"/>
        <v>25</v>
      </c>
      <c r="DE45">
        <f t="shared" ca="1" si="4"/>
        <v>95</v>
      </c>
      <c r="DF45">
        <f t="shared" ca="1" si="4"/>
        <v>24</v>
      </c>
      <c r="DG45">
        <f t="shared" ca="1" si="4"/>
        <v>83</v>
      </c>
      <c r="DH45">
        <f t="shared" ca="1" si="4"/>
        <v>84</v>
      </c>
      <c r="DI45">
        <f>SUMIFS($DS$31:$DS$111,$DR$31:$DR$111,DB$6+DF$6)</f>
        <v>-4</v>
      </c>
      <c r="DJ45">
        <f>$DC$6</f>
        <v>26</v>
      </c>
      <c r="DP45">
        <v>14</v>
      </c>
      <c r="DQ45">
        <v>14</v>
      </c>
      <c r="DR45">
        <v>14</v>
      </c>
      <c r="DS45">
        <v>-1</v>
      </c>
      <c r="DT45">
        <v>37</v>
      </c>
      <c r="DU45">
        <v>2</v>
      </c>
      <c r="DV45" s="10" t="s">
        <v>32</v>
      </c>
    </row>
    <row r="46" spans="1:126" ht="15.75" thickBot="1" x14ac:dyDescent="0.3">
      <c r="CY46" s="1" t="s">
        <v>235</v>
      </c>
      <c r="CZ46" s="1" t="str">
        <f>$CZ$7</f>
        <v>Alexander Ashley</v>
      </c>
      <c r="DA46">
        <f t="shared" ca="1" si="4"/>
        <v>96</v>
      </c>
      <c r="DB46">
        <f t="shared" ca="1" si="4"/>
        <v>55</v>
      </c>
      <c r="DC46">
        <f t="shared" ca="1" si="4"/>
        <v>87</v>
      </c>
      <c r="DD46">
        <f t="shared" ca="1" si="4"/>
        <v>27</v>
      </c>
      <c r="DE46">
        <f t="shared" ca="1" si="4"/>
        <v>41</v>
      </c>
      <c r="DF46">
        <f t="shared" ca="1" si="4"/>
        <v>1</v>
      </c>
      <c r="DG46">
        <f t="shared" ca="1" si="4"/>
        <v>19</v>
      </c>
      <c r="DH46">
        <f t="shared" ca="1" si="4"/>
        <v>0</v>
      </c>
      <c r="DI46">
        <f>SUMIFS($DS$31:$DS$111,$DR$31:$DR$111,DB$7+DF$7)</f>
        <v>-2</v>
      </c>
      <c r="DJ46">
        <f>$DC$7</f>
        <v>21</v>
      </c>
      <c r="DP46">
        <v>15</v>
      </c>
      <c r="DQ46">
        <v>15</v>
      </c>
      <c r="DR46">
        <v>15</v>
      </c>
      <c r="DS46">
        <v>-1</v>
      </c>
      <c r="DT46">
        <v>38</v>
      </c>
      <c r="DU46">
        <v>2</v>
      </c>
      <c r="DV46" s="10" t="s">
        <v>32</v>
      </c>
    </row>
    <row r="47" spans="1:126" ht="15.75" thickBot="1" x14ac:dyDescent="0.3">
      <c r="CY47" s="1" t="s">
        <v>236</v>
      </c>
      <c r="CZ47" s="1" t="str">
        <f>$CZ$6</f>
        <v>Chester Wilkinson</v>
      </c>
      <c r="DA47">
        <f t="shared" ca="1" si="4"/>
        <v>9</v>
      </c>
      <c r="DB47">
        <f t="shared" ca="1" si="4"/>
        <v>73</v>
      </c>
      <c r="DC47">
        <f t="shared" ca="1" si="4"/>
        <v>49</v>
      </c>
      <c r="DD47">
        <f t="shared" ca="1" si="4"/>
        <v>92</v>
      </c>
      <c r="DE47">
        <f t="shared" ca="1" si="4"/>
        <v>91</v>
      </c>
      <c r="DF47">
        <f t="shared" ca="1" si="4"/>
        <v>18</v>
      </c>
      <c r="DG47">
        <f t="shared" ca="1" si="4"/>
        <v>60</v>
      </c>
      <c r="DH47">
        <f t="shared" ca="1" si="4"/>
        <v>74</v>
      </c>
      <c r="DI47">
        <f>SUMIFS($DS$31:$DS$111,$DR$31:$DR$111,DB$6+DF$6)</f>
        <v>-4</v>
      </c>
      <c r="DJ47">
        <f>$DC$6</f>
        <v>26</v>
      </c>
      <c r="DP47">
        <v>16</v>
      </c>
      <c r="DQ47">
        <v>16</v>
      </c>
      <c r="DR47">
        <v>16</v>
      </c>
      <c r="DS47">
        <v>-1</v>
      </c>
      <c r="DT47">
        <v>39</v>
      </c>
      <c r="DU47">
        <v>2</v>
      </c>
      <c r="DV47" s="10" t="s">
        <v>32</v>
      </c>
    </row>
    <row r="48" spans="1:126" ht="15.75" thickBot="1" x14ac:dyDescent="0.3">
      <c r="CY48" s="1" t="s">
        <v>237</v>
      </c>
      <c r="CZ48" s="1" t="str">
        <f>$CZ$7</f>
        <v>Alexander Ashley</v>
      </c>
      <c r="DA48">
        <f t="shared" ca="1" si="4"/>
        <v>88</v>
      </c>
      <c r="DB48">
        <f t="shared" ca="1" si="4"/>
        <v>14</v>
      </c>
      <c r="DC48">
        <f t="shared" ca="1" si="4"/>
        <v>30</v>
      </c>
      <c r="DD48">
        <f t="shared" ca="1" si="4"/>
        <v>41</v>
      </c>
      <c r="DE48">
        <f t="shared" ca="1" si="4"/>
        <v>77</v>
      </c>
      <c r="DF48">
        <f t="shared" ca="1" si="4"/>
        <v>30</v>
      </c>
      <c r="DG48">
        <f t="shared" ca="1" si="4"/>
        <v>79</v>
      </c>
      <c r="DH48">
        <f t="shared" ca="1" si="4"/>
        <v>55</v>
      </c>
      <c r="DI48">
        <f>SUMIFS($DS$31:$DS$111,$DR$31:$DR$111,DB$7+DF$7)</f>
        <v>-2</v>
      </c>
      <c r="DJ48">
        <f>$DC$7</f>
        <v>21</v>
      </c>
      <c r="DP48">
        <v>17</v>
      </c>
      <c r="DQ48">
        <v>17</v>
      </c>
      <c r="DR48">
        <v>17</v>
      </c>
      <c r="DS48">
        <v>-1</v>
      </c>
      <c r="DT48">
        <v>40</v>
      </c>
      <c r="DU48">
        <v>2</v>
      </c>
      <c r="DV48" s="10" t="s">
        <v>32</v>
      </c>
    </row>
    <row r="49" spans="103:126" ht="15.75" thickBot="1" x14ac:dyDescent="0.3">
      <c r="CY49" s="1" t="s">
        <v>238</v>
      </c>
      <c r="CZ49" s="1" t="str">
        <f>$CZ$6</f>
        <v>Chester Wilkinson</v>
      </c>
      <c r="DA49">
        <f t="shared" ca="1" si="4"/>
        <v>10</v>
      </c>
      <c r="DB49">
        <f t="shared" ca="1" si="4"/>
        <v>9</v>
      </c>
      <c r="DC49">
        <f t="shared" ca="1" si="4"/>
        <v>29</v>
      </c>
      <c r="DD49">
        <f t="shared" ca="1" si="4"/>
        <v>13</v>
      </c>
      <c r="DE49">
        <f t="shared" ca="1" si="4"/>
        <v>95</v>
      </c>
      <c r="DF49">
        <f t="shared" ca="1" si="4"/>
        <v>4</v>
      </c>
      <c r="DG49">
        <f t="shared" ca="1" si="4"/>
        <v>19</v>
      </c>
      <c r="DH49">
        <f t="shared" ca="1" si="4"/>
        <v>59</v>
      </c>
      <c r="DI49">
        <f>SUMIFS($DS$31:$DS$111,$DR$31:$DR$111,DB$6+DF$6)</f>
        <v>-4</v>
      </c>
      <c r="DJ49">
        <f>$DC$6</f>
        <v>26</v>
      </c>
      <c r="DP49">
        <v>18</v>
      </c>
      <c r="DQ49">
        <v>18</v>
      </c>
      <c r="DR49">
        <v>18</v>
      </c>
      <c r="DS49">
        <v>-1</v>
      </c>
      <c r="DT49">
        <v>41</v>
      </c>
      <c r="DU49">
        <v>2</v>
      </c>
      <c r="DV49" s="10" t="s">
        <v>32</v>
      </c>
    </row>
    <row r="50" spans="103:126" ht="15.75" thickBot="1" x14ac:dyDescent="0.3">
      <c r="CY50" s="1" t="s">
        <v>239</v>
      </c>
      <c r="CZ50" s="1" t="str">
        <f>$CZ$7</f>
        <v>Alexander Ashley</v>
      </c>
      <c r="DA50">
        <f t="shared" ca="1" si="4"/>
        <v>47</v>
      </c>
      <c r="DB50">
        <f t="shared" ca="1" si="4"/>
        <v>42</v>
      </c>
      <c r="DC50">
        <f t="shared" ca="1" si="4"/>
        <v>77</v>
      </c>
      <c r="DD50">
        <f t="shared" ca="1" si="4"/>
        <v>61</v>
      </c>
      <c r="DE50">
        <f t="shared" ca="1" si="4"/>
        <v>75</v>
      </c>
      <c r="DF50">
        <f t="shared" ca="1" si="4"/>
        <v>16</v>
      </c>
      <c r="DG50">
        <f t="shared" ca="1" si="4"/>
        <v>51</v>
      </c>
      <c r="DH50">
        <f t="shared" ca="1" si="4"/>
        <v>86</v>
      </c>
      <c r="DI50">
        <f>SUMIFS($DS$31:$DS$111,$DR$31:$DR$111,DB$7+DF$7)</f>
        <v>-2</v>
      </c>
      <c r="DJ50">
        <f>$DC$7</f>
        <v>21</v>
      </c>
      <c r="DP50">
        <v>19</v>
      </c>
      <c r="DQ50">
        <v>19</v>
      </c>
      <c r="DR50">
        <v>19</v>
      </c>
      <c r="DS50">
        <v>-1</v>
      </c>
      <c r="DT50">
        <v>42</v>
      </c>
      <c r="DU50">
        <v>2</v>
      </c>
      <c r="DV50" s="10" t="s">
        <v>32</v>
      </c>
    </row>
    <row r="51" spans="103:126" ht="15.75" thickBot="1" x14ac:dyDescent="0.3">
      <c r="CY51" s="1" t="s">
        <v>240</v>
      </c>
      <c r="CZ51" s="1" t="str">
        <f>$CZ$6</f>
        <v>Chester Wilkinson</v>
      </c>
      <c r="DA51">
        <f t="shared" ca="1" si="4"/>
        <v>89</v>
      </c>
      <c r="DB51">
        <f t="shared" ca="1" si="4"/>
        <v>86</v>
      </c>
      <c r="DC51">
        <f t="shared" ca="1" si="4"/>
        <v>42</v>
      </c>
      <c r="DD51">
        <f t="shared" ca="1" si="4"/>
        <v>41</v>
      </c>
      <c r="DE51">
        <f t="shared" ca="1" si="4"/>
        <v>32</v>
      </c>
      <c r="DF51">
        <f t="shared" ca="1" si="4"/>
        <v>73</v>
      </c>
      <c r="DG51">
        <f t="shared" ca="1" si="4"/>
        <v>81</v>
      </c>
      <c r="DH51">
        <f t="shared" ca="1" si="4"/>
        <v>11</v>
      </c>
      <c r="DI51">
        <f>SUMIFS($DS$31:$DS$111,$DR$31:$DR$111,DB$6+DF$6)</f>
        <v>-4</v>
      </c>
      <c r="DJ51">
        <f>$DC$6</f>
        <v>26</v>
      </c>
      <c r="DP51">
        <v>20</v>
      </c>
      <c r="DQ51">
        <v>20</v>
      </c>
      <c r="DR51">
        <v>20</v>
      </c>
      <c r="DS51">
        <v>-2</v>
      </c>
      <c r="DT51">
        <v>43</v>
      </c>
      <c r="DU51">
        <v>2</v>
      </c>
      <c r="DV51" s="10" t="s">
        <v>32</v>
      </c>
    </row>
    <row r="52" spans="103:126" ht="15.75" thickBot="1" x14ac:dyDescent="0.3">
      <c r="CY52" s="1" t="s">
        <v>241</v>
      </c>
      <c r="CZ52" s="1" t="str">
        <f>$CZ$7</f>
        <v>Alexander Ashley</v>
      </c>
      <c r="DA52">
        <f t="shared" ca="1" si="4"/>
        <v>9</v>
      </c>
      <c r="DB52">
        <f t="shared" ca="1" si="4"/>
        <v>80</v>
      </c>
      <c r="DC52">
        <f t="shared" ca="1" si="4"/>
        <v>84</v>
      </c>
      <c r="DD52">
        <f t="shared" ca="1" si="4"/>
        <v>72</v>
      </c>
      <c r="DE52">
        <f t="shared" ca="1" si="4"/>
        <v>76</v>
      </c>
      <c r="DF52">
        <f t="shared" ca="1" si="4"/>
        <v>50</v>
      </c>
      <c r="DG52">
        <f t="shared" ca="1" si="4"/>
        <v>85</v>
      </c>
      <c r="DH52">
        <f t="shared" ca="1" si="4"/>
        <v>3</v>
      </c>
      <c r="DI52">
        <f>SUMIFS($DS$31:$DS$111,$DR$31:$DR$111,DB$7+DF$7)</f>
        <v>-2</v>
      </c>
      <c r="DJ52">
        <f>$DC$7</f>
        <v>21</v>
      </c>
      <c r="DP52">
        <v>21</v>
      </c>
      <c r="DQ52">
        <v>21</v>
      </c>
      <c r="DR52">
        <v>21</v>
      </c>
      <c r="DS52">
        <v>-2</v>
      </c>
      <c r="DT52">
        <v>44</v>
      </c>
      <c r="DU52">
        <v>2</v>
      </c>
      <c r="DV52" s="10" t="s">
        <v>32</v>
      </c>
    </row>
    <row r="53" spans="103:126" ht="15.75" thickBot="1" x14ac:dyDescent="0.3">
      <c r="CY53" s="1" t="s">
        <v>242</v>
      </c>
      <c r="CZ53" s="1" t="str">
        <f>$CZ$6</f>
        <v>Chester Wilkinson</v>
      </c>
      <c r="DA53">
        <f t="shared" ca="1" si="4"/>
        <v>30</v>
      </c>
      <c r="DB53">
        <f t="shared" ca="1" si="4"/>
        <v>7</v>
      </c>
      <c r="DC53">
        <f t="shared" ca="1" si="4"/>
        <v>93</v>
      </c>
      <c r="DD53">
        <f t="shared" ca="1" si="4"/>
        <v>38</v>
      </c>
      <c r="DE53">
        <f t="shared" ca="1" si="4"/>
        <v>35</v>
      </c>
      <c r="DF53">
        <f t="shared" ca="1" si="4"/>
        <v>87</v>
      </c>
      <c r="DG53">
        <f t="shared" ca="1" si="4"/>
        <v>77</v>
      </c>
      <c r="DH53">
        <f t="shared" ca="1" si="4"/>
        <v>36</v>
      </c>
      <c r="DI53">
        <f>SUMIFS($DS$31:$DS$111,$DR$31:$DR$111,DB$6+DF$6)</f>
        <v>-4</v>
      </c>
      <c r="DJ53">
        <f>$DC$6</f>
        <v>26</v>
      </c>
      <c r="DP53">
        <v>22</v>
      </c>
      <c r="DQ53">
        <v>22</v>
      </c>
      <c r="DR53">
        <v>22</v>
      </c>
      <c r="DS53">
        <v>-2</v>
      </c>
      <c r="DT53">
        <v>45</v>
      </c>
      <c r="DU53">
        <v>2</v>
      </c>
      <c r="DV53" s="10" t="s">
        <v>32</v>
      </c>
    </row>
    <row r="54" spans="103:126" ht="15.75" thickBot="1" x14ac:dyDescent="0.3">
      <c r="CY54" s="1" t="s">
        <v>243</v>
      </c>
      <c r="CZ54" s="1" t="str">
        <f>$CZ$7</f>
        <v>Alexander Ashley</v>
      </c>
      <c r="DA54">
        <f t="shared" ca="1" si="4"/>
        <v>71</v>
      </c>
      <c r="DB54">
        <f t="shared" ca="1" si="4"/>
        <v>66</v>
      </c>
      <c r="DC54">
        <f t="shared" ca="1" si="4"/>
        <v>81</v>
      </c>
      <c r="DD54">
        <f t="shared" ca="1" si="4"/>
        <v>25</v>
      </c>
      <c r="DE54">
        <f t="shared" ca="1" si="4"/>
        <v>89</v>
      </c>
      <c r="DF54">
        <f t="shared" ca="1" si="4"/>
        <v>20</v>
      </c>
      <c r="DG54">
        <f t="shared" ca="1" si="4"/>
        <v>32</v>
      </c>
      <c r="DH54">
        <f t="shared" ca="1" si="4"/>
        <v>66</v>
      </c>
      <c r="DI54">
        <f>SUMIFS($DS$31:$DS$111,$DR$31:$DR$111,DB$7+DF$7)</f>
        <v>-2</v>
      </c>
      <c r="DJ54">
        <f>$DC$7</f>
        <v>21</v>
      </c>
      <c r="DP54">
        <v>23</v>
      </c>
      <c r="DQ54">
        <v>23</v>
      </c>
      <c r="DR54">
        <v>23</v>
      </c>
      <c r="DS54">
        <v>-2</v>
      </c>
      <c r="DT54">
        <v>46</v>
      </c>
      <c r="DU54">
        <v>2</v>
      </c>
      <c r="DV54" s="10" t="s">
        <v>32</v>
      </c>
    </row>
    <row r="55" spans="103:126" ht="15.75" thickBot="1" x14ac:dyDescent="0.3">
      <c r="CY55" s="1" t="s">
        <v>244</v>
      </c>
      <c r="CZ55" s="1" t="str">
        <f>$CZ$6</f>
        <v>Chester Wilkinson</v>
      </c>
      <c r="DA55">
        <f t="shared" ca="1" si="4"/>
        <v>89</v>
      </c>
      <c r="DB55">
        <f t="shared" ca="1" si="4"/>
        <v>48</v>
      </c>
      <c r="DC55">
        <f t="shared" ca="1" si="4"/>
        <v>41</v>
      </c>
      <c r="DD55">
        <f t="shared" ca="1" si="4"/>
        <v>87</v>
      </c>
      <c r="DE55">
        <f t="shared" ca="1" si="4"/>
        <v>62</v>
      </c>
      <c r="DF55">
        <f t="shared" ca="1" si="4"/>
        <v>33</v>
      </c>
      <c r="DG55">
        <f t="shared" ca="1" si="4"/>
        <v>47</v>
      </c>
      <c r="DH55">
        <f t="shared" ca="1" si="4"/>
        <v>40</v>
      </c>
      <c r="DI55">
        <f>SUMIFS($DS$31:$DS$111,$DR$31:$DR$111,DB$6+DF$6)</f>
        <v>-4</v>
      </c>
      <c r="DJ55">
        <f>$DC$6</f>
        <v>26</v>
      </c>
      <c r="DP55">
        <v>24</v>
      </c>
      <c r="DQ55">
        <v>24</v>
      </c>
      <c r="DR55">
        <v>24</v>
      </c>
      <c r="DS55">
        <v>-2</v>
      </c>
      <c r="DT55">
        <v>47</v>
      </c>
      <c r="DU55">
        <v>2</v>
      </c>
      <c r="DV55" s="10" t="s">
        <v>32</v>
      </c>
    </row>
    <row r="56" spans="103:126" ht="15.75" thickBot="1" x14ac:dyDescent="0.3">
      <c r="CY56" s="1" t="s">
        <v>245</v>
      </c>
      <c r="CZ56" s="1" t="str">
        <f>$CZ$7</f>
        <v>Alexander Ashley</v>
      </c>
      <c r="DA56">
        <f t="shared" ca="1" si="4"/>
        <v>90</v>
      </c>
      <c r="DB56">
        <f t="shared" ca="1" si="4"/>
        <v>51</v>
      </c>
      <c r="DC56">
        <f t="shared" ca="1" si="4"/>
        <v>11</v>
      </c>
      <c r="DD56">
        <f t="shared" ca="1" si="4"/>
        <v>19</v>
      </c>
      <c r="DE56">
        <f t="shared" ca="1" si="4"/>
        <v>74</v>
      </c>
      <c r="DF56">
        <f t="shared" ca="1" si="4"/>
        <v>1</v>
      </c>
      <c r="DG56">
        <f t="shared" ca="1" si="4"/>
        <v>81</v>
      </c>
      <c r="DH56">
        <f t="shared" ca="1" si="4"/>
        <v>73</v>
      </c>
      <c r="DI56">
        <f>SUMIFS($DS$31:$DS$111,$DR$31:$DR$111,DB$7+DF$7)</f>
        <v>-2</v>
      </c>
      <c r="DJ56">
        <f>$DC$7</f>
        <v>21</v>
      </c>
      <c r="DP56">
        <v>25</v>
      </c>
      <c r="DQ56">
        <v>25</v>
      </c>
      <c r="DR56">
        <v>25</v>
      </c>
      <c r="DS56">
        <v>-2</v>
      </c>
      <c r="DT56">
        <v>48</v>
      </c>
      <c r="DU56">
        <v>2</v>
      </c>
      <c r="DV56" s="10" t="s">
        <v>32</v>
      </c>
    </row>
    <row r="57" spans="103:126" ht="15.75" thickBot="1" x14ac:dyDescent="0.3">
      <c r="CY57" s="1" t="s">
        <v>246</v>
      </c>
      <c r="CZ57" s="1" t="str">
        <f>$CZ$6</f>
        <v>Chester Wilkinson</v>
      </c>
      <c r="DA57">
        <f t="shared" ca="1" si="4"/>
        <v>55</v>
      </c>
      <c r="DB57">
        <f t="shared" ca="1" si="4"/>
        <v>40</v>
      </c>
      <c r="DC57">
        <f t="shared" ca="1" si="4"/>
        <v>47</v>
      </c>
      <c r="DD57">
        <f t="shared" ca="1" si="4"/>
        <v>13</v>
      </c>
      <c r="DE57">
        <f t="shared" ca="1" si="4"/>
        <v>24</v>
      </c>
      <c r="DF57">
        <f t="shared" ca="1" si="4"/>
        <v>74</v>
      </c>
      <c r="DG57">
        <f t="shared" ca="1" si="4"/>
        <v>68</v>
      </c>
      <c r="DH57">
        <f t="shared" ca="1" si="4"/>
        <v>93</v>
      </c>
      <c r="DI57">
        <f>SUMIFS($DS$31:$DS$111,$DR$31:$DR$111,DB$6+DF$6)</f>
        <v>-4</v>
      </c>
      <c r="DJ57">
        <f>$DC$6</f>
        <v>26</v>
      </c>
      <c r="DP57">
        <v>26</v>
      </c>
      <c r="DQ57">
        <v>26</v>
      </c>
      <c r="DR57">
        <v>26</v>
      </c>
      <c r="DS57">
        <v>-2</v>
      </c>
      <c r="DT57">
        <v>49</v>
      </c>
      <c r="DU57">
        <v>2</v>
      </c>
      <c r="DV57" s="10" t="s">
        <v>32</v>
      </c>
    </row>
    <row r="58" spans="103:126" ht="15.75" thickBot="1" x14ac:dyDescent="0.3">
      <c r="CY58" s="1" t="s">
        <v>247</v>
      </c>
      <c r="CZ58" s="1" t="str">
        <f>$CZ$7</f>
        <v>Alexander Ashley</v>
      </c>
      <c r="DA58">
        <f t="shared" ca="1" si="4"/>
        <v>83</v>
      </c>
      <c r="DB58">
        <f t="shared" ca="1" si="4"/>
        <v>1</v>
      </c>
      <c r="DC58">
        <f t="shared" ca="1" si="4"/>
        <v>61</v>
      </c>
      <c r="DD58">
        <f t="shared" ca="1" si="4"/>
        <v>83</v>
      </c>
      <c r="DE58">
        <f t="shared" ca="1" si="4"/>
        <v>83</v>
      </c>
      <c r="DF58">
        <f t="shared" ca="1" si="4"/>
        <v>71</v>
      </c>
      <c r="DG58">
        <f t="shared" ca="1" si="4"/>
        <v>80</v>
      </c>
      <c r="DH58">
        <f t="shared" ca="1" si="4"/>
        <v>29</v>
      </c>
      <c r="DI58">
        <f>SUMIFS($DS$31:$DS$111,$DR$31:$DR$111,DB$7+DF$7)</f>
        <v>-2</v>
      </c>
      <c r="DJ58">
        <f>$DC$7</f>
        <v>21</v>
      </c>
      <c r="DP58">
        <v>27</v>
      </c>
      <c r="DQ58">
        <v>27</v>
      </c>
      <c r="DR58">
        <v>27</v>
      </c>
      <c r="DS58">
        <v>-2</v>
      </c>
      <c r="DT58">
        <v>50</v>
      </c>
      <c r="DU58">
        <v>2</v>
      </c>
      <c r="DV58" s="10" t="s">
        <v>32</v>
      </c>
    </row>
    <row r="59" spans="103:126" ht="15.75" thickBot="1" x14ac:dyDescent="0.3">
      <c r="CY59" s="1" t="s">
        <v>248</v>
      </c>
      <c r="CZ59" s="1" t="str">
        <f>$CZ$6</f>
        <v>Chester Wilkinson</v>
      </c>
      <c r="DA59">
        <f t="shared" ca="1" si="4"/>
        <v>18</v>
      </c>
      <c r="DB59">
        <f t="shared" ca="1" si="4"/>
        <v>79</v>
      </c>
      <c r="DC59">
        <f t="shared" ca="1" si="4"/>
        <v>69</v>
      </c>
      <c r="DD59">
        <f t="shared" ca="1" si="4"/>
        <v>74</v>
      </c>
      <c r="DE59">
        <f t="shared" ca="1" si="4"/>
        <v>75</v>
      </c>
      <c r="DF59">
        <f t="shared" ca="1" si="4"/>
        <v>75</v>
      </c>
      <c r="DG59">
        <f t="shared" ca="1" si="4"/>
        <v>99</v>
      </c>
      <c r="DH59">
        <f t="shared" ca="1" si="4"/>
        <v>40</v>
      </c>
      <c r="DI59">
        <f>SUMIFS($DS$31:$DS$111,$DR$31:$DR$111,DB$6+DF$6)</f>
        <v>-4</v>
      </c>
      <c r="DJ59">
        <f>$DC$6</f>
        <v>26</v>
      </c>
      <c r="DP59">
        <v>28</v>
      </c>
      <c r="DQ59">
        <v>28</v>
      </c>
      <c r="DR59">
        <v>28</v>
      </c>
      <c r="DS59">
        <v>-2</v>
      </c>
      <c r="DT59">
        <v>51</v>
      </c>
      <c r="DU59">
        <v>2</v>
      </c>
      <c r="DV59" s="10" t="s">
        <v>32</v>
      </c>
    </row>
    <row r="60" spans="103:126" ht="15.75" thickBot="1" x14ac:dyDescent="0.3">
      <c r="CY60" s="1" t="s">
        <v>249</v>
      </c>
      <c r="CZ60" s="1" t="str">
        <f>$CZ$7</f>
        <v>Alexander Ashley</v>
      </c>
      <c r="DA60">
        <f t="shared" ca="1" si="4"/>
        <v>47</v>
      </c>
      <c r="DB60">
        <f t="shared" ca="1" si="4"/>
        <v>3</v>
      </c>
      <c r="DC60">
        <f t="shared" ca="1" si="4"/>
        <v>82</v>
      </c>
      <c r="DD60">
        <f t="shared" ca="1" si="4"/>
        <v>81</v>
      </c>
      <c r="DE60">
        <f t="shared" ca="1" si="4"/>
        <v>11</v>
      </c>
      <c r="DF60">
        <f t="shared" ca="1" si="4"/>
        <v>87</v>
      </c>
      <c r="DG60">
        <f t="shared" ca="1" si="4"/>
        <v>70</v>
      </c>
      <c r="DH60">
        <f t="shared" ca="1" si="4"/>
        <v>66</v>
      </c>
      <c r="DI60">
        <f>SUMIFS($DS$31:$DS$111,$DR$31:$DR$111,DB$7+DF$7)</f>
        <v>-2</v>
      </c>
      <c r="DJ60">
        <f>$DC$7</f>
        <v>21</v>
      </c>
      <c r="DP60">
        <v>29</v>
      </c>
      <c r="DQ60">
        <v>29</v>
      </c>
      <c r="DR60">
        <v>29</v>
      </c>
      <c r="DS60">
        <v>-2</v>
      </c>
      <c r="DT60">
        <v>52</v>
      </c>
      <c r="DU60">
        <v>2</v>
      </c>
      <c r="DV60" s="10" t="s">
        <v>32</v>
      </c>
    </row>
    <row r="61" spans="103:126" ht="15.75" thickBot="1" x14ac:dyDescent="0.3">
      <c r="DP61">
        <v>30</v>
      </c>
      <c r="DQ61">
        <v>30</v>
      </c>
      <c r="DR61">
        <v>30</v>
      </c>
      <c r="DS61">
        <v>-2</v>
      </c>
      <c r="DT61">
        <v>53</v>
      </c>
      <c r="DU61">
        <v>2</v>
      </c>
      <c r="DV61" s="10" t="s">
        <v>32</v>
      </c>
    </row>
    <row r="62" spans="103:126" ht="15.75" thickBot="1" x14ac:dyDescent="0.3">
      <c r="DP62">
        <v>31</v>
      </c>
      <c r="DQ62">
        <v>31</v>
      </c>
      <c r="DR62">
        <v>31</v>
      </c>
      <c r="DS62">
        <v>-2</v>
      </c>
      <c r="DT62">
        <v>54</v>
      </c>
      <c r="DU62">
        <v>2</v>
      </c>
      <c r="DV62" s="10" t="s">
        <v>32</v>
      </c>
    </row>
    <row r="63" spans="103:126" ht="15.75" thickBot="1" x14ac:dyDescent="0.3">
      <c r="DP63">
        <v>32</v>
      </c>
      <c r="DQ63">
        <v>32</v>
      </c>
      <c r="DR63">
        <v>32</v>
      </c>
      <c r="DS63">
        <v>-2</v>
      </c>
      <c r="DT63">
        <v>55</v>
      </c>
      <c r="DU63">
        <v>2</v>
      </c>
      <c r="DV63" s="10" t="s">
        <v>32</v>
      </c>
    </row>
    <row r="64" spans="103:126" ht="15.75" thickBot="1" x14ac:dyDescent="0.3">
      <c r="DP64">
        <v>33</v>
      </c>
      <c r="DQ64">
        <v>33</v>
      </c>
      <c r="DR64">
        <v>33</v>
      </c>
      <c r="DS64">
        <v>-2</v>
      </c>
      <c r="DT64">
        <v>56</v>
      </c>
      <c r="DU64">
        <v>2</v>
      </c>
      <c r="DV64" s="10" t="s">
        <v>32</v>
      </c>
    </row>
    <row r="65" spans="103:126" ht="15.75" thickBot="1" x14ac:dyDescent="0.3">
      <c r="DP65">
        <v>34</v>
      </c>
      <c r="DQ65">
        <v>34</v>
      </c>
      <c r="DR65">
        <v>34</v>
      </c>
      <c r="DS65">
        <v>-2</v>
      </c>
      <c r="DT65">
        <v>57</v>
      </c>
      <c r="DU65">
        <v>2</v>
      </c>
      <c r="DV65" s="10" t="s">
        <v>32</v>
      </c>
    </row>
    <row r="66" spans="103:126" ht="15.75" thickBot="1" x14ac:dyDescent="0.3">
      <c r="CZ66" s="1" t="str">
        <f>_xlfn.CONCAT("average roll for ",CZ6)</f>
        <v>average roll for Chester Wilkinson</v>
      </c>
      <c r="DA66">
        <f ca="1">AVERAGE(DA11,DA13,DA15,DA17,DA19,DA21,DA23,DA25,DA27,DA29,DA31,DA33,DA35,DA37,DA39)</f>
        <v>49.266666666666666</v>
      </c>
      <c r="DB66" s="50" t="s">
        <v>122</v>
      </c>
      <c r="DC66" s="50"/>
      <c r="DD66" s="50"/>
      <c r="DP66">
        <v>35</v>
      </c>
      <c r="DQ66">
        <v>35</v>
      </c>
      <c r="DR66">
        <v>35</v>
      </c>
      <c r="DS66">
        <v>-2</v>
      </c>
      <c r="DT66">
        <v>58</v>
      </c>
      <c r="DU66">
        <v>2</v>
      </c>
      <c r="DV66" s="10" t="s">
        <v>32</v>
      </c>
    </row>
    <row r="67" spans="103:126" ht="15.75" thickBot="1" x14ac:dyDescent="0.3">
      <c r="CZ67" s="1" t="str">
        <f>_xlfn.CONCAT("average roll for ",CZ7)</f>
        <v>average roll for Alexander Ashley</v>
      </c>
      <c r="DA67">
        <f ca="1">AVERAGE(DA12,DA14,DA16,DA18,DA20,DA22,DA24,DA26,DA28,DA30,DA32,DA34,DA36,DA38,DA40)</f>
        <v>59.266666666666666</v>
      </c>
      <c r="DB67" s="50"/>
      <c r="DC67" s="50"/>
      <c r="DD67" s="50"/>
      <c r="DP67">
        <v>36</v>
      </c>
      <c r="DQ67">
        <v>36</v>
      </c>
      <c r="DR67">
        <v>36</v>
      </c>
      <c r="DS67">
        <v>-2</v>
      </c>
      <c r="DT67">
        <v>59</v>
      </c>
      <c r="DU67">
        <v>2</v>
      </c>
      <c r="DV67" s="10" t="s">
        <v>32</v>
      </c>
    </row>
    <row r="68" spans="103:126" ht="15.75" thickBot="1" x14ac:dyDescent="0.3">
      <c r="DA68" s="45" t="s">
        <v>25</v>
      </c>
      <c r="DB68" s="45"/>
      <c r="DC68" s="45"/>
      <c r="DD68" s="45"/>
      <c r="DE68" s="45"/>
      <c r="DF68" s="45"/>
      <c r="DG68" s="45"/>
      <c r="DH68" s="8"/>
      <c r="DK68" s="19" t="s">
        <v>118</v>
      </c>
      <c r="DP68">
        <v>37</v>
      </c>
      <c r="DQ68">
        <v>37</v>
      </c>
      <c r="DR68">
        <v>37</v>
      </c>
      <c r="DS68">
        <v>-2</v>
      </c>
      <c r="DT68">
        <v>60</v>
      </c>
      <c r="DU68">
        <v>2</v>
      </c>
      <c r="DV68" s="10" t="s">
        <v>32</v>
      </c>
    </row>
    <row r="69" spans="103:126" ht="15.75" thickBot="1" x14ac:dyDescent="0.3">
      <c r="CY69" s="1" t="s">
        <v>10</v>
      </c>
      <c r="CZ69" s="1" t="str">
        <f>$CZ$6</f>
        <v>Chester Wilkinson</v>
      </c>
      <c r="DA69">
        <f ca="1">IFERROR(INDEX($B$2:$CW$42, MATCH(DA$6,$A$2:$A$42,0), MATCH(DA11,$B$1:$CW$1,0)+SUMIFS($B$43:$CW$43,$B$1:$CW$1,DA11)*$DI11),0)</f>
        <v>0</v>
      </c>
      <c r="DB69">
        <f t="shared" ref="DB69:DG69" ca="1" si="5">INDEX($B$2:$CW$42, MATCH(DB$6,$A$2:$A$42,0), MATCH(DB11,$B$1:$CW$1,0)+SUMIFS($B$43:$CW$43,$B$1:$CW$1,DB11)*$DI11)</f>
        <v>0</v>
      </c>
      <c r="DC69">
        <f t="shared" ca="1" si="5"/>
        <v>0</v>
      </c>
      <c r="DD69" t="e">
        <f t="shared" ca="1" si="5"/>
        <v>#VALUE!</v>
      </c>
      <c r="DE69">
        <f t="shared" ca="1" si="5"/>
        <v>1</v>
      </c>
      <c r="DF69">
        <f t="shared" ca="1" si="5"/>
        <v>0</v>
      </c>
      <c r="DG69">
        <f t="shared" ca="1" si="5"/>
        <v>0</v>
      </c>
      <c r="DH69">
        <f t="shared" ref="DH69:DH118" ca="1" si="6">SUMIFS($DU$8:$DU$107,$DT$8:$DT$107,DH11)</f>
        <v>2</v>
      </c>
      <c r="DI69" t="str">
        <f t="shared" ref="DI69:DI118" ca="1" si="7">INDEX($DV$8:$DV$107,MATCH(DH11,$DT$8:$DT$107))</f>
        <v>Direct Hit</v>
      </c>
      <c r="DJ69">
        <f t="shared" ref="DJ69:DJ118" si="8">DJ11</f>
        <v>26</v>
      </c>
      <c r="DP69">
        <v>38</v>
      </c>
      <c r="DQ69">
        <v>38</v>
      </c>
      <c r="DR69">
        <v>38</v>
      </c>
      <c r="DS69">
        <v>-2</v>
      </c>
      <c r="DT69">
        <v>61</v>
      </c>
      <c r="DU69">
        <v>2</v>
      </c>
      <c r="DV69" s="10" t="s">
        <v>36</v>
      </c>
    </row>
    <row r="70" spans="103:126" ht="15.75" thickBot="1" x14ac:dyDescent="0.3">
      <c r="CY70" s="1" t="s">
        <v>11</v>
      </c>
      <c r="CZ70" s="1" t="str">
        <f>$CZ$7</f>
        <v>Alexander Ashley</v>
      </c>
      <c r="DA70">
        <f ca="1">IFERROR(INDEX($B$2:$CW$42, MATCH(DA$7+DK70,$A$2:$A$42,0), MATCH(DA12,$B$1:$CW$1,0)+SUMIFS($B$43:$CW$43,$B$1:$CW$1,DA12)*$DI12),0)</f>
        <v>1</v>
      </c>
      <c r="DB70">
        <f ca="1">INDEX($B$2:$CW$42, MATCH(DB$7,$A$2:$A$42,0), MATCH(DB12,$B$1:$CW$1,0)+SUMIFS(C44:CX44,C2:CX2,DB12)*DJ12)</f>
        <v>1</v>
      </c>
      <c r="DC70" t="e">
        <f ca="1">INDEX($B$2:$CW$42, MATCH(DC$7,$A$2:$A$42,0), MATCH(DC12,$B$1:$CW$1,0)+SUMIFS(D44:CX44,D2:CY2,DC12)*DK12)</f>
        <v>#VALUE!</v>
      </c>
      <c r="DD70" t="e">
        <f ca="1">INDEX($B$2:$CW$42, MATCH(DD$7,$A$2:$A$42,0), MATCH(DD12,$B$1:$CW$1,0)+SUMIFS(E44:CX44,E2:CZ2,DD12)*DP12)</f>
        <v>#VALUE!</v>
      </c>
      <c r="DE70" t="e">
        <f ca="1">INDEX($B$2:$CW$42, MATCH(DE$7,$A$2:$A$42,0), MATCH(DE12,$B$1:$CW$1,0)+SUMIFS(F44:CX44,F2:DA2,DE12)*DQ12)</f>
        <v>#VALUE!</v>
      </c>
      <c r="DF70" t="e">
        <f ca="1">INDEX($B$2:$CW$42, MATCH(DF$7,$A$2:$A$42,0), MATCH(DF12,$B$1:$CW$1,0)+SUMIFS(G44:CX44,G2:DB2,DF12)*DR12)</f>
        <v>#VALUE!</v>
      </c>
      <c r="DG70" t="e">
        <f ca="1">INDEX($B$2:$CW$42, MATCH(DG$7,$A$2:$A$42,0), MATCH(DG12,$B$1:$CW$1,0)+SUMIFS(H44:CX44,H2:DC2,DG12)*DS12)</f>
        <v>#VALUE!</v>
      </c>
      <c r="DH70">
        <f t="shared" ca="1" si="6"/>
        <v>2</v>
      </c>
      <c r="DI70" t="str">
        <f t="shared" ca="1" si="7"/>
        <v>Direct Hit</v>
      </c>
      <c r="DJ70">
        <f t="shared" si="8"/>
        <v>21</v>
      </c>
      <c r="DK70">
        <f ca="1">IF(AND(DI69=$DW$4,DA69=5),-RANDBETWEEN(1,8),0)</f>
        <v>0</v>
      </c>
      <c r="DP70">
        <v>39</v>
      </c>
      <c r="DQ70">
        <v>39</v>
      </c>
      <c r="DR70">
        <v>39</v>
      </c>
      <c r="DS70">
        <v>-2</v>
      </c>
      <c r="DT70">
        <v>62</v>
      </c>
      <c r="DU70">
        <v>2</v>
      </c>
      <c r="DV70" s="10" t="s">
        <v>36</v>
      </c>
    </row>
    <row r="71" spans="103:126" ht="15.75" thickBot="1" x14ac:dyDescent="0.3">
      <c r="CY71" s="1" t="s">
        <v>12</v>
      </c>
      <c r="CZ71" s="1" t="str">
        <f>$CZ$6</f>
        <v>Chester Wilkinson</v>
      </c>
      <c r="DA71">
        <f ca="1">IFERROR(INDEX($B$2:$CW$42, MATCH(DA$6+DK71,$A$2:$A$42,0), MATCH(DA13,$B$1:$CW$1,0)+SUMIFS($B$43:$CW$43,$B$1:$CW$1,DA13)*$DI13),0)</f>
        <v>0</v>
      </c>
      <c r="DB71">
        <f t="shared" ref="DB71:DG71" ca="1" si="9">INDEX($B$2:$CW$42, MATCH(DB$6,$A$2:$A$42,0), MATCH(DB13,$B$1:$CW$1,0))</f>
        <v>3</v>
      </c>
      <c r="DC71">
        <f t="shared" ca="1" si="9"/>
        <v>1</v>
      </c>
      <c r="DD71">
        <f t="shared" ca="1" si="9"/>
        <v>5</v>
      </c>
      <c r="DE71">
        <f t="shared" ca="1" si="9"/>
        <v>3</v>
      </c>
      <c r="DF71">
        <f t="shared" ca="1" si="9"/>
        <v>1</v>
      </c>
      <c r="DG71">
        <f t="shared" ca="1" si="9"/>
        <v>0</v>
      </c>
      <c r="DH71">
        <f t="shared" ca="1" si="6"/>
        <v>2</v>
      </c>
      <c r="DI71" t="str">
        <f t="shared" ca="1" si="7"/>
        <v>Direct Hit</v>
      </c>
      <c r="DJ71">
        <f t="shared" si="8"/>
        <v>26</v>
      </c>
      <c r="DK71">
        <f t="shared" ref="DK71:DK118" ca="1" si="10">IF(AND(DI70=$DW$4,DA70=5),-RANDBETWEEN(1,8),0)</f>
        <v>0</v>
      </c>
      <c r="DP71">
        <v>40</v>
      </c>
      <c r="DQ71">
        <v>40</v>
      </c>
      <c r="DR71">
        <v>40</v>
      </c>
      <c r="DS71">
        <v>-3</v>
      </c>
      <c r="DT71">
        <v>63</v>
      </c>
      <c r="DU71">
        <v>2</v>
      </c>
      <c r="DV71" s="10" t="s">
        <v>36</v>
      </c>
    </row>
    <row r="72" spans="103:126" ht="15.75" thickBot="1" x14ac:dyDescent="0.3">
      <c r="CY72" s="1" t="s">
        <v>13</v>
      </c>
      <c r="CZ72" s="1" t="str">
        <f>$CZ$7</f>
        <v>Alexander Ashley</v>
      </c>
      <c r="DA72">
        <f ca="1">IFERROR(INDEX($B$2:$CW$42, MATCH(DA$7+DK72+DK70,$A$2:$A$42,0), MATCH(DA14,$B$1:$CW$1,0)+SUMIFS($B$43:$CW$43,$B$1:$CW$1,DA14)*$DI14),0)</f>
        <v>1</v>
      </c>
      <c r="DB72">
        <f t="shared" ref="DB72:DG72" ca="1" si="11">INDEX($B$2:$CW$42, MATCH(DB$7,$A$2:$A$42,0), MATCH(DB14,$B$1:$CW$1,0))</f>
        <v>0</v>
      </c>
      <c r="DC72">
        <f t="shared" ca="1" si="11"/>
        <v>3</v>
      </c>
      <c r="DD72">
        <f t="shared" ca="1" si="11"/>
        <v>1</v>
      </c>
      <c r="DE72">
        <f t="shared" ca="1" si="11"/>
        <v>1</v>
      </c>
      <c r="DF72">
        <f t="shared" ca="1" si="11"/>
        <v>3</v>
      </c>
      <c r="DG72">
        <f t="shared" ca="1" si="11"/>
        <v>0</v>
      </c>
      <c r="DH72">
        <f t="shared" ca="1" si="6"/>
        <v>1.5</v>
      </c>
      <c r="DI72" t="str">
        <f t="shared" ca="1" si="7"/>
        <v>Knocked Out Briefly</v>
      </c>
      <c r="DJ72">
        <f t="shared" si="8"/>
        <v>21</v>
      </c>
      <c r="DK72">
        <f t="shared" ca="1" si="10"/>
        <v>0</v>
      </c>
      <c r="DR72">
        <v>41</v>
      </c>
      <c r="DS72">
        <v>-3</v>
      </c>
      <c r="DT72">
        <v>64</v>
      </c>
      <c r="DU72">
        <v>2</v>
      </c>
      <c r="DV72" s="10" t="s">
        <v>36</v>
      </c>
    </row>
    <row r="73" spans="103:126" ht="15.75" thickBot="1" x14ac:dyDescent="0.3">
      <c r="CY73" s="1" t="s">
        <v>14</v>
      </c>
      <c r="CZ73" s="1" t="str">
        <f>$CZ$6</f>
        <v>Chester Wilkinson</v>
      </c>
      <c r="DA73">
        <f ca="1">IFERROR(INDEX($B$2:$CW$42, MATCH(DA$6+DK73+DK71,$A$2:$A$42,0), MATCH(DA15,$B$1:$CW$1,0)+SUMIFS($B$43:$CW$43,$B$1:$CW$1,DA15)*$DI15),0)</f>
        <v>0</v>
      </c>
      <c r="DB73">
        <f t="shared" ref="DB73:DG73" ca="1" si="12">INDEX($B$2:$CW$42, MATCH(DB$6,$A$2:$A$42,0), MATCH(DB15,$B$1:$CW$1,0))</f>
        <v>0</v>
      </c>
      <c r="DC73">
        <f t="shared" ca="1" si="12"/>
        <v>3</v>
      </c>
      <c r="DD73">
        <f t="shared" ca="1" si="12"/>
        <v>3</v>
      </c>
      <c r="DE73">
        <f t="shared" ca="1" si="12"/>
        <v>3</v>
      </c>
      <c r="DF73">
        <f t="shared" ca="1" si="12"/>
        <v>1</v>
      </c>
      <c r="DG73">
        <f t="shared" ca="1" si="12"/>
        <v>0</v>
      </c>
      <c r="DH73">
        <f t="shared" ca="1" si="6"/>
        <v>2</v>
      </c>
      <c r="DI73" t="str">
        <f t="shared" ca="1" si="7"/>
        <v>Direct Hit</v>
      </c>
      <c r="DJ73">
        <f t="shared" si="8"/>
        <v>26</v>
      </c>
      <c r="DK73">
        <f t="shared" ca="1" si="10"/>
        <v>0</v>
      </c>
      <c r="DR73">
        <v>42</v>
      </c>
      <c r="DS73">
        <v>-3</v>
      </c>
      <c r="DT73">
        <v>65</v>
      </c>
      <c r="DU73">
        <v>2</v>
      </c>
      <c r="DV73" s="10" t="s">
        <v>36</v>
      </c>
    </row>
    <row r="74" spans="103:126" ht="15.75" thickBot="1" x14ac:dyDescent="0.3">
      <c r="CY74" s="1" t="s">
        <v>15</v>
      </c>
      <c r="CZ74" s="1" t="str">
        <f>$CZ$7</f>
        <v>Alexander Ashley</v>
      </c>
      <c r="DA74">
        <f ca="1">IFERROR(INDEX($B$2:$CW$42, MATCH(DA$7+DK74+DK72,$A$2:$A$42,0), MATCH(DA16,$B$1:$CW$1,0)+SUMIFS($B$43:$CW$43,$B$1:$CW$1,DA16)*$DI16),0)</f>
        <v>0</v>
      </c>
      <c r="DB74">
        <f t="shared" ref="DB74:DG74" ca="1" si="13">INDEX($B$2:$CW$42, MATCH(DB$7,$A$2:$A$42,0), MATCH(DB16,$B$1:$CW$1,0))</f>
        <v>0</v>
      </c>
      <c r="DC74">
        <f t="shared" ca="1" si="13"/>
        <v>3</v>
      </c>
      <c r="DD74">
        <f t="shared" ca="1" si="13"/>
        <v>0</v>
      </c>
      <c r="DE74">
        <f t="shared" ca="1" si="13"/>
        <v>0</v>
      </c>
      <c r="DF74">
        <f t="shared" ca="1" si="13"/>
        <v>0</v>
      </c>
      <c r="DG74">
        <f t="shared" ca="1" si="13"/>
        <v>0</v>
      </c>
      <c r="DH74">
        <f t="shared" ca="1" si="6"/>
        <v>2</v>
      </c>
      <c r="DI74" t="str">
        <f t="shared" ca="1" si="7"/>
        <v>Direct Hit</v>
      </c>
      <c r="DJ74">
        <f t="shared" si="8"/>
        <v>21</v>
      </c>
      <c r="DK74">
        <f t="shared" ca="1" si="10"/>
        <v>0</v>
      </c>
      <c r="DR74">
        <v>43</v>
      </c>
      <c r="DS74">
        <v>-3</v>
      </c>
      <c r="DT74">
        <v>66</v>
      </c>
      <c r="DU74">
        <v>2</v>
      </c>
      <c r="DV74" s="10" t="s">
        <v>36</v>
      </c>
    </row>
    <row r="75" spans="103:126" ht="15.75" customHeight="1" thickBot="1" x14ac:dyDescent="0.3">
      <c r="CY75" s="1" t="s">
        <v>16</v>
      </c>
      <c r="CZ75" s="1" t="str">
        <f>$CZ$6</f>
        <v>Chester Wilkinson</v>
      </c>
      <c r="DA75">
        <f ca="1">IFERROR(INDEX($B$2:$CW$42, MATCH(DA$6+DK75+DK73,$A$2:$A$42,0), MATCH(DA17,$B$1:$CW$1,0)+SUMIFS($B$43:$CW$43,$B$1:$CW$1,DA17)*$DI17),0)</f>
        <v>1</v>
      </c>
      <c r="DB75">
        <f t="shared" ref="DB75:DG75" ca="1" si="14">INDEX($B$2:$CW$42, MATCH(DB$6,$A$2:$A$42,0), MATCH(DB17,$B$1:$CW$1,0))</f>
        <v>3</v>
      </c>
      <c r="DC75">
        <f t="shared" ca="1" si="14"/>
        <v>0</v>
      </c>
      <c r="DD75">
        <f t="shared" ca="1" si="14"/>
        <v>3</v>
      </c>
      <c r="DE75">
        <f t="shared" ca="1" si="14"/>
        <v>0</v>
      </c>
      <c r="DF75">
        <f t="shared" ca="1" si="14"/>
        <v>1</v>
      </c>
      <c r="DG75">
        <f t="shared" ca="1" si="14"/>
        <v>1</v>
      </c>
      <c r="DH75">
        <f t="shared" ca="1" si="6"/>
        <v>2</v>
      </c>
      <c r="DI75" t="str">
        <f t="shared" ca="1" si="7"/>
        <v>Direct Hit</v>
      </c>
      <c r="DJ75">
        <f t="shared" si="8"/>
        <v>26</v>
      </c>
      <c r="DK75">
        <f t="shared" ca="1" si="10"/>
        <v>0</v>
      </c>
      <c r="DR75">
        <v>44</v>
      </c>
      <c r="DS75">
        <v>-3</v>
      </c>
      <c r="DT75">
        <v>67</v>
      </c>
      <c r="DU75">
        <v>2</v>
      </c>
      <c r="DV75" s="10" t="s">
        <v>36</v>
      </c>
    </row>
    <row r="76" spans="103:126" ht="15.75" customHeight="1" thickBot="1" x14ac:dyDescent="0.3">
      <c r="CY76" s="1" t="s">
        <v>17</v>
      </c>
      <c r="CZ76" s="1" t="str">
        <f>$CZ$7</f>
        <v>Alexander Ashley</v>
      </c>
      <c r="DA76">
        <f ca="1">IFERROR(INDEX($B$2:$CW$42, MATCH(DA$7+DK76+DK74,$A$2:$A$42,0), MATCH(DA18,$B$1:$CW$1,0)+SUMIFS($B$43:$CW$43,$B$1:$CW$1,DA18)*$DI18),0)</f>
        <v>0</v>
      </c>
      <c r="DB76">
        <f t="shared" ref="DB76:DG76" ca="1" si="15">INDEX($B$2:$CW$42, MATCH(DB$7,$A$2:$A$42,0), MATCH(DB18,$B$1:$CW$1,0))</f>
        <v>1</v>
      </c>
      <c r="DC76">
        <f t="shared" ca="1" si="15"/>
        <v>0</v>
      </c>
      <c r="DD76">
        <f t="shared" ca="1" si="15"/>
        <v>0</v>
      </c>
      <c r="DE76">
        <f t="shared" ca="1" si="15"/>
        <v>0</v>
      </c>
      <c r="DF76">
        <f t="shared" ca="1" si="15"/>
        <v>0</v>
      </c>
      <c r="DG76">
        <f t="shared" ca="1" si="15"/>
        <v>0</v>
      </c>
      <c r="DH76">
        <f t="shared" ca="1" si="6"/>
        <v>2</v>
      </c>
      <c r="DI76" t="str">
        <f t="shared" ca="1" si="7"/>
        <v>Direct Hit</v>
      </c>
      <c r="DJ76">
        <f t="shared" si="8"/>
        <v>21</v>
      </c>
      <c r="DK76">
        <f t="shared" ca="1" si="10"/>
        <v>0</v>
      </c>
      <c r="DR76">
        <v>45</v>
      </c>
      <c r="DS76">
        <v>-3</v>
      </c>
      <c r="DT76">
        <v>68</v>
      </c>
      <c r="DU76">
        <v>2</v>
      </c>
      <c r="DV76" s="10" t="s">
        <v>36</v>
      </c>
    </row>
    <row r="77" spans="103:126" ht="15.75" customHeight="1" thickBot="1" x14ac:dyDescent="0.3">
      <c r="CY77" s="1" t="s">
        <v>18</v>
      </c>
      <c r="CZ77" s="1" t="str">
        <f>$CZ$6</f>
        <v>Chester Wilkinson</v>
      </c>
      <c r="DA77">
        <f ca="1">IFERROR(INDEX($B$2:$CW$42, MATCH(DA$6+DK77+DK75,$A$2:$A$42,0), MATCH(DA19,$B$1:$CW$1,0)+SUMIFS($B$43:$CW$43,$B$1:$CW$1,DA19)*$DI19),0)</f>
        <v>0</v>
      </c>
      <c r="DB77">
        <f t="shared" ref="DB77:DG77" ca="1" si="16">INDEX($B$2:$CW$42, MATCH(DB$6,$A$2:$A$42,0), MATCH(DB19,$B$1:$CW$1,0))</f>
        <v>0</v>
      </c>
      <c r="DC77">
        <f t="shared" ca="1" si="16"/>
        <v>1</v>
      </c>
      <c r="DD77">
        <f t="shared" ca="1" si="16"/>
        <v>1</v>
      </c>
      <c r="DE77">
        <f t="shared" ca="1" si="16"/>
        <v>1</v>
      </c>
      <c r="DF77">
        <f t="shared" ca="1" si="16"/>
        <v>1</v>
      </c>
      <c r="DG77">
        <f t="shared" ca="1" si="16"/>
        <v>0</v>
      </c>
      <c r="DH77">
        <f t="shared" ca="1" si="6"/>
        <v>2</v>
      </c>
      <c r="DI77" t="str">
        <f t="shared" ca="1" si="7"/>
        <v>Collapsed Lung</v>
      </c>
      <c r="DJ77">
        <f t="shared" si="8"/>
        <v>26</v>
      </c>
      <c r="DK77">
        <f t="shared" ca="1" si="10"/>
        <v>0</v>
      </c>
      <c r="DR77">
        <v>46</v>
      </c>
      <c r="DS77">
        <v>-3</v>
      </c>
      <c r="DT77">
        <v>69</v>
      </c>
      <c r="DU77">
        <v>2</v>
      </c>
      <c r="DV77" s="10" t="s">
        <v>36</v>
      </c>
    </row>
    <row r="78" spans="103:126" ht="15.75" thickBot="1" x14ac:dyDescent="0.3">
      <c r="CY78" s="1" t="s">
        <v>19</v>
      </c>
      <c r="CZ78" s="1" t="str">
        <f>$CZ$7</f>
        <v>Alexander Ashley</v>
      </c>
      <c r="DA78">
        <f ca="1">IFERROR(INDEX($B$2:$CW$42, MATCH(DA$7+DK78+DK76,$A$2:$A$42,0), MATCH(DA20,$B$1:$CW$1,0)+SUMIFS($B$43:$CW$43,$B$1:$CW$1,DA20)*$DI20),0)</f>
        <v>0</v>
      </c>
      <c r="DB78">
        <f t="shared" ref="DB78:DG78" ca="1" si="17">INDEX($B$2:$CW$42, MATCH(DB$7,$A$2:$A$42,0), MATCH(DB20,$B$1:$CW$1,0))</f>
        <v>0</v>
      </c>
      <c r="DC78">
        <f t="shared" ca="1" si="17"/>
        <v>0</v>
      </c>
      <c r="DD78">
        <f t="shared" ca="1" si="17"/>
        <v>0</v>
      </c>
      <c r="DE78">
        <f t="shared" ca="1" si="17"/>
        <v>5</v>
      </c>
      <c r="DF78">
        <f t="shared" ca="1" si="17"/>
        <v>1</v>
      </c>
      <c r="DG78">
        <f t="shared" ca="1" si="17"/>
        <v>0</v>
      </c>
      <c r="DH78">
        <f t="shared" ca="1" si="6"/>
        <v>2</v>
      </c>
      <c r="DI78" t="str">
        <f t="shared" ca="1" si="7"/>
        <v>Direct Hit</v>
      </c>
      <c r="DJ78">
        <f t="shared" si="8"/>
        <v>21</v>
      </c>
      <c r="DK78">
        <f t="shared" ca="1" si="10"/>
        <v>0</v>
      </c>
      <c r="DR78">
        <v>47</v>
      </c>
      <c r="DS78">
        <v>-3</v>
      </c>
      <c r="DT78">
        <v>70</v>
      </c>
      <c r="DU78">
        <v>2</v>
      </c>
      <c r="DV78" s="10" t="s">
        <v>36</v>
      </c>
    </row>
    <row r="79" spans="103:126" ht="15.75" thickBot="1" x14ac:dyDescent="0.3">
      <c r="CY79" s="1" t="s">
        <v>20</v>
      </c>
      <c r="CZ79" s="1" t="str">
        <f>$CZ$6</f>
        <v>Chester Wilkinson</v>
      </c>
      <c r="DA79">
        <f ca="1">IFERROR(INDEX($B$2:$CW$42, MATCH(DA$6+DK79+DK77,$A$2:$A$42,0), MATCH(DA21,$B$1:$CW$1,0)+SUMIFS($B$43:$CW$43,$B$1:$CW$1,DA21)*$DI21),0)</f>
        <v>0</v>
      </c>
      <c r="DB79">
        <f t="shared" ref="DB79:DG79" ca="1" si="18">INDEX($B$2:$CW$42, MATCH(DB$6,$A$2:$A$42,0), MATCH(DB21,$B$1:$CW$1,0))</f>
        <v>1</v>
      </c>
      <c r="DC79">
        <f t="shared" ca="1" si="18"/>
        <v>0</v>
      </c>
      <c r="DD79">
        <f t="shared" ca="1" si="18"/>
        <v>5</v>
      </c>
      <c r="DE79">
        <f t="shared" ca="1" si="18"/>
        <v>1</v>
      </c>
      <c r="DF79">
        <f t="shared" ca="1" si="18"/>
        <v>3</v>
      </c>
      <c r="DG79">
        <f t="shared" ca="1" si="18"/>
        <v>0</v>
      </c>
      <c r="DH79">
        <f t="shared" ca="1" si="6"/>
        <v>1.5</v>
      </c>
      <c r="DI79" t="str">
        <f t="shared" ca="1" si="7"/>
        <v>Dazed</v>
      </c>
      <c r="DJ79">
        <f t="shared" si="8"/>
        <v>26</v>
      </c>
      <c r="DK79">
        <f t="shared" ca="1" si="10"/>
        <v>0</v>
      </c>
      <c r="DR79">
        <v>48</v>
      </c>
      <c r="DS79">
        <v>-3</v>
      </c>
      <c r="DT79">
        <v>71</v>
      </c>
      <c r="DU79">
        <v>1.5</v>
      </c>
      <c r="DV79" s="10" t="s">
        <v>40</v>
      </c>
    </row>
    <row r="80" spans="103:126" ht="15.75" customHeight="1" thickBot="1" x14ac:dyDescent="0.3">
      <c r="CY80" s="1" t="s">
        <v>21</v>
      </c>
      <c r="CZ80" s="1" t="str">
        <f>$CZ$7</f>
        <v>Alexander Ashley</v>
      </c>
      <c r="DA80">
        <f ca="1">IFERROR(INDEX($B$2:$CW$42, MATCH(DA$7+DK80+DK78,$A$2:$A$42,0), MATCH(DA22,$B$1:$CW$1,0)+SUMIFS($B$43:$CW$43,$B$1:$CW$1,DA22)*$DI22),0)</f>
        <v>3</v>
      </c>
      <c r="DB80">
        <f t="shared" ref="DB80:DG80" ca="1" si="19">INDEX($B$2:$CW$42, MATCH(DB$7,$A$2:$A$42,0), MATCH(DB22,$B$1:$CW$1,0))</f>
        <v>1</v>
      </c>
      <c r="DC80">
        <f t="shared" ca="1" si="19"/>
        <v>0</v>
      </c>
      <c r="DD80">
        <f t="shared" ca="1" si="19"/>
        <v>0</v>
      </c>
      <c r="DE80">
        <f t="shared" ca="1" si="19"/>
        <v>0</v>
      </c>
      <c r="DF80">
        <f t="shared" ca="1" si="19"/>
        <v>0</v>
      </c>
      <c r="DG80">
        <f t="shared" ca="1" si="19"/>
        <v>0</v>
      </c>
      <c r="DH80">
        <f t="shared" ca="1" si="6"/>
        <v>2</v>
      </c>
      <c r="DI80" t="str">
        <f t="shared" ca="1" si="7"/>
        <v>Direct Hit</v>
      </c>
      <c r="DJ80">
        <f t="shared" si="8"/>
        <v>21</v>
      </c>
      <c r="DK80">
        <f t="shared" ca="1" si="10"/>
        <v>0</v>
      </c>
      <c r="DR80">
        <v>49</v>
      </c>
      <c r="DS80">
        <v>-3</v>
      </c>
      <c r="DT80">
        <v>72</v>
      </c>
      <c r="DU80">
        <v>1.5</v>
      </c>
      <c r="DV80" s="10" t="s">
        <v>40</v>
      </c>
    </row>
    <row r="81" spans="103:126" ht="15.75" thickBot="1" x14ac:dyDescent="0.3">
      <c r="CY81" s="1" t="s">
        <v>22</v>
      </c>
      <c r="CZ81" s="1" t="str">
        <f>$CZ$6</f>
        <v>Chester Wilkinson</v>
      </c>
      <c r="DA81">
        <f ca="1">IFERROR(INDEX($B$2:$CW$42, MATCH(DA$6+DK81+DK79,$A$2:$A$42,0), MATCH(DA23,$B$1:$CW$1,0)+SUMIFS($B$43:$CW$43,$B$1:$CW$1,DA23)*$DI23),0)</f>
        <v>0</v>
      </c>
      <c r="DB81">
        <f t="shared" ref="DB81:DG81" ca="1" si="20">INDEX($B$2:$CW$42, MATCH(DB$6,$A$2:$A$42,0), MATCH(DB23,$B$1:$CW$1,0))</f>
        <v>0</v>
      </c>
      <c r="DC81">
        <f t="shared" ca="1" si="20"/>
        <v>0</v>
      </c>
      <c r="DD81">
        <f t="shared" ca="1" si="20"/>
        <v>0</v>
      </c>
      <c r="DE81">
        <f t="shared" ca="1" si="20"/>
        <v>0</v>
      </c>
      <c r="DF81">
        <f t="shared" ca="1" si="20"/>
        <v>1</v>
      </c>
      <c r="DG81">
        <f t="shared" ca="1" si="20"/>
        <v>0</v>
      </c>
      <c r="DH81">
        <f t="shared" ca="1" si="6"/>
        <v>1.5</v>
      </c>
      <c r="DI81" t="str">
        <f t="shared" ca="1" si="7"/>
        <v>Knocked Out Briefly</v>
      </c>
      <c r="DJ81">
        <f t="shared" si="8"/>
        <v>26</v>
      </c>
      <c r="DK81">
        <f t="shared" ca="1" si="10"/>
        <v>0</v>
      </c>
      <c r="DR81">
        <v>50</v>
      </c>
      <c r="DS81">
        <v>-3</v>
      </c>
      <c r="DT81">
        <v>73</v>
      </c>
      <c r="DU81">
        <v>1.5</v>
      </c>
      <c r="DV81" s="10" t="s">
        <v>40</v>
      </c>
    </row>
    <row r="82" spans="103:126" ht="15.75" thickBot="1" x14ac:dyDescent="0.3">
      <c r="CY82" s="1" t="s">
        <v>23</v>
      </c>
      <c r="CZ82" s="1" t="str">
        <f>$CZ$7</f>
        <v>Alexander Ashley</v>
      </c>
      <c r="DA82">
        <f ca="1">IFERROR(INDEX($B$2:$CW$42, MATCH(DA$7+DK82+DK80,$A$2:$A$42,0), MATCH(DA24,$B$1:$CW$1,0)+SUMIFS($B$43:$CW$43,$B$1:$CW$1,DA24)*$DI24),0)</f>
        <v>1</v>
      </c>
      <c r="DB82">
        <f t="shared" ref="DB82:DG82" ca="1" si="21">INDEX($B$2:$CW$42, MATCH(DB$7,$A$2:$A$42,0), MATCH(DB24,$B$1:$CW$1,0))</f>
        <v>3</v>
      </c>
      <c r="DC82">
        <f t="shared" ca="1" si="21"/>
        <v>1</v>
      </c>
      <c r="DD82">
        <f t="shared" ca="1" si="21"/>
        <v>3</v>
      </c>
      <c r="DE82">
        <f t="shared" ca="1" si="21"/>
        <v>1</v>
      </c>
      <c r="DF82">
        <f t="shared" ca="1" si="21"/>
        <v>0</v>
      </c>
      <c r="DG82">
        <f t="shared" ca="1" si="21"/>
        <v>0</v>
      </c>
      <c r="DH82">
        <f t="shared" ca="1" si="6"/>
        <v>2</v>
      </c>
      <c r="DI82" t="str">
        <f t="shared" ca="1" si="7"/>
        <v>Direct Hit</v>
      </c>
      <c r="DJ82">
        <f t="shared" si="8"/>
        <v>21</v>
      </c>
      <c r="DK82">
        <f t="shared" ca="1" si="10"/>
        <v>0</v>
      </c>
      <c r="DR82">
        <v>51</v>
      </c>
      <c r="DS82">
        <v>-3</v>
      </c>
      <c r="DT82">
        <v>74</v>
      </c>
      <c r="DU82">
        <v>1.5</v>
      </c>
      <c r="DV82" s="10" t="s">
        <v>40</v>
      </c>
    </row>
    <row r="83" spans="103:126" ht="15.75" thickBot="1" x14ac:dyDescent="0.3">
      <c r="CY83" s="1" t="s">
        <v>92</v>
      </c>
      <c r="CZ83" s="1" t="str">
        <f>$CZ$6</f>
        <v>Chester Wilkinson</v>
      </c>
      <c r="DA83">
        <f ca="1">IFERROR(INDEX($B$2:$CW$42, MATCH(DA$6+DK83+DK81,$A$2:$A$42,0), MATCH(DA25,$B$1:$CW$1,0)+SUMIFS($B$43:$CW$43,$B$1:$CW$1,DA25)*$DI25),0)</f>
        <v>0</v>
      </c>
      <c r="DH83">
        <f t="shared" ca="1" si="6"/>
        <v>2</v>
      </c>
      <c r="DI83" t="str">
        <f t="shared" ca="1" si="7"/>
        <v>Direct Hit</v>
      </c>
      <c r="DJ83">
        <f t="shared" si="8"/>
        <v>26</v>
      </c>
      <c r="DK83">
        <f t="shared" ca="1" si="10"/>
        <v>0</v>
      </c>
      <c r="DR83">
        <v>52</v>
      </c>
      <c r="DS83">
        <v>-3</v>
      </c>
      <c r="DT83">
        <v>75</v>
      </c>
      <c r="DU83">
        <v>1.5</v>
      </c>
      <c r="DV83" s="10" t="s">
        <v>40</v>
      </c>
    </row>
    <row r="84" spans="103:126" ht="15.75" thickBot="1" x14ac:dyDescent="0.3">
      <c r="CY84" s="1" t="s">
        <v>93</v>
      </c>
      <c r="CZ84" s="1" t="str">
        <f>$CZ$7</f>
        <v>Alexander Ashley</v>
      </c>
      <c r="DA84">
        <f ca="1">IFERROR(INDEX($B$2:$CW$42, MATCH(DA$7+DK84+DK82,$A$2:$A$42,0), MATCH(DA26,$B$1:$CW$1,0)+SUMIFS($B$43:$CW$43,$B$1:$CW$1,DA26)*$DI26),0)</f>
        <v>0</v>
      </c>
      <c r="DH84">
        <f t="shared" ca="1" si="6"/>
        <v>2</v>
      </c>
      <c r="DI84" t="str">
        <f t="shared" ca="1" si="7"/>
        <v>Direct Hit</v>
      </c>
      <c r="DJ84">
        <f t="shared" si="8"/>
        <v>21</v>
      </c>
      <c r="DK84">
        <f t="shared" ca="1" si="10"/>
        <v>0</v>
      </c>
      <c r="DR84">
        <v>53</v>
      </c>
      <c r="DS84">
        <v>-3</v>
      </c>
      <c r="DT84">
        <v>76</v>
      </c>
      <c r="DU84">
        <v>1.5</v>
      </c>
      <c r="DV84" s="10" t="s">
        <v>40</v>
      </c>
    </row>
    <row r="85" spans="103:126" ht="15.75" thickBot="1" x14ac:dyDescent="0.3">
      <c r="CY85" s="1" t="s">
        <v>94</v>
      </c>
      <c r="CZ85" s="1" t="str">
        <f>$CZ$6</f>
        <v>Chester Wilkinson</v>
      </c>
      <c r="DA85">
        <f ca="1">IFERROR(INDEX($B$2:$CW$42, MATCH(DA$6+DK85+DK83,$A$2:$A$42,0), MATCH(DA27,$B$1:$CW$1,0)+SUMIFS($B$43:$CW$43,$B$1:$CW$1,DA27)*$DI27),0)</f>
        <v>0</v>
      </c>
      <c r="DH85">
        <f t="shared" ca="1" si="6"/>
        <v>2</v>
      </c>
      <c r="DI85" t="str">
        <f t="shared" ca="1" si="7"/>
        <v>Direct Hit</v>
      </c>
      <c r="DJ85">
        <f t="shared" si="8"/>
        <v>26</v>
      </c>
      <c r="DK85">
        <f t="shared" ca="1" si="10"/>
        <v>0</v>
      </c>
      <c r="DR85">
        <v>54</v>
      </c>
      <c r="DS85">
        <v>-3</v>
      </c>
      <c r="DT85">
        <v>77</v>
      </c>
      <c r="DU85">
        <v>1.5</v>
      </c>
      <c r="DV85" s="10" t="s">
        <v>40</v>
      </c>
    </row>
    <row r="86" spans="103:126" ht="15.75" thickBot="1" x14ac:dyDescent="0.3">
      <c r="CY86" s="1" t="s">
        <v>95</v>
      </c>
      <c r="CZ86" s="1" t="str">
        <f>$CZ$7</f>
        <v>Alexander Ashley</v>
      </c>
      <c r="DA86">
        <f ca="1">IFERROR(INDEX($B$2:$CW$42, MATCH(DA$7+DK86+DK84,$A$2:$A$42,0), MATCH(DA28,$B$1:$CW$1,0)+SUMIFS($B$43:$CW$43,$B$1:$CW$1,DA28)*$DI28),0)</f>
        <v>0</v>
      </c>
      <c r="DH86">
        <f t="shared" ca="1" si="6"/>
        <v>2</v>
      </c>
      <c r="DI86" t="str">
        <f t="shared" ca="1" si="7"/>
        <v>Direct Hit</v>
      </c>
      <c r="DJ86">
        <f t="shared" si="8"/>
        <v>21</v>
      </c>
      <c r="DK86">
        <f t="shared" ca="1" si="10"/>
        <v>0</v>
      </c>
      <c r="DR86">
        <v>55</v>
      </c>
      <c r="DS86">
        <v>-3</v>
      </c>
      <c r="DT86">
        <v>78</v>
      </c>
      <c r="DU86">
        <v>1.5</v>
      </c>
      <c r="DV86" s="10" t="s">
        <v>40</v>
      </c>
    </row>
    <row r="87" spans="103:126" ht="15.75" thickBot="1" x14ac:dyDescent="0.3">
      <c r="CY87" s="1" t="s">
        <v>96</v>
      </c>
      <c r="CZ87" s="1" t="str">
        <f>$CZ$6</f>
        <v>Chester Wilkinson</v>
      </c>
      <c r="DA87">
        <f ca="1">IFERROR(INDEX($B$2:$CW$42, MATCH(DA$6+DK87+DK85,$A$2:$A$42,0), MATCH(DA29,$B$1:$CW$1,0)+SUMIFS($B$43:$CW$43,$B$1:$CW$1,DA29)*$DI29),0)</f>
        <v>0</v>
      </c>
      <c r="DH87">
        <f t="shared" ca="1" si="6"/>
        <v>1.5</v>
      </c>
      <c r="DI87" t="str">
        <f t="shared" ca="1" si="7"/>
        <v>Knocked Out Briefly</v>
      </c>
      <c r="DJ87">
        <f t="shared" si="8"/>
        <v>26</v>
      </c>
      <c r="DK87">
        <f t="shared" ca="1" si="10"/>
        <v>0</v>
      </c>
      <c r="DR87">
        <v>56</v>
      </c>
      <c r="DS87">
        <v>-3</v>
      </c>
      <c r="DT87">
        <v>79</v>
      </c>
      <c r="DU87">
        <v>1.5</v>
      </c>
      <c r="DV87" s="10" t="s">
        <v>40</v>
      </c>
    </row>
    <row r="88" spans="103:126" ht="15.75" thickBot="1" x14ac:dyDescent="0.3">
      <c r="CY88" s="1" t="s">
        <v>97</v>
      </c>
      <c r="CZ88" s="1" t="str">
        <f>$CZ$7</f>
        <v>Alexander Ashley</v>
      </c>
      <c r="DA88">
        <f ca="1">IFERROR(INDEX($B$2:$CW$42, MATCH(DA$7+DK88+DK86,$A$2:$A$42,0), MATCH(DA30,$B$1:$CW$1,0)+SUMIFS($B$43:$CW$43,$B$1:$CW$1,DA30)*$DI30),0)</f>
        <v>0</v>
      </c>
      <c r="DH88">
        <f t="shared" ca="1" si="6"/>
        <v>2</v>
      </c>
      <c r="DI88" t="str">
        <f t="shared" ca="1" si="7"/>
        <v>Direct Hit</v>
      </c>
      <c r="DJ88">
        <f t="shared" si="8"/>
        <v>21</v>
      </c>
      <c r="DK88">
        <f t="shared" ca="1" si="10"/>
        <v>0</v>
      </c>
      <c r="DR88">
        <v>57</v>
      </c>
      <c r="DS88">
        <v>-3</v>
      </c>
      <c r="DT88">
        <v>80</v>
      </c>
      <c r="DU88">
        <v>1.5</v>
      </c>
      <c r="DV88" s="10" t="s">
        <v>40</v>
      </c>
    </row>
    <row r="89" spans="103:126" ht="15.75" thickBot="1" x14ac:dyDescent="0.3">
      <c r="CY89" s="1" t="s">
        <v>98</v>
      </c>
      <c r="CZ89" s="1" t="str">
        <f>$CZ$6</f>
        <v>Chester Wilkinson</v>
      </c>
      <c r="DA89">
        <f ca="1">IFERROR(INDEX($B$2:$CW$42, MATCH(DA$6+DK89+DK87,$A$2:$A$42,0), MATCH(DA31,$B$1:$CW$1,0)+SUMIFS($B$43:$CW$43,$B$1:$CW$1,DA31)*$DI31),0)</f>
        <v>5</v>
      </c>
      <c r="DH89">
        <f t="shared" ca="1" si="6"/>
        <v>2</v>
      </c>
      <c r="DI89" t="str">
        <f t="shared" ca="1" si="7"/>
        <v>Direct Hit</v>
      </c>
      <c r="DJ89">
        <f t="shared" si="8"/>
        <v>26</v>
      </c>
      <c r="DK89">
        <f t="shared" ca="1" si="10"/>
        <v>0</v>
      </c>
      <c r="DR89">
        <v>58</v>
      </c>
      <c r="DS89">
        <v>-3</v>
      </c>
      <c r="DT89">
        <v>81</v>
      </c>
      <c r="DU89">
        <v>1.7</v>
      </c>
      <c r="DV89" s="10" t="s">
        <v>44</v>
      </c>
    </row>
    <row r="90" spans="103:126" ht="15.75" thickBot="1" x14ac:dyDescent="0.3">
      <c r="CY90" s="1" t="s">
        <v>107</v>
      </c>
      <c r="CZ90" s="1" t="str">
        <f>$CZ$7</f>
        <v>Alexander Ashley</v>
      </c>
      <c r="DA90">
        <f ca="1">IFERROR(INDEX($B$2:$CW$42, MATCH(DA$7+DK90+DK88,$A$2:$A$42,0), MATCH(DA32,$B$1:$CW$1,0)+SUMIFS($B$43:$CW$43,$B$1:$CW$1,DA32)*$DI32),0)</f>
        <v>1</v>
      </c>
      <c r="DH90">
        <f t="shared" ca="1" si="6"/>
        <v>2</v>
      </c>
      <c r="DI90" t="str">
        <f t="shared" ca="1" si="7"/>
        <v>Direct Hit</v>
      </c>
      <c r="DJ90">
        <f t="shared" si="8"/>
        <v>21</v>
      </c>
      <c r="DK90">
        <f t="shared" ca="1" si="10"/>
        <v>0</v>
      </c>
      <c r="DR90">
        <v>59</v>
      </c>
      <c r="DS90">
        <v>-3</v>
      </c>
      <c r="DT90">
        <v>82</v>
      </c>
      <c r="DU90">
        <v>1.7</v>
      </c>
      <c r="DV90" s="10" t="s">
        <v>44</v>
      </c>
    </row>
    <row r="91" spans="103:126" ht="15.75" thickBot="1" x14ac:dyDescent="0.3">
      <c r="CY91" s="1" t="s">
        <v>108</v>
      </c>
      <c r="CZ91" s="1" t="str">
        <f>$CZ$6</f>
        <v>Chester Wilkinson</v>
      </c>
      <c r="DA91">
        <f ca="1">IFERROR(INDEX($B$2:$CW$42, MATCH(DA$6+DK91+DK89,$A$2:$A$42,0), MATCH(DA33,$B$1:$CW$1,0)+SUMIFS($B$43:$CW$43,$B$1:$CW$1,DA33)*$DI33),0)</f>
        <v>0</v>
      </c>
      <c r="DH91">
        <f t="shared" ca="1" si="6"/>
        <v>2</v>
      </c>
      <c r="DI91" t="str">
        <f t="shared" ca="1" si="7"/>
        <v>Direct Hit</v>
      </c>
      <c r="DJ91">
        <f t="shared" si="8"/>
        <v>26</v>
      </c>
      <c r="DK91">
        <f t="shared" ca="1" si="10"/>
        <v>0</v>
      </c>
      <c r="DR91">
        <v>60</v>
      </c>
      <c r="DS91">
        <v>-4</v>
      </c>
      <c r="DT91">
        <v>83</v>
      </c>
      <c r="DU91">
        <v>1.7</v>
      </c>
      <c r="DV91" s="10" t="s">
        <v>44</v>
      </c>
    </row>
    <row r="92" spans="103:126" ht="15.75" thickBot="1" x14ac:dyDescent="0.3">
      <c r="CY92" s="1" t="s">
        <v>109</v>
      </c>
      <c r="CZ92" s="1" t="str">
        <f>$CZ$7</f>
        <v>Alexander Ashley</v>
      </c>
      <c r="DA92">
        <f ca="1">IFERROR(INDEX($B$2:$CW$42, MATCH(DA$7+DK92+DK90,$A$2:$A$42,0), MATCH(DA34,$B$1:$CW$1,0)+SUMIFS($B$43:$CW$43,$B$1:$CW$1,DA34)*$DI34),0)</f>
        <v>0</v>
      </c>
      <c r="DH92">
        <f t="shared" ca="1" si="6"/>
        <v>2</v>
      </c>
      <c r="DI92" t="str">
        <f t="shared" ca="1" si="7"/>
        <v>Direct Hit</v>
      </c>
      <c r="DJ92">
        <f t="shared" si="8"/>
        <v>21</v>
      </c>
      <c r="DK92">
        <f t="shared" ca="1" si="10"/>
        <v>0</v>
      </c>
      <c r="DR92">
        <v>61</v>
      </c>
      <c r="DS92">
        <v>-4</v>
      </c>
      <c r="DT92">
        <v>84</v>
      </c>
      <c r="DU92">
        <v>1.7</v>
      </c>
      <c r="DV92" s="10" t="s">
        <v>44</v>
      </c>
    </row>
    <row r="93" spans="103:126" ht="15.75" thickBot="1" x14ac:dyDescent="0.3">
      <c r="CY93" s="1" t="s">
        <v>110</v>
      </c>
      <c r="CZ93" s="1" t="str">
        <f>$CZ$6</f>
        <v>Chester Wilkinson</v>
      </c>
      <c r="DA93">
        <f ca="1">IFERROR(INDEX($B$2:$CW$42, MATCH(DA$6+DK93+DK91,$A$2:$A$42,0), MATCH(DA35,$B$1:$CW$1,0)+SUMIFS($B$43:$CW$43,$B$1:$CW$1,DA35)*$DI35),0)</f>
        <v>1</v>
      </c>
      <c r="DH93">
        <f t="shared" ca="1" si="6"/>
        <v>1.5</v>
      </c>
      <c r="DI93" t="str">
        <f t="shared" ca="1" si="7"/>
        <v>Dazed</v>
      </c>
      <c r="DJ93">
        <f t="shared" si="8"/>
        <v>26</v>
      </c>
      <c r="DK93">
        <f t="shared" ca="1" si="10"/>
        <v>0</v>
      </c>
      <c r="DR93">
        <v>62</v>
      </c>
      <c r="DS93">
        <v>-4</v>
      </c>
      <c r="DT93">
        <v>85</v>
      </c>
      <c r="DU93">
        <v>1.7</v>
      </c>
      <c r="DV93" s="10" t="s">
        <v>44</v>
      </c>
    </row>
    <row r="94" spans="103:126" ht="15.75" thickBot="1" x14ac:dyDescent="0.3">
      <c r="CY94" s="1" t="s">
        <v>111</v>
      </c>
      <c r="CZ94" s="1" t="str">
        <f>$CZ$7</f>
        <v>Alexander Ashley</v>
      </c>
      <c r="DA94">
        <f ca="1">IFERROR(INDEX($B$2:$CW$42, MATCH(DA$7+DK94+DK92,$A$2:$A$42,0), MATCH(DA36,$B$1:$CW$1,0)+SUMIFS($B$43:$CW$43,$B$1:$CW$1,DA36)*$DI36),0)</f>
        <v>3</v>
      </c>
      <c r="DH94">
        <f t="shared" ca="1" si="6"/>
        <v>1.5</v>
      </c>
      <c r="DI94" t="str">
        <f t="shared" ca="1" si="7"/>
        <v>Dazed</v>
      </c>
      <c r="DJ94">
        <f t="shared" si="8"/>
        <v>21</v>
      </c>
      <c r="DK94">
        <f t="shared" ca="1" si="10"/>
        <v>0</v>
      </c>
      <c r="DR94">
        <v>63</v>
      </c>
      <c r="DS94">
        <v>-4</v>
      </c>
      <c r="DT94">
        <v>86</v>
      </c>
      <c r="DU94">
        <v>1.7</v>
      </c>
      <c r="DV94" s="10" t="s">
        <v>44</v>
      </c>
    </row>
    <row r="95" spans="103:126" ht="15.75" thickBot="1" x14ac:dyDescent="0.3">
      <c r="CY95" s="1" t="s">
        <v>112</v>
      </c>
      <c r="CZ95" s="1" t="str">
        <f>$CZ$6</f>
        <v>Chester Wilkinson</v>
      </c>
      <c r="DA95">
        <f ca="1">IFERROR(INDEX($B$2:$CW$42, MATCH(DA$6+DK95+DK93,$A$2:$A$42,0), MATCH(DA37,$B$1:$CW$1,0)+SUMIFS($B$43:$CW$43,$B$1:$CW$1,DA37)*$DI37),0)</f>
        <v>0</v>
      </c>
      <c r="DH95">
        <f t="shared" ca="1" si="6"/>
        <v>2</v>
      </c>
      <c r="DI95" t="str">
        <f t="shared" ca="1" si="7"/>
        <v>Direct Hit</v>
      </c>
      <c r="DJ95">
        <f t="shared" si="8"/>
        <v>26</v>
      </c>
      <c r="DK95">
        <f t="shared" ca="1" si="10"/>
        <v>0</v>
      </c>
      <c r="DR95">
        <v>64</v>
      </c>
      <c r="DS95">
        <v>-4</v>
      </c>
      <c r="DT95">
        <v>87</v>
      </c>
      <c r="DU95">
        <v>1.7</v>
      </c>
      <c r="DV95" s="10" t="s">
        <v>44</v>
      </c>
    </row>
    <row r="96" spans="103:126" ht="15.75" thickBot="1" x14ac:dyDescent="0.3">
      <c r="CY96" s="1" t="s">
        <v>113</v>
      </c>
      <c r="CZ96" s="1" t="str">
        <f>$CZ$7</f>
        <v>Alexander Ashley</v>
      </c>
      <c r="DA96">
        <f ca="1">IFERROR(INDEX($B$2:$CW$42, MATCH(DA$7+DK96+DK94,$A$2:$A$42,0), MATCH(DA38,$B$1:$CW$1,0)+SUMIFS($B$43:$CW$43,$B$1:$CW$1,DA38)*$DI38),0)</f>
        <v>1</v>
      </c>
      <c r="DH96">
        <f t="shared" ca="1" si="6"/>
        <v>1.7</v>
      </c>
      <c r="DI96" t="str">
        <f t="shared" ca="1" si="7"/>
        <v>Broken Rib</v>
      </c>
      <c r="DJ96">
        <f t="shared" si="8"/>
        <v>21</v>
      </c>
      <c r="DK96">
        <f t="shared" ca="1" si="10"/>
        <v>0</v>
      </c>
      <c r="DR96">
        <v>65</v>
      </c>
      <c r="DS96">
        <v>-4</v>
      </c>
      <c r="DT96">
        <v>88</v>
      </c>
      <c r="DU96">
        <v>1.7</v>
      </c>
      <c r="DV96" s="10" t="s">
        <v>44</v>
      </c>
    </row>
    <row r="97" spans="103:126" ht="15.75" thickBot="1" x14ac:dyDescent="0.3">
      <c r="CY97" s="1" t="s">
        <v>114</v>
      </c>
      <c r="CZ97" s="1" t="str">
        <f>$CZ$6</f>
        <v>Chester Wilkinson</v>
      </c>
      <c r="DA97">
        <f ca="1">IFERROR(INDEX($B$2:$CW$42, MATCH(DA$6+DK97+DK95,$A$2:$A$42,0), MATCH(DA39,$B$1:$CW$1,0)+SUMIFS($B$43:$CW$43,$B$1:$CW$1,DA39)*$DI39),0)</f>
        <v>3</v>
      </c>
      <c r="DH97">
        <f t="shared" ca="1" si="6"/>
        <v>2</v>
      </c>
      <c r="DI97" t="str">
        <f t="shared" ca="1" si="7"/>
        <v>Direct Hit</v>
      </c>
      <c r="DJ97">
        <f t="shared" si="8"/>
        <v>26</v>
      </c>
      <c r="DK97">
        <f t="shared" ca="1" si="10"/>
        <v>0</v>
      </c>
      <c r="DR97">
        <v>66</v>
      </c>
      <c r="DS97">
        <v>-4</v>
      </c>
      <c r="DT97">
        <v>89</v>
      </c>
      <c r="DU97">
        <v>1.7</v>
      </c>
      <c r="DV97" s="10" t="s">
        <v>44</v>
      </c>
    </row>
    <row r="98" spans="103:126" ht="15.75" thickBot="1" x14ac:dyDescent="0.3">
      <c r="CY98" s="1" t="s">
        <v>115</v>
      </c>
      <c r="CZ98" s="1" t="str">
        <f>$CZ$7</f>
        <v>Alexander Ashley</v>
      </c>
      <c r="DA98">
        <f ca="1">IFERROR(INDEX($B$2:$CW$42, MATCH(DA$7+DK98+DK96,$A$2:$A$42,0), MATCH(DA40,$B$1:$CW$1,0)+SUMIFS($B$43:$CW$43,$B$1:$CW$1,DA40)*$DI40),0)</f>
        <v>1</v>
      </c>
      <c r="DH98">
        <f t="shared" ca="1" si="6"/>
        <v>2</v>
      </c>
      <c r="DI98" t="str">
        <f t="shared" ca="1" si="7"/>
        <v>Direct Hit</v>
      </c>
      <c r="DJ98">
        <f t="shared" si="8"/>
        <v>21</v>
      </c>
      <c r="DK98">
        <f ca="1">IF(AND(DI97=$DW$4,DA97=5),-RANDBETWEEN(1,8),0)</f>
        <v>0</v>
      </c>
      <c r="DR98">
        <v>67</v>
      </c>
      <c r="DS98">
        <v>-4</v>
      </c>
      <c r="DT98">
        <v>90</v>
      </c>
      <c r="DU98">
        <v>1.7</v>
      </c>
      <c r="DV98" s="10" t="s">
        <v>44</v>
      </c>
    </row>
    <row r="99" spans="103:126" ht="15.75" thickBot="1" x14ac:dyDescent="0.3">
      <c r="CY99" s="1" t="s">
        <v>230</v>
      </c>
      <c r="CZ99" s="1" t="str">
        <f>$CZ$6</f>
        <v>Chester Wilkinson</v>
      </c>
      <c r="DA99">
        <f t="shared" ref="DA99" ca="1" si="22">IFERROR(INDEX($B$2:$CW$42, MATCH(DA$6+DK99+DK97,$A$2:$A$42,0), MATCH(DA41,$B$1:$CW$1,0)+SUMIFS($B$43:$CW$43,$B$1:$CW$1,DA41)*$DI41),0)</f>
        <v>0</v>
      </c>
      <c r="DH99">
        <f t="shared" ca="1" si="6"/>
        <v>2</v>
      </c>
      <c r="DI99" t="str">
        <f t="shared" ca="1" si="7"/>
        <v>Collapsed Lung</v>
      </c>
      <c r="DJ99">
        <f t="shared" si="8"/>
        <v>26</v>
      </c>
      <c r="DK99">
        <f t="shared" ca="1" si="10"/>
        <v>0</v>
      </c>
      <c r="DR99">
        <v>68</v>
      </c>
      <c r="DS99">
        <v>-4</v>
      </c>
      <c r="DT99">
        <v>91</v>
      </c>
      <c r="DU99">
        <v>1.5</v>
      </c>
      <c r="DV99" s="10" t="s">
        <v>48</v>
      </c>
    </row>
    <row r="100" spans="103:126" ht="15.75" thickBot="1" x14ac:dyDescent="0.3">
      <c r="CY100" s="1" t="s">
        <v>231</v>
      </c>
      <c r="CZ100" s="1" t="str">
        <f>$CZ$7</f>
        <v>Alexander Ashley</v>
      </c>
      <c r="DA100">
        <f t="shared" ref="DA100" ca="1" si="23">IFERROR(INDEX($B$2:$CW$42, MATCH(DA$7+DK100+DK98,$A$2:$A$42,0), MATCH(DA42,$B$1:$CW$1,0)+SUMIFS($B$43:$CW$43,$B$1:$CW$1,DA42)*$DI42),0)</f>
        <v>0</v>
      </c>
      <c r="DH100">
        <f t="shared" ca="1" si="6"/>
        <v>2</v>
      </c>
      <c r="DI100" t="str">
        <f t="shared" ca="1" si="7"/>
        <v>Direct Hit</v>
      </c>
      <c r="DJ100">
        <f t="shared" si="8"/>
        <v>21</v>
      </c>
      <c r="DK100">
        <f t="shared" ca="1" si="10"/>
        <v>0</v>
      </c>
      <c r="DR100">
        <v>69</v>
      </c>
      <c r="DS100">
        <v>-4</v>
      </c>
      <c r="DT100">
        <v>92</v>
      </c>
      <c r="DU100">
        <v>1.5</v>
      </c>
      <c r="DV100" s="10" t="s">
        <v>48</v>
      </c>
    </row>
    <row r="101" spans="103:126" ht="15.75" thickBot="1" x14ac:dyDescent="0.3">
      <c r="CY101" s="1" t="s">
        <v>232</v>
      </c>
      <c r="CZ101" s="1" t="str">
        <f>$CZ$6</f>
        <v>Chester Wilkinson</v>
      </c>
      <c r="DA101">
        <f t="shared" ref="DA101" ca="1" si="24">IFERROR(INDEX($B$2:$CW$42, MATCH(DA$6+DK101+DK99,$A$2:$A$42,0), MATCH(DA43,$B$1:$CW$1,0)+SUMIFS($B$43:$CW$43,$B$1:$CW$1,DA43)*$DI43),0)</f>
        <v>0</v>
      </c>
      <c r="DH101">
        <f t="shared" ca="1" si="6"/>
        <v>2</v>
      </c>
      <c r="DI101" t="str">
        <f t="shared" ca="1" si="7"/>
        <v>Direct Hit</v>
      </c>
      <c r="DJ101">
        <f t="shared" si="8"/>
        <v>26</v>
      </c>
      <c r="DK101">
        <f t="shared" ca="1" si="10"/>
        <v>0</v>
      </c>
      <c r="DR101">
        <v>70</v>
      </c>
      <c r="DS101">
        <v>-4</v>
      </c>
      <c r="DT101">
        <v>93</v>
      </c>
      <c r="DU101">
        <v>1.5</v>
      </c>
      <c r="DV101" s="10" t="s">
        <v>48</v>
      </c>
    </row>
    <row r="102" spans="103:126" ht="15.75" thickBot="1" x14ac:dyDescent="0.3">
      <c r="CY102" s="1" t="s">
        <v>233</v>
      </c>
      <c r="CZ102" s="1" t="str">
        <f>$CZ$7</f>
        <v>Alexander Ashley</v>
      </c>
      <c r="DA102">
        <f t="shared" ref="DA102" ca="1" si="25">IFERROR(INDEX($B$2:$CW$42, MATCH(DA$7+DK102+DK100,$A$2:$A$42,0), MATCH(DA44,$B$1:$CW$1,0)+SUMIFS($B$43:$CW$43,$B$1:$CW$1,DA44)*$DI44),0)</f>
        <v>0</v>
      </c>
      <c r="DH102">
        <f t="shared" ca="1" si="6"/>
        <v>2</v>
      </c>
      <c r="DI102" t="str">
        <f t="shared" ca="1" si="7"/>
        <v>Collapsed Lung</v>
      </c>
      <c r="DJ102">
        <f t="shared" si="8"/>
        <v>21</v>
      </c>
      <c r="DK102">
        <f t="shared" ca="1" si="10"/>
        <v>0</v>
      </c>
      <c r="DR102">
        <v>71</v>
      </c>
      <c r="DS102">
        <v>-4</v>
      </c>
      <c r="DT102">
        <v>94</v>
      </c>
      <c r="DU102">
        <v>1.5</v>
      </c>
      <c r="DV102" s="10" t="s">
        <v>48</v>
      </c>
    </row>
    <row r="103" spans="103:126" ht="15.75" thickBot="1" x14ac:dyDescent="0.3">
      <c r="CY103" s="1" t="s">
        <v>234</v>
      </c>
      <c r="CZ103" s="1" t="str">
        <f>$CZ$6</f>
        <v>Chester Wilkinson</v>
      </c>
      <c r="DA103">
        <f t="shared" ref="DA103" ca="1" si="26">IFERROR(INDEX($B$2:$CW$42, MATCH(DA$6+DK103+DK101,$A$2:$A$42,0), MATCH(DA45,$B$1:$CW$1,0)+SUMIFS($B$43:$CW$43,$B$1:$CW$1,DA45)*$DI45),0)</f>
        <v>1</v>
      </c>
      <c r="DH103">
        <f t="shared" ca="1" si="6"/>
        <v>1.7</v>
      </c>
      <c r="DI103" t="str">
        <f t="shared" ca="1" si="7"/>
        <v>Broken Rib</v>
      </c>
      <c r="DJ103">
        <f t="shared" si="8"/>
        <v>26</v>
      </c>
      <c r="DK103">
        <f t="shared" ca="1" si="10"/>
        <v>0</v>
      </c>
      <c r="DR103">
        <v>72</v>
      </c>
      <c r="DS103">
        <v>-4</v>
      </c>
      <c r="DT103">
        <v>95</v>
      </c>
      <c r="DU103">
        <v>1.5</v>
      </c>
      <c r="DV103" s="10" t="s">
        <v>48</v>
      </c>
    </row>
    <row r="104" spans="103:126" ht="15.75" thickBot="1" x14ac:dyDescent="0.3">
      <c r="CY104" s="1" t="s">
        <v>235</v>
      </c>
      <c r="CZ104" s="1" t="str">
        <f>$CZ$7</f>
        <v>Alexander Ashley</v>
      </c>
      <c r="DA104">
        <f t="shared" ref="DA104" ca="1" si="27">IFERROR(INDEX($B$2:$CW$42, MATCH(DA$7+DK104+DK102,$A$2:$A$42,0), MATCH(DA46,$B$1:$CW$1,0)+SUMIFS($B$43:$CW$43,$B$1:$CW$1,DA46)*$DI46),0)</f>
        <v>3</v>
      </c>
      <c r="DH104">
        <f t="shared" ca="1" si="6"/>
        <v>2</v>
      </c>
      <c r="DI104" t="str">
        <f t="shared" ca="1" si="7"/>
        <v>Direct Hit</v>
      </c>
      <c r="DJ104">
        <f t="shared" si="8"/>
        <v>21</v>
      </c>
      <c r="DK104">
        <f t="shared" ca="1" si="10"/>
        <v>0</v>
      </c>
      <c r="DR104">
        <v>73</v>
      </c>
      <c r="DS104">
        <v>-4</v>
      </c>
      <c r="DT104">
        <v>96</v>
      </c>
      <c r="DU104">
        <v>1.5</v>
      </c>
      <c r="DV104" s="10" t="s">
        <v>48</v>
      </c>
    </row>
    <row r="105" spans="103:126" ht="15.75" thickBot="1" x14ac:dyDescent="0.3">
      <c r="CY105" s="1" t="s">
        <v>236</v>
      </c>
      <c r="CZ105" s="1" t="str">
        <f>$CZ$6</f>
        <v>Chester Wilkinson</v>
      </c>
      <c r="DA105">
        <f t="shared" ref="DA105" ca="1" si="28">IFERROR(INDEX($B$2:$CW$42, MATCH(DA$6+DK105+DK103,$A$2:$A$42,0), MATCH(DA47,$B$1:$CW$1,0)+SUMIFS($B$43:$CW$43,$B$1:$CW$1,DA47)*$DI47),0)</f>
        <v>0</v>
      </c>
      <c r="DH105">
        <f t="shared" ca="1" si="6"/>
        <v>1.5</v>
      </c>
      <c r="DI105" t="str">
        <f t="shared" ca="1" si="7"/>
        <v>Dazed</v>
      </c>
      <c r="DJ105">
        <f t="shared" si="8"/>
        <v>26</v>
      </c>
      <c r="DK105">
        <f t="shared" ca="1" si="10"/>
        <v>0</v>
      </c>
      <c r="DR105">
        <v>74</v>
      </c>
      <c r="DS105">
        <v>-4</v>
      </c>
      <c r="DT105">
        <v>97</v>
      </c>
      <c r="DU105">
        <v>1.5</v>
      </c>
      <c r="DV105" s="10" t="s">
        <v>48</v>
      </c>
    </row>
    <row r="106" spans="103:126" ht="15.75" thickBot="1" x14ac:dyDescent="0.3">
      <c r="CY106" s="1" t="s">
        <v>237</v>
      </c>
      <c r="CZ106" s="1" t="str">
        <f>$CZ$7</f>
        <v>Alexander Ashley</v>
      </c>
      <c r="DA106">
        <f t="shared" ref="DA106" ca="1" si="29">IFERROR(INDEX($B$2:$CW$42, MATCH(DA$7+DK106+DK104,$A$2:$A$42,0), MATCH(DA48,$B$1:$CW$1,0)+SUMIFS($B$43:$CW$43,$B$1:$CW$1,DA48)*$DI48),0)</f>
        <v>1</v>
      </c>
      <c r="DH106">
        <f t="shared" ca="1" si="6"/>
        <v>2</v>
      </c>
      <c r="DI106" t="str">
        <f t="shared" ca="1" si="7"/>
        <v>Direct Hit</v>
      </c>
      <c r="DJ106">
        <f t="shared" si="8"/>
        <v>21</v>
      </c>
      <c r="DK106">
        <f t="shared" ca="1" si="10"/>
        <v>0</v>
      </c>
      <c r="DR106">
        <v>75</v>
      </c>
      <c r="DS106">
        <v>-4</v>
      </c>
      <c r="DT106">
        <v>98</v>
      </c>
      <c r="DU106">
        <v>1.5</v>
      </c>
      <c r="DV106" s="10" t="s">
        <v>48</v>
      </c>
    </row>
    <row r="107" spans="103:126" ht="15.75" thickBot="1" x14ac:dyDescent="0.3">
      <c r="CY107" s="1" t="s">
        <v>238</v>
      </c>
      <c r="CZ107" s="1" t="str">
        <f>$CZ$6</f>
        <v>Chester Wilkinson</v>
      </c>
      <c r="DA107">
        <f t="shared" ref="DA107" ca="1" si="30">IFERROR(INDEX($B$2:$CW$42, MATCH(DA$6+DK107+DK105,$A$2:$A$42,0), MATCH(DA49,$B$1:$CW$1,0)+SUMIFS($B$43:$CW$43,$B$1:$CW$1,DA49)*$DI49),0)</f>
        <v>0</v>
      </c>
      <c r="DH107">
        <f t="shared" ca="1" si="6"/>
        <v>2</v>
      </c>
      <c r="DI107" t="str">
        <f t="shared" ca="1" si="7"/>
        <v>Direct Hit</v>
      </c>
      <c r="DJ107">
        <f t="shared" si="8"/>
        <v>26</v>
      </c>
      <c r="DK107">
        <f t="shared" ca="1" si="10"/>
        <v>0</v>
      </c>
      <c r="DR107">
        <v>76</v>
      </c>
      <c r="DS107">
        <v>-4</v>
      </c>
      <c r="DT107">
        <v>99</v>
      </c>
      <c r="DU107">
        <v>1.5</v>
      </c>
      <c r="DV107" s="10" t="s">
        <v>48</v>
      </c>
    </row>
    <row r="108" spans="103:126" ht="15" customHeight="1" x14ac:dyDescent="0.25">
      <c r="CY108" s="1" t="s">
        <v>239</v>
      </c>
      <c r="CZ108" s="1" t="str">
        <f>$CZ$7</f>
        <v>Alexander Ashley</v>
      </c>
      <c r="DA108">
        <f t="shared" ref="DA108" ca="1" si="31">IFERROR(INDEX($B$2:$CW$42, MATCH(DA$7+DK108+DK106,$A$2:$A$42,0), MATCH(DA50,$B$1:$CW$1,0)+SUMIFS($B$43:$CW$43,$B$1:$CW$1,DA50)*$DI50),0)</f>
        <v>0</v>
      </c>
      <c r="DH108">
        <f t="shared" ca="1" si="6"/>
        <v>1.7</v>
      </c>
      <c r="DI108" t="str">
        <f t="shared" ca="1" si="7"/>
        <v>Broken Rib</v>
      </c>
      <c r="DJ108">
        <f t="shared" si="8"/>
        <v>21</v>
      </c>
      <c r="DK108">
        <f t="shared" ca="1" si="10"/>
        <v>0</v>
      </c>
      <c r="DR108">
        <v>77</v>
      </c>
      <c r="DS108">
        <v>-4</v>
      </c>
    </row>
    <row r="109" spans="103:126" x14ac:dyDescent="0.25">
      <c r="CY109" s="1" t="s">
        <v>240</v>
      </c>
      <c r="CZ109" s="1" t="str">
        <f>$CZ$6</f>
        <v>Chester Wilkinson</v>
      </c>
      <c r="DA109">
        <f t="shared" ref="DA109" ca="1" si="32">IFERROR(INDEX($B$2:$CW$42, MATCH(DA$6+DK109+DK107,$A$2:$A$42,0), MATCH(DA51,$B$1:$CW$1,0)+SUMIFS($B$43:$CW$43,$B$1:$CW$1,DA51)*$DI51),0)</f>
        <v>3</v>
      </c>
      <c r="DH109">
        <f t="shared" ca="1" si="6"/>
        <v>2</v>
      </c>
      <c r="DI109" t="str">
        <f t="shared" ca="1" si="7"/>
        <v>Direct Hit</v>
      </c>
      <c r="DJ109">
        <f t="shared" si="8"/>
        <v>26</v>
      </c>
      <c r="DK109">
        <f t="shared" ca="1" si="10"/>
        <v>0</v>
      </c>
      <c r="DR109">
        <v>78</v>
      </c>
      <c r="DS109">
        <v>-4</v>
      </c>
    </row>
    <row r="110" spans="103:126" x14ac:dyDescent="0.25">
      <c r="CY110" s="1" t="s">
        <v>241</v>
      </c>
      <c r="CZ110" s="1" t="str">
        <f>$CZ$7</f>
        <v>Alexander Ashley</v>
      </c>
      <c r="DA110">
        <f t="shared" ref="DA110" ca="1" si="33">IFERROR(INDEX($B$2:$CW$42, MATCH(DA$7+DK110+DK108,$A$2:$A$42,0), MATCH(DA52,$B$1:$CW$1,0)+SUMIFS($B$43:$CW$43,$B$1:$CW$1,DA52)*$DI52),0)</f>
        <v>0</v>
      </c>
      <c r="DH110">
        <f t="shared" ca="1" si="6"/>
        <v>2</v>
      </c>
      <c r="DI110" t="str">
        <f t="shared" ca="1" si="7"/>
        <v>Direct Hit</v>
      </c>
      <c r="DJ110">
        <f t="shared" si="8"/>
        <v>21</v>
      </c>
      <c r="DK110">
        <f t="shared" ca="1" si="10"/>
        <v>0</v>
      </c>
      <c r="DR110">
        <v>79</v>
      </c>
      <c r="DS110">
        <v>-4</v>
      </c>
    </row>
    <row r="111" spans="103:126" x14ac:dyDescent="0.25">
      <c r="CY111" s="1" t="s">
        <v>242</v>
      </c>
      <c r="CZ111" s="1" t="str">
        <f>$CZ$6</f>
        <v>Chester Wilkinson</v>
      </c>
      <c r="DA111">
        <f t="shared" ref="DA111" ca="1" si="34">IFERROR(INDEX($B$2:$CW$42, MATCH(DA$6+DK111+DK109,$A$2:$A$42,0), MATCH(DA53,$B$1:$CW$1,0)+SUMIFS($B$43:$CW$43,$B$1:$CW$1,DA53)*$DI53),0)</f>
        <v>0</v>
      </c>
      <c r="DH111">
        <f t="shared" ca="1" si="6"/>
        <v>2</v>
      </c>
      <c r="DI111" t="str">
        <f t="shared" ca="1" si="7"/>
        <v>Direct Hit</v>
      </c>
      <c r="DJ111">
        <f t="shared" si="8"/>
        <v>26</v>
      </c>
      <c r="DK111">
        <f t="shared" ca="1" si="10"/>
        <v>0</v>
      </c>
      <c r="DR111">
        <v>80</v>
      </c>
      <c r="DS111">
        <v>-5</v>
      </c>
    </row>
    <row r="112" spans="103:126" x14ac:dyDescent="0.25">
      <c r="CY112" s="1" t="s">
        <v>243</v>
      </c>
      <c r="CZ112" s="1" t="str">
        <f>$CZ$7</f>
        <v>Alexander Ashley</v>
      </c>
      <c r="DA112">
        <f t="shared" ref="DA112" ca="1" si="35">IFERROR(INDEX($B$2:$CW$42, MATCH(DA$7+DK112+DK110,$A$2:$A$42,0), MATCH(DA54,$B$1:$CW$1,0)+SUMIFS($B$43:$CW$43,$B$1:$CW$1,DA54)*$DI54),0)</f>
        <v>1</v>
      </c>
      <c r="DH112">
        <f t="shared" ca="1" si="6"/>
        <v>2</v>
      </c>
      <c r="DI112" t="str">
        <f t="shared" ca="1" si="7"/>
        <v>Collapsed Lung</v>
      </c>
      <c r="DJ112">
        <f t="shared" si="8"/>
        <v>21</v>
      </c>
      <c r="DK112">
        <f t="shared" ca="1" si="10"/>
        <v>0</v>
      </c>
    </row>
    <row r="113" spans="103:119" x14ac:dyDescent="0.25">
      <c r="CY113" s="1" t="s">
        <v>244</v>
      </c>
      <c r="CZ113" s="1" t="str">
        <f>$CZ$6</f>
        <v>Chester Wilkinson</v>
      </c>
      <c r="DA113">
        <f t="shared" ref="DA113" ca="1" si="36">IFERROR(INDEX($B$2:$CW$42, MATCH(DA$6+DK113+DK111,$A$2:$A$42,0), MATCH(DA55,$B$1:$CW$1,0)+SUMIFS($B$43:$CW$43,$B$1:$CW$1,DA55)*$DI55),0)</f>
        <v>3</v>
      </c>
      <c r="DH113">
        <f t="shared" ca="1" si="6"/>
        <v>2</v>
      </c>
      <c r="DI113" t="str">
        <f t="shared" ca="1" si="7"/>
        <v>Direct Hit</v>
      </c>
      <c r="DJ113">
        <f t="shared" si="8"/>
        <v>26</v>
      </c>
      <c r="DK113">
        <f t="shared" ca="1" si="10"/>
        <v>0</v>
      </c>
    </row>
    <row r="114" spans="103:119" x14ac:dyDescent="0.25">
      <c r="CY114" s="1" t="s">
        <v>245</v>
      </c>
      <c r="CZ114" s="1" t="str">
        <f>$CZ$7</f>
        <v>Alexander Ashley</v>
      </c>
      <c r="DA114">
        <f t="shared" ref="DA114" ca="1" si="37">IFERROR(INDEX($B$2:$CW$42, MATCH(DA$7+DK114+DK112,$A$2:$A$42,0), MATCH(DA56,$B$1:$CW$1,0)+SUMIFS($B$43:$CW$43,$B$1:$CW$1,DA56)*$DI56),0)</f>
        <v>3</v>
      </c>
      <c r="DH114">
        <f t="shared" ca="1" si="6"/>
        <v>1.5</v>
      </c>
      <c r="DI114" t="str">
        <f t="shared" ca="1" si="7"/>
        <v>Dazed</v>
      </c>
      <c r="DJ114">
        <f t="shared" si="8"/>
        <v>21</v>
      </c>
      <c r="DK114">
        <f t="shared" ca="1" si="10"/>
        <v>0</v>
      </c>
    </row>
    <row r="115" spans="103:119" x14ac:dyDescent="0.25">
      <c r="CY115" s="1" t="s">
        <v>246</v>
      </c>
      <c r="CZ115" s="1" t="str">
        <f>$CZ$6</f>
        <v>Chester Wilkinson</v>
      </c>
      <c r="DA115">
        <f t="shared" ref="DA115" ca="1" si="38">IFERROR(INDEX($B$2:$CW$42, MATCH(DA$6+DK115+DK113,$A$2:$A$42,0), MATCH(DA57,$B$1:$CW$1,0)+SUMIFS($B$43:$CW$43,$B$1:$CW$1,DA57)*$DI57),0)</f>
        <v>1</v>
      </c>
      <c r="DH115">
        <f t="shared" ca="1" si="6"/>
        <v>1.5</v>
      </c>
      <c r="DI115" t="str">
        <f t="shared" ca="1" si="7"/>
        <v>Knocked Out Briefly</v>
      </c>
      <c r="DJ115">
        <f t="shared" si="8"/>
        <v>26</v>
      </c>
      <c r="DK115">
        <f t="shared" ca="1" si="10"/>
        <v>0</v>
      </c>
    </row>
    <row r="116" spans="103:119" x14ac:dyDescent="0.25">
      <c r="CY116" s="1" t="s">
        <v>247</v>
      </c>
      <c r="CZ116" s="1" t="str">
        <f>$CZ$7</f>
        <v>Alexander Ashley</v>
      </c>
      <c r="DA116">
        <f t="shared" ref="DA116" ca="1" si="39">IFERROR(INDEX($B$2:$CW$42, MATCH(DA$7+DK116+DK114,$A$2:$A$42,0), MATCH(DA58,$B$1:$CW$1,0)+SUMIFS($B$43:$CW$43,$B$1:$CW$1,DA58)*$DI58),0)</f>
        <v>1</v>
      </c>
      <c r="DH116">
        <f t="shared" ca="1" si="6"/>
        <v>2</v>
      </c>
      <c r="DI116" t="str">
        <f t="shared" ca="1" si="7"/>
        <v>Direct Hit</v>
      </c>
      <c r="DJ116">
        <f t="shared" si="8"/>
        <v>21</v>
      </c>
      <c r="DK116">
        <f t="shared" ca="1" si="10"/>
        <v>0</v>
      </c>
    </row>
    <row r="117" spans="103:119" x14ac:dyDescent="0.25">
      <c r="CY117" s="1" t="s">
        <v>248</v>
      </c>
      <c r="CZ117" s="1" t="str">
        <f>$CZ$6</f>
        <v>Chester Wilkinson</v>
      </c>
      <c r="DA117">
        <f t="shared" ref="DA117" ca="1" si="40">IFERROR(INDEX($B$2:$CW$42, MATCH(DA$6+DK117+DK115,$A$2:$A$42,0), MATCH(DA59,$B$1:$CW$1,0)+SUMIFS($B$43:$CW$43,$B$1:$CW$1,DA59)*$DI59),0)</f>
        <v>0</v>
      </c>
      <c r="DH117">
        <f t="shared" ca="1" si="6"/>
        <v>2</v>
      </c>
      <c r="DI117" t="str">
        <f t="shared" ca="1" si="7"/>
        <v>Direct Hit</v>
      </c>
      <c r="DJ117">
        <f t="shared" si="8"/>
        <v>26</v>
      </c>
      <c r="DK117">
        <f t="shared" ca="1" si="10"/>
        <v>0</v>
      </c>
    </row>
    <row r="118" spans="103:119" x14ac:dyDescent="0.25">
      <c r="CY118" s="1" t="s">
        <v>249</v>
      </c>
      <c r="CZ118" s="1" t="str">
        <f>$CZ$7</f>
        <v>Alexander Ashley</v>
      </c>
      <c r="DA118">
        <f t="shared" ref="DA118" ca="1" si="41">IFERROR(INDEX($B$2:$CW$42, MATCH(DA$7+DK118+DK116,$A$2:$A$42,0), MATCH(DA60,$B$1:$CW$1,0)+SUMIFS($B$43:$CW$43,$B$1:$CW$1,DA60)*$DI60),0)</f>
        <v>0</v>
      </c>
      <c r="DH118">
        <f t="shared" ca="1" si="6"/>
        <v>2</v>
      </c>
      <c r="DI118" t="str">
        <f t="shared" ca="1" si="7"/>
        <v>Collapsed Lung</v>
      </c>
      <c r="DJ118">
        <f t="shared" si="8"/>
        <v>21</v>
      </c>
      <c r="DK118">
        <f t="shared" ca="1" si="10"/>
        <v>0</v>
      </c>
    </row>
    <row r="122" spans="103:119" ht="26.25" x14ac:dyDescent="0.4">
      <c r="CY122" s="33" t="s">
        <v>121</v>
      </c>
      <c r="CZ122" s="33"/>
      <c r="DA122" s="33"/>
      <c r="DB122" s="33"/>
      <c r="DC122" s="33"/>
      <c r="DD122" s="33"/>
      <c r="DE122" s="33"/>
      <c r="DF122" s="33"/>
      <c r="DG122" s="33"/>
    </row>
    <row r="123" spans="103:119" ht="26.25" x14ac:dyDescent="0.4">
      <c r="CY123" s="33"/>
      <c r="CZ123" s="33"/>
      <c r="DA123" s="33"/>
      <c r="DB123" s="33"/>
      <c r="DC123" s="33"/>
      <c r="DD123" s="33"/>
      <c r="DE123" s="33"/>
      <c r="DF123" s="33"/>
      <c r="DG123" s="33"/>
    </row>
    <row r="124" spans="103:119" ht="45" x14ac:dyDescent="0.25">
      <c r="DA124" s="27" t="s">
        <v>89</v>
      </c>
      <c r="DB124" s="23" t="s">
        <v>91</v>
      </c>
      <c r="DC124" s="24" t="s">
        <v>90</v>
      </c>
      <c r="DD124" s="26" t="s">
        <v>104</v>
      </c>
      <c r="DE124" s="25" t="s">
        <v>99</v>
      </c>
      <c r="DF124" s="32" t="str">
        <f>_xlfn.CONCAT(CZ6," HP")</f>
        <v>Chester Wilkinson HP</v>
      </c>
      <c r="DG124" s="32" t="str">
        <f>_xlfn.CONCAT(CZ7," HP")</f>
        <v>Alexander Ashley HP</v>
      </c>
      <c r="DI124" t="s">
        <v>120</v>
      </c>
      <c r="DK124" t="s">
        <v>116</v>
      </c>
      <c r="DM124" t="s">
        <v>119</v>
      </c>
    </row>
    <row r="125" spans="103:119" x14ac:dyDescent="0.25">
      <c r="CY125" s="1" t="s">
        <v>10</v>
      </c>
      <c r="CZ125" s="1" t="str">
        <f>$CZ$6</f>
        <v>Chester Wilkinson</v>
      </c>
      <c r="DA125" t="str">
        <f ca="1">IF(OR(DF125="",DF125&lt;1),"",IF(DA69,"-","miss"))</f>
        <v>miss</v>
      </c>
      <c r="DB125">
        <f ca="1">IF(DA69=1,DJ69,"0")*DI125</f>
        <v>0</v>
      </c>
      <c r="DC125">
        <f ca="1">IF(DA69=3,DJ69,"0")*DI125</f>
        <v>0</v>
      </c>
      <c r="DD125">
        <f ca="1">IF(DA69=5,ROUND(DJ69*DH69,0),"0")*DI125</f>
        <v>0</v>
      </c>
      <c r="DE125" t="str">
        <f ca="1">IF(OR(DF125="",DF125&lt;1),"",IF(DA69=5,DI69,""))</f>
        <v/>
      </c>
      <c r="DF125" s="1">
        <f>DI6+DJ6</f>
        <v>118</v>
      </c>
      <c r="DG125" s="1">
        <f>DI7+DJ7</f>
        <v>103</v>
      </c>
      <c r="DH125" t="str">
        <f t="shared" ref="DH125:DH141" si="42">IF(DH124="",IFERROR(_xlfn.IFS(DF125&lt;1,_xlfn.CONCAT($CZ$7," WINS!"),DG125&lt;1,_xlfn.CONCAT($CZ$6," WINS!")),"")," ")</f>
        <v/>
      </c>
      <c r="DI125">
        <f>IF(DH7&gt;DH6,0,1)</f>
        <v>1</v>
      </c>
    </row>
    <row r="126" spans="103:119" x14ac:dyDescent="0.25">
      <c r="CY126" s="1" t="s">
        <v>11</v>
      </c>
      <c r="CZ126" s="1" t="str">
        <f>$CZ$7</f>
        <v>Alexander Ashley</v>
      </c>
      <c r="DA126" t="str">
        <f t="shared" ref="DA126:DA174" ca="1" si="43">IF(OR(DF126="",DF126&lt;1),"",IF(DA70,"-","miss"))</f>
        <v>-</v>
      </c>
      <c r="DB126">
        <f ca="1">IF(DA70=1,DJ70,"0")*DK126*DM126</f>
        <v>21</v>
      </c>
      <c r="DC126">
        <f ca="1">IF(DA70=3,DJ70,"0")*DK126*DM126</f>
        <v>0</v>
      </c>
      <c r="DD126">
        <f ca="1">IF(DA70=5,ROUND(DJ70*DH70,0),"0")*DK126*DM126</f>
        <v>0</v>
      </c>
      <c r="DE126" t="str">
        <f t="shared" ref="DE126:DE174" ca="1" si="44">IF(OR(DF126="",DF126&lt;1),"",IF(DA70=5,DI70,""))</f>
        <v/>
      </c>
      <c r="DF126" s="1">
        <f ca="1">IFERROR(IF(DG126&lt;1,"",DF125),"")</f>
        <v>118</v>
      </c>
      <c r="DG126" s="1">
        <f ca="1">IFERROR(DG125-DB125-DC125-DD125,"")</f>
        <v>103</v>
      </c>
      <c r="DH126" t="str">
        <f t="shared" ca="1" si="42"/>
        <v/>
      </c>
      <c r="DK126">
        <f ca="1">IF(AND(DE125=$DW$3),0,1)</f>
        <v>1</v>
      </c>
      <c r="DM126">
        <f ca="1">IF(AND(DE125=$DW$6),0,1)</f>
        <v>1</v>
      </c>
      <c r="DN126">
        <v>1</v>
      </c>
      <c r="DO126">
        <v>1</v>
      </c>
    </row>
    <row r="127" spans="103:119" x14ac:dyDescent="0.25">
      <c r="CY127" s="1" t="s">
        <v>12</v>
      </c>
      <c r="CZ127" s="1" t="str">
        <f>$CZ$6</f>
        <v>Chester Wilkinson</v>
      </c>
      <c r="DA127" t="str">
        <f t="shared" ca="1" si="43"/>
        <v>miss</v>
      </c>
      <c r="DB127">
        <f ca="1">IF(DA71=1,DJ71,"0")*DK127*DM127*DN127</f>
        <v>0</v>
      </c>
      <c r="DC127">
        <f ca="1">IF(DA71=3,DJ71,"0")*DK127*DM127*DN127</f>
        <v>0</v>
      </c>
      <c r="DD127">
        <f ca="1">IF(DA71=5,ROUND(DJ71*DH71,0),"0")*DK127*DM127*DN127</f>
        <v>0</v>
      </c>
      <c r="DE127" t="str">
        <f t="shared" ca="1" si="44"/>
        <v/>
      </c>
      <c r="DF127" s="1">
        <f ca="1">IFERROR(DF126-DB126-DC126-DD126,"")</f>
        <v>97</v>
      </c>
      <c r="DG127" s="1">
        <f ca="1">IF(DF127&lt;1,"",DG126)</f>
        <v>103</v>
      </c>
      <c r="DH127" t="str">
        <f t="shared" ca="1" si="42"/>
        <v/>
      </c>
      <c r="DK127">
        <f ca="1">IF(AND(DE126=$DW$3),0,1)</f>
        <v>1</v>
      </c>
      <c r="DM127">
        <f t="shared" ref="DM127:DM174" ca="1" si="45">IF(AND(DE126=$DW$6),0,1)</f>
        <v>1</v>
      </c>
      <c r="DN127">
        <v>1</v>
      </c>
      <c r="DO127">
        <v>1</v>
      </c>
    </row>
    <row r="128" spans="103:119" x14ac:dyDescent="0.25">
      <c r="CY128" s="1" t="s">
        <v>13</v>
      </c>
      <c r="CZ128" s="1" t="str">
        <f>$CZ$7</f>
        <v>Alexander Ashley</v>
      </c>
      <c r="DA128" t="str">
        <f t="shared" ca="1" si="43"/>
        <v>-</v>
      </c>
      <c r="DB128">
        <f t="shared" ref="DB128:DB174" ca="1" si="46">IF(DA72=1,DJ72,"0")*DK128*DM128*DN128*DO128</f>
        <v>21</v>
      </c>
      <c r="DC128">
        <f t="shared" ref="DC128:DC174" ca="1" si="47">IF(DA72=3,DJ72,"0")*DK128*DM128*DN128*DO128</f>
        <v>0</v>
      </c>
      <c r="DD128">
        <f t="shared" ref="DD128:DD174" ca="1" si="48">IF(DA72=5,ROUND(DJ72*DH72,0),"0")*DK128*DM128*DN128*DO128</f>
        <v>0</v>
      </c>
      <c r="DE128" t="str">
        <f t="shared" ca="1" si="44"/>
        <v/>
      </c>
      <c r="DF128" s="1">
        <f ca="1">IFERROR(IF(DG128&lt;1,"",DF127),"")</f>
        <v>97</v>
      </c>
      <c r="DG128" s="1">
        <f ca="1">IFERROR(DG127-DB127-DC127-DD127,"")</f>
        <v>103</v>
      </c>
      <c r="DH128" t="str">
        <f t="shared" ca="1" si="42"/>
        <v/>
      </c>
      <c r="DK128">
        <f t="shared" ref="DK128:DK174" ca="1" si="49">IF(AND(DE127=$DW$3),0,1)</f>
        <v>1</v>
      </c>
      <c r="DM128">
        <f t="shared" ca="1" si="45"/>
        <v>1</v>
      </c>
      <c r="DN128">
        <f ca="1">DM126</f>
        <v>1</v>
      </c>
      <c r="DO128">
        <v>1</v>
      </c>
    </row>
    <row r="129" spans="103:119" x14ac:dyDescent="0.25">
      <c r="CY129" s="1" t="s">
        <v>14</v>
      </c>
      <c r="CZ129" s="1" t="str">
        <f>$CZ$6</f>
        <v>Chester Wilkinson</v>
      </c>
      <c r="DA129" t="str">
        <f t="shared" ca="1" si="43"/>
        <v>miss</v>
      </c>
      <c r="DB129">
        <f t="shared" ca="1" si="46"/>
        <v>0</v>
      </c>
      <c r="DC129">
        <f t="shared" ca="1" si="47"/>
        <v>0</v>
      </c>
      <c r="DD129">
        <f t="shared" ca="1" si="48"/>
        <v>0</v>
      </c>
      <c r="DE129" t="str">
        <f t="shared" ca="1" si="44"/>
        <v/>
      </c>
      <c r="DF129" s="1">
        <f ca="1">IFERROR(DF128-DB128-DC128-DD128,"")</f>
        <v>76</v>
      </c>
      <c r="DG129" s="1">
        <f ca="1">IF(DF129&lt;1,"",DG128)</f>
        <v>103</v>
      </c>
      <c r="DH129" t="str">
        <f t="shared" ca="1" si="42"/>
        <v/>
      </c>
      <c r="DK129">
        <f t="shared" ca="1" si="49"/>
        <v>1</v>
      </c>
      <c r="DM129">
        <f t="shared" ca="1" si="45"/>
        <v>1</v>
      </c>
      <c r="DN129">
        <f ca="1">DM127</f>
        <v>1</v>
      </c>
      <c r="DO129">
        <v>1</v>
      </c>
    </row>
    <row r="130" spans="103:119" x14ac:dyDescent="0.25">
      <c r="CY130" s="1" t="s">
        <v>15</v>
      </c>
      <c r="CZ130" s="1" t="str">
        <f>$CZ$7</f>
        <v>Alexander Ashley</v>
      </c>
      <c r="DA130" t="str">
        <f t="shared" ca="1" si="43"/>
        <v>miss</v>
      </c>
      <c r="DB130">
        <f t="shared" ca="1" si="46"/>
        <v>0</v>
      </c>
      <c r="DC130">
        <f t="shared" ca="1" si="47"/>
        <v>0</v>
      </c>
      <c r="DD130">
        <f t="shared" ca="1" si="48"/>
        <v>0</v>
      </c>
      <c r="DE130" t="str">
        <f t="shared" ca="1" si="44"/>
        <v/>
      </c>
      <c r="DF130" s="1">
        <f ca="1">IFERROR(IF(DG130&lt;1,"",DF129),"")</f>
        <v>76</v>
      </c>
      <c r="DG130" s="1">
        <f ca="1">IFERROR(DG129-DB129-DC129-DD129,"")</f>
        <v>103</v>
      </c>
      <c r="DH130" t="str">
        <f t="shared" ca="1" si="42"/>
        <v/>
      </c>
      <c r="DK130">
        <f t="shared" ca="1" si="49"/>
        <v>1</v>
      </c>
      <c r="DM130">
        <f t="shared" ca="1" si="45"/>
        <v>1</v>
      </c>
      <c r="DN130">
        <f ca="1">DM128</f>
        <v>1</v>
      </c>
      <c r="DO130">
        <f ca="1">DM126</f>
        <v>1</v>
      </c>
    </row>
    <row r="131" spans="103:119" x14ac:dyDescent="0.25">
      <c r="CY131" s="1" t="s">
        <v>16</v>
      </c>
      <c r="CZ131" s="1" t="str">
        <f>$CZ$6</f>
        <v>Chester Wilkinson</v>
      </c>
      <c r="DA131" t="str">
        <f t="shared" ca="1" si="43"/>
        <v>-</v>
      </c>
      <c r="DB131">
        <f t="shared" ca="1" si="46"/>
        <v>26</v>
      </c>
      <c r="DC131">
        <f t="shared" ca="1" si="47"/>
        <v>0</v>
      </c>
      <c r="DD131">
        <f t="shared" ca="1" si="48"/>
        <v>0</v>
      </c>
      <c r="DE131" t="str">
        <f t="shared" ca="1" si="44"/>
        <v/>
      </c>
      <c r="DF131" s="1">
        <f ca="1">IFERROR(DF130-DB130-DC130-DD130,"")</f>
        <v>76</v>
      </c>
      <c r="DG131" s="1">
        <f ca="1">IF(DF131&lt;1,"",DG130)</f>
        <v>103</v>
      </c>
      <c r="DH131" t="str">
        <f t="shared" ca="1" si="42"/>
        <v/>
      </c>
      <c r="DK131">
        <f t="shared" ca="1" si="49"/>
        <v>1</v>
      </c>
      <c r="DM131">
        <f t="shared" ca="1" si="45"/>
        <v>1</v>
      </c>
      <c r="DN131">
        <f t="shared" ref="DN131:DN174" ca="1" si="50">DM129</f>
        <v>1</v>
      </c>
      <c r="DO131">
        <f ca="1">DM127</f>
        <v>1</v>
      </c>
    </row>
    <row r="132" spans="103:119" x14ac:dyDescent="0.25">
      <c r="CY132" s="1" t="s">
        <v>17</v>
      </c>
      <c r="CZ132" s="1" t="str">
        <f>$CZ$7</f>
        <v>Alexander Ashley</v>
      </c>
      <c r="DA132" t="str">
        <f t="shared" ca="1" si="43"/>
        <v>miss</v>
      </c>
      <c r="DB132">
        <f t="shared" ca="1" si="46"/>
        <v>0</v>
      </c>
      <c r="DC132">
        <f t="shared" ca="1" si="47"/>
        <v>0</v>
      </c>
      <c r="DD132">
        <f t="shared" ca="1" si="48"/>
        <v>0</v>
      </c>
      <c r="DE132" t="str">
        <f t="shared" ca="1" si="44"/>
        <v/>
      </c>
      <c r="DF132" s="1">
        <f ca="1">IFERROR(IF(DG132&lt;1,"",DF131),"")</f>
        <v>76</v>
      </c>
      <c r="DG132" s="1">
        <f ca="1">IFERROR(DG131-DB131-DC131-DD131,"")</f>
        <v>77</v>
      </c>
      <c r="DH132" t="str">
        <f t="shared" ca="1" si="42"/>
        <v/>
      </c>
      <c r="DK132">
        <f t="shared" ca="1" si="49"/>
        <v>1</v>
      </c>
      <c r="DM132">
        <f t="shared" ca="1" si="45"/>
        <v>1</v>
      </c>
      <c r="DN132">
        <f t="shared" ca="1" si="50"/>
        <v>1</v>
      </c>
      <c r="DO132">
        <f ca="1">DM128</f>
        <v>1</v>
      </c>
    </row>
    <row r="133" spans="103:119" x14ac:dyDescent="0.25">
      <c r="CY133" s="1" t="s">
        <v>18</v>
      </c>
      <c r="CZ133" s="1" t="str">
        <f>$CZ$6</f>
        <v>Chester Wilkinson</v>
      </c>
      <c r="DA133" t="str">
        <f t="shared" ca="1" si="43"/>
        <v>miss</v>
      </c>
      <c r="DB133">
        <f t="shared" ca="1" si="46"/>
        <v>0</v>
      </c>
      <c r="DC133">
        <f t="shared" ca="1" si="47"/>
        <v>0</v>
      </c>
      <c r="DD133">
        <f t="shared" ca="1" si="48"/>
        <v>0</v>
      </c>
      <c r="DE133" t="str">
        <f t="shared" ca="1" si="44"/>
        <v/>
      </c>
      <c r="DF133" s="1">
        <f ca="1">IFERROR(DF132-DB132-DC132-DD132,"")</f>
        <v>76</v>
      </c>
      <c r="DG133" s="1">
        <f ca="1">IF(DF133&lt;1,"",DG132)</f>
        <v>77</v>
      </c>
      <c r="DH133" t="str">
        <f t="shared" ca="1" si="42"/>
        <v/>
      </c>
      <c r="DK133">
        <f t="shared" ca="1" si="49"/>
        <v>1</v>
      </c>
      <c r="DM133">
        <f t="shared" ca="1" si="45"/>
        <v>1</v>
      </c>
      <c r="DN133">
        <f t="shared" ca="1" si="50"/>
        <v>1</v>
      </c>
      <c r="DO133">
        <f t="shared" ref="DO133:DO174" ca="1" si="51">DM129</f>
        <v>1</v>
      </c>
    </row>
    <row r="134" spans="103:119" x14ac:dyDescent="0.25">
      <c r="CY134" s="1" t="s">
        <v>19</v>
      </c>
      <c r="CZ134" s="1" t="str">
        <f>$CZ$7</f>
        <v>Alexander Ashley</v>
      </c>
      <c r="DA134" t="str">
        <f t="shared" ca="1" si="43"/>
        <v>miss</v>
      </c>
      <c r="DB134">
        <f t="shared" ca="1" si="46"/>
        <v>0</v>
      </c>
      <c r="DC134">
        <f t="shared" ca="1" si="47"/>
        <v>0</v>
      </c>
      <c r="DD134">
        <f t="shared" ca="1" si="48"/>
        <v>0</v>
      </c>
      <c r="DE134" t="str">
        <f t="shared" ca="1" si="44"/>
        <v/>
      </c>
      <c r="DF134" s="1">
        <f ca="1">IFERROR(IF(DG134&lt;1,"",DF133),"")</f>
        <v>76</v>
      </c>
      <c r="DG134" s="1">
        <f ca="1">IFERROR(DG133-DB133-DC133-DD133,"")</f>
        <v>77</v>
      </c>
      <c r="DH134" t="str">
        <f t="shared" ca="1" si="42"/>
        <v/>
      </c>
      <c r="DK134">
        <f t="shared" ca="1" si="49"/>
        <v>1</v>
      </c>
      <c r="DM134">
        <f t="shared" ca="1" si="45"/>
        <v>1</v>
      </c>
      <c r="DN134">
        <f t="shared" ca="1" si="50"/>
        <v>1</v>
      </c>
      <c r="DO134">
        <f t="shared" ca="1" si="51"/>
        <v>1</v>
      </c>
    </row>
    <row r="135" spans="103:119" x14ac:dyDescent="0.25">
      <c r="CY135" s="1" t="s">
        <v>20</v>
      </c>
      <c r="CZ135" s="1" t="str">
        <f>$CZ$6</f>
        <v>Chester Wilkinson</v>
      </c>
      <c r="DA135" t="str">
        <f t="shared" ca="1" si="43"/>
        <v>miss</v>
      </c>
      <c r="DB135">
        <f t="shared" ca="1" si="46"/>
        <v>0</v>
      </c>
      <c r="DC135">
        <f t="shared" ca="1" si="47"/>
        <v>0</v>
      </c>
      <c r="DD135">
        <f t="shared" ca="1" si="48"/>
        <v>0</v>
      </c>
      <c r="DE135" t="str">
        <f t="shared" ca="1" si="44"/>
        <v/>
      </c>
      <c r="DF135" s="1">
        <f ca="1">IFERROR(DF134-DB134-DC134-DD134,"")</f>
        <v>76</v>
      </c>
      <c r="DG135" s="1">
        <f ca="1">IF(DF135&lt;1,"",DG134)</f>
        <v>77</v>
      </c>
      <c r="DH135" t="str">
        <f t="shared" ca="1" si="42"/>
        <v/>
      </c>
      <c r="DK135">
        <f t="shared" ca="1" si="49"/>
        <v>1</v>
      </c>
      <c r="DM135">
        <f t="shared" ca="1" si="45"/>
        <v>1</v>
      </c>
      <c r="DN135">
        <f t="shared" ca="1" si="50"/>
        <v>1</v>
      </c>
      <c r="DO135">
        <f t="shared" ca="1" si="51"/>
        <v>1</v>
      </c>
    </row>
    <row r="136" spans="103:119" x14ac:dyDescent="0.25">
      <c r="CY136" s="1" t="s">
        <v>21</v>
      </c>
      <c r="CZ136" s="1" t="str">
        <f>$CZ$7</f>
        <v>Alexander Ashley</v>
      </c>
      <c r="DA136" t="str">
        <f t="shared" ca="1" si="43"/>
        <v>-</v>
      </c>
      <c r="DB136">
        <f t="shared" ca="1" si="46"/>
        <v>0</v>
      </c>
      <c r="DC136">
        <f t="shared" ca="1" si="47"/>
        <v>21</v>
      </c>
      <c r="DD136">
        <f t="shared" ca="1" si="48"/>
        <v>0</v>
      </c>
      <c r="DE136" t="str">
        <f t="shared" ca="1" si="44"/>
        <v/>
      </c>
      <c r="DF136" s="1">
        <f ca="1">IFERROR(IF(DG136&lt;1,"",DF135),"")</f>
        <v>76</v>
      </c>
      <c r="DG136" s="1">
        <f ca="1">IFERROR(DG135-DB135-DC135-DD135,"")</f>
        <v>77</v>
      </c>
      <c r="DH136" t="str">
        <f t="shared" ca="1" si="42"/>
        <v/>
      </c>
      <c r="DK136">
        <f t="shared" ca="1" si="49"/>
        <v>1</v>
      </c>
      <c r="DM136">
        <f t="shared" ca="1" si="45"/>
        <v>1</v>
      </c>
      <c r="DN136">
        <f t="shared" ca="1" si="50"/>
        <v>1</v>
      </c>
      <c r="DO136">
        <f t="shared" ca="1" si="51"/>
        <v>1</v>
      </c>
    </row>
    <row r="137" spans="103:119" x14ac:dyDescent="0.25">
      <c r="CY137" s="1" t="s">
        <v>22</v>
      </c>
      <c r="CZ137" s="1" t="str">
        <f>$CZ$6</f>
        <v>Chester Wilkinson</v>
      </c>
      <c r="DA137" t="str">
        <f t="shared" ca="1" si="43"/>
        <v>miss</v>
      </c>
      <c r="DB137">
        <f t="shared" ca="1" si="46"/>
        <v>0</v>
      </c>
      <c r="DC137">
        <f t="shared" ca="1" si="47"/>
        <v>0</v>
      </c>
      <c r="DD137">
        <f t="shared" ca="1" si="48"/>
        <v>0</v>
      </c>
      <c r="DE137" t="str">
        <f t="shared" ca="1" si="44"/>
        <v/>
      </c>
      <c r="DF137" s="1">
        <f ca="1">IFERROR(DF136-DB136-DC136-DD136,"")</f>
        <v>55</v>
      </c>
      <c r="DG137" s="1">
        <f ca="1">IF(DF137&lt;1,"",DG136)</f>
        <v>77</v>
      </c>
      <c r="DH137" t="str">
        <f t="shared" ca="1" si="42"/>
        <v/>
      </c>
      <c r="DK137">
        <f t="shared" ca="1" si="49"/>
        <v>1</v>
      </c>
      <c r="DM137">
        <f t="shared" ca="1" si="45"/>
        <v>1</v>
      </c>
      <c r="DN137">
        <f t="shared" ca="1" si="50"/>
        <v>1</v>
      </c>
      <c r="DO137">
        <f t="shared" ca="1" si="51"/>
        <v>1</v>
      </c>
    </row>
    <row r="138" spans="103:119" x14ac:dyDescent="0.25">
      <c r="CY138" s="1" t="s">
        <v>23</v>
      </c>
      <c r="CZ138" s="1" t="str">
        <f>$CZ$7</f>
        <v>Alexander Ashley</v>
      </c>
      <c r="DA138" t="str">
        <f t="shared" ca="1" si="43"/>
        <v>-</v>
      </c>
      <c r="DB138">
        <f t="shared" ca="1" si="46"/>
        <v>21</v>
      </c>
      <c r="DC138">
        <f t="shared" ca="1" si="47"/>
        <v>0</v>
      </c>
      <c r="DD138">
        <f t="shared" ca="1" si="48"/>
        <v>0</v>
      </c>
      <c r="DE138" t="str">
        <f t="shared" ca="1" si="44"/>
        <v/>
      </c>
      <c r="DF138" s="1">
        <f ca="1">IFERROR(IF(DG138&lt;1,"",DF137),"")</f>
        <v>55</v>
      </c>
      <c r="DG138" s="1">
        <f ca="1">IFERROR(DG137-DB137-DC137-DD137,"")</f>
        <v>77</v>
      </c>
      <c r="DH138" t="str">
        <f t="shared" ca="1" si="42"/>
        <v/>
      </c>
      <c r="DK138">
        <f t="shared" ca="1" si="49"/>
        <v>1</v>
      </c>
      <c r="DM138">
        <f t="shared" ca="1" si="45"/>
        <v>1</v>
      </c>
      <c r="DN138">
        <f t="shared" ca="1" si="50"/>
        <v>1</v>
      </c>
      <c r="DO138">
        <f t="shared" ca="1" si="51"/>
        <v>1</v>
      </c>
    </row>
    <row r="139" spans="103:119" x14ac:dyDescent="0.25">
      <c r="CY139" s="1" t="s">
        <v>92</v>
      </c>
      <c r="CZ139" s="1" t="str">
        <f>$CZ$6</f>
        <v>Chester Wilkinson</v>
      </c>
      <c r="DA139" t="str">
        <f t="shared" ca="1" si="43"/>
        <v>miss</v>
      </c>
      <c r="DB139">
        <f t="shared" ca="1" si="46"/>
        <v>0</v>
      </c>
      <c r="DC139">
        <f t="shared" ca="1" si="47"/>
        <v>0</v>
      </c>
      <c r="DD139">
        <f t="shared" ca="1" si="48"/>
        <v>0</v>
      </c>
      <c r="DE139" t="str">
        <f t="shared" ca="1" si="44"/>
        <v/>
      </c>
      <c r="DF139" s="1">
        <f ca="1">IFERROR(DF138-DB138-DC138-DD138,"")</f>
        <v>34</v>
      </c>
      <c r="DG139" s="1">
        <f ca="1">IF(DF139&lt;1,"",DG138)</f>
        <v>77</v>
      </c>
      <c r="DH139" t="str">
        <f t="shared" ca="1" si="42"/>
        <v/>
      </c>
      <c r="DK139">
        <f t="shared" ca="1" si="49"/>
        <v>1</v>
      </c>
      <c r="DM139">
        <f t="shared" ca="1" si="45"/>
        <v>1</v>
      </c>
      <c r="DN139">
        <f t="shared" ca="1" si="50"/>
        <v>1</v>
      </c>
      <c r="DO139">
        <f t="shared" ca="1" si="51"/>
        <v>1</v>
      </c>
    </row>
    <row r="140" spans="103:119" x14ac:dyDescent="0.25">
      <c r="CY140" s="1" t="s">
        <v>93</v>
      </c>
      <c r="CZ140" s="1" t="str">
        <f>$CZ$7</f>
        <v>Alexander Ashley</v>
      </c>
      <c r="DA140" t="str">
        <f t="shared" ca="1" si="43"/>
        <v>miss</v>
      </c>
      <c r="DB140">
        <f t="shared" ca="1" si="46"/>
        <v>0</v>
      </c>
      <c r="DC140">
        <f t="shared" ca="1" si="47"/>
        <v>0</v>
      </c>
      <c r="DD140">
        <f t="shared" ca="1" si="48"/>
        <v>0</v>
      </c>
      <c r="DE140" t="str">
        <f t="shared" ca="1" si="44"/>
        <v/>
      </c>
      <c r="DF140" s="1">
        <f ca="1">IFERROR(IF(DG140&lt;1,"",DF139),"")</f>
        <v>34</v>
      </c>
      <c r="DG140" s="1">
        <f ca="1">IFERROR(DG139-DB139-DC139-DD139,"")</f>
        <v>77</v>
      </c>
      <c r="DH140" t="str">
        <f t="shared" ca="1" si="42"/>
        <v/>
      </c>
      <c r="DK140">
        <f t="shared" ca="1" si="49"/>
        <v>1</v>
      </c>
      <c r="DM140">
        <f t="shared" ca="1" si="45"/>
        <v>1</v>
      </c>
      <c r="DN140">
        <f t="shared" ca="1" si="50"/>
        <v>1</v>
      </c>
      <c r="DO140">
        <f t="shared" ca="1" si="51"/>
        <v>1</v>
      </c>
    </row>
    <row r="141" spans="103:119" x14ac:dyDescent="0.25">
      <c r="CY141" s="1" t="s">
        <v>94</v>
      </c>
      <c r="CZ141" s="1" t="str">
        <f>$CZ$6</f>
        <v>Chester Wilkinson</v>
      </c>
      <c r="DA141" t="str">
        <f t="shared" ca="1" si="43"/>
        <v>miss</v>
      </c>
      <c r="DB141">
        <f t="shared" ca="1" si="46"/>
        <v>0</v>
      </c>
      <c r="DC141">
        <f t="shared" ca="1" si="47"/>
        <v>0</v>
      </c>
      <c r="DD141">
        <f t="shared" ca="1" si="48"/>
        <v>0</v>
      </c>
      <c r="DE141" t="str">
        <f t="shared" ca="1" si="44"/>
        <v/>
      </c>
      <c r="DF141" s="1">
        <f ca="1">IFERROR(DF140-DB140-DC140-DD140,"")</f>
        <v>34</v>
      </c>
      <c r="DG141" s="1">
        <f ca="1">IF(DF141&lt;1,"",DG140)</f>
        <v>77</v>
      </c>
      <c r="DH141" t="str">
        <f t="shared" ca="1" si="42"/>
        <v/>
      </c>
      <c r="DK141">
        <f t="shared" ca="1" si="49"/>
        <v>1</v>
      </c>
      <c r="DM141">
        <f t="shared" ca="1" si="45"/>
        <v>1</v>
      </c>
      <c r="DN141">
        <f t="shared" ca="1" si="50"/>
        <v>1</v>
      </c>
      <c r="DO141">
        <f t="shared" ca="1" si="51"/>
        <v>1</v>
      </c>
    </row>
    <row r="142" spans="103:119" x14ac:dyDescent="0.25">
      <c r="CY142" s="1" t="s">
        <v>95</v>
      </c>
      <c r="CZ142" s="1" t="str">
        <f>$CZ$7</f>
        <v>Alexander Ashley</v>
      </c>
      <c r="DA142" t="str">
        <f t="shared" ca="1" si="43"/>
        <v>miss</v>
      </c>
      <c r="DB142">
        <f t="shared" ca="1" si="46"/>
        <v>0</v>
      </c>
      <c r="DC142">
        <f t="shared" ca="1" si="47"/>
        <v>0</v>
      </c>
      <c r="DD142">
        <f t="shared" ca="1" si="48"/>
        <v>0</v>
      </c>
      <c r="DE142" t="str">
        <f t="shared" ca="1" si="44"/>
        <v/>
      </c>
      <c r="DF142" s="1">
        <f ca="1">IFERROR(IF(DG142&lt;1,"",DF141),"")</f>
        <v>34</v>
      </c>
      <c r="DG142" s="1">
        <f ca="1">IFERROR(DG141-DB141-DC141-DD141,"")</f>
        <v>77</v>
      </c>
      <c r="DH142" t="str">
        <f ca="1">IF(DH141="",IFERROR(_xlfn.IFS(DF142&lt;1,_xlfn.CONCAT($CZ$7," WINS!"),DG142&lt;1,_xlfn.CONCAT($CZ$6," WINS!")),"")," ")</f>
        <v/>
      </c>
      <c r="DK142">
        <f t="shared" ca="1" si="49"/>
        <v>1</v>
      </c>
      <c r="DM142">
        <f t="shared" ca="1" si="45"/>
        <v>1</v>
      </c>
      <c r="DN142">
        <f t="shared" ca="1" si="50"/>
        <v>1</v>
      </c>
      <c r="DO142">
        <f t="shared" ca="1" si="51"/>
        <v>1</v>
      </c>
    </row>
    <row r="143" spans="103:119" x14ac:dyDescent="0.25">
      <c r="CY143" s="1" t="s">
        <v>96</v>
      </c>
      <c r="CZ143" s="1" t="str">
        <f>$CZ$6</f>
        <v>Chester Wilkinson</v>
      </c>
      <c r="DA143" t="str">
        <f t="shared" ca="1" si="43"/>
        <v>miss</v>
      </c>
      <c r="DB143">
        <f t="shared" ca="1" si="46"/>
        <v>0</v>
      </c>
      <c r="DC143">
        <f t="shared" ca="1" si="47"/>
        <v>0</v>
      </c>
      <c r="DD143">
        <f t="shared" ca="1" si="48"/>
        <v>0</v>
      </c>
      <c r="DE143" t="str">
        <f t="shared" ca="1" si="44"/>
        <v/>
      </c>
      <c r="DF143" s="1">
        <f ca="1">IFERROR(DF142-DB142-DC142-DD142,"")</f>
        <v>34</v>
      </c>
      <c r="DG143" s="1">
        <f ca="1">IF(DF143&lt;1,"",DG142)</f>
        <v>77</v>
      </c>
      <c r="DH143" t="str">
        <f t="shared" ref="DH143:DH155" ca="1" si="52">IF(DH142="",IFERROR(_xlfn.IFS(DF143&lt;1,_xlfn.CONCAT($CZ$7," WINS!"),DG143&lt;1,_xlfn.CONCAT($CZ$6," WINS!")),"")," ")</f>
        <v/>
      </c>
      <c r="DK143">
        <f t="shared" ca="1" si="49"/>
        <v>1</v>
      </c>
      <c r="DM143">
        <f t="shared" ca="1" si="45"/>
        <v>1</v>
      </c>
      <c r="DN143">
        <f t="shared" ca="1" si="50"/>
        <v>1</v>
      </c>
      <c r="DO143">
        <f t="shared" ca="1" si="51"/>
        <v>1</v>
      </c>
    </row>
    <row r="144" spans="103:119" x14ac:dyDescent="0.25">
      <c r="CY144" s="1" t="s">
        <v>97</v>
      </c>
      <c r="CZ144" s="1" t="str">
        <f>$CZ$7</f>
        <v>Alexander Ashley</v>
      </c>
      <c r="DA144" t="str">
        <f t="shared" ca="1" si="43"/>
        <v>miss</v>
      </c>
      <c r="DB144">
        <f t="shared" ca="1" si="46"/>
        <v>0</v>
      </c>
      <c r="DC144">
        <f t="shared" ca="1" si="47"/>
        <v>0</v>
      </c>
      <c r="DD144">
        <f t="shared" ca="1" si="48"/>
        <v>0</v>
      </c>
      <c r="DE144" t="str">
        <f t="shared" ca="1" si="44"/>
        <v/>
      </c>
      <c r="DF144" s="1">
        <f ca="1">IFERROR(IF(DG144&lt;1,"",DF143),"")</f>
        <v>34</v>
      </c>
      <c r="DG144" s="1">
        <f ca="1">IFERROR(DG143-DB143-DC143-DD143,"")</f>
        <v>77</v>
      </c>
      <c r="DH144" t="str">
        <f t="shared" ca="1" si="52"/>
        <v/>
      </c>
      <c r="DK144">
        <f t="shared" ca="1" si="49"/>
        <v>1</v>
      </c>
      <c r="DM144">
        <f t="shared" ca="1" si="45"/>
        <v>1</v>
      </c>
      <c r="DN144">
        <f t="shared" ca="1" si="50"/>
        <v>1</v>
      </c>
      <c r="DO144">
        <f t="shared" ca="1" si="51"/>
        <v>1</v>
      </c>
    </row>
    <row r="145" spans="103:119" x14ac:dyDescent="0.25">
      <c r="CY145" s="1" t="s">
        <v>98</v>
      </c>
      <c r="CZ145" s="1" t="str">
        <f>$CZ$6</f>
        <v>Chester Wilkinson</v>
      </c>
      <c r="DA145" t="str">
        <f t="shared" ca="1" si="43"/>
        <v>-</v>
      </c>
      <c r="DB145">
        <f t="shared" ca="1" si="46"/>
        <v>0</v>
      </c>
      <c r="DC145">
        <f t="shared" ca="1" si="47"/>
        <v>0</v>
      </c>
      <c r="DD145">
        <f t="shared" ca="1" si="48"/>
        <v>52</v>
      </c>
      <c r="DE145" t="str">
        <f t="shared" ca="1" si="44"/>
        <v>Direct Hit</v>
      </c>
      <c r="DF145" s="1">
        <f ca="1">IFERROR(DF144-DB144-DC144-DD144,"")</f>
        <v>34</v>
      </c>
      <c r="DG145" s="1">
        <f ca="1">IF(DF145&lt;1,"",DG144)</f>
        <v>77</v>
      </c>
      <c r="DH145" t="str">
        <f t="shared" ca="1" si="52"/>
        <v/>
      </c>
      <c r="DK145">
        <f t="shared" ca="1" si="49"/>
        <v>1</v>
      </c>
      <c r="DM145">
        <f t="shared" ca="1" si="45"/>
        <v>1</v>
      </c>
      <c r="DN145">
        <f t="shared" ca="1" si="50"/>
        <v>1</v>
      </c>
      <c r="DO145">
        <f t="shared" ca="1" si="51"/>
        <v>1</v>
      </c>
    </row>
    <row r="146" spans="103:119" x14ac:dyDescent="0.25">
      <c r="CY146" s="1" t="s">
        <v>107</v>
      </c>
      <c r="CZ146" s="1" t="str">
        <f>$CZ$7</f>
        <v>Alexander Ashley</v>
      </c>
      <c r="DA146" t="str">
        <f t="shared" ca="1" si="43"/>
        <v>-</v>
      </c>
      <c r="DB146">
        <f t="shared" ca="1" si="46"/>
        <v>21</v>
      </c>
      <c r="DC146">
        <f t="shared" ca="1" si="47"/>
        <v>0</v>
      </c>
      <c r="DD146">
        <f t="shared" ca="1" si="48"/>
        <v>0</v>
      </c>
      <c r="DE146" t="str">
        <f t="shared" ca="1" si="44"/>
        <v/>
      </c>
      <c r="DF146" s="1">
        <f ca="1">IFERROR(IF(DG146&lt;1,"",DF145),"")</f>
        <v>34</v>
      </c>
      <c r="DG146" s="1">
        <f ca="1">IFERROR(DG145-DB145-DC145-DD145,"")</f>
        <v>25</v>
      </c>
      <c r="DH146" t="str">
        <f t="shared" ca="1" si="52"/>
        <v/>
      </c>
      <c r="DK146">
        <f t="shared" ca="1" si="49"/>
        <v>1</v>
      </c>
      <c r="DM146">
        <f t="shared" ca="1" si="45"/>
        <v>1</v>
      </c>
      <c r="DN146">
        <f t="shared" ca="1" si="50"/>
        <v>1</v>
      </c>
      <c r="DO146">
        <f t="shared" ca="1" si="51"/>
        <v>1</v>
      </c>
    </row>
    <row r="147" spans="103:119" x14ac:dyDescent="0.25">
      <c r="CY147" s="1" t="s">
        <v>108</v>
      </c>
      <c r="CZ147" s="1" t="str">
        <f>$CZ$6</f>
        <v>Chester Wilkinson</v>
      </c>
      <c r="DA147" t="str">
        <f t="shared" ca="1" si="43"/>
        <v>miss</v>
      </c>
      <c r="DB147">
        <f t="shared" ca="1" si="46"/>
        <v>0</v>
      </c>
      <c r="DC147">
        <f t="shared" ca="1" si="47"/>
        <v>0</v>
      </c>
      <c r="DD147">
        <f t="shared" ca="1" si="48"/>
        <v>0</v>
      </c>
      <c r="DE147" t="str">
        <f t="shared" ca="1" si="44"/>
        <v/>
      </c>
      <c r="DF147" s="1">
        <f ca="1">IFERROR(DF146-DB146-DC146-DD146,"")</f>
        <v>13</v>
      </c>
      <c r="DG147" s="1">
        <f ca="1">IF(DF147&lt;1,"",DG146)</f>
        <v>25</v>
      </c>
      <c r="DH147" t="str">
        <f t="shared" ca="1" si="52"/>
        <v/>
      </c>
      <c r="DK147">
        <f t="shared" ca="1" si="49"/>
        <v>1</v>
      </c>
      <c r="DM147">
        <f t="shared" ca="1" si="45"/>
        <v>1</v>
      </c>
      <c r="DN147">
        <f t="shared" ca="1" si="50"/>
        <v>1</v>
      </c>
      <c r="DO147">
        <f t="shared" ca="1" si="51"/>
        <v>1</v>
      </c>
    </row>
    <row r="148" spans="103:119" x14ac:dyDescent="0.25">
      <c r="CY148" s="1" t="s">
        <v>109</v>
      </c>
      <c r="CZ148" s="1" t="str">
        <f>$CZ$7</f>
        <v>Alexander Ashley</v>
      </c>
      <c r="DA148" t="str">
        <f t="shared" ca="1" si="43"/>
        <v>miss</v>
      </c>
      <c r="DB148">
        <f t="shared" ca="1" si="46"/>
        <v>0</v>
      </c>
      <c r="DC148">
        <f t="shared" ca="1" si="47"/>
        <v>0</v>
      </c>
      <c r="DD148">
        <f t="shared" ca="1" si="48"/>
        <v>0</v>
      </c>
      <c r="DE148" t="str">
        <f t="shared" ca="1" si="44"/>
        <v/>
      </c>
      <c r="DF148" s="1">
        <f ca="1">IFERROR(IF(DG148&lt;1,"",DF147),"")</f>
        <v>13</v>
      </c>
      <c r="DG148" s="1">
        <f ca="1">IFERROR(DG147-DB147-DC147-DD147,"")</f>
        <v>25</v>
      </c>
      <c r="DH148" t="str">
        <f t="shared" ca="1" si="52"/>
        <v/>
      </c>
      <c r="DK148">
        <f t="shared" ca="1" si="49"/>
        <v>1</v>
      </c>
      <c r="DM148">
        <f t="shared" ca="1" si="45"/>
        <v>1</v>
      </c>
      <c r="DN148">
        <f t="shared" ca="1" si="50"/>
        <v>1</v>
      </c>
      <c r="DO148">
        <f t="shared" ca="1" si="51"/>
        <v>1</v>
      </c>
    </row>
    <row r="149" spans="103:119" x14ac:dyDescent="0.25">
      <c r="CY149" s="1" t="s">
        <v>110</v>
      </c>
      <c r="CZ149" s="1" t="str">
        <f>$CZ$6</f>
        <v>Chester Wilkinson</v>
      </c>
      <c r="DA149" t="str">
        <f t="shared" ca="1" si="43"/>
        <v>-</v>
      </c>
      <c r="DB149">
        <f t="shared" ca="1" si="46"/>
        <v>26</v>
      </c>
      <c r="DC149">
        <f t="shared" ca="1" si="47"/>
        <v>0</v>
      </c>
      <c r="DD149">
        <f t="shared" ca="1" si="48"/>
        <v>0</v>
      </c>
      <c r="DE149" t="str">
        <f t="shared" ca="1" si="44"/>
        <v/>
      </c>
      <c r="DF149" s="1">
        <f ca="1">IFERROR(DF148-DB148-DC148-DD148,"")</f>
        <v>13</v>
      </c>
      <c r="DG149" s="1">
        <f ca="1">IF(DF149&lt;1,"",DG148)</f>
        <v>25</v>
      </c>
      <c r="DH149" t="str">
        <f t="shared" ca="1" si="52"/>
        <v/>
      </c>
      <c r="DK149">
        <f t="shared" ca="1" si="49"/>
        <v>1</v>
      </c>
      <c r="DM149">
        <f t="shared" ca="1" si="45"/>
        <v>1</v>
      </c>
      <c r="DN149">
        <f t="shared" ca="1" si="50"/>
        <v>1</v>
      </c>
      <c r="DO149">
        <f t="shared" ca="1" si="51"/>
        <v>1</v>
      </c>
    </row>
    <row r="150" spans="103:119" x14ac:dyDescent="0.25">
      <c r="CY150" s="1" t="s">
        <v>111</v>
      </c>
      <c r="CZ150" s="1" t="str">
        <f>$CZ$7</f>
        <v>Alexander Ashley</v>
      </c>
      <c r="DA150" t="str">
        <f t="shared" ca="1" si="43"/>
        <v/>
      </c>
      <c r="DB150">
        <f t="shared" ca="1" si="46"/>
        <v>0</v>
      </c>
      <c r="DC150">
        <f t="shared" ca="1" si="47"/>
        <v>21</v>
      </c>
      <c r="DD150">
        <f t="shared" ca="1" si="48"/>
        <v>0</v>
      </c>
      <c r="DE150" t="str">
        <f t="shared" ca="1" si="44"/>
        <v/>
      </c>
      <c r="DF150" s="1" t="str">
        <f ca="1">IFERROR(IF(DG150&lt;1,"",DF149),"")</f>
        <v/>
      </c>
      <c r="DG150" s="1">
        <f ca="1">IFERROR(DG149-DB149-DC149-DD149,"")</f>
        <v>-1</v>
      </c>
      <c r="DH150" t="str">
        <f t="shared" ca="1" si="52"/>
        <v>Chester Wilkinson WINS!</v>
      </c>
      <c r="DK150">
        <f t="shared" ca="1" si="49"/>
        <v>1</v>
      </c>
      <c r="DM150">
        <f t="shared" ca="1" si="45"/>
        <v>1</v>
      </c>
      <c r="DN150">
        <f t="shared" ca="1" si="50"/>
        <v>1</v>
      </c>
      <c r="DO150">
        <f t="shared" ca="1" si="51"/>
        <v>1</v>
      </c>
    </row>
    <row r="151" spans="103:119" x14ac:dyDescent="0.25">
      <c r="CY151" s="1" t="s">
        <v>112</v>
      </c>
      <c r="CZ151" s="1" t="str">
        <f>$CZ$6</f>
        <v>Chester Wilkinson</v>
      </c>
      <c r="DA151" t="str">
        <f t="shared" ca="1" si="43"/>
        <v/>
      </c>
      <c r="DB151">
        <f t="shared" ca="1" si="46"/>
        <v>0</v>
      </c>
      <c r="DC151">
        <f t="shared" ca="1" si="47"/>
        <v>0</v>
      </c>
      <c r="DD151">
        <f t="shared" ca="1" si="48"/>
        <v>0</v>
      </c>
      <c r="DE151" t="str">
        <f t="shared" ca="1" si="44"/>
        <v/>
      </c>
      <c r="DF151" s="1" t="str">
        <f ca="1">IFERROR(DF150-DB150-DC150-DD150,"")</f>
        <v/>
      </c>
      <c r="DG151" s="1">
        <f ca="1">IF(DF151&lt;1,"",DG150)</f>
        <v>-1</v>
      </c>
      <c r="DH151" t="str">
        <f t="shared" ca="1" si="52"/>
        <v xml:space="preserve"> </v>
      </c>
      <c r="DK151">
        <f t="shared" ca="1" si="49"/>
        <v>1</v>
      </c>
      <c r="DM151">
        <f t="shared" ca="1" si="45"/>
        <v>1</v>
      </c>
      <c r="DN151">
        <f t="shared" ca="1" si="50"/>
        <v>1</v>
      </c>
      <c r="DO151">
        <f t="shared" ca="1" si="51"/>
        <v>1</v>
      </c>
    </row>
    <row r="152" spans="103:119" x14ac:dyDescent="0.25">
      <c r="CY152" s="1" t="s">
        <v>113</v>
      </c>
      <c r="CZ152" s="1" t="str">
        <f>$CZ$7</f>
        <v>Alexander Ashley</v>
      </c>
      <c r="DA152" t="str">
        <f t="shared" ca="1" si="43"/>
        <v/>
      </c>
      <c r="DB152">
        <f t="shared" ca="1" si="46"/>
        <v>21</v>
      </c>
      <c r="DC152">
        <f t="shared" ca="1" si="47"/>
        <v>0</v>
      </c>
      <c r="DD152">
        <f t="shared" ca="1" si="48"/>
        <v>0</v>
      </c>
      <c r="DE152" t="str">
        <f t="shared" ca="1" si="44"/>
        <v/>
      </c>
      <c r="DF152" s="1" t="str">
        <f ca="1">IFERROR(IF(DG152&lt;1,"",DF151),"")</f>
        <v/>
      </c>
      <c r="DG152" s="1">
        <f ca="1">IFERROR(DG151-DB151-DC151-DD151,"")</f>
        <v>-1</v>
      </c>
      <c r="DH152" t="str">
        <f t="shared" ca="1" si="52"/>
        <v xml:space="preserve"> </v>
      </c>
      <c r="DK152">
        <f t="shared" ca="1" si="49"/>
        <v>1</v>
      </c>
      <c r="DM152">
        <f t="shared" ca="1" si="45"/>
        <v>1</v>
      </c>
      <c r="DN152">
        <f t="shared" ca="1" si="50"/>
        <v>1</v>
      </c>
      <c r="DO152">
        <f t="shared" ca="1" si="51"/>
        <v>1</v>
      </c>
    </row>
    <row r="153" spans="103:119" x14ac:dyDescent="0.25">
      <c r="CY153" s="1" t="s">
        <v>114</v>
      </c>
      <c r="CZ153" s="1" t="str">
        <f>$CZ$6</f>
        <v>Chester Wilkinson</v>
      </c>
      <c r="DA153" t="str">
        <f t="shared" ca="1" si="43"/>
        <v/>
      </c>
      <c r="DB153">
        <f t="shared" ca="1" si="46"/>
        <v>0</v>
      </c>
      <c r="DC153">
        <f t="shared" ca="1" si="47"/>
        <v>26</v>
      </c>
      <c r="DD153">
        <f t="shared" ca="1" si="48"/>
        <v>0</v>
      </c>
      <c r="DE153" t="str">
        <f t="shared" ca="1" si="44"/>
        <v/>
      </c>
      <c r="DF153" s="1" t="str">
        <f ca="1">IFERROR(DF152-DB152-DC152-DD152,"")</f>
        <v/>
      </c>
      <c r="DG153" s="1">
        <f ca="1">IF(DF153&lt;1,"",DG152)</f>
        <v>-1</v>
      </c>
      <c r="DH153" t="str">
        <f t="shared" ca="1" si="52"/>
        <v xml:space="preserve"> </v>
      </c>
      <c r="DK153">
        <f t="shared" ca="1" si="49"/>
        <v>1</v>
      </c>
      <c r="DM153">
        <f t="shared" ca="1" si="45"/>
        <v>1</v>
      </c>
      <c r="DN153">
        <f t="shared" ca="1" si="50"/>
        <v>1</v>
      </c>
      <c r="DO153">
        <f t="shared" ca="1" si="51"/>
        <v>1</v>
      </c>
    </row>
    <row r="154" spans="103:119" x14ac:dyDescent="0.25">
      <c r="CY154" s="1" t="s">
        <v>115</v>
      </c>
      <c r="CZ154" s="1" t="str">
        <f>$CZ$7</f>
        <v>Alexander Ashley</v>
      </c>
      <c r="DA154" t="str">
        <f t="shared" ca="1" si="43"/>
        <v/>
      </c>
      <c r="DB154">
        <f t="shared" ca="1" si="46"/>
        <v>21</v>
      </c>
      <c r="DC154">
        <f t="shared" ca="1" si="47"/>
        <v>0</v>
      </c>
      <c r="DD154">
        <f t="shared" ca="1" si="48"/>
        <v>0</v>
      </c>
      <c r="DE154" t="str">
        <f t="shared" ca="1" si="44"/>
        <v/>
      </c>
      <c r="DF154" s="1" t="str">
        <f ca="1">IFERROR(IF(DG154&lt;1,"",DF153),"")</f>
        <v/>
      </c>
      <c r="DG154" s="1">
        <f ca="1">IFERROR(DG153-DB153-DC153-DD153,"")</f>
        <v>-27</v>
      </c>
      <c r="DH154" t="str">
        <f t="shared" ca="1" si="52"/>
        <v xml:space="preserve"> </v>
      </c>
      <c r="DK154">
        <f t="shared" ca="1" si="49"/>
        <v>1</v>
      </c>
      <c r="DM154">
        <f t="shared" ca="1" si="45"/>
        <v>1</v>
      </c>
      <c r="DN154">
        <f t="shared" ca="1" si="50"/>
        <v>1</v>
      </c>
      <c r="DO154">
        <f t="shared" ca="1" si="51"/>
        <v>1</v>
      </c>
    </row>
    <row r="155" spans="103:119" x14ac:dyDescent="0.25">
      <c r="CY155" s="1" t="s">
        <v>230</v>
      </c>
      <c r="CZ155" s="1" t="str">
        <f>$CZ$6</f>
        <v>Chester Wilkinson</v>
      </c>
      <c r="DA155" t="str">
        <f t="shared" ca="1" si="43"/>
        <v/>
      </c>
      <c r="DB155">
        <f t="shared" ca="1" si="46"/>
        <v>0</v>
      </c>
      <c r="DC155">
        <f t="shared" ca="1" si="47"/>
        <v>0</v>
      </c>
      <c r="DD155">
        <f t="shared" ca="1" si="48"/>
        <v>0</v>
      </c>
      <c r="DE155" t="str">
        <f t="shared" ca="1" si="44"/>
        <v/>
      </c>
      <c r="DF155" s="1" t="str">
        <f ca="1">IFERROR(DF154-DB154-DC154-DD154,"")</f>
        <v/>
      </c>
      <c r="DG155" s="1">
        <f ca="1">IF(DF155&lt;1,"",DG154)</f>
        <v>-27</v>
      </c>
      <c r="DH155" t="str">
        <f t="shared" ca="1" si="52"/>
        <v xml:space="preserve"> </v>
      </c>
      <c r="DK155">
        <f t="shared" ca="1" si="49"/>
        <v>1</v>
      </c>
      <c r="DM155">
        <f t="shared" ca="1" si="45"/>
        <v>1</v>
      </c>
      <c r="DN155">
        <f t="shared" ca="1" si="50"/>
        <v>1</v>
      </c>
      <c r="DO155">
        <f t="shared" ca="1" si="51"/>
        <v>1</v>
      </c>
    </row>
    <row r="156" spans="103:119" x14ac:dyDescent="0.25">
      <c r="CY156" s="1" t="s">
        <v>231</v>
      </c>
      <c r="CZ156" s="1" t="str">
        <f>$CZ$7</f>
        <v>Alexander Ashley</v>
      </c>
      <c r="DA156" t="str">
        <f t="shared" ca="1" si="43"/>
        <v/>
      </c>
      <c r="DB156">
        <f t="shared" ca="1" si="46"/>
        <v>0</v>
      </c>
      <c r="DC156">
        <f t="shared" ca="1" si="47"/>
        <v>0</v>
      </c>
      <c r="DD156">
        <f t="shared" ca="1" si="48"/>
        <v>0</v>
      </c>
      <c r="DE156" t="str">
        <f t="shared" ca="1" si="44"/>
        <v/>
      </c>
      <c r="DF156" s="1" t="str">
        <f ca="1">IFERROR(IF(DG156&lt;1,"",DF155),"")</f>
        <v/>
      </c>
      <c r="DG156" s="1">
        <f ca="1">IFERROR(DG155-DB155-DC155-DD155,"")</f>
        <v>-27</v>
      </c>
      <c r="DH156" t="str">
        <f ca="1">IF(DH155="",IFERROR(_xlfn.IFS(DF156&lt;1,_xlfn.CONCAT($CZ$7," WINS!"),DG156&lt;1,_xlfn.CONCAT($CZ$6," WINS!")),"")," ")</f>
        <v xml:space="preserve"> </v>
      </c>
      <c r="DK156">
        <f t="shared" ca="1" si="49"/>
        <v>1</v>
      </c>
      <c r="DM156">
        <f t="shared" ca="1" si="45"/>
        <v>1</v>
      </c>
      <c r="DN156">
        <f t="shared" ca="1" si="50"/>
        <v>1</v>
      </c>
      <c r="DO156">
        <f t="shared" ca="1" si="51"/>
        <v>1</v>
      </c>
    </row>
    <row r="157" spans="103:119" x14ac:dyDescent="0.25">
      <c r="CY157" s="1" t="s">
        <v>232</v>
      </c>
      <c r="CZ157" s="1" t="str">
        <f>$CZ$6</f>
        <v>Chester Wilkinson</v>
      </c>
      <c r="DA157" t="str">
        <f t="shared" ca="1" si="43"/>
        <v/>
      </c>
      <c r="DB157">
        <f t="shared" ca="1" si="46"/>
        <v>0</v>
      </c>
      <c r="DC157">
        <f t="shared" ca="1" si="47"/>
        <v>0</v>
      </c>
      <c r="DD157">
        <f t="shared" ca="1" si="48"/>
        <v>0</v>
      </c>
      <c r="DE157" t="str">
        <f t="shared" ca="1" si="44"/>
        <v/>
      </c>
      <c r="DF157" s="1" t="str">
        <f ca="1">IFERROR(DF156-DB156-DC156-DD156,"")</f>
        <v/>
      </c>
      <c r="DG157" s="1">
        <f ca="1">IF(DF157&lt;1,"",DG156)</f>
        <v>-27</v>
      </c>
      <c r="DH157" t="str">
        <f t="shared" ref="DH157:DH174" ca="1" si="53">IF(DH156="",IFERROR(_xlfn.IFS(DF157&lt;1,_xlfn.CONCAT($CZ$7," WINS!"),DG157&lt;1,_xlfn.CONCAT($CZ$6," WINS!")),"")," ")</f>
        <v xml:space="preserve"> </v>
      </c>
      <c r="DK157">
        <f t="shared" ca="1" si="49"/>
        <v>1</v>
      </c>
      <c r="DM157">
        <f t="shared" ca="1" si="45"/>
        <v>1</v>
      </c>
      <c r="DN157">
        <f t="shared" ca="1" si="50"/>
        <v>1</v>
      </c>
      <c r="DO157">
        <f t="shared" ca="1" si="51"/>
        <v>1</v>
      </c>
    </row>
    <row r="158" spans="103:119" x14ac:dyDescent="0.25">
      <c r="CY158" s="1" t="s">
        <v>233</v>
      </c>
      <c r="CZ158" s="1" t="str">
        <f>$CZ$7</f>
        <v>Alexander Ashley</v>
      </c>
      <c r="DA158" t="str">
        <f t="shared" ca="1" si="43"/>
        <v/>
      </c>
      <c r="DB158">
        <f t="shared" ca="1" si="46"/>
        <v>0</v>
      </c>
      <c r="DC158">
        <f t="shared" ca="1" si="47"/>
        <v>0</v>
      </c>
      <c r="DD158">
        <f t="shared" ca="1" si="48"/>
        <v>0</v>
      </c>
      <c r="DE158" t="str">
        <f t="shared" ca="1" si="44"/>
        <v/>
      </c>
      <c r="DF158" s="1" t="str">
        <f ca="1">IFERROR(IF(DG158&lt;1,"",DF157),"")</f>
        <v/>
      </c>
      <c r="DG158" s="1">
        <f ca="1">IFERROR(DG157-DB157-DC157-DD157,"")</f>
        <v>-27</v>
      </c>
      <c r="DH158" t="str">
        <f t="shared" ca="1" si="53"/>
        <v xml:space="preserve"> </v>
      </c>
      <c r="DK158">
        <f t="shared" ca="1" si="49"/>
        <v>1</v>
      </c>
      <c r="DM158">
        <f t="shared" ca="1" si="45"/>
        <v>1</v>
      </c>
      <c r="DN158">
        <f t="shared" ca="1" si="50"/>
        <v>1</v>
      </c>
      <c r="DO158">
        <f t="shared" ca="1" si="51"/>
        <v>1</v>
      </c>
    </row>
    <row r="159" spans="103:119" x14ac:dyDescent="0.25">
      <c r="CY159" s="1" t="s">
        <v>234</v>
      </c>
      <c r="CZ159" s="1" t="str">
        <f>$CZ$6</f>
        <v>Chester Wilkinson</v>
      </c>
      <c r="DA159" t="str">
        <f t="shared" ca="1" si="43"/>
        <v/>
      </c>
      <c r="DB159">
        <f t="shared" ca="1" si="46"/>
        <v>26</v>
      </c>
      <c r="DC159">
        <f t="shared" ca="1" si="47"/>
        <v>0</v>
      </c>
      <c r="DD159">
        <f t="shared" ca="1" si="48"/>
        <v>0</v>
      </c>
      <c r="DE159" t="str">
        <f t="shared" ca="1" si="44"/>
        <v/>
      </c>
      <c r="DF159" s="1" t="str">
        <f ca="1">IFERROR(DF158-DB158-DC158-DD158,"")</f>
        <v/>
      </c>
      <c r="DG159" s="1">
        <f ca="1">IF(DF159&lt;1,"",DG158)</f>
        <v>-27</v>
      </c>
      <c r="DH159" t="str">
        <f t="shared" ca="1" si="53"/>
        <v xml:space="preserve"> </v>
      </c>
      <c r="DK159">
        <f t="shared" ca="1" si="49"/>
        <v>1</v>
      </c>
      <c r="DM159">
        <f t="shared" ca="1" si="45"/>
        <v>1</v>
      </c>
      <c r="DN159">
        <f t="shared" ca="1" si="50"/>
        <v>1</v>
      </c>
      <c r="DO159">
        <f t="shared" ca="1" si="51"/>
        <v>1</v>
      </c>
    </row>
    <row r="160" spans="103:119" x14ac:dyDescent="0.25">
      <c r="CY160" s="1" t="s">
        <v>235</v>
      </c>
      <c r="CZ160" s="1" t="str">
        <f>$CZ$7</f>
        <v>Alexander Ashley</v>
      </c>
      <c r="DA160" t="str">
        <f t="shared" ca="1" si="43"/>
        <v/>
      </c>
      <c r="DB160">
        <f t="shared" ca="1" si="46"/>
        <v>0</v>
      </c>
      <c r="DC160">
        <f t="shared" ca="1" si="47"/>
        <v>21</v>
      </c>
      <c r="DD160">
        <f t="shared" ca="1" si="48"/>
        <v>0</v>
      </c>
      <c r="DE160" t="str">
        <f t="shared" ca="1" si="44"/>
        <v/>
      </c>
      <c r="DF160" s="1" t="str">
        <f ca="1">IFERROR(IF(DG160&lt;1,"",DF159),"")</f>
        <v/>
      </c>
      <c r="DG160" s="1">
        <f ca="1">IFERROR(DG159-DB159-DC159-DD159,"")</f>
        <v>-53</v>
      </c>
      <c r="DH160" t="str">
        <f t="shared" ca="1" si="53"/>
        <v xml:space="preserve"> </v>
      </c>
      <c r="DK160">
        <f t="shared" ca="1" si="49"/>
        <v>1</v>
      </c>
      <c r="DM160">
        <f t="shared" ca="1" si="45"/>
        <v>1</v>
      </c>
      <c r="DN160">
        <f t="shared" ca="1" si="50"/>
        <v>1</v>
      </c>
      <c r="DO160">
        <f t="shared" ca="1" si="51"/>
        <v>1</v>
      </c>
    </row>
    <row r="161" spans="103:119" x14ac:dyDescent="0.25">
      <c r="CY161" s="1" t="s">
        <v>236</v>
      </c>
      <c r="CZ161" s="1" t="str">
        <f>$CZ$6</f>
        <v>Chester Wilkinson</v>
      </c>
      <c r="DA161" t="str">
        <f t="shared" ca="1" si="43"/>
        <v/>
      </c>
      <c r="DB161">
        <f t="shared" ca="1" si="46"/>
        <v>0</v>
      </c>
      <c r="DC161">
        <f t="shared" ca="1" si="47"/>
        <v>0</v>
      </c>
      <c r="DD161">
        <f t="shared" ca="1" si="48"/>
        <v>0</v>
      </c>
      <c r="DE161" t="str">
        <f t="shared" ca="1" si="44"/>
        <v/>
      </c>
      <c r="DF161" s="1" t="str">
        <f ca="1">IFERROR(DF160-DB160-DC160-DD160,"")</f>
        <v/>
      </c>
      <c r="DG161" s="1">
        <f ca="1">IF(DF161&lt;1,"",DG160)</f>
        <v>-53</v>
      </c>
      <c r="DH161" t="str">
        <f t="shared" ca="1" si="53"/>
        <v xml:space="preserve"> </v>
      </c>
      <c r="DK161">
        <f t="shared" ca="1" si="49"/>
        <v>1</v>
      </c>
      <c r="DM161">
        <f t="shared" ca="1" si="45"/>
        <v>1</v>
      </c>
      <c r="DN161">
        <f t="shared" ca="1" si="50"/>
        <v>1</v>
      </c>
      <c r="DO161">
        <f t="shared" ca="1" si="51"/>
        <v>1</v>
      </c>
    </row>
    <row r="162" spans="103:119" x14ac:dyDescent="0.25">
      <c r="CY162" s="1" t="s">
        <v>237</v>
      </c>
      <c r="CZ162" s="1" t="str">
        <f>$CZ$7</f>
        <v>Alexander Ashley</v>
      </c>
      <c r="DA162" t="str">
        <f t="shared" ca="1" si="43"/>
        <v/>
      </c>
      <c r="DB162">
        <f t="shared" ca="1" si="46"/>
        <v>21</v>
      </c>
      <c r="DC162">
        <f t="shared" ca="1" si="47"/>
        <v>0</v>
      </c>
      <c r="DD162">
        <f t="shared" ca="1" si="48"/>
        <v>0</v>
      </c>
      <c r="DE162" t="str">
        <f t="shared" ca="1" si="44"/>
        <v/>
      </c>
      <c r="DF162" s="1" t="str">
        <f ca="1">IFERROR(IF(DG162&lt;1,"",DF161),"")</f>
        <v/>
      </c>
      <c r="DG162" s="1">
        <f ca="1">IFERROR(DG161-DB161-DC161-DD161,"")</f>
        <v>-53</v>
      </c>
      <c r="DH162" t="str">
        <f t="shared" ca="1" si="53"/>
        <v xml:space="preserve"> </v>
      </c>
      <c r="DK162">
        <f t="shared" ca="1" si="49"/>
        <v>1</v>
      </c>
      <c r="DM162">
        <f t="shared" ca="1" si="45"/>
        <v>1</v>
      </c>
      <c r="DN162">
        <f t="shared" ca="1" si="50"/>
        <v>1</v>
      </c>
      <c r="DO162">
        <f t="shared" ca="1" si="51"/>
        <v>1</v>
      </c>
    </row>
    <row r="163" spans="103:119" x14ac:dyDescent="0.25">
      <c r="CY163" s="1" t="s">
        <v>238</v>
      </c>
      <c r="CZ163" s="1" t="str">
        <f>$CZ$6</f>
        <v>Chester Wilkinson</v>
      </c>
      <c r="DA163" t="str">
        <f t="shared" ca="1" si="43"/>
        <v/>
      </c>
      <c r="DB163">
        <f t="shared" ca="1" si="46"/>
        <v>0</v>
      </c>
      <c r="DC163">
        <f t="shared" ca="1" si="47"/>
        <v>0</v>
      </c>
      <c r="DD163">
        <f t="shared" ca="1" si="48"/>
        <v>0</v>
      </c>
      <c r="DE163" t="str">
        <f t="shared" ca="1" si="44"/>
        <v/>
      </c>
      <c r="DF163" s="1" t="str">
        <f ca="1">IFERROR(DF162-DB162-DC162-DD162,"")</f>
        <v/>
      </c>
      <c r="DG163" s="1">
        <f ca="1">IF(DF163&lt;1,"",DG162)</f>
        <v>-53</v>
      </c>
      <c r="DH163" t="str">
        <f t="shared" ca="1" si="53"/>
        <v xml:space="preserve"> </v>
      </c>
      <c r="DK163">
        <f t="shared" ca="1" si="49"/>
        <v>1</v>
      </c>
      <c r="DM163">
        <f t="shared" ca="1" si="45"/>
        <v>1</v>
      </c>
      <c r="DN163">
        <f t="shared" ca="1" si="50"/>
        <v>1</v>
      </c>
      <c r="DO163">
        <f t="shared" ca="1" si="51"/>
        <v>1</v>
      </c>
    </row>
    <row r="164" spans="103:119" x14ac:dyDescent="0.25">
      <c r="CY164" s="1" t="s">
        <v>239</v>
      </c>
      <c r="CZ164" s="1" t="str">
        <f>$CZ$7</f>
        <v>Alexander Ashley</v>
      </c>
      <c r="DA164" t="str">
        <f t="shared" ca="1" si="43"/>
        <v/>
      </c>
      <c r="DB164">
        <f t="shared" ca="1" si="46"/>
        <v>0</v>
      </c>
      <c r="DC164">
        <f t="shared" ca="1" si="47"/>
        <v>0</v>
      </c>
      <c r="DD164">
        <f t="shared" ca="1" si="48"/>
        <v>0</v>
      </c>
      <c r="DE164" t="str">
        <f t="shared" ca="1" si="44"/>
        <v/>
      </c>
      <c r="DF164" s="1" t="str">
        <f ca="1">IFERROR(IF(DG164&lt;1,"",DF163),"")</f>
        <v/>
      </c>
      <c r="DG164" s="1">
        <f ca="1">IFERROR(DG163-DB163-DC163-DD163,"")</f>
        <v>-53</v>
      </c>
      <c r="DH164" t="str">
        <f t="shared" ca="1" si="53"/>
        <v xml:space="preserve"> </v>
      </c>
      <c r="DK164">
        <f t="shared" ca="1" si="49"/>
        <v>1</v>
      </c>
      <c r="DM164">
        <f t="shared" ca="1" si="45"/>
        <v>1</v>
      </c>
      <c r="DN164">
        <f t="shared" ca="1" si="50"/>
        <v>1</v>
      </c>
      <c r="DO164">
        <f t="shared" ca="1" si="51"/>
        <v>1</v>
      </c>
    </row>
    <row r="165" spans="103:119" x14ac:dyDescent="0.25">
      <c r="CY165" s="1" t="s">
        <v>240</v>
      </c>
      <c r="CZ165" s="1" t="str">
        <f>$CZ$6</f>
        <v>Chester Wilkinson</v>
      </c>
      <c r="DA165" t="str">
        <f t="shared" ca="1" si="43"/>
        <v/>
      </c>
      <c r="DB165">
        <f t="shared" ca="1" si="46"/>
        <v>0</v>
      </c>
      <c r="DC165">
        <f t="shared" ca="1" si="47"/>
        <v>26</v>
      </c>
      <c r="DD165">
        <f t="shared" ca="1" si="48"/>
        <v>0</v>
      </c>
      <c r="DE165" t="str">
        <f t="shared" ca="1" si="44"/>
        <v/>
      </c>
      <c r="DF165" s="1" t="str">
        <f ca="1">IFERROR(DF164-DB164-DC164-DD164,"")</f>
        <v/>
      </c>
      <c r="DG165" s="1">
        <f ca="1">IF(DF165&lt;1,"",DG164)</f>
        <v>-53</v>
      </c>
      <c r="DH165" t="str">
        <f t="shared" ca="1" si="53"/>
        <v xml:space="preserve"> </v>
      </c>
      <c r="DK165">
        <f t="shared" ca="1" si="49"/>
        <v>1</v>
      </c>
      <c r="DM165">
        <f t="shared" ca="1" si="45"/>
        <v>1</v>
      </c>
      <c r="DN165">
        <f t="shared" ca="1" si="50"/>
        <v>1</v>
      </c>
      <c r="DO165">
        <f t="shared" ca="1" si="51"/>
        <v>1</v>
      </c>
    </row>
    <row r="166" spans="103:119" x14ac:dyDescent="0.25">
      <c r="CY166" s="1" t="s">
        <v>241</v>
      </c>
      <c r="CZ166" s="1" t="str">
        <f>$CZ$7</f>
        <v>Alexander Ashley</v>
      </c>
      <c r="DA166" t="str">
        <f t="shared" ca="1" si="43"/>
        <v/>
      </c>
      <c r="DB166">
        <f t="shared" ca="1" si="46"/>
        <v>0</v>
      </c>
      <c r="DC166">
        <f t="shared" ca="1" si="47"/>
        <v>0</v>
      </c>
      <c r="DD166">
        <f t="shared" ca="1" si="48"/>
        <v>0</v>
      </c>
      <c r="DE166" t="str">
        <f t="shared" ca="1" si="44"/>
        <v/>
      </c>
      <c r="DF166" s="1" t="str">
        <f ca="1">IFERROR(IF(DG166&lt;1,"",DF165),"")</f>
        <v/>
      </c>
      <c r="DG166" s="1">
        <f ca="1">IFERROR(DG165-DB165-DC165-DD165,"")</f>
        <v>-79</v>
      </c>
      <c r="DH166" t="str">
        <f t="shared" ca="1" si="53"/>
        <v xml:space="preserve"> </v>
      </c>
      <c r="DK166">
        <f t="shared" ca="1" si="49"/>
        <v>1</v>
      </c>
      <c r="DM166">
        <f t="shared" ca="1" si="45"/>
        <v>1</v>
      </c>
      <c r="DN166">
        <f t="shared" ca="1" si="50"/>
        <v>1</v>
      </c>
      <c r="DO166">
        <f t="shared" ca="1" si="51"/>
        <v>1</v>
      </c>
    </row>
    <row r="167" spans="103:119" x14ac:dyDescent="0.25">
      <c r="CY167" s="1" t="s">
        <v>242</v>
      </c>
      <c r="CZ167" s="1" t="str">
        <f>$CZ$6</f>
        <v>Chester Wilkinson</v>
      </c>
      <c r="DA167" t="str">
        <f t="shared" ca="1" si="43"/>
        <v/>
      </c>
      <c r="DB167">
        <f t="shared" ca="1" si="46"/>
        <v>0</v>
      </c>
      <c r="DC167">
        <f t="shared" ca="1" si="47"/>
        <v>0</v>
      </c>
      <c r="DD167">
        <f t="shared" ca="1" si="48"/>
        <v>0</v>
      </c>
      <c r="DE167" t="str">
        <f t="shared" ca="1" si="44"/>
        <v/>
      </c>
      <c r="DF167" s="1" t="str">
        <f ca="1">IFERROR(DF166-DB166-DC166-DD166,"")</f>
        <v/>
      </c>
      <c r="DG167" s="1">
        <f ca="1">IF(DF167&lt;1,"",DG166)</f>
        <v>-79</v>
      </c>
      <c r="DH167" t="str">
        <f t="shared" ca="1" si="53"/>
        <v xml:space="preserve"> </v>
      </c>
      <c r="DK167">
        <f t="shared" ca="1" si="49"/>
        <v>1</v>
      </c>
      <c r="DM167">
        <f t="shared" ca="1" si="45"/>
        <v>1</v>
      </c>
      <c r="DN167">
        <f t="shared" ca="1" si="50"/>
        <v>1</v>
      </c>
      <c r="DO167">
        <f t="shared" ca="1" si="51"/>
        <v>1</v>
      </c>
    </row>
    <row r="168" spans="103:119" x14ac:dyDescent="0.25">
      <c r="CY168" s="1" t="s">
        <v>243</v>
      </c>
      <c r="CZ168" s="1" t="str">
        <f>$CZ$7</f>
        <v>Alexander Ashley</v>
      </c>
      <c r="DA168" t="str">
        <f t="shared" ca="1" si="43"/>
        <v/>
      </c>
      <c r="DB168">
        <f t="shared" ca="1" si="46"/>
        <v>21</v>
      </c>
      <c r="DC168">
        <f t="shared" ca="1" si="47"/>
        <v>0</v>
      </c>
      <c r="DD168">
        <f t="shared" ca="1" si="48"/>
        <v>0</v>
      </c>
      <c r="DE168" t="str">
        <f t="shared" ca="1" si="44"/>
        <v/>
      </c>
      <c r="DF168" s="1" t="str">
        <f ca="1">IFERROR(IF(DG168&lt;1,"",DF167),"")</f>
        <v/>
      </c>
      <c r="DG168" s="1">
        <f ca="1">IFERROR(DG167-DB167-DC167-DD167,"")</f>
        <v>-79</v>
      </c>
      <c r="DH168" t="str">
        <f t="shared" ca="1" si="53"/>
        <v xml:space="preserve"> </v>
      </c>
      <c r="DK168">
        <f t="shared" ca="1" si="49"/>
        <v>1</v>
      </c>
      <c r="DM168">
        <f t="shared" ca="1" si="45"/>
        <v>1</v>
      </c>
      <c r="DN168">
        <f t="shared" ca="1" si="50"/>
        <v>1</v>
      </c>
      <c r="DO168">
        <f t="shared" ca="1" si="51"/>
        <v>1</v>
      </c>
    </row>
    <row r="169" spans="103:119" x14ac:dyDescent="0.25">
      <c r="CY169" s="1" t="s">
        <v>244</v>
      </c>
      <c r="CZ169" s="1" t="str">
        <f>$CZ$6</f>
        <v>Chester Wilkinson</v>
      </c>
      <c r="DA169" t="str">
        <f t="shared" ca="1" si="43"/>
        <v/>
      </c>
      <c r="DB169">
        <f t="shared" ca="1" si="46"/>
        <v>0</v>
      </c>
      <c r="DC169">
        <f t="shared" ca="1" si="47"/>
        <v>26</v>
      </c>
      <c r="DD169">
        <f t="shared" ca="1" si="48"/>
        <v>0</v>
      </c>
      <c r="DE169" t="str">
        <f t="shared" ca="1" si="44"/>
        <v/>
      </c>
      <c r="DF169" s="1" t="str">
        <f ca="1">IFERROR(DF168-DB168-DC168-DD168,"")</f>
        <v/>
      </c>
      <c r="DG169" s="1">
        <f ca="1">IF(DF169&lt;1,"",DG168)</f>
        <v>-79</v>
      </c>
      <c r="DH169" t="str">
        <f t="shared" ca="1" si="53"/>
        <v xml:space="preserve"> </v>
      </c>
      <c r="DK169">
        <f t="shared" ca="1" si="49"/>
        <v>1</v>
      </c>
      <c r="DM169">
        <f t="shared" ca="1" si="45"/>
        <v>1</v>
      </c>
      <c r="DN169">
        <f t="shared" ca="1" si="50"/>
        <v>1</v>
      </c>
      <c r="DO169">
        <f t="shared" ca="1" si="51"/>
        <v>1</v>
      </c>
    </row>
    <row r="170" spans="103:119" x14ac:dyDescent="0.25">
      <c r="CY170" s="1" t="s">
        <v>245</v>
      </c>
      <c r="CZ170" s="1" t="str">
        <f>$CZ$7</f>
        <v>Alexander Ashley</v>
      </c>
      <c r="DA170" t="str">
        <f t="shared" ca="1" si="43"/>
        <v/>
      </c>
      <c r="DB170">
        <f t="shared" ca="1" si="46"/>
        <v>0</v>
      </c>
      <c r="DC170">
        <f t="shared" ca="1" si="47"/>
        <v>21</v>
      </c>
      <c r="DD170">
        <f t="shared" ca="1" si="48"/>
        <v>0</v>
      </c>
      <c r="DE170" t="str">
        <f t="shared" ca="1" si="44"/>
        <v/>
      </c>
      <c r="DF170" s="1" t="str">
        <f ca="1">IFERROR(IF(DG170&lt;1,"",DF169),"")</f>
        <v/>
      </c>
      <c r="DG170" s="1">
        <f ca="1">IFERROR(DG169-DB169-DC169-DD169,"")</f>
        <v>-105</v>
      </c>
      <c r="DH170" t="str">
        <f t="shared" ca="1" si="53"/>
        <v xml:space="preserve"> </v>
      </c>
      <c r="DK170">
        <f t="shared" ca="1" si="49"/>
        <v>1</v>
      </c>
      <c r="DM170">
        <f t="shared" ca="1" si="45"/>
        <v>1</v>
      </c>
      <c r="DN170">
        <f t="shared" ca="1" si="50"/>
        <v>1</v>
      </c>
      <c r="DO170">
        <f t="shared" ca="1" si="51"/>
        <v>1</v>
      </c>
    </row>
    <row r="171" spans="103:119" x14ac:dyDescent="0.25">
      <c r="CY171" s="1" t="s">
        <v>246</v>
      </c>
      <c r="CZ171" s="1" t="str">
        <f>$CZ$6</f>
        <v>Chester Wilkinson</v>
      </c>
      <c r="DA171" t="str">
        <f t="shared" ca="1" si="43"/>
        <v/>
      </c>
      <c r="DB171">
        <f t="shared" ca="1" si="46"/>
        <v>26</v>
      </c>
      <c r="DC171">
        <f t="shared" ca="1" si="47"/>
        <v>0</v>
      </c>
      <c r="DD171">
        <f t="shared" ca="1" si="48"/>
        <v>0</v>
      </c>
      <c r="DE171" t="str">
        <f t="shared" ca="1" si="44"/>
        <v/>
      </c>
      <c r="DF171" s="1" t="str">
        <f ca="1">IFERROR(DF170-DB170-DC170-DD170,"")</f>
        <v/>
      </c>
      <c r="DG171" s="1">
        <f ca="1">IF(DF171&lt;1,"",DG170)</f>
        <v>-105</v>
      </c>
      <c r="DH171" t="str">
        <f t="shared" ca="1" si="53"/>
        <v xml:space="preserve"> </v>
      </c>
      <c r="DK171">
        <f t="shared" ca="1" si="49"/>
        <v>1</v>
      </c>
      <c r="DM171">
        <f t="shared" ca="1" si="45"/>
        <v>1</v>
      </c>
      <c r="DN171">
        <f t="shared" ca="1" si="50"/>
        <v>1</v>
      </c>
      <c r="DO171">
        <f t="shared" ca="1" si="51"/>
        <v>1</v>
      </c>
    </row>
    <row r="172" spans="103:119" x14ac:dyDescent="0.25">
      <c r="CY172" s="1" t="s">
        <v>247</v>
      </c>
      <c r="CZ172" s="1" t="str">
        <f>$CZ$7</f>
        <v>Alexander Ashley</v>
      </c>
      <c r="DA172" t="str">
        <f t="shared" ca="1" si="43"/>
        <v/>
      </c>
      <c r="DB172">
        <f t="shared" ca="1" si="46"/>
        <v>21</v>
      </c>
      <c r="DC172">
        <f t="shared" ca="1" si="47"/>
        <v>0</v>
      </c>
      <c r="DD172">
        <f t="shared" ca="1" si="48"/>
        <v>0</v>
      </c>
      <c r="DE172" t="str">
        <f t="shared" ca="1" si="44"/>
        <v/>
      </c>
      <c r="DF172" s="1" t="str">
        <f ca="1">IFERROR(IF(DG172&lt;1,"",DF171),"")</f>
        <v/>
      </c>
      <c r="DG172" s="1">
        <f ca="1">IFERROR(DG171-DB171-DC171-DD171,"")</f>
        <v>-131</v>
      </c>
      <c r="DH172" t="str">
        <f t="shared" ca="1" si="53"/>
        <v xml:space="preserve"> </v>
      </c>
      <c r="DK172">
        <f t="shared" ca="1" si="49"/>
        <v>1</v>
      </c>
      <c r="DM172">
        <f t="shared" ca="1" si="45"/>
        <v>1</v>
      </c>
      <c r="DN172">
        <f t="shared" ca="1" si="50"/>
        <v>1</v>
      </c>
      <c r="DO172">
        <f t="shared" ca="1" si="51"/>
        <v>1</v>
      </c>
    </row>
    <row r="173" spans="103:119" x14ac:dyDescent="0.25">
      <c r="CY173" s="1" t="s">
        <v>248</v>
      </c>
      <c r="CZ173" s="1" t="str">
        <f>$CZ$6</f>
        <v>Chester Wilkinson</v>
      </c>
      <c r="DA173" t="str">
        <f t="shared" ca="1" si="43"/>
        <v/>
      </c>
      <c r="DB173">
        <f t="shared" ca="1" si="46"/>
        <v>0</v>
      </c>
      <c r="DC173">
        <f t="shared" ca="1" si="47"/>
        <v>0</v>
      </c>
      <c r="DD173">
        <f t="shared" ca="1" si="48"/>
        <v>0</v>
      </c>
      <c r="DE173" t="str">
        <f t="shared" ca="1" si="44"/>
        <v/>
      </c>
      <c r="DF173" s="1" t="str">
        <f ca="1">IFERROR(DF172-DB172-DC172-DD172,"")</f>
        <v/>
      </c>
      <c r="DG173" s="1">
        <f ca="1">IF(DF173&lt;1,"",DG172)</f>
        <v>-131</v>
      </c>
      <c r="DH173" t="str">
        <f t="shared" ca="1" si="53"/>
        <v xml:space="preserve"> </v>
      </c>
      <c r="DK173">
        <f t="shared" ca="1" si="49"/>
        <v>1</v>
      </c>
      <c r="DM173">
        <f t="shared" ca="1" si="45"/>
        <v>1</v>
      </c>
      <c r="DN173">
        <f t="shared" ca="1" si="50"/>
        <v>1</v>
      </c>
      <c r="DO173">
        <f t="shared" ca="1" si="51"/>
        <v>1</v>
      </c>
    </row>
    <row r="174" spans="103:119" x14ac:dyDescent="0.25">
      <c r="CY174" s="1" t="s">
        <v>249</v>
      </c>
      <c r="CZ174" s="1" t="str">
        <f>$CZ$7</f>
        <v>Alexander Ashley</v>
      </c>
      <c r="DA174" t="str">
        <f t="shared" ca="1" si="43"/>
        <v/>
      </c>
      <c r="DB174">
        <f t="shared" ca="1" si="46"/>
        <v>0</v>
      </c>
      <c r="DC174">
        <f t="shared" ca="1" si="47"/>
        <v>0</v>
      </c>
      <c r="DD174">
        <f t="shared" ca="1" si="48"/>
        <v>0</v>
      </c>
      <c r="DE174" t="str">
        <f t="shared" ca="1" si="44"/>
        <v/>
      </c>
      <c r="DF174" s="1" t="str">
        <f ca="1">IFERROR(IF(DG174&lt;1,"",DF173),"")</f>
        <v/>
      </c>
      <c r="DG174" s="1">
        <f ca="1">IFERROR(DG173-DB173-DC173-DD173,"")</f>
        <v>-131</v>
      </c>
      <c r="DH174" t="str">
        <f t="shared" ca="1" si="53"/>
        <v xml:space="preserve"> </v>
      </c>
      <c r="DK174">
        <f t="shared" ca="1" si="49"/>
        <v>1</v>
      </c>
      <c r="DM174">
        <f t="shared" ca="1" si="45"/>
        <v>1</v>
      </c>
      <c r="DN174">
        <f t="shared" ca="1" si="50"/>
        <v>1</v>
      </c>
      <c r="DO174">
        <f t="shared" ca="1" si="51"/>
        <v>1</v>
      </c>
    </row>
    <row r="175" spans="103:119" x14ac:dyDescent="0.25">
      <c r="DF175" s="34"/>
      <c r="DG175" s="34"/>
    </row>
  </sheetData>
  <mergeCells count="5">
    <mergeCell ref="DA8:DG8"/>
    <mergeCell ref="DQ9:DQ13"/>
    <mergeCell ref="DA10:DG10"/>
    <mergeCell ref="DB66:DD67"/>
    <mergeCell ref="DA68:DG68"/>
  </mergeCells>
  <conditionalFormatting sqref="DF125:DG153">
    <cfRule type="cellIs" dxfId="19" priority="5" operator="lessThan">
      <formula>1</formula>
    </cfRule>
  </conditionalFormatting>
  <conditionalFormatting sqref="DF154:DG167">
    <cfRule type="cellIs" dxfId="18" priority="4" operator="lessThan">
      <formula>1</formula>
    </cfRule>
  </conditionalFormatting>
  <conditionalFormatting sqref="DF168:DG171">
    <cfRule type="cellIs" dxfId="17" priority="3" operator="lessThan">
      <formula>1</formula>
    </cfRule>
  </conditionalFormatting>
  <conditionalFormatting sqref="DF172:DG173">
    <cfRule type="cellIs" dxfId="16" priority="2" operator="lessThan">
      <formula>1</formula>
    </cfRule>
  </conditionalFormatting>
  <conditionalFormatting sqref="DF174:DG174">
    <cfRule type="cellIs" dxfId="15" priority="1" operator="lessThan">
      <formula>1</formula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6E35792-4C6E-4A2C-81E0-F7DF8630A267}">
          <x14:formula1>
            <xm:f>Chars!$A$2:$A$30</xm:f>
          </x14:formula1>
          <xm:sqref>CZ6:CZ7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A54F9-E622-4D59-AE03-3655C1C7027B}">
  <dimension ref="A1:DY175"/>
  <sheetViews>
    <sheetView zoomScaleNormal="100" workbookViewId="0">
      <pane xSplit="1" ySplit="1" topLeftCell="CQ115" activePane="bottomRight" state="frozen"/>
      <selection pane="topRight" activeCell="B1" sqref="B1"/>
      <selection pane="bottomLeft" activeCell="A2" sqref="A2"/>
      <selection pane="bottomRight" activeCell="DA125" sqref="DA125:DA174"/>
    </sheetView>
  </sheetViews>
  <sheetFormatPr defaultRowHeight="15" x14ac:dyDescent="0.25"/>
  <cols>
    <col min="1" max="1" width="9.140625" style="1"/>
    <col min="2" max="2" width="4" style="1" customWidth="1"/>
    <col min="3" max="3" width="4" customWidth="1"/>
    <col min="4" max="102" width="3.7109375" customWidth="1"/>
    <col min="104" max="104" width="31.85546875" customWidth="1"/>
    <col min="106" max="106" width="10.28515625" bestFit="1" customWidth="1"/>
    <col min="108" max="108" width="10" customWidth="1"/>
    <col min="110" max="110" width="10.28515625" customWidth="1"/>
    <col min="126" max="126" width="20.42578125" customWidth="1"/>
    <col min="127" max="127" width="21.42578125" customWidth="1"/>
    <col min="129" max="129" width="28.140625" customWidth="1"/>
  </cols>
  <sheetData>
    <row r="1" spans="1:129" s="1" customFormat="1" ht="15.75" thickBot="1" x14ac:dyDescent="0.3">
      <c r="A1" s="1" t="s">
        <v>27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DA1" s="6" t="s">
        <v>0</v>
      </c>
      <c r="DB1" s="6" t="s">
        <v>1</v>
      </c>
      <c r="DC1" s="6" t="s">
        <v>2</v>
      </c>
      <c r="DD1" s="6" t="s">
        <v>3</v>
      </c>
      <c r="DE1" s="7" t="s">
        <v>4</v>
      </c>
      <c r="DF1" s="7" t="s">
        <v>5</v>
      </c>
      <c r="DG1" s="7" t="s">
        <v>6</v>
      </c>
    </row>
    <row r="2" spans="1:129" ht="16.5" thickBot="1" x14ac:dyDescent="0.3">
      <c r="A2" s="1">
        <v>40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4">
        <v>1</v>
      </c>
      <c r="AG2" s="4">
        <v>1</v>
      </c>
      <c r="AH2" s="4">
        <v>1</v>
      </c>
      <c r="AI2" s="4">
        <v>1</v>
      </c>
      <c r="AJ2" s="4">
        <v>1</v>
      </c>
      <c r="AK2" s="4">
        <v>1</v>
      </c>
      <c r="AL2" s="4">
        <v>1</v>
      </c>
      <c r="AM2" s="4">
        <v>1</v>
      </c>
      <c r="AN2" s="4">
        <v>1</v>
      </c>
      <c r="AO2" s="4">
        <v>1</v>
      </c>
      <c r="AP2" s="4">
        <v>1</v>
      </c>
      <c r="AQ2" s="4">
        <v>1</v>
      </c>
      <c r="AR2" s="4">
        <v>1</v>
      </c>
      <c r="AS2" s="4">
        <v>1</v>
      </c>
      <c r="AT2" s="4">
        <v>1</v>
      </c>
      <c r="AU2" s="4">
        <v>1</v>
      </c>
      <c r="AV2" s="4">
        <v>1</v>
      </c>
      <c r="AW2" s="4">
        <v>1</v>
      </c>
      <c r="AX2" s="4">
        <v>1</v>
      </c>
      <c r="AY2" s="4">
        <v>1</v>
      </c>
      <c r="AZ2" s="4">
        <v>1</v>
      </c>
      <c r="BA2" s="4">
        <v>1</v>
      </c>
      <c r="BB2" s="4">
        <v>1</v>
      </c>
      <c r="BC2" s="4">
        <v>1</v>
      </c>
      <c r="BD2" s="4">
        <v>1</v>
      </c>
      <c r="BE2" s="4">
        <v>1</v>
      </c>
      <c r="BF2" s="4">
        <v>1</v>
      </c>
      <c r="BG2" s="4">
        <v>1</v>
      </c>
      <c r="BH2" s="4">
        <v>1</v>
      </c>
      <c r="BI2" s="4">
        <v>1</v>
      </c>
      <c r="BJ2" s="3">
        <v>3</v>
      </c>
      <c r="BK2" s="3">
        <v>3</v>
      </c>
      <c r="BL2" s="3">
        <v>3</v>
      </c>
      <c r="BM2" s="3">
        <v>3</v>
      </c>
      <c r="BN2" s="3">
        <v>3</v>
      </c>
      <c r="BO2" s="3">
        <v>3</v>
      </c>
      <c r="BP2" s="3">
        <v>3</v>
      </c>
      <c r="BQ2" s="3">
        <v>3</v>
      </c>
      <c r="BR2" s="3">
        <v>3</v>
      </c>
      <c r="BS2" s="3">
        <v>3</v>
      </c>
      <c r="BT2" s="3">
        <v>3</v>
      </c>
      <c r="BU2" s="3">
        <v>3</v>
      </c>
      <c r="BV2" s="3">
        <v>3</v>
      </c>
      <c r="BW2" s="3">
        <v>3</v>
      </c>
      <c r="BX2" s="3">
        <v>3</v>
      </c>
      <c r="BY2" s="3">
        <v>3</v>
      </c>
      <c r="BZ2" s="3">
        <v>3</v>
      </c>
      <c r="CA2" s="3">
        <v>3</v>
      </c>
      <c r="CB2" s="3">
        <v>3</v>
      </c>
      <c r="CC2" s="3">
        <v>3</v>
      </c>
      <c r="CD2" s="3">
        <v>3</v>
      </c>
      <c r="CE2" s="3">
        <v>3</v>
      </c>
      <c r="CF2" s="3">
        <v>3</v>
      </c>
      <c r="CG2" s="3">
        <v>3</v>
      </c>
      <c r="CH2" s="3">
        <v>3</v>
      </c>
      <c r="CI2" s="3">
        <v>3</v>
      </c>
      <c r="CJ2" s="3">
        <v>3</v>
      </c>
      <c r="CK2" s="3">
        <v>3</v>
      </c>
      <c r="CL2" s="3">
        <v>3</v>
      </c>
      <c r="CM2" s="3">
        <v>3</v>
      </c>
      <c r="CN2" s="2">
        <v>5</v>
      </c>
      <c r="CO2" s="2">
        <v>5</v>
      </c>
      <c r="CP2" s="2">
        <v>5</v>
      </c>
      <c r="CQ2" s="2">
        <v>5</v>
      </c>
      <c r="CR2" s="2">
        <v>5</v>
      </c>
      <c r="CS2" s="2">
        <v>5</v>
      </c>
      <c r="CT2" s="2">
        <v>5</v>
      </c>
      <c r="CU2" s="2">
        <v>5</v>
      </c>
      <c r="CV2" s="2">
        <v>5</v>
      </c>
      <c r="CW2" s="2">
        <v>5</v>
      </c>
      <c r="CZ2" s="1" t="s">
        <v>24</v>
      </c>
      <c r="DA2">
        <v>1</v>
      </c>
      <c r="DB2">
        <v>10</v>
      </c>
      <c r="DC2">
        <v>20</v>
      </c>
      <c r="DD2">
        <v>30</v>
      </c>
      <c r="DE2">
        <v>40</v>
      </c>
      <c r="DF2">
        <v>30</v>
      </c>
      <c r="DG2">
        <v>20</v>
      </c>
      <c r="DT2" s="10" t="s">
        <v>29</v>
      </c>
      <c r="DU2" s="10" t="s">
        <v>30</v>
      </c>
      <c r="DV2" s="10" t="s">
        <v>31</v>
      </c>
      <c r="DW2" s="10" t="s">
        <v>32</v>
      </c>
      <c r="DX2" s="11">
        <v>2</v>
      </c>
      <c r="DY2" s="10" t="s">
        <v>101</v>
      </c>
    </row>
    <row r="3" spans="1:129" ht="39.75" customHeight="1" thickBot="1" x14ac:dyDescent="0.3">
      <c r="A3" s="1">
        <v>39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4">
        <v>1</v>
      </c>
      <c r="AL3" s="4">
        <v>1</v>
      </c>
      <c r="AM3" s="4">
        <v>1</v>
      </c>
      <c r="AN3" s="4">
        <v>1</v>
      </c>
      <c r="AO3" s="4">
        <v>1</v>
      </c>
      <c r="AP3" s="4">
        <v>1</v>
      </c>
      <c r="AQ3" s="4">
        <v>1</v>
      </c>
      <c r="AR3" s="4">
        <v>1</v>
      </c>
      <c r="AS3" s="4">
        <v>1</v>
      </c>
      <c r="AT3" s="4">
        <v>1</v>
      </c>
      <c r="AU3" s="4">
        <v>1</v>
      </c>
      <c r="AV3" s="4">
        <v>1</v>
      </c>
      <c r="AW3" s="4">
        <v>1</v>
      </c>
      <c r="AX3" s="4">
        <v>1</v>
      </c>
      <c r="AY3" s="4">
        <v>1</v>
      </c>
      <c r="AZ3" s="4">
        <v>1</v>
      </c>
      <c r="BA3" s="4">
        <v>1</v>
      </c>
      <c r="BB3" s="4">
        <v>1</v>
      </c>
      <c r="BC3" s="4">
        <v>1</v>
      </c>
      <c r="BD3" s="4">
        <v>1</v>
      </c>
      <c r="BE3" s="4">
        <v>1</v>
      </c>
      <c r="BF3" s="4">
        <v>1</v>
      </c>
      <c r="BG3" s="4">
        <v>1</v>
      </c>
      <c r="BH3" s="4">
        <v>1</v>
      </c>
      <c r="BI3" s="4">
        <v>1</v>
      </c>
      <c r="BJ3" s="4">
        <v>1</v>
      </c>
      <c r="BK3" s="4">
        <v>1</v>
      </c>
      <c r="BL3" s="4">
        <v>1</v>
      </c>
      <c r="BM3" s="4">
        <v>1</v>
      </c>
      <c r="BN3" s="4">
        <v>1</v>
      </c>
      <c r="BO3" s="3">
        <v>3</v>
      </c>
      <c r="BP3" s="3">
        <v>3</v>
      </c>
      <c r="BQ3" s="3">
        <v>3</v>
      </c>
      <c r="BR3" s="3">
        <v>3</v>
      </c>
      <c r="BS3" s="3">
        <v>3</v>
      </c>
      <c r="BT3" s="3">
        <v>3</v>
      </c>
      <c r="BU3" s="3">
        <v>3</v>
      </c>
      <c r="BV3" s="3">
        <v>3</v>
      </c>
      <c r="BW3" s="3">
        <v>3</v>
      </c>
      <c r="BX3" s="3">
        <v>3</v>
      </c>
      <c r="BY3" s="3">
        <v>3</v>
      </c>
      <c r="BZ3" s="3">
        <v>3</v>
      </c>
      <c r="CA3" s="3">
        <v>3</v>
      </c>
      <c r="CB3" s="3">
        <v>3</v>
      </c>
      <c r="CC3" s="3">
        <v>3</v>
      </c>
      <c r="CD3" s="3">
        <v>3</v>
      </c>
      <c r="CE3" s="3">
        <v>3</v>
      </c>
      <c r="CF3" s="3">
        <v>3</v>
      </c>
      <c r="CG3" s="3">
        <v>3</v>
      </c>
      <c r="CH3" s="3">
        <v>3</v>
      </c>
      <c r="CI3" s="3">
        <v>3</v>
      </c>
      <c r="CJ3" s="3">
        <v>3</v>
      </c>
      <c r="CK3" s="3">
        <v>3</v>
      </c>
      <c r="CL3" s="3">
        <v>3</v>
      </c>
      <c r="CM3" s="3">
        <v>3</v>
      </c>
      <c r="CN3" s="3">
        <v>3</v>
      </c>
      <c r="CO3" s="3">
        <v>3</v>
      </c>
      <c r="CP3" s="3">
        <v>3</v>
      </c>
      <c r="CQ3" s="3">
        <v>3</v>
      </c>
      <c r="CR3" s="2">
        <v>5</v>
      </c>
      <c r="CS3" s="2">
        <v>5</v>
      </c>
      <c r="CT3" s="2">
        <v>5</v>
      </c>
      <c r="CU3" s="2">
        <v>5</v>
      </c>
      <c r="CV3" s="2">
        <v>5</v>
      </c>
      <c r="CW3" s="2">
        <v>5</v>
      </c>
      <c r="CZ3" s="1" t="s">
        <v>7</v>
      </c>
      <c r="DA3">
        <v>50</v>
      </c>
      <c r="DB3">
        <v>20</v>
      </c>
      <c r="DC3">
        <v>90</v>
      </c>
      <c r="DD3">
        <v>80</v>
      </c>
      <c r="DE3">
        <v>70</v>
      </c>
      <c r="DF3">
        <v>60</v>
      </c>
      <c r="DG3">
        <v>50</v>
      </c>
      <c r="DI3" t="s">
        <v>106</v>
      </c>
      <c r="DT3" s="10" t="s">
        <v>33</v>
      </c>
      <c r="DU3" s="10" t="s">
        <v>34</v>
      </c>
      <c r="DV3" s="10" t="s">
        <v>35</v>
      </c>
      <c r="DW3" s="10" t="s">
        <v>36</v>
      </c>
      <c r="DX3" s="11">
        <v>2</v>
      </c>
      <c r="DY3" s="10" t="s">
        <v>102</v>
      </c>
    </row>
    <row r="4" spans="1:129" ht="27" customHeight="1" thickBot="1" x14ac:dyDescent="0.3">
      <c r="A4" s="1">
        <v>38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4">
        <v>1</v>
      </c>
      <c r="AL4" s="4">
        <v>1</v>
      </c>
      <c r="AM4" s="4">
        <v>1</v>
      </c>
      <c r="AN4" s="4">
        <v>1</v>
      </c>
      <c r="AO4" s="4">
        <v>1</v>
      </c>
      <c r="AP4" s="4">
        <v>1</v>
      </c>
      <c r="AQ4" s="4">
        <v>1</v>
      </c>
      <c r="AR4" s="4">
        <v>1</v>
      </c>
      <c r="AS4" s="4">
        <v>1</v>
      </c>
      <c r="AT4" s="4">
        <v>1</v>
      </c>
      <c r="AU4" s="4">
        <v>1</v>
      </c>
      <c r="AV4" s="4">
        <v>1</v>
      </c>
      <c r="AW4" s="4">
        <v>1</v>
      </c>
      <c r="AX4" s="4">
        <v>1</v>
      </c>
      <c r="AY4" s="4">
        <v>1</v>
      </c>
      <c r="AZ4" s="4">
        <v>1</v>
      </c>
      <c r="BA4" s="4">
        <v>1</v>
      </c>
      <c r="BB4" s="4">
        <v>1</v>
      </c>
      <c r="BC4" s="4">
        <v>1</v>
      </c>
      <c r="BD4" s="4">
        <v>1</v>
      </c>
      <c r="BE4" s="4">
        <v>1</v>
      </c>
      <c r="BF4" s="4">
        <v>1</v>
      </c>
      <c r="BG4" s="4">
        <v>1</v>
      </c>
      <c r="BH4" s="4">
        <v>1</v>
      </c>
      <c r="BI4" s="4">
        <v>1</v>
      </c>
      <c r="BJ4" s="4">
        <v>1</v>
      </c>
      <c r="BK4" s="4">
        <v>1</v>
      </c>
      <c r="BL4" s="4">
        <v>1</v>
      </c>
      <c r="BM4" s="4">
        <v>1</v>
      </c>
      <c r="BN4" s="4">
        <v>1</v>
      </c>
      <c r="BO4" s="3">
        <v>3</v>
      </c>
      <c r="BP4" s="3">
        <v>3</v>
      </c>
      <c r="BQ4" s="3">
        <v>3</v>
      </c>
      <c r="BR4" s="3">
        <v>3</v>
      </c>
      <c r="BS4" s="3">
        <v>3</v>
      </c>
      <c r="BT4" s="3">
        <v>3</v>
      </c>
      <c r="BU4" s="3">
        <v>3</v>
      </c>
      <c r="BV4" s="3">
        <v>3</v>
      </c>
      <c r="BW4" s="3">
        <v>3</v>
      </c>
      <c r="BX4" s="3">
        <v>3</v>
      </c>
      <c r="BY4" s="3">
        <v>3</v>
      </c>
      <c r="BZ4" s="3">
        <v>3</v>
      </c>
      <c r="CA4" s="3">
        <v>3</v>
      </c>
      <c r="CB4" s="3">
        <v>3</v>
      </c>
      <c r="CC4" s="3">
        <v>3</v>
      </c>
      <c r="CD4" s="3">
        <v>3</v>
      </c>
      <c r="CE4" s="3">
        <v>3</v>
      </c>
      <c r="CF4" s="3">
        <v>3</v>
      </c>
      <c r="CG4" s="3">
        <v>3</v>
      </c>
      <c r="CH4" s="3">
        <v>3</v>
      </c>
      <c r="CI4" s="3">
        <v>3</v>
      </c>
      <c r="CJ4" s="3">
        <v>3</v>
      </c>
      <c r="CK4" s="3">
        <v>3</v>
      </c>
      <c r="CL4" s="3">
        <v>3</v>
      </c>
      <c r="CM4" s="3">
        <v>3</v>
      </c>
      <c r="CN4" s="3">
        <v>3</v>
      </c>
      <c r="CO4" s="3">
        <v>3</v>
      </c>
      <c r="CP4" s="3">
        <v>3</v>
      </c>
      <c r="CQ4" s="3">
        <v>3</v>
      </c>
      <c r="CR4" s="2">
        <v>5</v>
      </c>
      <c r="CS4" s="2">
        <v>5</v>
      </c>
      <c r="CT4" s="2">
        <v>5</v>
      </c>
      <c r="CU4" s="2">
        <v>5</v>
      </c>
      <c r="CV4" s="2">
        <v>5</v>
      </c>
      <c r="CW4" s="2">
        <v>5</v>
      </c>
      <c r="CZ4" s="1" t="s">
        <v>8</v>
      </c>
      <c r="DA4">
        <f>INDEX($B$2:$CW$42, MATCH(DA2,$A$2:$A$42,0), MATCH(DA3,$B$1:$CW$1,0))</f>
        <v>0</v>
      </c>
      <c r="DB4">
        <f t="shared" ref="DB4:DG4" si="0">INDEX($B$2:$CW$42, MATCH(DB2,$A$2:$A$42,0), MATCH(DB3,$B$1:$CW$1,0))</f>
        <v>0</v>
      </c>
      <c r="DC4">
        <f t="shared" si="0"/>
        <v>3</v>
      </c>
      <c r="DD4">
        <f t="shared" si="0"/>
        <v>3</v>
      </c>
      <c r="DE4">
        <f t="shared" si="0"/>
        <v>3</v>
      </c>
      <c r="DF4">
        <f t="shared" si="0"/>
        <v>1</v>
      </c>
      <c r="DG4">
        <f t="shared" si="0"/>
        <v>1</v>
      </c>
      <c r="DI4">
        <v>1</v>
      </c>
      <c r="DT4" s="10" t="s">
        <v>37</v>
      </c>
      <c r="DU4" s="10" t="s">
        <v>38</v>
      </c>
      <c r="DV4" s="10" t="s">
        <v>39</v>
      </c>
      <c r="DW4" s="10" t="s">
        <v>40</v>
      </c>
      <c r="DX4" s="11" t="s">
        <v>41</v>
      </c>
      <c r="DY4" s="28" t="s">
        <v>117</v>
      </c>
    </row>
    <row r="5" spans="1:129" ht="16.5" thickBot="1" x14ac:dyDescent="0.3">
      <c r="A5" s="1">
        <v>37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4">
        <v>1</v>
      </c>
      <c r="AL5" s="4">
        <v>1</v>
      </c>
      <c r="AM5" s="4">
        <v>1</v>
      </c>
      <c r="AN5" s="4">
        <v>1</v>
      </c>
      <c r="AO5" s="4">
        <v>1</v>
      </c>
      <c r="AP5" s="4">
        <v>1</v>
      </c>
      <c r="AQ5" s="4">
        <v>1</v>
      </c>
      <c r="AR5" s="4">
        <v>1</v>
      </c>
      <c r="AS5" s="4">
        <v>1</v>
      </c>
      <c r="AT5" s="4">
        <v>1</v>
      </c>
      <c r="AU5" s="4">
        <v>1</v>
      </c>
      <c r="AV5" s="4">
        <v>1</v>
      </c>
      <c r="AW5" s="4">
        <v>1</v>
      </c>
      <c r="AX5" s="4">
        <v>1</v>
      </c>
      <c r="AY5" s="4">
        <v>1</v>
      </c>
      <c r="AZ5" s="4">
        <v>1</v>
      </c>
      <c r="BA5" s="4">
        <v>1</v>
      </c>
      <c r="BB5" s="4">
        <v>1</v>
      </c>
      <c r="BC5" s="4">
        <v>1</v>
      </c>
      <c r="BD5" s="4">
        <v>1</v>
      </c>
      <c r="BE5" s="4">
        <v>1</v>
      </c>
      <c r="BF5" s="4">
        <v>1</v>
      </c>
      <c r="BG5" s="4">
        <v>1</v>
      </c>
      <c r="BH5" s="4">
        <v>1</v>
      </c>
      <c r="BI5" s="4">
        <v>1</v>
      </c>
      <c r="BJ5" s="4">
        <v>1</v>
      </c>
      <c r="BK5" s="4">
        <v>1</v>
      </c>
      <c r="BL5" s="4">
        <v>1</v>
      </c>
      <c r="BM5" s="4">
        <v>1</v>
      </c>
      <c r="BN5" s="4">
        <v>1</v>
      </c>
      <c r="BO5" s="3">
        <v>3</v>
      </c>
      <c r="BP5" s="3">
        <v>3</v>
      </c>
      <c r="BQ5" s="3">
        <v>3</v>
      </c>
      <c r="BR5" s="3">
        <v>3</v>
      </c>
      <c r="BS5" s="3">
        <v>3</v>
      </c>
      <c r="BT5" s="3">
        <v>3</v>
      </c>
      <c r="BU5" s="3">
        <v>3</v>
      </c>
      <c r="BV5" s="3">
        <v>3</v>
      </c>
      <c r="BW5" s="3">
        <v>3</v>
      </c>
      <c r="BX5" s="3">
        <v>3</v>
      </c>
      <c r="BY5" s="3">
        <v>3</v>
      </c>
      <c r="BZ5" s="3">
        <v>3</v>
      </c>
      <c r="CA5" s="3">
        <v>3</v>
      </c>
      <c r="CB5" s="3">
        <v>3</v>
      </c>
      <c r="CC5" s="3">
        <v>3</v>
      </c>
      <c r="CD5" s="3">
        <v>3</v>
      </c>
      <c r="CE5" s="3">
        <v>3</v>
      </c>
      <c r="CF5" s="3">
        <v>3</v>
      </c>
      <c r="CG5" s="3">
        <v>3</v>
      </c>
      <c r="CH5" s="3">
        <v>3</v>
      </c>
      <c r="CI5" s="3">
        <v>3</v>
      </c>
      <c r="CJ5" s="3">
        <v>3</v>
      </c>
      <c r="CK5" s="3">
        <v>3</v>
      </c>
      <c r="CL5" s="3">
        <v>3</v>
      </c>
      <c r="CM5" s="3">
        <v>3</v>
      </c>
      <c r="CN5" s="3">
        <v>3</v>
      </c>
      <c r="CO5" s="3">
        <v>3</v>
      </c>
      <c r="CP5" s="3">
        <v>3</v>
      </c>
      <c r="CQ5" s="3">
        <v>3</v>
      </c>
      <c r="CR5" s="2">
        <v>5</v>
      </c>
      <c r="CS5" s="2">
        <v>5</v>
      </c>
      <c r="CT5" s="2">
        <v>5</v>
      </c>
      <c r="CU5" s="2">
        <v>5</v>
      </c>
      <c r="CV5" s="2">
        <v>5</v>
      </c>
      <c r="CW5" s="2">
        <v>5</v>
      </c>
      <c r="DH5" t="s">
        <v>87</v>
      </c>
      <c r="DI5" t="s">
        <v>105</v>
      </c>
      <c r="DJ5" s="39" t="s">
        <v>227</v>
      </c>
      <c r="DK5" s="39" t="s">
        <v>228</v>
      </c>
      <c r="DL5" s="39" t="s">
        <v>229</v>
      </c>
      <c r="DT5" s="10" t="s">
        <v>42</v>
      </c>
      <c r="DU5" s="10" t="s">
        <v>34</v>
      </c>
      <c r="DV5" s="10" t="s">
        <v>43</v>
      </c>
      <c r="DW5" s="10" t="s">
        <v>44</v>
      </c>
      <c r="DX5" s="11" t="s">
        <v>45</v>
      </c>
      <c r="DY5" s="10" t="s">
        <v>103</v>
      </c>
    </row>
    <row r="6" spans="1:129" ht="16.5" thickBot="1" x14ac:dyDescent="0.3">
      <c r="A6" s="1">
        <v>36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4">
        <v>1</v>
      </c>
      <c r="AL6" s="4">
        <v>1</v>
      </c>
      <c r="AM6" s="4">
        <v>1</v>
      </c>
      <c r="AN6" s="4">
        <v>1</v>
      </c>
      <c r="AO6" s="4">
        <v>1</v>
      </c>
      <c r="AP6" s="4">
        <v>1</v>
      </c>
      <c r="AQ6" s="4">
        <v>1</v>
      </c>
      <c r="AR6" s="4">
        <v>1</v>
      </c>
      <c r="AS6" s="4">
        <v>1</v>
      </c>
      <c r="AT6" s="4">
        <v>1</v>
      </c>
      <c r="AU6" s="4">
        <v>1</v>
      </c>
      <c r="AV6" s="4">
        <v>1</v>
      </c>
      <c r="AW6" s="4">
        <v>1</v>
      </c>
      <c r="AX6" s="4">
        <v>1</v>
      </c>
      <c r="AY6" s="4">
        <v>1</v>
      </c>
      <c r="AZ6" s="4">
        <v>1</v>
      </c>
      <c r="BA6" s="4">
        <v>1</v>
      </c>
      <c r="BB6" s="4">
        <v>1</v>
      </c>
      <c r="BC6" s="4">
        <v>1</v>
      </c>
      <c r="BD6" s="4">
        <v>1</v>
      </c>
      <c r="BE6" s="4">
        <v>1</v>
      </c>
      <c r="BF6" s="4">
        <v>1</v>
      </c>
      <c r="BG6" s="4">
        <v>1</v>
      </c>
      <c r="BH6" s="4">
        <v>1</v>
      </c>
      <c r="BI6" s="4">
        <v>1</v>
      </c>
      <c r="BJ6" s="4">
        <v>1</v>
      </c>
      <c r="BK6" s="4">
        <v>1</v>
      </c>
      <c r="BL6" s="4">
        <v>1</v>
      </c>
      <c r="BM6" s="4">
        <v>1</v>
      </c>
      <c r="BN6" s="4">
        <v>1</v>
      </c>
      <c r="BO6" s="3">
        <v>3</v>
      </c>
      <c r="BP6" s="3">
        <v>3</v>
      </c>
      <c r="BQ6" s="3">
        <v>3</v>
      </c>
      <c r="BR6" s="3">
        <v>3</v>
      </c>
      <c r="BS6" s="3">
        <v>3</v>
      </c>
      <c r="BT6" s="3">
        <v>3</v>
      </c>
      <c r="BU6" s="3">
        <v>3</v>
      </c>
      <c r="BV6" s="3">
        <v>3</v>
      </c>
      <c r="BW6" s="3">
        <v>3</v>
      </c>
      <c r="BX6" s="3">
        <v>3</v>
      </c>
      <c r="BY6" s="3">
        <v>3</v>
      </c>
      <c r="BZ6" s="3">
        <v>3</v>
      </c>
      <c r="CA6" s="3">
        <v>3</v>
      </c>
      <c r="CB6" s="3">
        <v>3</v>
      </c>
      <c r="CC6" s="3">
        <v>3</v>
      </c>
      <c r="CD6" s="3">
        <v>3</v>
      </c>
      <c r="CE6" s="3">
        <v>3</v>
      </c>
      <c r="CF6" s="3">
        <v>3</v>
      </c>
      <c r="CG6" s="3">
        <v>3</v>
      </c>
      <c r="CH6" s="3">
        <v>3</v>
      </c>
      <c r="CI6" s="3">
        <v>3</v>
      </c>
      <c r="CJ6" s="3">
        <v>3</v>
      </c>
      <c r="CK6" s="3">
        <v>3</v>
      </c>
      <c r="CL6" s="3">
        <v>3</v>
      </c>
      <c r="CM6" s="3">
        <v>3</v>
      </c>
      <c r="CN6" s="3">
        <v>3</v>
      </c>
      <c r="CO6" s="3">
        <v>3</v>
      </c>
      <c r="CP6" s="3">
        <v>3</v>
      </c>
      <c r="CQ6" s="3">
        <v>3</v>
      </c>
      <c r="CR6" s="2">
        <v>5</v>
      </c>
      <c r="CS6" s="2">
        <v>5</v>
      </c>
      <c r="CT6" s="2">
        <v>5</v>
      </c>
      <c r="CU6" s="2">
        <v>5</v>
      </c>
      <c r="CV6" s="2">
        <v>5</v>
      </c>
      <c r="CW6" s="2">
        <v>5</v>
      </c>
      <c r="CZ6" s="29" t="str">
        <f>main!A2</f>
        <v>Chester Wilkinson</v>
      </c>
      <c r="DA6" s="30">
        <f>SUMIFS(Chars!B$2:B$30,Chars!$A$2:$A$30,calc3!$CZ$6)</f>
        <v>33</v>
      </c>
      <c r="DB6" s="30">
        <f>SUMIFS(Chars!C$2:C$30,Chars!$A$2:$A$30,calc3!$CZ$6)</f>
        <v>30</v>
      </c>
      <c r="DC6" s="30">
        <f>SUMIFS(Chars!D$2:D$30,Chars!$A$2:$A$30,calc3!$CZ$6)</f>
        <v>26</v>
      </c>
      <c r="DD6" s="30">
        <f>SUMIFS(Chars!E$2:E$30,Chars!$A$2:$A$30,calc3!$CZ$6)</f>
        <v>29</v>
      </c>
      <c r="DE6" s="30">
        <f>SUMIFS(Chars!F$2:F$30,Chars!$A$2:$A$30,calc3!$CZ$6)</f>
        <v>39</v>
      </c>
      <c r="DF6" s="30">
        <f>SUMIFS(Chars!G$2:G$30,Chars!$A$2:$A$30,calc3!$CZ$6)</f>
        <v>39</v>
      </c>
      <c r="DG6" s="30">
        <f>SUMIFS(Chars!H$2:H$30,Chars!$A$2:$A$30,calc3!$CZ$6)</f>
        <v>8</v>
      </c>
      <c r="DH6">
        <f>DA6+DB6+DE6+DF6</f>
        <v>141</v>
      </c>
      <c r="DI6">
        <f>$DI$4*(DA6+DB6+DC6+DD6)</f>
        <v>118</v>
      </c>
      <c r="DJ6" s="30">
        <f>SUMIFS(Chars!I$2:I$30,Chars!$A$2:$A$30,calc3!$CZ$6)</f>
        <v>0</v>
      </c>
      <c r="DK6" s="30">
        <f>SUMIFS(Chars!J$2:J$30,Chars!$A$2:$A$30,calc3!$CZ$6)</f>
        <v>0</v>
      </c>
      <c r="DL6" s="30">
        <f>SUMIFS(Chars!K$2:K$30,Chars!$A$2:$A$30,calc3!$CZ$6)</f>
        <v>19</v>
      </c>
      <c r="DT6" s="10" t="s">
        <v>46</v>
      </c>
      <c r="DU6" s="10" t="s">
        <v>38</v>
      </c>
      <c r="DV6" s="10" t="s">
        <v>47</v>
      </c>
      <c r="DW6" s="10" t="s">
        <v>48</v>
      </c>
      <c r="DX6" s="11" t="s">
        <v>41</v>
      </c>
      <c r="DY6" s="10" t="s">
        <v>119</v>
      </c>
    </row>
    <row r="7" spans="1:129" ht="15.75" thickBot="1" x14ac:dyDescent="0.3">
      <c r="A7" s="1">
        <v>35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4">
        <v>1</v>
      </c>
      <c r="AL7" s="4">
        <v>1</v>
      </c>
      <c r="AM7" s="4">
        <v>1</v>
      </c>
      <c r="AN7" s="4">
        <v>1</v>
      </c>
      <c r="AO7" s="4">
        <v>1</v>
      </c>
      <c r="AP7" s="4">
        <v>1</v>
      </c>
      <c r="AQ7" s="4">
        <v>1</v>
      </c>
      <c r="AR7" s="4">
        <v>1</v>
      </c>
      <c r="AS7" s="4">
        <v>1</v>
      </c>
      <c r="AT7" s="4">
        <v>1</v>
      </c>
      <c r="AU7" s="4">
        <v>1</v>
      </c>
      <c r="AV7" s="4">
        <v>1</v>
      </c>
      <c r="AW7" s="4">
        <v>1</v>
      </c>
      <c r="AX7" s="4">
        <v>1</v>
      </c>
      <c r="AY7" s="4">
        <v>1</v>
      </c>
      <c r="AZ7" s="4">
        <v>1</v>
      </c>
      <c r="BA7" s="4">
        <v>1</v>
      </c>
      <c r="BB7" s="4">
        <v>1</v>
      </c>
      <c r="BC7" s="4">
        <v>1</v>
      </c>
      <c r="BD7" s="4">
        <v>1</v>
      </c>
      <c r="BE7" s="4">
        <v>1</v>
      </c>
      <c r="BF7" s="4">
        <v>1</v>
      </c>
      <c r="BG7" s="4">
        <v>1</v>
      </c>
      <c r="BH7" s="4">
        <v>1</v>
      </c>
      <c r="BI7" s="4">
        <v>1</v>
      </c>
      <c r="BJ7" s="4">
        <v>1</v>
      </c>
      <c r="BK7" s="4">
        <v>1</v>
      </c>
      <c r="BL7" s="4">
        <v>1</v>
      </c>
      <c r="BM7" s="4">
        <v>1</v>
      </c>
      <c r="BN7" s="4">
        <v>1</v>
      </c>
      <c r="BO7" s="3">
        <v>3</v>
      </c>
      <c r="BP7" s="3">
        <v>3</v>
      </c>
      <c r="BQ7" s="3">
        <v>3</v>
      </c>
      <c r="BR7" s="3">
        <v>3</v>
      </c>
      <c r="BS7" s="3">
        <v>3</v>
      </c>
      <c r="BT7" s="3">
        <v>3</v>
      </c>
      <c r="BU7" s="3">
        <v>3</v>
      </c>
      <c r="BV7" s="3">
        <v>3</v>
      </c>
      <c r="BW7" s="3">
        <v>3</v>
      </c>
      <c r="BX7" s="3">
        <v>3</v>
      </c>
      <c r="BY7" s="3">
        <v>3</v>
      </c>
      <c r="BZ7" s="3">
        <v>3</v>
      </c>
      <c r="CA7" s="3">
        <v>3</v>
      </c>
      <c r="CB7" s="3">
        <v>3</v>
      </c>
      <c r="CC7" s="3">
        <v>3</v>
      </c>
      <c r="CD7" s="3">
        <v>3</v>
      </c>
      <c r="CE7" s="3">
        <v>3</v>
      </c>
      <c r="CF7" s="3">
        <v>3</v>
      </c>
      <c r="CG7" s="3">
        <v>3</v>
      </c>
      <c r="CH7" s="3">
        <v>3</v>
      </c>
      <c r="CI7" s="3">
        <v>3</v>
      </c>
      <c r="CJ7" s="3">
        <v>3</v>
      </c>
      <c r="CK7" s="3">
        <v>3</v>
      </c>
      <c r="CL7" s="3">
        <v>3</v>
      </c>
      <c r="CM7" s="3">
        <v>3</v>
      </c>
      <c r="CN7" s="3">
        <v>3</v>
      </c>
      <c r="CO7" s="3">
        <v>3</v>
      </c>
      <c r="CP7" s="3">
        <v>3</v>
      </c>
      <c r="CQ7" s="3">
        <v>3</v>
      </c>
      <c r="CR7" s="2">
        <v>5</v>
      </c>
      <c r="CS7" s="2">
        <v>5</v>
      </c>
      <c r="CT7" s="2">
        <v>5</v>
      </c>
      <c r="CU7" s="2">
        <v>5</v>
      </c>
      <c r="CV7" s="2">
        <v>5</v>
      </c>
      <c r="CW7" s="2">
        <v>5</v>
      </c>
      <c r="CZ7" s="29" t="str">
        <f>main!A3</f>
        <v>Alexander Ashley</v>
      </c>
      <c r="DA7" s="30">
        <f>SUMIFS(Chars!B$2:B$30,Chars!$A$2:$A$30,calc3!$CZ$7)</f>
        <v>8</v>
      </c>
      <c r="DB7" s="30">
        <f>SUMIFS(Chars!C$2:C$30,Chars!$A$2:$A$30,calc3!$CZ$7)</f>
        <v>25</v>
      </c>
      <c r="DC7" s="30">
        <f>SUMIFS(Chars!D$2:D$30,Chars!$A$2:$A$30,calc3!$CZ$7)</f>
        <v>21</v>
      </c>
      <c r="DD7" s="30">
        <f>SUMIFS(Chars!E$2:E$30,Chars!$A$2:$A$30,calc3!$CZ$7)</f>
        <v>27</v>
      </c>
      <c r="DE7" s="30">
        <f>SUMIFS(Chars!F$2:F$30,Chars!$A$2:$A$30,calc3!$CZ$7)</f>
        <v>14</v>
      </c>
      <c r="DF7" s="30">
        <f>SUMIFS(Chars!G$2:G$30,Chars!$A$2:$A$30,calc3!$CZ$7)</f>
        <v>6</v>
      </c>
      <c r="DG7" s="30">
        <f>SUMIFS(Chars!H$2:H$30,Chars!$A$2:$A$30,calc3!$CZ$7)</f>
        <v>12</v>
      </c>
      <c r="DH7">
        <f>DA7+DB7+DE7+DF7</f>
        <v>53</v>
      </c>
      <c r="DI7">
        <f>$DI$4*(DA7+DB7+DC7+DD7)</f>
        <v>81</v>
      </c>
      <c r="DJ7" s="30">
        <f>SUMIFS(Chars!I$2:I$30,Chars!$A$2:$A$30,calc3!$CZ$7)</f>
        <v>22</v>
      </c>
      <c r="DK7" s="30">
        <f>SUMIFS(Chars!J$2:J$30,Chars!$A$2:$A$30,calc3!$CZ$7)</f>
        <v>0</v>
      </c>
      <c r="DL7" s="30">
        <f>SUMIFS(Chars!K$2:K$30,Chars!$A$2:$A$30,calc3!$CZ$7)</f>
        <v>0</v>
      </c>
      <c r="DT7" s="22" t="s">
        <v>82</v>
      </c>
      <c r="DU7" s="22" t="s">
        <v>81</v>
      </c>
      <c r="DV7" s="22" t="s">
        <v>100</v>
      </c>
    </row>
    <row r="8" spans="1:129" ht="15.75" thickBot="1" x14ac:dyDescent="0.3">
      <c r="A8" s="1">
        <v>34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4">
        <v>1</v>
      </c>
      <c r="AL8" s="4">
        <v>1</v>
      </c>
      <c r="AM8" s="4">
        <v>1</v>
      </c>
      <c r="AN8" s="4">
        <v>1</v>
      </c>
      <c r="AO8" s="4">
        <v>1</v>
      </c>
      <c r="AP8" s="4">
        <v>1</v>
      </c>
      <c r="AQ8" s="4">
        <v>1</v>
      </c>
      <c r="AR8" s="4">
        <v>1</v>
      </c>
      <c r="AS8" s="4">
        <v>1</v>
      </c>
      <c r="AT8" s="4">
        <v>1</v>
      </c>
      <c r="AU8" s="4">
        <v>1</v>
      </c>
      <c r="AV8" s="4">
        <v>1</v>
      </c>
      <c r="AW8" s="4">
        <v>1</v>
      </c>
      <c r="AX8" s="4">
        <v>1</v>
      </c>
      <c r="AY8" s="4">
        <v>1</v>
      </c>
      <c r="AZ8" s="4">
        <v>1</v>
      </c>
      <c r="BA8" s="4">
        <v>1</v>
      </c>
      <c r="BB8" s="4">
        <v>1</v>
      </c>
      <c r="BC8" s="4">
        <v>1</v>
      </c>
      <c r="BD8" s="4">
        <v>1</v>
      </c>
      <c r="BE8" s="4">
        <v>1</v>
      </c>
      <c r="BF8" s="4">
        <v>1</v>
      </c>
      <c r="BG8" s="4">
        <v>1</v>
      </c>
      <c r="BH8" s="4">
        <v>1</v>
      </c>
      <c r="BI8" s="4">
        <v>1</v>
      </c>
      <c r="BJ8" s="4">
        <v>1</v>
      </c>
      <c r="BK8" s="4">
        <v>1</v>
      </c>
      <c r="BL8" s="4">
        <v>1</v>
      </c>
      <c r="BM8" s="4">
        <v>1</v>
      </c>
      <c r="BN8" s="4">
        <v>1</v>
      </c>
      <c r="BO8" s="3">
        <v>3</v>
      </c>
      <c r="BP8" s="3">
        <v>3</v>
      </c>
      <c r="BQ8" s="3">
        <v>3</v>
      </c>
      <c r="BR8" s="3">
        <v>3</v>
      </c>
      <c r="BS8" s="3">
        <v>3</v>
      </c>
      <c r="BT8" s="3">
        <v>3</v>
      </c>
      <c r="BU8" s="3">
        <v>3</v>
      </c>
      <c r="BV8" s="3">
        <v>3</v>
      </c>
      <c r="BW8" s="3">
        <v>3</v>
      </c>
      <c r="BX8" s="3">
        <v>3</v>
      </c>
      <c r="BY8" s="3">
        <v>3</v>
      </c>
      <c r="BZ8" s="3">
        <v>3</v>
      </c>
      <c r="CA8" s="3">
        <v>3</v>
      </c>
      <c r="CB8" s="3">
        <v>3</v>
      </c>
      <c r="CC8" s="3">
        <v>3</v>
      </c>
      <c r="CD8" s="3">
        <v>3</v>
      </c>
      <c r="CE8" s="3">
        <v>3</v>
      </c>
      <c r="CF8" s="3">
        <v>3</v>
      </c>
      <c r="CG8" s="3">
        <v>3</v>
      </c>
      <c r="CH8" s="3">
        <v>3</v>
      </c>
      <c r="CI8" s="3">
        <v>3</v>
      </c>
      <c r="CJ8" s="3">
        <v>3</v>
      </c>
      <c r="CK8" s="3">
        <v>3</v>
      </c>
      <c r="CL8" s="3">
        <v>3</v>
      </c>
      <c r="CM8" s="3">
        <v>3</v>
      </c>
      <c r="CN8" s="3">
        <v>3</v>
      </c>
      <c r="CO8" s="3">
        <v>3</v>
      </c>
      <c r="CP8" s="3">
        <v>3</v>
      </c>
      <c r="CQ8" s="3">
        <v>3</v>
      </c>
      <c r="CR8" s="2">
        <v>5</v>
      </c>
      <c r="CS8" s="2">
        <v>5</v>
      </c>
      <c r="CT8" s="2">
        <v>5</v>
      </c>
      <c r="CU8" s="2">
        <v>5</v>
      </c>
      <c r="CV8" s="2">
        <v>5</v>
      </c>
      <c r="CW8" s="2">
        <v>5</v>
      </c>
      <c r="CZ8" s="31"/>
      <c r="DA8" s="49"/>
      <c r="DB8" s="49"/>
      <c r="DC8" s="49"/>
      <c r="DD8" s="49"/>
      <c r="DE8" s="49"/>
      <c r="DF8" s="49"/>
      <c r="DG8" s="49"/>
      <c r="DT8">
        <v>0</v>
      </c>
      <c r="DU8">
        <v>2</v>
      </c>
      <c r="DV8" s="10" t="s">
        <v>32</v>
      </c>
    </row>
    <row r="9" spans="1:129" ht="30.75" thickBot="1" x14ac:dyDescent="0.3">
      <c r="A9" s="1">
        <v>33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4">
        <v>1</v>
      </c>
      <c r="AL9" s="4">
        <v>1</v>
      </c>
      <c r="AM9" s="4">
        <v>1</v>
      </c>
      <c r="AN9" s="4">
        <v>1</v>
      </c>
      <c r="AO9" s="4">
        <v>1</v>
      </c>
      <c r="AP9" s="4">
        <v>1</v>
      </c>
      <c r="AQ9" s="4">
        <v>1</v>
      </c>
      <c r="AR9" s="4">
        <v>1</v>
      </c>
      <c r="AS9" s="4">
        <v>1</v>
      </c>
      <c r="AT9" s="4">
        <v>1</v>
      </c>
      <c r="AU9" s="4">
        <v>1</v>
      </c>
      <c r="AV9" s="4">
        <v>1</v>
      </c>
      <c r="AW9" s="4">
        <v>1</v>
      </c>
      <c r="AX9" s="4">
        <v>1</v>
      </c>
      <c r="AY9" s="4">
        <v>1</v>
      </c>
      <c r="AZ9" s="4">
        <v>1</v>
      </c>
      <c r="BA9" s="4">
        <v>1</v>
      </c>
      <c r="BB9" s="4">
        <v>1</v>
      </c>
      <c r="BC9" s="4">
        <v>1</v>
      </c>
      <c r="BD9" s="4">
        <v>1</v>
      </c>
      <c r="BE9" s="4">
        <v>1</v>
      </c>
      <c r="BF9" s="4">
        <v>1</v>
      </c>
      <c r="BG9" s="4">
        <v>1</v>
      </c>
      <c r="BH9" s="4">
        <v>1</v>
      </c>
      <c r="BI9" s="4">
        <v>1</v>
      </c>
      <c r="BJ9" s="4">
        <v>1</v>
      </c>
      <c r="BK9" s="4">
        <v>1</v>
      </c>
      <c r="BL9" s="4">
        <v>1</v>
      </c>
      <c r="BM9" s="4">
        <v>1</v>
      </c>
      <c r="BN9" s="4">
        <v>1</v>
      </c>
      <c r="BO9" s="3">
        <v>3</v>
      </c>
      <c r="BP9" s="3">
        <v>3</v>
      </c>
      <c r="BQ9" s="3">
        <v>3</v>
      </c>
      <c r="BR9" s="3">
        <v>3</v>
      </c>
      <c r="BS9" s="3">
        <v>3</v>
      </c>
      <c r="BT9" s="3">
        <v>3</v>
      </c>
      <c r="BU9" s="3">
        <v>3</v>
      </c>
      <c r="BV9" s="3">
        <v>3</v>
      </c>
      <c r="BW9" s="3">
        <v>3</v>
      </c>
      <c r="BX9" s="3">
        <v>3</v>
      </c>
      <c r="BY9" s="3">
        <v>3</v>
      </c>
      <c r="BZ9" s="3">
        <v>3</v>
      </c>
      <c r="CA9" s="3">
        <v>3</v>
      </c>
      <c r="CB9" s="3">
        <v>3</v>
      </c>
      <c r="CC9" s="3">
        <v>3</v>
      </c>
      <c r="CD9" s="3">
        <v>3</v>
      </c>
      <c r="CE9" s="3">
        <v>3</v>
      </c>
      <c r="CF9" s="3">
        <v>3</v>
      </c>
      <c r="CG9" s="3">
        <v>3</v>
      </c>
      <c r="CH9" s="3">
        <v>3</v>
      </c>
      <c r="CI9" s="3">
        <v>3</v>
      </c>
      <c r="CJ9" s="3">
        <v>3</v>
      </c>
      <c r="CK9" s="3">
        <v>3</v>
      </c>
      <c r="CL9" s="3">
        <v>3</v>
      </c>
      <c r="CM9" s="3">
        <v>3</v>
      </c>
      <c r="CN9" s="3">
        <v>3</v>
      </c>
      <c r="CO9" s="3">
        <v>3</v>
      </c>
      <c r="CP9" s="3">
        <v>3</v>
      </c>
      <c r="CQ9" s="3">
        <v>3</v>
      </c>
      <c r="CR9" s="2">
        <v>5</v>
      </c>
      <c r="CS9" s="2">
        <v>5</v>
      </c>
      <c r="CT9" s="2">
        <v>5</v>
      </c>
      <c r="CU9" s="2">
        <v>5</v>
      </c>
      <c r="CV9" s="2">
        <v>5</v>
      </c>
      <c r="CW9" s="2">
        <v>5</v>
      </c>
      <c r="DP9" s="35" t="s">
        <v>49</v>
      </c>
      <c r="DQ9" s="46" t="s">
        <v>51</v>
      </c>
      <c r="DT9">
        <v>1</v>
      </c>
      <c r="DU9">
        <v>2</v>
      </c>
      <c r="DV9" s="10" t="s">
        <v>32</v>
      </c>
    </row>
    <row r="10" spans="1:129" ht="15.75" thickBot="1" x14ac:dyDescent="0.3">
      <c r="A10" s="1">
        <v>32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4">
        <v>1</v>
      </c>
      <c r="AL10" s="4">
        <v>1</v>
      </c>
      <c r="AM10" s="4">
        <v>1</v>
      </c>
      <c r="AN10" s="4">
        <v>1</v>
      </c>
      <c r="AO10" s="4">
        <v>1</v>
      </c>
      <c r="AP10" s="4">
        <v>1</v>
      </c>
      <c r="AQ10" s="4">
        <v>1</v>
      </c>
      <c r="AR10" s="4">
        <v>1</v>
      </c>
      <c r="AS10" s="4">
        <v>1</v>
      </c>
      <c r="AT10" s="4">
        <v>1</v>
      </c>
      <c r="AU10" s="4">
        <v>1</v>
      </c>
      <c r="AV10" s="4">
        <v>1</v>
      </c>
      <c r="AW10" s="4">
        <v>1</v>
      </c>
      <c r="AX10" s="4">
        <v>1</v>
      </c>
      <c r="AY10" s="4">
        <v>1</v>
      </c>
      <c r="AZ10" s="4">
        <v>1</v>
      </c>
      <c r="BA10" s="4">
        <v>1</v>
      </c>
      <c r="BB10" s="4">
        <v>1</v>
      </c>
      <c r="BC10" s="4">
        <v>1</v>
      </c>
      <c r="BD10" s="4">
        <v>1</v>
      </c>
      <c r="BE10" s="4">
        <v>1</v>
      </c>
      <c r="BF10" s="4">
        <v>1</v>
      </c>
      <c r="BG10" s="4">
        <v>1</v>
      </c>
      <c r="BH10" s="4">
        <v>1</v>
      </c>
      <c r="BI10" s="4">
        <v>1</v>
      </c>
      <c r="BJ10" s="4">
        <v>1</v>
      </c>
      <c r="BK10" s="4">
        <v>1</v>
      </c>
      <c r="BL10" s="4">
        <v>1</v>
      </c>
      <c r="BM10" s="4">
        <v>1</v>
      </c>
      <c r="BN10" s="4">
        <v>1</v>
      </c>
      <c r="BO10" s="3">
        <v>3</v>
      </c>
      <c r="BP10" s="3">
        <v>3</v>
      </c>
      <c r="BQ10" s="3">
        <v>3</v>
      </c>
      <c r="BR10" s="3">
        <v>3</v>
      </c>
      <c r="BS10" s="3">
        <v>3</v>
      </c>
      <c r="BT10" s="3">
        <v>3</v>
      </c>
      <c r="BU10" s="3">
        <v>3</v>
      </c>
      <c r="BV10" s="3">
        <v>3</v>
      </c>
      <c r="BW10" s="3">
        <v>3</v>
      </c>
      <c r="BX10" s="3">
        <v>3</v>
      </c>
      <c r="BY10" s="3">
        <v>3</v>
      </c>
      <c r="BZ10" s="3">
        <v>3</v>
      </c>
      <c r="CA10" s="3">
        <v>3</v>
      </c>
      <c r="CB10" s="3">
        <v>3</v>
      </c>
      <c r="CC10" s="3">
        <v>3</v>
      </c>
      <c r="CD10" s="3">
        <v>3</v>
      </c>
      <c r="CE10" s="3">
        <v>3</v>
      </c>
      <c r="CF10" s="3">
        <v>3</v>
      </c>
      <c r="CG10" s="3">
        <v>3</v>
      </c>
      <c r="CH10" s="3">
        <v>3</v>
      </c>
      <c r="CI10" s="3">
        <v>3</v>
      </c>
      <c r="CJ10" s="3">
        <v>3</v>
      </c>
      <c r="CK10" s="3">
        <v>3</v>
      </c>
      <c r="CL10" s="3">
        <v>3</v>
      </c>
      <c r="CM10" s="3">
        <v>3</v>
      </c>
      <c r="CN10" s="3">
        <v>3</v>
      </c>
      <c r="CO10" s="3">
        <v>3</v>
      </c>
      <c r="CP10" s="3">
        <v>3</v>
      </c>
      <c r="CQ10" s="3">
        <v>3</v>
      </c>
      <c r="CR10" s="2">
        <v>5</v>
      </c>
      <c r="CS10" s="2">
        <v>5</v>
      </c>
      <c r="CT10" s="2">
        <v>5</v>
      </c>
      <c r="CU10" s="2">
        <v>5</v>
      </c>
      <c r="CV10" s="2">
        <v>5</v>
      </c>
      <c r="CW10" s="2">
        <v>5</v>
      </c>
      <c r="DA10" s="45" t="s">
        <v>26</v>
      </c>
      <c r="DB10" s="45"/>
      <c r="DC10" s="45"/>
      <c r="DD10" s="45"/>
      <c r="DE10" s="45"/>
      <c r="DF10" s="45"/>
      <c r="DG10" s="45"/>
      <c r="DH10" s="1" t="s">
        <v>9</v>
      </c>
      <c r="DI10" s="1" t="s">
        <v>86</v>
      </c>
      <c r="DJ10" s="1" t="s">
        <v>88</v>
      </c>
      <c r="DP10" s="13"/>
      <c r="DQ10" s="47"/>
      <c r="DT10">
        <v>2</v>
      </c>
      <c r="DU10">
        <v>2</v>
      </c>
      <c r="DV10" s="10" t="s">
        <v>32</v>
      </c>
    </row>
    <row r="11" spans="1:129" ht="15.75" thickBot="1" x14ac:dyDescent="0.3">
      <c r="A11" s="1">
        <v>31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1</v>
      </c>
      <c r="AQ11" s="4">
        <v>1</v>
      </c>
      <c r="AR11" s="4">
        <v>1</v>
      </c>
      <c r="AS11" s="4">
        <v>1</v>
      </c>
      <c r="AT11" s="4">
        <v>1</v>
      </c>
      <c r="AU11" s="4">
        <v>1</v>
      </c>
      <c r="AV11" s="4">
        <v>1</v>
      </c>
      <c r="AW11" s="4">
        <v>1</v>
      </c>
      <c r="AX11" s="4">
        <v>1</v>
      </c>
      <c r="AY11" s="4">
        <v>1</v>
      </c>
      <c r="AZ11" s="4">
        <v>1</v>
      </c>
      <c r="BA11" s="4">
        <v>1</v>
      </c>
      <c r="BB11" s="4">
        <v>1</v>
      </c>
      <c r="BC11" s="4">
        <v>1</v>
      </c>
      <c r="BD11" s="4">
        <v>1</v>
      </c>
      <c r="BE11" s="4">
        <v>1</v>
      </c>
      <c r="BF11" s="4">
        <v>1</v>
      </c>
      <c r="BG11" s="4">
        <v>1</v>
      </c>
      <c r="BH11" s="4">
        <v>1</v>
      </c>
      <c r="BI11" s="4">
        <v>1</v>
      </c>
      <c r="BJ11" s="4">
        <v>1</v>
      </c>
      <c r="BK11" s="4">
        <v>1</v>
      </c>
      <c r="BL11" s="4">
        <v>1</v>
      </c>
      <c r="BM11" s="4">
        <v>1</v>
      </c>
      <c r="BN11" s="4">
        <v>1</v>
      </c>
      <c r="BO11" s="3">
        <v>3</v>
      </c>
      <c r="BP11" s="3">
        <v>3</v>
      </c>
      <c r="BQ11" s="3">
        <v>3</v>
      </c>
      <c r="BR11" s="3">
        <v>3</v>
      </c>
      <c r="BS11" s="3">
        <v>3</v>
      </c>
      <c r="BT11" s="3">
        <v>3</v>
      </c>
      <c r="BU11" s="3">
        <v>3</v>
      </c>
      <c r="BV11" s="3">
        <v>3</v>
      </c>
      <c r="BW11" s="3">
        <v>3</v>
      </c>
      <c r="BX11" s="3">
        <v>3</v>
      </c>
      <c r="BY11" s="3">
        <v>3</v>
      </c>
      <c r="BZ11" s="3">
        <v>3</v>
      </c>
      <c r="CA11" s="3">
        <v>3</v>
      </c>
      <c r="CB11" s="3">
        <v>3</v>
      </c>
      <c r="CC11" s="3">
        <v>3</v>
      </c>
      <c r="CD11" s="3">
        <v>3</v>
      </c>
      <c r="CE11" s="3">
        <v>3</v>
      </c>
      <c r="CF11" s="3">
        <v>3</v>
      </c>
      <c r="CG11" s="3">
        <v>3</v>
      </c>
      <c r="CH11" s="3">
        <v>3</v>
      </c>
      <c r="CI11" s="3">
        <v>3</v>
      </c>
      <c r="CJ11" s="3">
        <v>3</v>
      </c>
      <c r="CK11" s="3">
        <v>3</v>
      </c>
      <c r="CL11" s="3">
        <v>3</v>
      </c>
      <c r="CM11" s="3">
        <v>3</v>
      </c>
      <c r="CN11" s="3">
        <v>3</v>
      </c>
      <c r="CO11" s="3">
        <v>3</v>
      </c>
      <c r="CP11" s="3">
        <v>3</v>
      </c>
      <c r="CQ11" s="3">
        <v>3</v>
      </c>
      <c r="CR11" s="2">
        <v>5</v>
      </c>
      <c r="CS11" s="2">
        <v>5</v>
      </c>
      <c r="CT11" s="2">
        <v>5</v>
      </c>
      <c r="CU11" s="2">
        <v>5</v>
      </c>
      <c r="CV11" s="2">
        <v>5</v>
      </c>
      <c r="CW11" s="2">
        <v>5</v>
      </c>
      <c r="CY11" s="1" t="s">
        <v>10</v>
      </c>
      <c r="CZ11" s="1" t="str">
        <f>$CZ$6</f>
        <v>Chester Wilkinson</v>
      </c>
      <c r="DA11">
        <f ca="1">RANDBETWEEN(0,99)</f>
        <v>24</v>
      </c>
      <c r="DB11">
        <f t="shared" ref="DB11:DH26" ca="1" si="1">RANDBETWEEN(0,99)</f>
        <v>23</v>
      </c>
      <c r="DC11">
        <f t="shared" ca="1" si="1"/>
        <v>64</v>
      </c>
      <c r="DD11">
        <f t="shared" ca="1" si="1"/>
        <v>59</v>
      </c>
      <c r="DE11">
        <f t="shared" ca="1" si="1"/>
        <v>87</v>
      </c>
      <c r="DF11">
        <f t="shared" ca="1" si="1"/>
        <v>44</v>
      </c>
      <c r="DG11">
        <f t="shared" ca="1" si="1"/>
        <v>41</v>
      </c>
      <c r="DH11">
        <f t="shared" ca="1" si="1"/>
        <v>91</v>
      </c>
      <c r="DI11">
        <f>SUMIFS($DS$31:$DS$111,$DR$31:$DR$111,DB$6+DF$6)</f>
        <v>-4</v>
      </c>
      <c r="DJ11">
        <f>$DC$6</f>
        <v>26</v>
      </c>
      <c r="DP11" s="36" t="s">
        <v>1</v>
      </c>
      <c r="DQ11" s="47"/>
      <c r="DT11">
        <v>3</v>
      </c>
      <c r="DU11">
        <v>2</v>
      </c>
      <c r="DV11" s="10" t="s">
        <v>32</v>
      </c>
    </row>
    <row r="12" spans="1:129" ht="15.75" thickBot="1" x14ac:dyDescent="0.3">
      <c r="A12" s="1">
        <v>30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4">
        <v>1</v>
      </c>
      <c r="AL12" s="4">
        <v>1</v>
      </c>
      <c r="AM12" s="4">
        <v>1</v>
      </c>
      <c r="AN12" s="4">
        <v>1</v>
      </c>
      <c r="AO12" s="4">
        <v>1</v>
      </c>
      <c r="AP12" s="4">
        <v>1</v>
      </c>
      <c r="AQ12" s="4">
        <v>1</v>
      </c>
      <c r="AR12" s="4">
        <v>1</v>
      </c>
      <c r="AS12" s="4">
        <v>1</v>
      </c>
      <c r="AT12" s="4">
        <v>1</v>
      </c>
      <c r="AU12" s="4">
        <v>1</v>
      </c>
      <c r="AV12" s="4">
        <v>1</v>
      </c>
      <c r="AW12" s="4">
        <v>1</v>
      </c>
      <c r="AX12" s="4">
        <v>1</v>
      </c>
      <c r="AY12" s="4">
        <v>1</v>
      </c>
      <c r="AZ12" s="4">
        <v>1</v>
      </c>
      <c r="BA12" s="4">
        <v>1</v>
      </c>
      <c r="BB12" s="4">
        <v>1</v>
      </c>
      <c r="BC12" s="4">
        <v>1</v>
      </c>
      <c r="BD12" s="4">
        <v>1</v>
      </c>
      <c r="BE12" s="4">
        <v>1</v>
      </c>
      <c r="BF12" s="4">
        <v>1</v>
      </c>
      <c r="BG12" s="4">
        <v>1</v>
      </c>
      <c r="BH12" s="4">
        <v>1</v>
      </c>
      <c r="BI12" s="4">
        <v>1</v>
      </c>
      <c r="BJ12" s="4">
        <v>1</v>
      </c>
      <c r="BK12" s="4">
        <v>1</v>
      </c>
      <c r="BL12" s="4">
        <v>1</v>
      </c>
      <c r="BM12" s="4">
        <v>1</v>
      </c>
      <c r="BN12" s="4">
        <v>1</v>
      </c>
      <c r="BO12" s="3">
        <v>3</v>
      </c>
      <c r="BP12" s="3">
        <v>3</v>
      </c>
      <c r="BQ12" s="3">
        <v>3</v>
      </c>
      <c r="BR12" s="3">
        <v>3</v>
      </c>
      <c r="BS12" s="3">
        <v>3</v>
      </c>
      <c r="BT12" s="3">
        <v>3</v>
      </c>
      <c r="BU12" s="3">
        <v>3</v>
      </c>
      <c r="BV12" s="3">
        <v>3</v>
      </c>
      <c r="BW12" s="3">
        <v>3</v>
      </c>
      <c r="BX12" s="3">
        <v>3</v>
      </c>
      <c r="BY12" s="3">
        <v>3</v>
      </c>
      <c r="BZ12" s="3">
        <v>3</v>
      </c>
      <c r="CA12" s="3">
        <v>3</v>
      </c>
      <c r="CB12" s="3">
        <v>3</v>
      </c>
      <c r="CC12" s="3">
        <v>3</v>
      </c>
      <c r="CD12" s="3">
        <v>3</v>
      </c>
      <c r="CE12" s="3">
        <v>3</v>
      </c>
      <c r="CF12" s="3">
        <v>3</v>
      </c>
      <c r="CG12" s="3">
        <v>3</v>
      </c>
      <c r="CH12" s="3">
        <v>3</v>
      </c>
      <c r="CI12" s="3">
        <v>3</v>
      </c>
      <c r="CJ12" s="3">
        <v>3</v>
      </c>
      <c r="CK12" s="3">
        <v>3</v>
      </c>
      <c r="CL12" s="3">
        <v>3</v>
      </c>
      <c r="CM12" s="3">
        <v>3</v>
      </c>
      <c r="CN12" s="3">
        <v>3</v>
      </c>
      <c r="CO12" s="3">
        <v>3</v>
      </c>
      <c r="CP12" s="3">
        <v>3</v>
      </c>
      <c r="CQ12" s="3">
        <v>3</v>
      </c>
      <c r="CR12" s="2">
        <v>5</v>
      </c>
      <c r="CS12" s="2">
        <v>5</v>
      </c>
      <c r="CT12" s="2">
        <v>5</v>
      </c>
      <c r="CU12" s="2">
        <v>5</v>
      </c>
      <c r="CV12" s="2">
        <v>5</v>
      </c>
      <c r="CW12" s="2">
        <v>5</v>
      </c>
      <c r="CY12" s="1" t="s">
        <v>11</v>
      </c>
      <c r="CZ12" s="1" t="str">
        <f>$CZ$7</f>
        <v>Alexander Ashley</v>
      </c>
      <c r="DA12">
        <f t="shared" ref="DA12:DH27" ca="1" si="2">RANDBETWEEN(0,99)</f>
        <v>30</v>
      </c>
      <c r="DB12">
        <f t="shared" ca="1" si="1"/>
        <v>17</v>
      </c>
      <c r="DC12">
        <f t="shared" ca="1" si="1"/>
        <v>31</v>
      </c>
      <c r="DD12">
        <f t="shared" ca="1" si="1"/>
        <v>10</v>
      </c>
      <c r="DE12">
        <f t="shared" ca="1" si="1"/>
        <v>71</v>
      </c>
      <c r="DF12">
        <f t="shared" ca="1" si="1"/>
        <v>40</v>
      </c>
      <c r="DG12">
        <f t="shared" ca="1" si="1"/>
        <v>22</v>
      </c>
      <c r="DH12">
        <f t="shared" ca="1" si="1"/>
        <v>98</v>
      </c>
      <c r="DI12">
        <f>SUMIFS($DS$31:$DS$111,$DR$31:$DR$111,DB$7+DF$7)</f>
        <v>-2</v>
      </c>
      <c r="DJ12">
        <f>$DC$7</f>
        <v>21</v>
      </c>
      <c r="DP12" s="13"/>
      <c r="DQ12" s="47"/>
      <c r="DT12">
        <v>4</v>
      </c>
      <c r="DU12">
        <v>2</v>
      </c>
      <c r="DV12" s="10" t="s">
        <v>32</v>
      </c>
    </row>
    <row r="13" spans="1:129" ht="15.75" thickBot="1" x14ac:dyDescent="0.3">
      <c r="A13" s="1">
        <v>29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1</v>
      </c>
      <c r="BE13" s="4">
        <v>1</v>
      </c>
      <c r="BF13" s="4">
        <v>1</v>
      </c>
      <c r="BG13" s="4">
        <v>1</v>
      </c>
      <c r="BH13" s="4">
        <v>1</v>
      </c>
      <c r="BI13" s="4">
        <v>1</v>
      </c>
      <c r="BJ13" s="4">
        <v>1</v>
      </c>
      <c r="BK13" s="4">
        <v>1</v>
      </c>
      <c r="BL13" s="4">
        <v>1</v>
      </c>
      <c r="BM13" s="4">
        <v>1</v>
      </c>
      <c r="BN13" s="4">
        <v>1</v>
      </c>
      <c r="BO13" s="4">
        <v>1</v>
      </c>
      <c r="BP13" s="4">
        <v>1</v>
      </c>
      <c r="BQ13" s="4">
        <v>1</v>
      </c>
      <c r="BR13" s="4">
        <v>1</v>
      </c>
      <c r="BS13" s="4">
        <v>1</v>
      </c>
      <c r="BT13" s="3">
        <v>3</v>
      </c>
      <c r="BU13" s="3">
        <v>3</v>
      </c>
      <c r="BV13" s="3">
        <v>3</v>
      </c>
      <c r="BW13" s="3">
        <v>3</v>
      </c>
      <c r="BX13" s="3">
        <v>3</v>
      </c>
      <c r="BY13" s="3">
        <v>3</v>
      </c>
      <c r="BZ13" s="3">
        <v>3</v>
      </c>
      <c r="CA13" s="3">
        <v>3</v>
      </c>
      <c r="CB13" s="3">
        <v>3</v>
      </c>
      <c r="CC13" s="3">
        <v>3</v>
      </c>
      <c r="CD13" s="3">
        <v>3</v>
      </c>
      <c r="CE13" s="3">
        <v>3</v>
      </c>
      <c r="CF13" s="3">
        <v>3</v>
      </c>
      <c r="CG13" s="3">
        <v>3</v>
      </c>
      <c r="CH13" s="3">
        <v>3</v>
      </c>
      <c r="CI13" s="3">
        <v>3</v>
      </c>
      <c r="CJ13" s="3">
        <v>3</v>
      </c>
      <c r="CK13" s="3">
        <v>3</v>
      </c>
      <c r="CL13" s="3">
        <v>3</v>
      </c>
      <c r="CM13" s="3">
        <v>3</v>
      </c>
      <c r="CN13" s="3">
        <v>3</v>
      </c>
      <c r="CO13" s="3">
        <v>3</v>
      </c>
      <c r="CP13" s="3">
        <v>3</v>
      </c>
      <c r="CQ13" s="3">
        <v>3</v>
      </c>
      <c r="CR13" s="2">
        <v>5</v>
      </c>
      <c r="CS13" s="2">
        <v>5</v>
      </c>
      <c r="CT13" s="2">
        <v>5</v>
      </c>
      <c r="CU13" s="2">
        <v>5</v>
      </c>
      <c r="CV13" s="2">
        <v>5</v>
      </c>
      <c r="CW13" s="2">
        <v>5</v>
      </c>
      <c r="CY13" s="1" t="s">
        <v>12</v>
      </c>
      <c r="CZ13" s="1" t="str">
        <f>$CZ$6</f>
        <v>Chester Wilkinson</v>
      </c>
      <c r="DA13">
        <f t="shared" ca="1" si="2"/>
        <v>7</v>
      </c>
      <c r="DB13">
        <f t="shared" ca="1" si="1"/>
        <v>12</v>
      </c>
      <c r="DC13">
        <f t="shared" ca="1" si="1"/>
        <v>17</v>
      </c>
      <c r="DD13">
        <f t="shared" ca="1" si="1"/>
        <v>16</v>
      </c>
      <c r="DE13">
        <f t="shared" ca="1" si="1"/>
        <v>40</v>
      </c>
      <c r="DF13">
        <f t="shared" ca="1" si="1"/>
        <v>70</v>
      </c>
      <c r="DG13">
        <f t="shared" ca="1" si="1"/>
        <v>81</v>
      </c>
      <c r="DH13">
        <f t="shared" ca="1" si="1"/>
        <v>44</v>
      </c>
      <c r="DI13">
        <f>SUMIFS($DS$31:$DS$111,$DR$31:$DR$111,DB$6+DF$6)</f>
        <v>-4</v>
      </c>
      <c r="DJ13">
        <f>$DC$6</f>
        <v>26</v>
      </c>
      <c r="DP13" s="37" t="s">
        <v>50</v>
      </c>
      <c r="DQ13" s="48"/>
      <c r="DT13">
        <v>5</v>
      </c>
      <c r="DU13">
        <v>2</v>
      </c>
      <c r="DV13" s="10" t="s">
        <v>32</v>
      </c>
    </row>
    <row r="14" spans="1:129" ht="30.75" thickBot="1" x14ac:dyDescent="0.3">
      <c r="A14" s="1">
        <v>28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4">
        <v>1</v>
      </c>
      <c r="AQ14" s="4">
        <v>1</v>
      </c>
      <c r="AR14" s="4">
        <v>1</v>
      </c>
      <c r="AS14" s="4">
        <v>1</v>
      </c>
      <c r="AT14" s="4">
        <v>1</v>
      </c>
      <c r="AU14" s="4">
        <v>1</v>
      </c>
      <c r="AV14" s="4">
        <v>1</v>
      </c>
      <c r="AW14" s="4">
        <v>1</v>
      </c>
      <c r="AX14" s="4">
        <v>1</v>
      </c>
      <c r="AY14" s="4">
        <v>1</v>
      </c>
      <c r="AZ14" s="4">
        <v>1</v>
      </c>
      <c r="BA14" s="4">
        <v>1</v>
      </c>
      <c r="BB14" s="4">
        <v>1</v>
      </c>
      <c r="BC14" s="4">
        <v>1</v>
      </c>
      <c r="BD14" s="4">
        <v>1</v>
      </c>
      <c r="BE14" s="4">
        <v>1</v>
      </c>
      <c r="BF14" s="4">
        <v>1</v>
      </c>
      <c r="BG14" s="4">
        <v>1</v>
      </c>
      <c r="BH14" s="4">
        <v>1</v>
      </c>
      <c r="BI14" s="4">
        <v>1</v>
      </c>
      <c r="BJ14" s="4">
        <v>1</v>
      </c>
      <c r="BK14" s="4">
        <v>1</v>
      </c>
      <c r="BL14" s="4">
        <v>1</v>
      </c>
      <c r="BM14" s="4">
        <v>1</v>
      </c>
      <c r="BN14" s="4">
        <v>1</v>
      </c>
      <c r="BO14" s="4">
        <v>1</v>
      </c>
      <c r="BP14" s="4">
        <v>1</v>
      </c>
      <c r="BQ14" s="4">
        <v>1</v>
      </c>
      <c r="BR14" s="4">
        <v>1</v>
      </c>
      <c r="BS14" s="4">
        <v>1</v>
      </c>
      <c r="BT14" s="3">
        <v>3</v>
      </c>
      <c r="BU14" s="3">
        <v>3</v>
      </c>
      <c r="BV14" s="3">
        <v>3</v>
      </c>
      <c r="BW14" s="3">
        <v>3</v>
      </c>
      <c r="BX14" s="3">
        <v>3</v>
      </c>
      <c r="BY14" s="3">
        <v>3</v>
      </c>
      <c r="BZ14" s="3">
        <v>3</v>
      </c>
      <c r="CA14" s="3">
        <v>3</v>
      </c>
      <c r="CB14" s="3">
        <v>3</v>
      </c>
      <c r="CC14" s="3">
        <v>3</v>
      </c>
      <c r="CD14" s="3">
        <v>3</v>
      </c>
      <c r="CE14" s="3">
        <v>3</v>
      </c>
      <c r="CF14" s="3">
        <v>3</v>
      </c>
      <c r="CG14" s="3">
        <v>3</v>
      </c>
      <c r="CH14" s="3">
        <v>3</v>
      </c>
      <c r="CI14" s="3">
        <v>3</v>
      </c>
      <c r="CJ14" s="3">
        <v>3</v>
      </c>
      <c r="CK14" s="3">
        <v>3</v>
      </c>
      <c r="CL14" s="3">
        <v>3</v>
      </c>
      <c r="CM14" s="3">
        <v>3</v>
      </c>
      <c r="CN14" s="3">
        <v>3</v>
      </c>
      <c r="CO14" s="3">
        <v>3</v>
      </c>
      <c r="CP14" s="3">
        <v>3</v>
      </c>
      <c r="CQ14" s="3">
        <v>3</v>
      </c>
      <c r="CR14" s="2">
        <v>5</v>
      </c>
      <c r="CS14" s="2">
        <v>5</v>
      </c>
      <c r="CT14" s="2">
        <v>5</v>
      </c>
      <c r="CU14" s="2">
        <v>5</v>
      </c>
      <c r="CV14" s="2">
        <v>5</v>
      </c>
      <c r="CW14" s="2">
        <v>5</v>
      </c>
      <c r="CY14" s="1" t="s">
        <v>13</v>
      </c>
      <c r="CZ14" s="1" t="str">
        <f>$CZ$7</f>
        <v>Alexander Ashley</v>
      </c>
      <c r="DA14">
        <f t="shared" ca="1" si="2"/>
        <v>60</v>
      </c>
      <c r="DB14">
        <f t="shared" ca="1" si="1"/>
        <v>24</v>
      </c>
      <c r="DC14">
        <f t="shared" ca="1" si="1"/>
        <v>56</v>
      </c>
      <c r="DD14">
        <f t="shared" ca="1" si="1"/>
        <v>44</v>
      </c>
      <c r="DE14">
        <f t="shared" ca="1" si="1"/>
        <v>21</v>
      </c>
      <c r="DF14">
        <f t="shared" ca="1" si="1"/>
        <v>32</v>
      </c>
      <c r="DG14">
        <f t="shared" ca="1" si="1"/>
        <v>48</v>
      </c>
      <c r="DH14">
        <f t="shared" ca="1" si="1"/>
        <v>18</v>
      </c>
      <c r="DI14">
        <f>SUMIFS($DS$31:$DS$111,$DR$31:$DR$111,DB$7+DF$7)</f>
        <v>-2</v>
      </c>
      <c r="DJ14">
        <f>$DC$7</f>
        <v>21</v>
      </c>
      <c r="DP14" s="20" t="s">
        <v>52</v>
      </c>
      <c r="DQ14" s="16" t="s">
        <v>53</v>
      </c>
      <c r="DT14">
        <v>6</v>
      </c>
      <c r="DU14">
        <v>2</v>
      </c>
      <c r="DV14" s="10" t="s">
        <v>32</v>
      </c>
    </row>
    <row r="15" spans="1:129" ht="15.75" thickBot="1" x14ac:dyDescent="0.3">
      <c r="A15" s="1">
        <v>27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4">
        <v>1</v>
      </c>
      <c r="AQ15" s="4">
        <v>1</v>
      </c>
      <c r="AR15" s="4">
        <v>1</v>
      </c>
      <c r="AS15" s="4">
        <v>1</v>
      </c>
      <c r="AT15" s="4">
        <v>1</v>
      </c>
      <c r="AU15" s="4">
        <v>1</v>
      </c>
      <c r="AV15" s="4">
        <v>1</v>
      </c>
      <c r="AW15" s="4">
        <v>1</v>
      </c>
      <c r="AX15" s="4">
        <v>1</v>
      </c>
      <c r="AY15" s="4">
        <v>1</v>
      </c>
      <c r="AZ15" s="4">
        <v>1</v>
      </c>
      <c r="BA15" s="4">
        <v>1</v>
      </c>
      <c r="BB15" s="4">
        <v>1</v>
      </c>
      <c r="BC15" s="4">
        <v>1</v>
      </c>
      <c r="BD15" s="4">
        <v>1</v>
      </c>
      <c r="BE15" s="4">
        <v>1</v>
      </c>
      <c r="BF15" s="4">
        <v>1</v>
      </c>
      <c r="BG15" s="4">
        <v>1</v>
      </c>
      <c r="BH15" s="4">
        <v>1</v>
      </c>
      <c r="BI15" s="4">
        <v>1</v>
      </c>
      <c r="BJ15" s="4">
        <v>1</v>
      </c>
      <c r="BK15" s="4">
        <v>1</v>
      </c>
      <c r="BL15" s="4">
        <v>1</v>
      </c>
      <c r="BM15" s="4">
        <v>1</v>
      </c>
      <c r="BN15" s="4">
        <v>1</v>
      </c>
      <c r="BO15" s="4">
        <v>1</v>
      </c>
      <c r="BP15" s="4">
        <v>1</v>
      </c>
      <c r="BQ15" s="4">
        <v>1</v>
      </c>
      <c r="BR15" s="4">
        <v>1</v>
      </c>
      <c r="BS15" s="4">
        <v>1</v>
      </c>
      <c r="BT15" s="3">
        <v>3</v>
      </c>
      <c r="BU15" s="3">
        <v>3</v>
      </c>
      <c r="BV15" s="3">
        <v>3</v>
      </c>
      <c r="BW15" s="3">
        <v>3</v>
      </c>
      <c r="BX15" s="3">
        <v>3</v>
      </c>
      <c r="BY15" s="3">
        <v>3</v>
      </c>
      <c r="BZ15" s="3">
        <v>3</v>
      </c>
      <c r="CA15" s="3">
        <v>3</v>
      </c>
      <c r="CB15" s="3">
        <v>3</v>
      </c>
      <c r="CC15" s="3">
        <v>3</v>
      </c>
      <c r="CD15" s="3">
        <v>3</v>
      </c>
      <c r="CE15" s="3">
        <v>3</v>
      </c>
      <c r="CF15" s="3">
        <v>3</v>
      </c>
      <c r="CG15" s="3">
        <v>3</v>
      </c>
      <c r="CH15" s="3">
        <v>3</v>
      </c>
      <c r="CI15" s="3">
        <v>3</v>
      </c>
      <c r="CJ15" s="3">
        <v>3</v>
      </c>
      <c r="CK15" s="3">
        <v>3</v>
      </c>
      <c r="CL15" s="3">
        <v>3</v>
      </c>
      <c r="CM15" s="3">
        <v>3</v>
      </c>
      <c r="CN15" s="3">
        <v>3</v>
      </c>
      <c r="CO15" s="3">
        <v>3</v>
      </c>
      <c r="CP15" s="3">
        <v>3</v>
      </c>
      <c r="CQ15" s="3">
        <v>3</v>
      </c>
      <c r="CR15" s="2">
        <v>5</v>
      </c>
      <c r="CS15" s="2">
        <v>5</v>
      </c>
      <c r="CT15" s="2">
        <v>5</v>
      </c>
      <c r="CU15" s="2">
        <v>5</v>
      </c>
      <c r="CV15" s="2">
        <v>5</v>
      </c>
      <c r="CW15" s="2">
        <v>5</v>
      </c>
      <c r="CY15" s="1" t="s">
        <v>14</v>
      </c>
      <c r="CZ15" s="1" t="str">
        <f>$CZ$6</f>
        <v>Chester Wilkinson</v>
      </c>
      <c r="DA15">
        <f t="shared" ca="1" si="2"/>
        <v>96</v>
      </c>
      <c r="DB15">
        <f t="shared" ca="1" si="1"/>
        <v>89</v>
      </c>
      <c r="DC15">
        <f t="shared" ca="1" si="1"/>
        <v>12</v>
      </c>
      <c r="DD15">
        <f t="shared" ca="1" si="1"/>
        <v>64</v>
      </c>
      <c r="DE15">
        <f t="shared" ca="1" si="1"/>
        <v>34</v>
      </c>
      <c r="DF15">
        <f t="shared" ca="1" si="1"/>
        <v>72</v>
      </c>
      <c r="DG15">
        <f t="shared" ca="1" si="1"/>
        <v>10</v>
      </c>
      <c r="DH15">
        <f t="shared" ca="1" si="1"/>
        <v>71</v>
      </c>
      <c r="DI15">
        <f>SUMIFS($DS$31:$DS$111,$DR$31:$DR$111,DB$6+DF$6)</f>
        <v>-4</v>
      </c>
      <c r="DJ15">
        <f>$DC$6</f>
        <v>26</v>
      </c>
      <c r="DP15" s="21" t="s">
        <v>85</v>
      </c>
      <c r="DQ15" s="16" t="s">
        <v>54</v>
      </c>
      <c r="DT15">
        <v>7</v>
      </c>
      <c r="DU15">
        <v>2</v>
      </c>
      <c r="DV15" s="10" t="s">
        <v>32</v>
      </c>
    </row>
    <row r="16" spans="1:129" ht="15.75" thickBot="1" x14ac:dyDescent="0.3">
      <c r="A16" s="1">
        <v>26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4">
        <v>1</v>
      </c>
      <c r="AQ16" s="4">
        <v>1</v>
      </c>
      <c r="AR16" s="4">
        <v>1</v>
      </c>
      <c r="AS16" s="4">
        <v>1</v>
      </c>
      <c r="AT16" s="4">
        <v>1</v>
      </c>
      <c r="AU16" s="4">
        <v>1</v>
      </c>
      <c r="AV16" s="4">
        <v>1</v>
      </c>
      <c r="AW16" s="4">
        <v>1</v>
      </c>
      <c r="AX16" s="4">
        <v>1</v>
      </c>
      <c r="AY16" s="4">
        <v>1</v>
      </c>
      <c r="AZ16" s="4">
        <v>1</v>
      </c>
      <c r="BA16" s="4">
        <v>1</v>
      </c>
      <c r="BB16" s="4">
        <v>1</v>
      </c>
      <c r="BC16" s="4">
        <v>1</v>
      </c>
      <c r="BD16" s="4">
        <v>1</v>
      </c>
      <c r="BE16" s="4">
        <v>1</v>
      </c>
      <c r="BF16" s="4">
        <v>1</v>
      </c>
      <c r="BG16" s="4">
        <v>1</v>
      </c>
      <c r="BH16" s="4">
        <v>1</v>
      </c>
      <c r="BI16" s="4">
        <v>1</v>
      </c>
      <c r="BJ16" s="4">
        <v>1</v>
      </c>
      <c r="BK16" s="4">
        <v>1</v>
      </c>
      <c r="BL16" s="4">
        <v>1</v>
      </c>
      <c r="BM16" s="4">
        <v>1</v>
      </c>
      <c r="BN16" s="4">
        <v>1</v>
      </c>
      <c r="BO16" s="4">
        <v>1</v>
      </c>
      <c r="BP16" s="4">
        <v>1</v>
      </c>
      <c r="BQ16" s="4">
        <v>1</v>
      </c>
      <c r="BR16" s="4">
        <v>1</v>
      </c>
      <c r="BS16" s="4">
        <v>1</v>
      </c>
      <c r="BT16" s="3">
        <v>3</v>
      </c>
      <c r="BU16" s="3">
        <v>3</v>
      </c>
      <c r="BV16" s="3">
        <v>3</v>
      </c>
      <c r="BW16" s="3">
        <v>3</v>
      </c>
      <c r="BX16" s="3">
        <v>3</v>
      </c>
      <c r="BY16" s="3">
        <v>3</v>
      </c>
      <c r="BZ16" s="3">
        <v>3</v>
      </c>
      <c r="CA16" s="3">
        <v>3</v>
      </c>
      <c r="CB16" s="3">
        <v>3</v>
      </c>
      <c r="CC16" s="3">
        <v>3</v>
      </c>
      <c r="CD16" s="3">
        <v>3</v>
      </c>
      <c r="CE16" s="3">
        <v>3</v>
      </c>
      <c r="CF16" s="3">
        <v>3</v>
      </c>
      <c r="CG16" s="3">
        <v>3</v>
      </c>
      <c r="CH16" s="3">
        <v>3</v>
      </c>
      <c r="CI16" s="3">
        <v>3</v>
      </c>
      <c r="CJ16" s="3">
        <v>3</v>
      </c>
      <c r="CK16" s="3">
        <v>3</v>
      </c>
      <c r="CL16" s="3">
        <v>3</v>
      </c>
      <c r="CM16" s="3">
        <v>3</v>
      </c>
      <c r="CN16" s="3">
        <v>3</v>
      </c>
      <c r="CO16" s="3">
        <v>3</v>
      </c>
      <c r="CP16" s="3">
        <v>3</v>
      </c>
      <c r="CQ16" s="3">
        <v>3</v>
      </c>
      <c r="CR16" s="2">
        <v>5</v>
      </c>
      <c r="CS16" s="2">
        <v>5</v>
      </c>
      <c r="CT16" s="2">
        <v>5</v>
      </c>
      <c r="CU16" s="2">
        <v>5</v>
      </c>
      <c r="CV16" s="2">
        <v>5</v>
      </c>
      <c r="CW16" s="2">
        <v>5</v>
      </c>
      <c r="CY16" s="1" t="s">
        <v>15</v>
      </c>
      <c r="CZ16" s="1" t="str">
        <f>$CZ$7</f>
        <v>Alexander Ashley</v>
      </c>
      <c r="DA16">
        <f t="shared" ca="1" si="2"/>
        <v>85</v>
      </c>
      <c r="DB16">
        <f t="shared" ca="1" si="1"/>
        <v>5</v>
      </c>
      <c r="DC16">
        <f t="shared" ca="1" si="1"/>
        <v>8</v>
      </c>
      <c r="DD16">
        <f t="shared" ca="1" si="1"/>
        <v>55</v>
      </c>
      <c r="DE16">
        <f t="shared" ca="1" si="1"/>
        <v>45</v>
      </c>
      <c r="DF16">
        <f t="shared" ca="1" si="1"/>
        <v>36</v>
      </c>
      <c r="DG16">
        <f t="shared" ca="1" si="1"/>
        <v>56</v>
      </c>
      <c r="DH16">
        <f t="shared" ca="1" si="1"/>
        <v>6</v>
      </c>
      <c r="DI16">
        <f>SUMIFS($DS$31:$DS$111,$DR$31:$DR$111,DB$7+DF$7)</f>
        <v>-2</v>
      </c>
      <c r="DJ16">
        <f>$DC$7</f>
        <v>21</v>
      </c>
      <c r="DP16" s="20" t="s">
        <v>55</v>
      </c>
      <c r="DQ16" s="16" t="s">
        <v>56</v>
      </c>
      <c r="DT16">
        <v>8</v>
      </c>
      <c r="DU16">
        <v>2</v>
      </c>
      <c r="DV16" s="10" t="s">
        <v>32</v>
      </c>
    </row>
    <row r="17" spans="1:126" ht="15.75" thickBot="1" x14ac:dyDescent="0.3">
      <c r="A17" s="1">
        <v>25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4">
        <v>1</v>
      </c>
      <c r="AQ17" s="4">
        <v>1</v>
      </c>
      <c r="AR17" s="4">
        <v>1</v>
      </c>
      <c r="AS17" s="4">
        <v>1</v>
      </c>
      <c r="AT17" s="4">
        <v>1</v>
      </c>
      <c r="AU17" s="4">
        <v>1</v>
      </c>
      <c r="AV17" s="4">
        <v>1</v>
      </c>
      <c r="AW17" s="4">
        <v>1</v>
      </c>
      <c r="AX17" s="4">
        <v>1</v>
      </c>
      <c r="AY17" s="4">
        <v>1</v>
      </c>
      <c r="AZ17" s="4">
        <v>1</v>
      </c>
      <c r="BA17" s="4">
        <v>1</v>
      </c>
      <c r="BB17" s="4">
        <v>1</v>
      </c>
      <c r="BC17" s="4">
        <v>1</v>
      </c>
      <c r="BD17" s="4">
        <v>1</v>
      </c>
      <c r="BE17" s="4">
        <v>1</v>
      </c>
      <c r="BF17" s="4">
        <v>1</v>
      </c>
      <c r="BG17" s="4">
        <v>1</v>
      </c>
      <c r="BH17" s="4">
        <v>1</v>
      </c>
      <c r="BI17" s="4">
        <v>1</v>
      </c>
      <c r="BJ17" s="4">
        <v>1</v>
      </c>
      <c r="BK17" s="4">
        <v>1</v>
      </c>
      <c r="BL17" s="4">
        <v>1</v>
      </c>
      <c r="BM17" s="4">
        <v>1</v>
      </c>
      <c r="BN17" s="4">
        <v>1</v>
      </c>
      <c r="BO17" s="4">
        <v>1</v>
      </c>
      <c r="BP17" s="4">
        <v>1</v>
      </c>
      <c r="BQ17" s="4">
        <v>1</v>
      </c>
      <c r="BR17" s="4">
        <v>1</v>
      </c>
      <c r="BS17" s="4">
        <v>1</v>
      </c>
      <c r="BT17" s="3">
        <v>3</v>
      </c>
      <c r="BU17" s="3">
        <v>3</v>
      </c>
      <c r="BV17" s="3">
        <v>3</v>
      </c>
      <c r="BW17" s="3">
        <v>3</v>
      </c>
      <c r="BX17" s="3">
        <v>3</v>
      </c>
      <c r="BY17" s="3">
        <v>3</v>
      </c>
      <c r="BZ17" s="3">
        <v>3</v>
      </c>
      <c r="CA17" s="3">
        <v>3</v>
      </c>
      <c r="CB17" s="3">
        <v>3</v>
      </c>
      <c r="CC17" s="3">
        <v>3</v>
      </c>
      <c r="CD17" s="3">
        <v>3</v>
      </c>
      <c r="CE17" s="3">
        <v>3</v>
      </c>
      <c r="CF17" s="3">
        <v>3</v>
      </c>
      <c r="CG17" s="3">
        <v>3</v>
      </c>
      <c r="CH17" s="3">
        <v>3</v>
      </c>
      <c r="CI17" s="3">
        <v>3</v>
      </c>
      <c r="CJ17" s="3">
        <v>3</v>
      </c>
      <c r="CK17" s="3">
        <v>3</v>
      </c>
      <c r="CL17" s="3">
        <v>3</v>
      </c>
      <c r="CM17" s="3">
        <v>3</v>
      </c>
      <c r="CN17" s="3">
        <v>3</v>
      </c>
      <c r="CO17" s="3">
        <v>3</v>
      </c>
      <c r="CP17" s="3">
        <v>3</v>
      </c>
      <c r="CQ17" s="3">
        <v>3</v>
      </c>
      <c r="CR17" s="2">
        <v>5</v>
      </c>
      <c r="CS17" s="2">
        <v>5</v>
      </c>
      <c r="CT17" s="2">
        <v>5</v>
      </c>
      <c r="CU17" s="2">
        <v>5</v>
      </c>
      <c r="CV17" s="2">
        <v>5</v>
      </c>
      <c r="CW17" s="2">
        <v>5</v>
      </c>
      <c r="CY17" s="1" t="s">
        <v>16</v>
      </c>
      <c r="CZ17" s="1" t="str">
        <f>$CZ$6</f>
        <v>Chester Wilkinson</v>
      </c>
      <c r="DA17">
        <f t="shared" ca="1" si="2"/>
        <v>77</v>
      </c>
      <c r="DB17">
        <f t="shared" ca="1" si="1"/>
        <v>95</v>
      </c>
      <c r="DC17">
        <f t="shared" ca="1" si="1"/>
        <v>48</v>
      </c>
      <c r="DD17">
        <f t="shared" ca="1" si="1"/>
        <v>5</v>
      </c>
      <c r="DE17">
        <f t="shared" ca="1" si="1"/>
        <v>39</v>
      </c>
      <c r="DF17">
        <f t="shared" ca="1" si="1"/>
        <v>67</v>
      </c>
      <c r="DG17">
        <f t="shared" ca="1" si="1"/>
        <v>62</v>
      </c>
      <c r="DH17">
        <f t="shared" ca="1" si="1"/>
        <v>19</v>
      </c>
      <c r="DI17">
        <f>SUMIFS($DS$31:$DS$111,$DR$31:$DR$111,DB$6+DF$6)</f>
        <v>-4</v>
      </c>
      <c r="DJ17">
        <f>$DC$6</f>
        <v>26</v>
      </c>
      <c r="DP17" s="20" t="s">
        <v>57</v>
      </c>
      <c r="DQ17" s="16" t="s">
        <v>58</v>
      </c>
      <c r="DT17">
        <v>9</v>
      </c>
      <c r="DU17">
        <v>2</v>
      </c>
      <c r="DV17" s="10" t="s">
        <v>32</v>
      </c>
    </row>
    <row r="18" spans="1:126" ht="15.75" thickBot="1" x14ac:dyDescent="0.3">
      <c r="A18" s="1">
        <v>24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4">
        <v>1</v>
      </c>
      <c r="AQ18" s="4">
        <v>1</v>
      </c>
      <c r="AR18" s="4">
        <v>1</v>
      </c>
      <c r="AS18" s="4">
        <v>1</v>
      </c>
      <c r="AT18" s="4">
        <v>1</v>
      </c>
      <c r="AU18" s="4">
        <v>1</v>
      </c>
      <c r="AV18" s="4">
        <v>1</v>
      </c>
      <c r="AW18" s="4">
        <v>1</v>
      </c>
      <c r="AX18" s="4">
        <v>1</v>
      </c>
      <c r="AY18" s="4">
        <v>1</v>
      </c>
      <c r="AZ18" s="4">
        <v>1</v>
      </c>
      <c r="BA18" s="4">
        <v>1</v>
      </c>
      <c r="BB18" s="4">
        <v>1</v>
      </c>
      <c r="BC18" s="4">
        <v>1</v>
      </c>
      <c r="BD18" s="4">
        <v>1</v>
      </c>
      <c r="BE18" s="4">
        <v>1</v>
      </c>
      <c r="BF18" s="4">
        <v>1</v>
      </c>
      <c r="BG18" s="4">
        <v>1</v>
      </c>
      <c r="BH18" s="4">
        <v>1</v>
      </c>
      <c r="BI18" s="4">
        <v>1</v>
      </c>
      <c r="BJ18" s="4">
        <v>1</v>
      </c>
      <c r="BK18" s="4">
        <v>1</v>
      </c>
      <c r="BL18" s="4">
        <v>1</v>
      </c>
      <c r="BM18" s="4">
        <v>1</v>
      </c>
      <c r="BN18" s="4">
        <v>1</v>
      </c>
      <c r="BO18" s="4">
        <v>1</v>
      </c>
      <c r="BP18" s="4">
        <v>1</v>
      </c>
      <c r="BQ18" s="4">
        <v>1</v>
      </c>
      <c r="BR18" s="4">
        <v>1</v>
      </c>
      <c r="BS18" s="4">
        <v>1</v>
      </c>
      <c r="BT18" s="3">
        <v>3</v>
      </c>
      <c r="BU18" s="3">
        <v>3</v>
      </c>
      <c r="BV18" s="3">
        <v>3</v>
      </c>
      <c r="BW18" s="3">
        <v>3</v>
      </c>
      <c r="BX18" s="3">
        <v>3</v>
      </c>
      <c r="BY18" s="3">
        <v>3</v>
      </c>
      <c r="BZ18" s="3">
        <v>3</v>
      </c>
      <c r="CA18" s="3">
        <v>3</v>
      </c>
      <c r="CB18" s="3">
        <v>3</v>
      </c>
      <c r="CC18" s="3">
        <v>3</v>
      </c>
      <c r="CD18" s="3">
        <v>3</v>
      </c>
      <c r="CE18" s="3">
        <v>3</v>
      </c>
      <c r="CF18" s="3">
        <v>3</v>
      </c>
      <c r="CG18" s="3">
        <v>3</v>
      </c>
      <c r="CH18" s="3">
        <v>3</v>
      </c>
      <c r="CI18" s="3">
        <v>3</v>
      </c>
      <c r="CJ18" s="3">
        <v>3</v>
      </c>
      <c r="CK18" s="3">
        <v>3</v>
      </c>
      <c r="CL18" s="3">
        <v>3</v>
      </c>
      <c r="CM18" s="3">
        <v>3</v>
      </c>
      <c r="CN18" s="3">
        <v>3</v>
      </c>
      <c r="CO18" s="3">
        <v>3</v>
      </c>
      <c r="CP18" s="3">
        <v>3</v>
      </c>
      <c r="CQ18" s="3">
        <v>3</v>
      </c>
      <c r="CR18" s="2">
        <v>5</v>
      </c>
      <c r="CS18" s="2">
        <v>5</v>
      </c>
      <c r="CT18" s="2">
        <v>5</v>
      </c>
      <c r="CU18" s="2">
        <v>5</v>
      </c>
      <c r="CV18" s="2">
        <v>5</v>
      </c>
      <c r="CW18" s="2">
        <v>5</v>
      </c>
      <c r="CY18" s="1" t="s">
        <v>17</v>
      </c>
      <c r="CZ18" s="1" t="str">
        <f>$CZ$7</f>
        <v>Alexander Ashley</v>
      </c>
      <c r="DA18">
        <f t="shared" ca="1" si="2"/>
        <v>33</v>
      </c>
      <c r="DB18">
        <f t="shared" ca="1" si="1"/>
        <v>68</v>
      </c>
      <c r="DC18">
        <f t="shared" ca="1" si="1"/>
        <v>54</v>
      </c>
      <c r="DD18">
        <f t="shared" ca="1" si="1"/>
        <v>63</v>
      </c>
      <c r="DE18">
        <f t="shared" ca="1" si="1"/>
        <v>6</v>
      </c>
      <c r="DF18">
        <f t="shared" ca="1" si="1"/>
        <v>9</v>
      </c>
      <c r="DG18">
        <f t="shared" ca="1" si="1"/>
        <v>49</v>
      </c>
      <c r="DH18">
        <f t="shared" ca="1" si="1"/>
        <v>29</v>
      </c>
      <c r="DI18">
        <f>SUMIFS($DS$31:$DS$111,$DR$31:$DR$111,DB$7+DF$7)</f>
        <v>-2</v>
      </c>
      <c r="DJ18">
        <f>$DC$7</f>
        <v>21</v>
      </c>
      <c r="DP18" s="20" t="s">
        <v>59</v>
      </c>
      <c r="DQ18" s="16" t="s">
        <v>60</v>
      </c>
      <c r="DT18">
        <v>10</v>
      </c>
      <c r="DU18">
        <v>2</v>
      </c>
      <c r="DV18" s="10" t="s">
        <v>32</v>
      </c>
    </row>
    <row r="19" spans="1:126" ht="15.75" thickBot="1" x14ac:dyDescent="0.3">
      <c r="A19" s="1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4">
        <v>1</v>
      </c>
      <c r="AQ19" s="4">
        <v>1</v>
      </c>
      <c r="AR19" s="4">
        <v>1</v>
      </c>
      <c r="AS19" s="4">
        <v>1</v>
      </c>
      <c r="AT19" s="4">
        <v>1</v>
      </c>
      <c r="AU19" s="4">
        <v>1</v>
      </c>
      <c r="AV19" s="4">
        <v>1</v>
      </c>
      <c r="AW19" s="4">
        <v>1</v>
      </c>
      <c r="AX19" s="4">
        <v>1</v>
      </c>
      <c r="AY19" s="4">
        <v>1</v>
      </c>
      <c r="AZ19" s="4">
        <v>1</v>
      </c>
      <c r="BA19" s="4">
        <v>1</v>
      </c>
      <c r="BB19" s="4">
        <v>1</v>
      </c>
      <c r="BC19" s="4">
        <v>1</v>
      </c>
      <c r="BD19" s="4">
        <v>1</v>
      </c>
      <c r="BE19" s="4">
        <v>1</v>
      </c>
      <c r="BF19" s="4">
        <v>1</v>
      </c>
      <c r="BG19" s="4">
        <v>1</v>
      </c>
      <c r="BH19" s="4">
        <v>1</v>
      </c>
      <c r="BI19" s="4">
        <v>1</v>
      </c>
      <c r="BJ19" s="4">
        <v>1</v>
      </c>
      <c r="BK19" s="4">
        <v>1</v>
      </c>
      <c r="BL19" s="4">
        <v>1</v>
      </c>
      <c r="BM19" s="4">
        <v>1</v>
      </c>
      <c r="BN19" s="4">
        <v>1</v>
      </c>
      <c r="BO19" s="4">
        <v>1</v>
      </c>
      <c r="BP19" s="4">
        <v>1</v>
      </c>
      <c r="BQ19" s="4">
        <v>1</v>
      </c>
      <c r="BR19" s="4">
        <v>1</v>
      </c>
      <c r="BS19" s="4">
        <v>1</v>
      </c>
      <c r="BT19" s="3">
        <v>3</v>
      </c>
      <c r="BU19" s="3">
        <v>3</v>
      </c>
      <c r="BV19" s="3">
        <v>3</v>
      </c>
      <c r="BW19" s="3">
        <v>3</v>
      </c>
      <c r="BX19" s="3">
        <v>3</v>
      </c>
      <c r="BY19" s="3">
        <v>3</v>
      </c>
      <c r="BZ19" s="3">
        <v>3</v>
      </c>
      <c r="CA19" s="3">
        <v>3</v>
      </c>
      <c r="CB19" s="3">
        <v>3</v>
      </c>
      <c r="CC19" s="3">
        <v>3</v>
      </c>
      <c r="CD19" s="3">
        <v>3</v>
      </c>
      <c r="CE19" s="3">
        <v>3</v>
      </c>
      <c r="CF19" s="3">
        <v>3</v>
      </c>
      <c r="CG19" s="3">
        <v>3</v>
      </c>
      <c r="CH19" s="3">
        <v>3</v>
      </c>
      <c r="CI19" s="3">
        <v>3</v>
      </c>
      <c r="CJ19" s="3">
        <v>3</v>
      </c>
      <c r="CK19" s="3">
        <v>3</v>
      </c>
      <c r="CL19" s="3">
        <v>3</v>
      </c>
      <c r="CM19" s="3">
        <v>3</v>
      </c>
      <c r="CN19" s="3">
        <v>3</v>
      </c>
      <c r="CO19" s="3">
        <v>3</v>
      </c>
      <c r="CP19" s="3">
        <v>3</v>
      </c>
      <c r="CQ19" s="3">
        <v>3</v>
      </c>
      <c r="CR19" s="2">
        <v>5</v>
      </c>
      <c r="CS19" s="2">
        <v>5</v>
      </c>
      <c r="CT19" s="2">
        <v>5</v>
      </c>
      <c r="CU19" s="2">
        <v>5</v>
      </c>
      <c r="CV19" s="2">
        <v>5</v>
      </c>
      <c r="CW19" s="2">
        <v>5</v>
      </c>
      <c r="CY19" s="1" t="s">
        <v>18</v>
      </c>
      <c r="CZ19" s="1" t="str">
        <f>$CZ$6</f>
        <v>Chester Wilkinson</v>
      </c>
      <c r="DA19">
        <f t="shared" ca="1" si="2"/>
        <v>37</v>
      </c>
      <c r="DB19">
        <f t="shared" ca="1" si="1"/>
        <v>94</v>
      </c>
      <c r="DC19">
        <f t="shared" ca="1" si="1"/>
        <v>83</v>
      </c>
      <c r="DD19">
        <f t="shared" ca="1" si="1"/>
        <v>72</v>
      </c>
      <c r="DE19">
        <f t="shared" ca="1" si="1"/>
        <v>13</v>
      </c>
      <c r="DF19">
        <f t="shared" ca="1" si="1"/>
        <v>14</v>
      </c>
      <c r="DG19">
        <f t="shared" ca="1" si="1"/>
        <v>64</v>
      </c>
      <c r="DH19">
        <f t="shared" ca="1" si="1"/>
        <v>1</v>
      </c>
      <c r="DI19">
        <f>SUMIFS($DS$31:$DS$111,$DR$31:$DR$111,DB$6+DF$6)</f>
        <v>-4</v>
      </c>
      <c r="DJ19">
        <f>$DC$6</f>
        <v>26</v>
      </c>
      <c r="DP19" s="20" t="s">
        <v>61</v>
      </c>
      <c r="DQ19" s="16" t="s">
        <v>62</v>
      </c>
      <c r="DT19">
        <v>11</v>
      </c>
      <c r="DU19">
        <v>2</v>
      </c>
      <c r="DV19" s="10" t="s">
        <v>32</v>
      </c>
    </row>
    <row r="20" spans="1:126" ht="15.75" thickBot="1" x14ac:dyDescent="0.3">
      <c r="A20" s="1">
        <v>22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4">
        <v>1</v>
      </c>
      <c r="AQ20" s="4">
        <v>1</v>
      </c>
      <c r="AR20" s="4">
        <v>1</v>
      </c>
      <c r="AS20" s="4">
        <v>1</v>
      </c>
      <c r="AT20" s="4">
        <v>1</v>
      </c>
      <c r="AU20" s="4">
        <v>1</v>
      </c>
      <c r="AV20" s="4">
        <v>1</v>
      </c>
      <c r="AW20" s="4">
        <v>1</v>
      </c>
      <c r="AX20" s="4">
        <v>1</v>
      </c>
      <c r="AY20" s="4">
        <v>1</v>
      </c>
      <c r="AZ20" s="4">
        <v>1</v>
      </c>
      <c r="BA20" s="4">
        <v>1</v>
      </c>
      <c r="BB20" s="4">
        <v>1</v>
      </c>
      <c r="BC20" s="4">
        <v>1</v>
      </c>
      <c r="BD20" s="4">
        <v>1</v>
      </c>
      <c r="BE20" s="4">
        <v>1</v>
      </c>
      <c r="BF20" s="4">
        <v>1</v>
      </c>
      <c r="BG20" s="4">
        <v>1</v>
      </c>
      <c r="BH20" s="4">
        <v>1</v>
      </c>
      <c r="BI20" s="4">
        <v>1</v>
      </c>
      <c r="BJ20" s="4">
        <v>1</v>
      </c>
      <c r="BK20" s="4">
        <v>1</v>
      </c>
      <c r="BL20" s="4">
        <v>1</v>
      </c>
      <c r="BM20" s="4">
        <v>1</v>
      </c>
      <c r="BN20" s="4">
        <v>1</v>
      </c>
      <c r="BO20" s="4">
        <v>1</v>
      </c>
      <c r="BP20" s="4">
        <v>1</v>
      </c>
      <c r="BQ20" s="4">
        <v>1</v>
      </c>
      <c r="BR20" s="4">
        <v>1</v>
      </c>
      <c r="BS20" s="4">
        <v>1</v>
      </c>
      <c r="BT20" s="3">
        <v>3</v>
      </c>
      <c r="BU20" s="3">
        <v>3</v>
      </c>
      <c r="BV20" s="3">
        <v>3</v>
      </c>
      <c r="BW20" s="3">
        <v>3</v>
      </c>
      <c r="BX20" s="3">
        <v>3</v>
      </c>
      <c r="BY20" s="3">
        <v>3</v>
      </c>
      <c r="BZ20" s="3">
        <v>3</v>
      </c>
      <c r="CA20" s="3">
        <v>3</v>
      </c>
      <c r="CB20" s="3">
        <v>3</v>
      </c>
      <c r="CC20" s="3">
        <v>3</v>
      </c>
      <c r="CD20" s="3">
        <v>3</v>
      </c>
      <c r="CE20" s="3">
        <v>3</v>
      </c>
      <c r="CF20" s="3">
        <v>3</v>
      </c>
      <c r="CG20" s="3">
        <v>3</v>
      </c>
      <c r="CH20" s="3">
        <v>3</v>
      </c>
      <c r="CI20" s="3">
        <v>3</v>
      </c>
      <c r="CJ20" s="3">
        <v>3</v>
      </c>
      <c r="CK20" s="3">
        <v>3</v>
      </c>
      <c r="CL20" s="3">
        <v>3</v>
      </c>
      <c r="CM20" s="3">
        <v>3</v>
      </c>
      <c r="CN20" s="3">
        <v>3</v>
      </c>
      <c r="CO20" s="3">
        <v>3</v>
      </c>
      <c r="CP20" s="3">
        <v>3</v>
      </c>
      <c r="CQ20" s="3">
        <v>3</v>
      </c>
      <c r="CR20" s="2">
        <v>5</v>
      </c>
      <c r="CS20" s="2">
        <v>5</v>
      </c>
      <c r="CT20" s="2">
        <v>5</v>
      </c>
      <c r="CU20" s="2">
        <v>5</v>
      </c>
      <c r="CV20" s="2">
        <v>5</v>
      </c>
      <c r="CW20" s="2">
        <v>5</v>
      </c>
      <c r="CY20" s="1" t="s">
        <v>19</v>
      </c>
      <c r="CZ20" s="1" t="str">
        <f>$CZ$7</f>
        <v>Alexander Ashley</v>
      </c>
      <c r="DA20">
        <f t="shared" ca="1" si="2"/>
        <v>92</v>
      </c>
      <c r="DB20">
        <f t="shared" ca="1" si="1"/>
        <v>5</v>
      </c>
      <c r="DC20">
        <f t="shared" ca="1" si="1"/>
        <v>95</v>
      </c>
      <c r="DD20">
        <f t="shared" ca="1" si="1"/>
        <v>12</v>
      </c>
      <c r="DE20">
        <f t="shared" ca="1" si="1"/>
        <v>30</v>
      </c>
      <c r="DF20">
        <f t="shared" ca="1" si="1"/>
        <v>72</v>
      </c>
      <c r="DG20">
        <f t="shared" ca="1" si="1"/>
        <v>62</v>
      </c>
      <c r="DH20">
        <f t="shared" ca="1" si="1"/>
        <v>14</v>
      </c>
      <c r="DI20">
        <f>SUMIFS($DS$31:$DS$111,$DR$31:$DR$111,DB$7+DF$7)</f>
        <v>-2</v>
      </c>
      <c r="DJ20">
        <f>$DC$7</f>
        <v>21</v>
      </c>
      <c r="DP20" s="16" t="s">
        <v>63</v>
      </c>
      <c r="DQ20" s="16" t="s">
        <v>64</v>
      </c>
      <c r="DT20">
        <v>12</v>
      </c>
      <c r="DU20">
        <v>2</v>
      </c>
      <c r="DV20" s="10" t="s">
        <v>32</v>
      </c>
    </row>
    <row r="21" spans="1:126" ht="15.75" thickBot="1" x14ac:dyDescent="0.3">
      <c r="A21" s="1">
        <v>21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4">
        <v>1</v>
      </c>
      <c r="AQ21" s="4">
        <v>1</v>
      </c>
      <c r="AR21" s="4">
        <v>1</v>
      </c>
      <c r="AS21" s="4">
        <v>1</v>
      </c>
      <c r="AT21" s="4">
        <v>1</v>
      </c>
      <c r="AU21" s="4">
        <v>1</v>
      </c>
      <c r="AV21" s="4">
        <v>1</v>
      </c>
      <c r="AW21" s="4">
        <v>1</v>
      </c>
      <c r="AX21" s="4">
        <v>1</v>
      </c>
      <c r="AY21" s="4">
        <v>1</v>
      </c>
      <c r="AZ21" s="4">
        <v>1</v>
      </c>
      <c r="BA21" s="4">
        <v>1</v>
      </c>
      <c r="BB21" s="4">
        <v>1</v>
      </c>
      <c r="BC21" s="4">
        <v>1</v>
      </c>
      <c r="BD21" s="4">
        <v>1</v>
      </c>
      <c r="BE21" s="4">
        <v>1</v>
      </c>
      <c r="BF21" s="4">
        <v>1</v>
      </c>
      <c r="BG21" s="4">
        <v>1</v>
      </c>
      <c r="BH21" s="4">
        <v>1</v>
      </c>
      <c r="BI21" s="4">
        <v>1</v>
      </c>
      <c r="BJ21" s="4">
        <v>1</v>
      </c>
      <c r="BK21" s="4">
        <v>1</v>
      </c>
      <c r="BL21" s="4">
        <v>1</v>
      </c>
      <c r="BM21" s="4">
        <v>1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3">
        <v>3</v>
      </c>
      <c r="BU21" s="3">
        <v>3</v>
      </c>
      <c r="BV21" s="3">
        <v>3</v>
      </c>
      <c r="BW21" s="3">
        <v>3</v>
      </c>
      <c r="BX21" s="3">
        <v>3</v>
      </c>
      <c r="BY21" s="3">
        <v>3</v>
      </c>
      <c r="BZ21" s="3">
        <v>3</v>
      </c>
      <c r="CA21" s="3">
        <v>3</v>
      </c>
      <c r="CB21" s="3">
        <v>3</v>
      </c>
      <c r="CC21" s="3">
        <v>3</v>
      </c>
      <c r="CD21" s="3">
        <v>3</v>
      </c>
      <c r="CE21" s="3">
        <v>3</v>
      </c>
      <c r="CF21" s="3">
        <v>3</v>
      </c>
      <c r="CG21" s="3">
        <v>3</v>
      </c>
      <c r="CH21" s="3">
        <v>3</v>
      </c>
      <c r="CI21" s="3">
        <v>3</v>
      </c>
      <c r="CJ21" s="3">
        <v>3</v>
      </c>
      <c r="CK21" s="3">
        <v>3</v>
      </c>
      <c r="CL21" s="3">
        <v>3</v>
      </c>
      <c r="CM21" s="3">
        <v>3</v>
      </c>
      <c r="CN21" s="3">
        <v>3</v>
      </c>
      <c r="CO21" s="3">
        <v>3</v>
      </c>
      <c r="CP21" s="3">
        <v>3</v>
      </c>
      <c r="CQ21" s="3">
        <v>3</v>
      </c>
      <c r="CR21" s="2">
        <v>5</v>
      </c>
      <c r="CS21" s="2">
        <v>5</v>
      </c>
      <c r="CT21" s="2">
        <v>5</v>
      </c>
      <c r="CU21" s="2">
        <v>5</v>
      </c>
      <c r="CV21" s="2">
        <v>5</v>
      </c>
      <c r="CW21" s="2">
        <v>5</v>
      </c>
      <c r="CY21" s="1" t="s">
        <v>20</v>
      </c>
      <c r="CZ21" s="1" t="str">
        <f>$CZ$6</f>
        <v>Chester Wilkinson</v>
      </c>
      <c r="DA21">
        <f t="shared" ca="1" si="2"/>
        <v>74</v>
      </c>
      <c r="DB21">
        <f t="shared" ca="1" si="1"/>
        <v>16</v>
      </c>
      <c r="DC21">
        <f t="shared" ca="1" si="1"/>
        <v>28</v>
      </c>
      <c r="DD21">
        <f t="shared" ca="1" si="1"/>
        <v>23</v>
      </c>
      <c r="DE21">
        <f t="shared" ca="1" si="1"/>
        <v>65</v>
      </c>
      <c r="DF21">
        <f t="shared" ca="1" si="1"/>
        <v>54</v>
      </c>
      <c r="DG21">
        <f t="shared" ca="1" si="1"/>
        <v>26</v>
      </c>
      <c r="DH21">
        <f t="shared" ca="1" si="1"/>
        <v>88</v>
      </c>
      <c r="DI21">
        <f>SUMIFS($DS$31:$DS$111,$DR$31:$DR$111,DB$6+DF$6)</f>
        <v>-4</v>
      </c>
      <c r="DJ21">
        <f>$DC$6</f>
        <v>26</v>
      </c>
      <c r="DP21" s="16" t="s">
        <v>65</v>
      </c>
      <c r="DQ21" s="16" t="s">
        <v>66</v>
      </c>
      <c r="DT21">
        <v>13</v>
      </c>
      <c r="DU21">
        <v>2</v>
      </c>
      <c r="DV21" s="10" t="s">
        <v>32</v>
      </c>
    </row>
    <row r="22" spans="1:126" ht="15.75" thickBot="1" x14ac:dyDescent="0.3">
      <c r="A22" s="1">
        <v>20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4">
        <v>1</v>
      </c>
      <c r="AQ22" s="4">
        <v>1</v>
      </c>
      <c r="AR22" s="4">
        <v>1</v>
      </c>
      <c r="AS22" s="4">
        <v>1</v>
      </c>
      <c r="AT22" s="4">
        <v>1</v>
      </c>
      <c r="AU22" s="4">
        <v>1</v>
      </c>
      <c r="AV22" s="4">
        <v>1</v>
      </c>
      <c r="AW22" s="4">
        <v>1</v>
      </c>
      <c r="AX22" s="4">
        <v>1</v>
      </c>
      <c r="AY22" s="4">
        <v>1</v>
      </c>
      <c r="AZ22" s="4">
        <v>1</v>
      </c>
      <c r="BA22" s="4">
        <v>1</v>
      </c>
      <c r="BB22" s="4">
        <v>1</v>
      </c>
      <c r="BC22" s="4">
        <v>1</v>
      </c>
      <c r="BD22" s="4">
        <v>1</v>
      </c>
      <c r="BE22" s="4">
        <v>1</v>
      </c>
      <c r="BF22" s="4">
        <v>1</v>
      </c>
      <c r="BG22" s="4">
        <v>1</v>
      </c>
      <c r="BH22" s="4">
        <v>1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1</v>
      </c>
      <c r="BO22" s="4">
        <v>1</v>
      </c>
      <c r="BP22" s="4">
        <v>1</v>
      </c>
      <c r="BQ22" s="4">
        <v>1</v>
      </c>
      <c r="BR22" s="4">
        <v>1</v>
      </c>
      <c r="BS22" s="4">
        <v>1</v>
      </c>
      <c r="BT22" s="3">
        <v>3</v>
      </c>
      <c r="BU22" s="3">
        <v>3</v>
      </c>
      <c r="BV22" s="3">
        <v>3</v>
      </c>
      <c r="BW22" s="3">
        <v>3</v>
      </c>
      <c r="BX22" s="3">
        <v>3</v>
      </c>
      <c r="BY22" s="3">
        <v>3</v>
      </c>
      <c r="BZ22" s="3">
        <v>3</v>
      </c>
      <c r="CA22" s="3">
        <v>3</v>
      </c>
      <c r="CB22" s="3">
        <v>3</v>
      </c>
      <c r="CC22" s="3">
        <v>3</v>
      </c>
      <c r="CD22" s="3">
        <v>3</v>
      </c>
      <c r="CE22" s="3">
        <v>3</v>
      </c>
      <c r="CF22" s="3">
        <v>3</v>
      </c>
      <c r="CG22" s="3">
        <v>3</v>
      </c>
      <c r="CH22" s="3">
        <v>3</v>
      </c>
      <c r="CI22" s="3">
        <v>3</v>
      </c>
      <c r="CJ22" s="3">
        <v>3</v>
      </c>
      <c r="CK22" s="3">
        <v>3</v>
      </c>
      <c r="CL22" s="3">
        <v>3</v>
      </c>
      <c r="CM22" s="3">
        <v>3</v>
      </c>
      <c r="CN22" s="3">
        <v>3</v>
      </c>
      <c r="CO22" s="3">
        <v>3</v>
      </c>
      <c r="CP22" s="3">
        <v>3</v>
      </c>
      <c r="CQ22" s="3">
        <v>3</v>
      </c>
      <c r="CR22" s="2">
        <v>5</v>
      </c>
      <c r="CS22" s="2">
        <v>5</v>
      </c>
      <c r="CT22" s="2">
        <v>5</v>
      </c>
      <c r="CU22" s="2">
        <v>5</v>
      </c>
      <c r="CV22" s="2">
        <v>5</v>
      </c>
      <c r="CW22" s="2">
        <v>5</v>
      </c>
      <c r="CY22" s="1" t="s">
        <v>21</v>
      </c>
      <c r="CZ22" s="1" t="str">
        <f>$CZ$7</f>
        <v>Alexander Ashley</v>
      </c>
      <c r="DA22">
        <f t="shared" ca="1" si="2"/>
        <v>93</v>
      </c>
      <c r="DB22">
        <f t="shared" ca="1" si="1"/>
        <v>83</v>
      </c>
      <c r="DC22">
        <f t="shared" ca="1" si="1"/>
        <v>63</v>
      </c>
      <c r="DD22">
        <f t="shared" ca="1" si="1"/>
        <v>54</v>
      </c>
      <c r="DE22">
        <f t="shared" ca="1" si="1"/>
        <v>47</v>
      </c>
      <c r="DF22">
        <f t="shared" ca="1" si="1"/>
        <v>9</v>
      </c>
      <c r="DG22">
        <f t="shared" ca="1" si="1"/>
        <v>65</v>
      </c>
      <c r="DH22">
        <f t="shared" ca="1" si="1"/>
        <v>61</v>
      </c>
      <c r="DI22">
        <f>SUMIFS($DS$31:$DS$111,$DR$31:$DR$111,DB$7+DF$7)</f>
        <v>-2</v>
      </c>
      <c r="DJ22">
        <f>$DC$7</f>
        <v>21</v>
      </c>
      <c r="DP22" s="16" t="s">
        <v>67</v>
      </c>
      <c r="DQ22" s="16" t="s">
        <v>68</v>
      </c>
      <c r="DT22">
        <v>14</v>
      </c>
      <c r="DU22">
        <v>2</v>
      </c>
      <c r="DV22" s="10" t="s">
        <v>32</v>
      </c>
    </row>
    <row r="23" spans="1:126" ht="15.75" thickBot="1" x14ac:dyDescent="0.3">
      <c r="A23" s="1">
        <v>19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4">
        <v>1</v>
      </c>
      <c r="AV23" s="4">
        <v>1</v>
      </c>
      <c r="AW23" s="4">
        <v>1</v>
      </c>
      <c r="AX23" s="4">
        <v>1</v>
      </c>
      <c r="AY23" s="4">
        <v>1</v>
      </c>
      <c r="AZ23" s="4">
        <v>1</v>
      </c>
      <c r="BA23" s="4">
        <v>1</v>
      </c>
      <c r="BB23" s="4">
        <v>1</v>
      </c>
      <c r="BC23" s="4">
        <v>1</v>
      </c>
      <c r="BD23" s="4">
        <v>1</v>
      </c>
      <c r="BE23" s="4">
        <v>1</v>
      </c>
      <c r="BF23" s="4">
        <v>1</v>
      </c>
      <c r="BG23" s="4">
        <v>1</v>
      </c>
      <c r="BH23" s="4">
        <v>1</v>
      </c>
      <c r="BI23" s="4">
        <v>1</v>
      </c>
      <c r="BJ23" s="4">
        <v>1</v>
      </c>
      <c r="BK23" s="4">
        <v>1</v>
      </c>
      <c r="BL23" s="4">
        <v>1</v>
      </c>
      <c r="BM23" s="4">
        <v>1</v>
      </c>
      <c r="BN23" s="4">
        <v>1</v>
      </c>
      <c r="BO23" s="4">
        <v>1</v>
      </c>
      <c r="BP23" s="4">
        <v>1</v>
      </c>
      <c r="BQ23" s="4">
        <v>1</v>
      </c>
      <c r="BR23" s="4">
        <v>1</v>
      </c>
      <c r="BS23" s="4">
        <v>1</v>
      </c>
      <c r="BT23" s="4">
        <v>1</v>
      </c>
      <c r="BU23" s="4">
        <v>1</v>
      </c>
      <c r="BV23" s="4">
        <v>1</v>
      </c>
      <c r="BW23" s="4">
        <v>1</v>
      </c>
      <c r="BX23" s="4">
        <v>1</v>
      </c>
      <c r="BY23" s="3">
        <v>3</v>
      </c>
      <c r="BZ23" s="3">
        <v>3</v>
      </c>
      <c r="CA23" s="3">
        <v>3</v>
      </c>
      <c r="CB23" s="3">
        <v>3</v>
      </c>
      <c r="CC23" s="3">
        <v>3</v>
      </c>
      <c r="CD23" s="3">
        <v>3</v>
      </c>
      <c r="CE23" s="3">
        <v>3</v>
      </c>
      <c r="CF23" s="3">
        <v>3</v>
      </c>
      <c r="CG23" s="3">
        <v>3</v>
      </c>
      <c r="CH23" s="3">
        <v>3</v>
      </c>
      <c r="CI23" s="3">
        <v>3</v>
      </c>
      <c r="CJ23" s="3">
        <v>3</v>
      </c>
      <c r="CK23" s="3">
        <v>3</v>
      </c>
      <c r="CL23" s="3">
        <v>3</v>
      </c>
      <c r="CM23" s="3">
        <v>3</v>
      </c>
      <c r="CN23" s="3">
        <v>3</v>
      </c>
      <c r="CO23" s="3">
        <v>3</v>
      </c>
      <c r="CP23" s="3">
        <v>3</v>
      </c>
      <c r="CQ23" s="3">
        <v>3</v>
      </c>
      <c r="CR23" s="2">
        <v>5</v>
      </c>
      <c r="CS23" s="2">
        <v>5</v>
      </c>
      <c r="CT23" s="2">
        <v>5</v>
      </c>
      <c r="CU23" s="2">
        <v>5</v>
      </c>
      <c r="CV23" s="2">
        <v>5</v>
      </c>
      <c r="CW23" s="2">
        <v>5</v>
      </c>
      <c r="CY23" s="1" t="s">
        <v>22</v>
      </c>
      <c r="CZ23" s="1" t="str">
        <f>$CZ$6</f>
        <v>Chester Wilkinson</v>
      </c>
      <c r="DA23">
        <f t="shared" ca="1" si="2"/>
        <v>86</v>
      </c>
      <c r="DB23">
        <f t="shared" ca="1" si="1"/>
        <v>74</v>
      </c>
      <c r="DC23">
        <f t="shared" ca="1" si="1"/>
        <v>20</v>
      </c>
      <c r="DD23">
        <f t="shared" ca="1" si="1"/>
        <v>89</v>
      </c>
      <c r="DE23">
        <f t="shared" ca="1" si="1"/>
        <v>92</v>
      </c>
      <c r="DF23">
        <f t="shared" ca="1" si="1"/>
        <v>28</v>
      </c>
      <c r="DG23">
        <f t="shared" ca="1" si="1"/>
        <v>51</v>
      </c>
      <c r="DH23">
        <f t="shared" ca="1" si="1"/>
        <v>71</v>
      </c>
      <c r="DI23">
        <f>SUMIFS($DS$31:$DS$111,$DR$31:$DR$111,DB$6+DF$6)</f>
        <v>-4</v>
      </c>
      <c r="DJ23">
        <f>$DC$6</f>
        <v>26</v>
      </c>
      <c r="DP23" s="16" t="s">
        <v>69</v>
      </c>
      <c r="DQ23" s="16" t="s">
        <v>70</v>
      </c>
      <c r="DT23">
        <v>15</v>
      </c>
      <c r="DU23">
        <v>2</v>
      </c>
      <c r="DV23" s="10" t="s">
        <v>32</v>
      </c>
    </row>
    <row r="24" spans="1:126" ht="15.75" thickBot="1" x14ac:dyDescent="0.3">
      <c r="A24" s="1">
        <v>18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4">
        <v>1</v>
      </c>
      <c r="AV24" s="4">
        <v>1</v>
      </c>
      <c r="AW24" s="4">
        <v>1</v>
      </c>
      <c r="AX24" s="4">
        <v>1</v>
      </c>
      <c r="AY24" s="4">
        <v>1</v>
      </c>
      <c r="AZ24" s="4">
        <v>1</v>
      </c>
      <c r="BA24" s="4">
        <v>1</v>
      </c>
      <c r="BB24" s="4">
        <v>1</v>
      </c>
      <c r="BC24" s="4">
        <v>1</v>
      </c>
      <c r="BD24" s="4">
        <v>1</v>
      </c>
      <c r="BE24" s="4">
        <v>1</v>
      </c>
      <c r="BF24" s="4">
        <v>1</v>
      </c>
      <c r="BG24" s="4">
        <v>1</v>
      </c>
      <c r="BH24" s="4">
        <v>1</v>
      </c>
      <c r="BI24" s="4">
        <v>1</v>
      </c>
      <c r="BJ24" s="4">
        <v>1</v>
      </c>
      <c r="BK24" s="4">
        <v>1</v>
      </c>
      <c r="BL24" s="4">
        <v>1</v>
      </c>
      <c r="BM24" s="4">
        <v>1</v>
      </c>
      <c r="BN24" s="4">
        <v>1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1</v>
      </c>
      <c r="BW24" s="4">
        <v>1</v>
      </c>
      <c r="BX24" s="4">
        <v>1</v>
      </c>
      <c r="BY24" s="3">
        <v>3</v>
      </c>
      <c r="BZ24" s="3">
        <v>3</v>
      </c>
      <c r="CA24" s="3">
        <v>3</v>
      </c>
      <c r="CB24" s="3">
        <v>3</v>
      </c>
      <c r="CC24" s="3">
        <v>3</v>
      </c>
      <c r="CD24" s="3">
        <v>3</v>
      </c>
      <c r="CE24" s="3">
        <v>3</v>
      </c>
      <c r="CF24" s="3">
        <v>3</v>
      </c>
      <c r="CG24" s="3">
        <v>3</v>
      </c>
      <c r="CH24" s="3">
        <v>3</v>
      </c>
      <c r="CI24" s="3">
        <v>3</v>
      </c>
      <c r="CJ24" s="3">
        <v>3</v>
      </c>
      <c r="CK24" s="3">
        <v>3</v>
      </c>
      <c r="CL24" s="3">
        <v>3</v>
      </c>
      <c r="CM24" s="3">
        <v>3</v>
      </c>
      <c r="CN24" s="3">
        <v>3</v>
      </c>
      <c r="CO24" s="3">
        <v>3</v>
      </c>
      <c r="CP24" s="3">
        <v>3</v>
      </c>
      <c r="CQ24" s="3">
        <v>3</v>
      </c>
      <c r="CR24" s="2">
        <v>5</v>
      </c>
      <c r="CS24" s="2">
        <v>5</v>
      </c>
      <c r="CT24" s="2">
        <v>5</v>
      </c>
      <c r="CU24" s="2">
        <v>5</v>
      </c>
      <c r="CV24" s="2">
        <v>5</v>
      </c>
      <c r="CW24" s="2">
        <v>5</v>
      </c>
      <c r="CY24" s="1" t="s">
        <v>23</v>
      </c>
      <c r="CZ24" s="1" t="str">
        <f>$CZ$7</f>
        <v>Alexander Ashley</v>
      </c>
      <c r="DA24">
        <f t="shared" ca="1" si="2"/>
        <v>30</v>
      </c>
      <c r="DB24">
        <f t="shared" ca="1" si="1"/>
        <v>33</v>
      </c>
      <c r="DC24">
        <f t="shared" ca="1" si="1"/>
        <v>69</v>
      </c>
      <c r="DD24">
        <f t="shared" ca="1" si="1"/>
        <v>76</v>
      </c>
      <c r="DE24">
        <f t="shared" ca="1" si="1"/>
        <v>67</v>
      </c>
      <c r="DF24">
        <f t="shared" ca="1" si="1"/>
        <v>5</v>
      </c>
      <c r="DG24">
        <f t="shared" ca="1" si="1"/>
        <v>36</v>
      </c>
      <c r="DH24">
        <f t="shared" ca="1" si="1"/>
        <v>49</v>
      </c>
      <c r="DI24">
        <f>SUMIFS($DS$31:$DS$111,$DR$31:$DR$111,DB$7+DF$7)</f>
        <v>-2</v>
      </c>
      <c r="DJ24">
        <f>$DC$7</f>
        <v>21</v>
      </c>
      <c r="DP24" s="16" t="s">
        <v>71</v>
      </c>
      <c r="DQ24" s="16" t="s">
        <v>72</v>
      </c>
      <c r="DT24">
        <v>16</v>
      </c>
      <c r="DU24">
        <v>2</v>
      </c>
      <c r="DV24" s="10" t="s">
        <v>32</v>
      </c>
    </row>
    <row r="25" spans="1:126" ht="15.75" thickBot="1" x14ac:dyDescent="0.3">
      <c r="A25" s="1">
        <v>17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4">
        <v>1</v>
      </c>
      <c r="AV25" s="4">
        <v>1</v>
      </c>
      <c r="AW25" s="4">
        <v>1</v>
      </c>
      <c r="AX25" s="4">
        <v>1</v>
      </c>
      <c r="AY25" s="4">
        <v>1</v>
      </c>
      <c r="AZ25" s="4">
        <v>1</v>
      </c>
      <c r="BA25" s="4">
        <v>1</v>
      </c>
      <c r="BB25" s="4">
        <v>1</v>
      </c>
      <c r="BC25" s="4">
        <v>1</v>
      </c>
      <c r="BD25" s="4">
        <v>1</v>
      </c>
      <c r="BE25" s="4">
        <v>1</v>
      </c>
      <c r="BF25" s="4">
        <v>1</v>
      </c>
      <c r="BG25" s="4">
        <v>1</v>
      </c>
      <c r="BH25" s="4">
        <v>1</v>
      </c>
      <c r="BI25" s="4">
        <v>1</v>
      </c>
      <c r="BJ25" s="4">
        <v>1</v>
      </c>
      <c r="BK25" s="4">
        <v>1</v>
      </c>
      <c r="BL25" s="4">
        <v>1</v>
      </c>
      <c r="BM25" s="4">
        <v>1</v>
      </c>
      <c r="BN25" s="4">
        <v>1</v>
      </c>
      <c r="BO25" s="4">
        <v>1</v>
      </c>
      <c r="BP25" s="4">
        <v>1</v>
      </c>
      <c r="BQ25" s="4">
        <v>1</v>
      </c>
      <c r="BR25" s="4">
        <v>1</v>
      </c>
      <c r="BS25" s="4">
        <v>1</v>
      </c>
      <c r="BT25" s="4">
        <v>1</v>
      </c>
      <c r="BU25" s="4">
        <v>1</v>
      </c>
      <c r="BV25" s="4">
        <v>1</v>
      </c>
      <c r="BW25" s="4">
        <v>1</v>
      </c>
      <c r="BX25" s="4">
        <v>1</v>
      </c>
      <c r="BY25" s="3">
        <v>3</v>
      </c>
      <c r="BZ25" s="3">
        <v>3</v>
      </c>
      <c r="CA25" s="3">
        <v>3</v>
      </c>
      <c r="CB25" s="3">
        <v>3</v>
      </c>
      <c r="CC25" s="3">
        <v>3</v>
      </c>
      <c r="CD25" s="3">
        <v>3</v>
      </c>
      <c r="CE25" s="3">
        <v>3</v>
      </c>
      <c r="CF25" s="3">
        <v>3</v>
      </c>
      <c r="CG25" s="3">
        <v>3</v>
      </c>
      <c r="CH25" s="3">
        <v>3</v>
      </c>
      <c r="CI25" s="3">
        <v>3</v>
      </c>
      <c r="CJ25" s="3">
        <v>3</v>
      </c>
      <c r="CK25" s="3">
        <v>3</v>
      </c>
      <c r="CL25" s="3">
        <v>3</v>
      </c>
      <c r="CM25" s="3">
        <v>3</v>
      </c>
      <c r="CN25" s="3">
        <v>3</v>
      </c>
      <c r="CO25" s="3">
        <v>3</v>
      </c>
      <c r="CP25" s="3">
        <v>3</v>
      </c>
      <c r="CQ25" s="3">
        <v>3</v>
      </c>
      <c r="CR25" s="2">
        <v>5</v>
      </c>
      <c r="CS25" s="2">
        <v>5</v>
      </c>
      <c r="CT25" s="2">
        <v>5</v>
      </c>
      <c r="CU25" s="2">
        <v>5</v>
      </c>
      <c r="CV25" s="2">
        <v>5</v>
      </c>
      <c r="CW25" s="2">
        <v>5</v>
      </c>
      <c r="CY25" s="1" t="s">
        <v>92</v>
      </c>
      <c r="CZ25" s="1" t="str">
        <f>$CZ$6</f>
        <v>Chester Wilkinson</v>
      </c>
      <c r="DA25">
        <f t="shared" ca="1" si="2"/>
        <v>6</v>
      </c>
      <c r="DB25">
        <f t="shared" ca="1" si="1"/>
        <v>62</v>
      </c>
      <c r="DC25">
        <f t="shared" ca="1" si="1"/>
        <v>78</v>
      </c>
      <c r="DD25">
        <f t="shared" ca="1" si="1"/>
        <v>5</v>
      </c>
      <c r="DE25">
        <f t="shared" ca="1" si="1"/>
        <v>43</v>
      </c>
      <c r="DF25">
        <f t="shared" ca="1" si="1"/>
        <v>95</v>
      </c>
      <c r="DG25">
        <f t="shared" ca="1" si="1"/>
        <v>96</v>
      </c>
      <c r="DH25">
        <f t="shared" ca="1" si="1"/>
        <v>29</v>
      </c>
      <c r="DI25">
        <f>SUMIFS($DS$31:$DS$111,$DR$31:$DR$111,DB$6+DF$6)</f>
        <v>-4</v>
      </c>
      <c r="DJ25">
        <f>$DC$6</f>
        <v>26</v>
      </c>
      <c r="DP25" s="16" t="s">
        <v>73</v>
      </c>
      <c r="DQ25" s="16" t="s">
        <v>74</v>
      </c>
      <c r="DT25">
        <v>17</v>
      </c>
      <c r="DU25">
        <v>2</v>
      </c>
      <c r="DV25" s="10" t="s">
        <v>32</v>
      </c>
    </row>
    <row r="26" spans="1:126" ht="15.75" thickBot="1" x14ac:dyDescent="0.3">
      <c r="A26" s="1">
        <v>16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4">
        <v>1</v>
      </c>
      <c r="AV26" s="4">
        <v>1</v>
      </c>
      <c r="AW26" s="4">
        <v>1</v>
      </c>
      <c r="AX26" s="4">
        <v>1</v>
      </c>
      <c r="AY26" s="4">
        <v>1</v>
      </c>
      <c r="AZ26" s="4">
        <v>1</v>
      </c>
      <c r="BA26" s="4">
        <v>1</v>
      </c>
      <c r="BB26" s="4">
        <v>1</v>
      </c>
      <c r="BC26" s="4">
        <v>1</v>
      </c>
      <c r="BD26" s="4">
        <v>1</v>
      </c>
      <c r="BE26" s="4">
        <v>1</v>
      </c>
      <c r="BF26" s="4">
        <v>1</v>
      </c>
      <c r="BG26" s="4">
        <v>1</v>
      </c>
      <c r="BH26" s="4">
        <v>1</v>
      </c>
      <c r="BI26" s="4">
        <v>1</v>
      </c>
      <c r="BJ26" s="4">
        <v>1</v>
      </c>
      <c r="BK26" s="4">
        <v>1</v>
      </c>
      <c r="BL26" s="4">
        <v>1</v>
      </c>
      <c r="BM26" s="4">
        <v>1</v>
      </c>
      <c r="BN26" s="4">
        <v>1</v>
      </c>
      <c r="BO26" s="4">
        <v>1</v>
      </c>
      <c r="BP26" s="4">
        <v>1</v>
      </c>
      <c r="BQ26" s="4">
        <v>1</v>
      </c>
      <c r="BR26" s="4">
        <v>1</v>
      </c>
      <c r="BS26" s="4">
        <v>1</v>
      </c>
      <c r="BT26" s="4">
        <v>1</v>
      </c>
      <c r="BU26" s="4">
        <v>1</v>
      </c>
      <c r="BV26" s="4">
        <v>1</v>
      </c>
      <c r="BW26" s="4">
        <v>1</v>
      </c>
      <c r="BX26" s="4">
        <v>1</v>
      </c>
      <c r="BY26" s="3">
        <v>3</v>
      </c>
      <c r="BZ26" s="3">
        <v>3</v>
      </c>
      <c r="CA26" s="3">
        <v>3</v>
      </c>
      <c r="CB26" s="3">
        <v>3</v>
      </c>
      <c r="CC26" s="3">
        <v>3</v>
      </c>
      <c r="CD26" s="3">
        <v>3</v>
      </c>
      <c r="CE26" s="3">
        <v>3</v>
      </c>
      <c r="CF26" s="3">
        <v>3</v>
      </c>
      <c r="CG26" s="3">
        <v>3</v>
      </c>
      <c r="CH26" s="3">
        <v>3</v>
      </c>
      <c r="CI26" s="3">
        <v>3</v>
      </c>
      <c r="CJ26" s="3">
        <v>3</v>
      </c>
      <c r="CK26" s="3">
        <v>3</v>
      </c>
      <c r="CL26" s="3">
        <v>3</v>
      </c>
      <c r="CM26" s="3">
        <v>3</v>
      </c>
      <c r="CN26" s="3">
        <v>3</v>
      </c>
      <c r="CO26" s="3">
        <v>3</v>
      </c>
      <c r="CP26" s="3">
        <v>3</v>
      </c>
      <c r="CQ26" s="3">
        <v>3</v>
      </c>
      <c r="CR26" s="2">
        <v>5</v>
      </c>
      <c r="CS26" s="2">
        <v>5</v>
      </c>
      <c r="CT26" s="2">
        <v>5</v>
      </c>
      <c r="CU26" s="2">
        <v>5</v>
      </c>
      <c r="CV26" s="2">
        <v>5</v>
      </c>
      <c r="CW26" s="2">
        <v>5</v>
      </c>
      <c r="CY26" s="1" t="s">
        <v>93</v>
      </c>
      <c r="CZ26" s="1" t="str">
        <f>$CZ$7</f>
        <v>Alexander Ashley</v>
      </c>
      <c r="DA26">
        <f t="shared" ca="1" si="2"/>
        <v>2</v>
      </c>
      <c r="DB26">
        <f t="shared" ca="1" si="1"/>
        <v>73</v>
      </c>
      <c r="DC26">
        <f t="shared" ca="1" si="1"/>
        <v>65</v>
      </c>
      <c r="DD26">
        <f t="shared" ca="1" si="1"/>
        <v>68</v>
      </c>
      <c r="DE26">
        <f t="shared" ca="1" si="1"/>
        <v>26</v>
      </c>
      <c r="DF26">
        <f t="shared" ca="1" si="1"/>
        <v>15</v>
      </c>
      <c r="DG26">
        <f t="shared" ca="1" si="1"/>
        <v>57</v>
      </c>
      <c r="DH26">
        <f t="shared" ca="1" si="1"/>
        <v>15</v>
      </c>
      <c r="DI26">
        <f>SUMIFS($DS$31:$DS$111,$DR$31:$DR$111,DB$7+DF$7)</f>
        <v>-2</v>
      </c>
      <c r="DJ26">
        <f>$DC$7</f>
        <v>21</v>
      </c>
      <c r="DP26" s="16" t="s">
        <v>75</v>
      </c>
      <c r="DQ26" s="16" t="s">
        <v>76</v>
      </c>
      <c r="DT26">
        <v>18</v>
      </c>
      <c r="DU26">
        <v>2</v>
      </c>
      <c r="DV26" s="10" t="s">
        <v>32</v>
      </c>
    </row>
    <row r="27" spans="1:126" ht="30.75" thickBot="1" x14ac:dyDescent="0.3">
      <c r="A27" s="1">
        <v>15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4">
        <v>1</v>
      </c>
      <c r="AV27" s="4">
        <v>1</v>
      </c>
      <c r="AW27" s="4">
        <v>1</v>
      </c>
      <c r="AX27" s="4">
        <v>1</v>
      </c>
      <c r="AY27" s="4">
        <v>1</v>
      </c>
      <c r="AZ27" s="4">
        <v>1</v>
      </c>
      <c r="BA27" s="4">
        <v>1</v>
      </c>
      <c r="BB27" s="4">
        <v>1</v>
      </c>
      <c r="BC27" s="4">
        <v>1</v>
      </c>
      <c r="BD27" s="4">
        <v>1</v>
      </c>
      <c r="BE27" s="4">
        <v>1</v>
      </c>
      <c r="BF27" s="4">
        <v>1</v>
      </c>
      <c r="BG27" s="4">
        <v>1</v>
      </c>
      <c r="BH27" s="4">
        <v>1</v>
      </c>
      <c r="BI27" s="4">
        <v>1</v>
      </c>
      <c r="BJ27" s="4">
        <v>1</v>
      </c>
      <c r="BK27" s="4">
        <v>1</v>
      </c>
      <c r="BL27" s="4">
        <v>1</v>
      </c>
      <c r="BM27" s="4">
        <v>1</v>
      </c>
      <c r="BN27" s="4">
        <v>1</v>
      </c>
      <c r="BO27" s="4">
        <v>1</v>
      </c>
      <c r="BP27" s="4">
        <v>1</v>
      </c>
      <c r="BQ27" s="4">
        <v>1</v>
      </c>
      <c r="BR27" s="4">
        <v>1</v>
      </c>
      <c r="BS27" s="4">
        <v>1</v>
      </c>
      <c r="BT27" s="4">
        <v>1</v>
      </c>
      <c r="BU27" s="4">
        <v>1</v>
      </c>
      <c r="BV27" s="4">
        <v>1</v>
      </c>
      <c r="BW27" s="4">
        <v>1</v>
      </c>
      <c r="BX27" s="4">
        <v>1</v>
      </c>
      <c r="BY27" s="3">
        <v>3</v>
      </c>
      <c r="BZ27" s="3">
        <v>3</v>
      </c>
      <c r="CA27" s="3">
        <v>3</v>
      </c>
      <c r="CB27" s="3">
        <v>3</v>
      </c>
      <c r="CC27" s="3">
        <v>3</v>
      </c>
      <c r="CD27" s="3">
        <v>3</v>
      </c>
      <c r="CE27" s="3">
        <v>3</v>
      </c>
      <c r="CF27" s="3">
        <v>3</v>
      </c>
      <c r="CG27" s="3">
        <v>3</v>
      </c>
      <c r="CH27" s="3">
        <v>3</v>
      </c>
      <c r="CI27" s="3">
        <v>3</v>
      </c>
      <c r="CJ27" s="3">
        <v>3</v>
      </c>
      <c r="CK27" s="3">
        <v>3</v>
      </c>
      <c r="CL27" s="3">
        <v>3</v>
      </c>
      <c r="CM27" s="3">
        <v>3</v>
      </c>
      <c r="CN27" s="3">
        <v>3</v>
      </c>
      <c r="CO27" s="3">
        <v>3</v>
      </c>
      <c r="CP27" s="3">
        <v>3</v>
      </c>
      <c r="CQ27" s="3">
        <v>3</v>
      </c>
      <c r="CR27" s="2">
        <v>5</v>
      </c>
      <c r="CS27" s="2">
        <v>5</v>
      </c>
      <c r="CT27" s="2">
        <v>5</v>
      </c>
      <c r="CU27" s="2">
        <v>5</v>
      </c>
      <c r="CV27" s="2">
        <v>5</v>
      </c>
      <c r="CW27" s="2">
        <v>5</v>
      </c>
      <c r="CY27" s="1" t="s">
        <v>94</v>
      </c>
      <c r="CZ27" s="1" t="str">
        <f>$CZ$6</f>
        <v>Chester Wilkinson</v>
      </c>
      <c r="DA27">
        <f t="shared" ca="1" si="2"/>
        <v>19</v>
      </c>
      <c r="DB27">
        <f t="shared" ca="1" si="2"/>
        <v>82</v>
      </c>
      <c r="DC27">
        <f t="shared" ca="1" si="2"/>
        <v>2</v>
      </c>
      <c r="DD27">
        <f t="shared" ca="1" si="2"/>
        <v>7</v>
      </c>
      <c r="DE27">
        <f t="shared" ca="1" si="2"/>
        <v>85</v>
      </c>
      <c r="DF27">
        <f t="shared" ca="1" si="2"/>
        <v>55</v>
      </c>
      <c r="DG27">
        <f t="shared" ca="1" si="2"/>
        <v>67</v>
      </c>
      <c r="DH27">
        <f t="shared" ca="1" si="2"/>
        <v>63</v>
      </c>
      <c r="DI27">
        <f>SUMIFS($DS$31:$DS$111,$DR$31:$DR$111,DB$6+DF$6)</f>
        <v>-4</v>
      </c>
      <c r="DJ27">
        <f>$DC$6</f>
        <v>26</v>
      </c>
      <c r="DP27" s="16" t="s">
        <v>77</v>
      </c>
      <c r="DQ27" s="16" t="s">
        <v>78</v>
      </c>
      <c r="DT27">
        <v>19</v>
      </c>
      <c r="DU27">
        <v>2</v>
      </c>
      <c r="DV27" s="10" t="s">
        <v>32</v>
      </c>
    </row>
    <row r="28" spans="1:126" ht="30.75" thickBot="1" x14ac:dyDescent="0.3">
      <c r="A28" s="1">
        <v>14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4">
        <v>1</v>
      </c>
      <c r="AV28" s="4">
        <v>1</v>
      </c>
      <c r="AW28" s="4">
        <v>1</v>
      </c>
      <c r="AX28" s="4">
        <v>1</v>
      </c>
      <c r="AY28" s="4">
        <v>1</v>
      </c>
      <c r="AZ28" s="4">
        <v>1</v>
      </c>
      <c r="BA28" s="4">
        <v>1</v>
      </c>
      <c r="BB28" s="4">
        <v>1</v>
      </c>
      <c r="BC28" s="4">
        <v>1</v>
      </c>
      <c r="BD28" s="4">
        <v>1</v>
      </c>
      <c r="BE28" s="4">
        <v>1</v>
      </c>
      <c r="BF28" s="4">
        <v>1</v>
      </c>
      <c r="BG28" s="4">
        <v>1</v>
      </c>
      <c r="BH28" s="4">
        <v>1</v>
      </c>
      <c r="BI28" s="4">
        <v>1</v>
      </c>
      <c r="BJ28" s="4">
        <v>1</v>
      </c>
      <c r="BK28" s="4">
        <v>1</v>
      </c>
      <c r="BL28" s="4">
        <v>1</v>
      </c>
      <c r="BM28" s="4">
        <v>1</v>
      </c>
      <c r="BN28" s="4">
        <v>1</v>
      </c>
      <c r="BO28" s="4">
        <v>1</v>
      </c>
      <c r="BP28" s="4">
        <v>1</v>
      </c>
      <c r="BQ28" s="4">
        <v>1</v>
      </c>
      <c r="BR28" s="4">
        <v>1</v>
      </c>
      <c r="BS28" s="4">
        <v>1</v>
      </c>
      <c r="BT28" s="4">
        <v>1</v>
      </c>
      <c r="BU28" s="4">
        <v>1</v>
      </c>
      <c r="BV28" s="4">
        <v>1</v>
      </c>
      <c r="BW28" s="4">
        <v>1</v>
      </c>
      <c r="BX28" s="4">
        <v>1</v>
      </c>
      <c r="BY28" s="3">
        <v>3</v>
      </c>
      <c r="BZ28" s="3">
        <v>3</v>
      </c>
      <c r="CA28" s="3">
        <v>3</v>
      </c>
      <c r="CB28" s="3">
        <v>3</v>
      </c>
      <c r="CC28" s="3">
        <v>3</v>
      </c>
      <c r="CD28" s="3">
        <v>3</v>
      </c>
      <c r="CE28" s="3">
        <v>3</v>
      </c>
      <c r="CF28" s="3">
        <v>3</v>
      </c>
      <c r="CG28" s="3">
        <v>3</v>
      </c>
      <c r="CH28" s="3">
        <v>3</v>
      </c>
      <c r="CI28" s="3">
        <v>3</v>
      </c>
      <c r="CJ28" s="3">
        <v>3</v>
      </c>
      <c r="CK28" s="3">
        <v>3</v>
      </c>
      <c r="CL28" s="3">
        <v>3</v>
      </c>
      <c r="CM28" s="3">
        <v>3</v>
      </c>
      <c r="CN28" s="3">
        <v>3</v>
      </c>
      <c r="CO28" s="3">
        <v>3</v>
      </c>
      <c r="CP28" s="3">
        <v>3</v>
      </c>
      <c r="CQ28" s="3">
        <v>3</v>
      </c>
      <c r="CR28" s="2">
        <v>5</v>
      </c>
      <c r="CS28" s="2">
        <v>5</v>
      </c>
      <c r="CT28" s="2">
        <v>5</v>
      </c>
      <c r="CU28" s="2">
        <v>5</v>
      </c>
      <c r="CV28" s="2">
        <v>5</v>
      </c>
      <c r="CW28" s="2">
        <v>5</v>
      </c>
      <c r="CY28" s="1" t="s">
        <v>95</v>
      </c>
      <c r="CZ28" s="1" t="str">
        <f>$CZ$7</f>
        <v>Alexander Ashley</v>
      </c>
      <c r="DA28">
        <f t="shared" ref="DA28:DH43" ca="1" si="3">RANDBETWEEN(0,99)</f>
        <v>8</v>
      </c>
      <c r="DB28">
        <f t="shared" ca="1" si="3"/>
        <v>48</v>
      </c>
      <c r="DC28">
        <f t="shared" ca="1" si="3"/>
        <v>99</v>
      </c>
      <c r="DD28">
        <f t="shared" ca="1" si="3"/>
        <v>95</v>
      </c>
      <c r="DE28">
        <f t="shared" ca="1" si="3"/>
        <v>11</v>
      </c>
      <c r="DF28">
        <f t="shared" ca="1" si="3"/>
        <v>53</v>
      </c>
      <c r="DG28">
        <f t="shared" ca="1" si="3"/>
        <v>96</v>
      </c>
      <c r="DH28">
        <f t="shared" ca="1" si="3"/>
        <v>42</v>
      </c>
      <c r="DI28">
        <f>SUMIFS($DS$31:$DS$111,$DR$31:$DR$111,DB$7+DF$7)</f>
        <v>-2</v>
      </c>
      <c r="DJ28">
        <f>$DC$7</f>
        <v>21</v>
      </c>
      <c r="DP28" s="16" t="s">
        <v>79</v>
      </c>
      <c r="DQ28" s="16" t="s">
        <v>80</v>
      </c>
      <c r="DT28">
        <v>20</v>
      </c>
      <c r="DU28">
        <v>2</v>
      </c>
      <c r="DV28" s="10" t="s">
        <v>32</v>
      </c>
    </row>
    <row r="29" spans="1:126" ht="15.75" thickBot="1" x14ac:dyDescent="0.3">
      <c r="A29" s="1">
        <v>13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4">
        <v>1</v>
      </c>
      <c r="AV29" s="4">
        <v>1</v>
      </c>
      <c r="AW29" s="4">
        <v>1</v>
      </c>
      <c r="AX29" s="4">
        <v>1</v>
      </c>
      <c r="AY29" s="4">
        <v>1</v>
      </c>
      <c r="AZ29" s="4">
        <v>1</v>
      </c>
      <c r="BA29" s="4">
        <v>1</v>
      </c>
      <c r="BB29" s="4">
        <v>1</v>
      </c>
      <c r="BC29" s="4">
        <v>1</v>
      </c>
      <c r="BD29" s="4">
        <v>1</v>
      </c>
      <c r="BE29" s="4">
        <v>1</v>
      </c>
      <c r="BF29" s="4">
        <v>1</v>
      </c>
      <c r="BG29" s="4">
        <v>1</v>
      </c>
      <c r="BH29" s="4">
        <v>1</v>
      </c>
      <c r="BI29" s="4">
        <v>1</v>
      </c>
      <c r="BJ29" s="4">
        <v>1</v>
      </c>
      <c r="BK29" s="4">
        <v>1</v>
      </c>
      <c r="BL29" s="4">
        <v>1</v>
      </c>
      <c r="BM29" s="4">
        <v>1</v>
      </c>
      <c r="BN29" s="4">
        <v>1</v>
      </c>
      <c r="BO29" s="4">
        <v>1</v>
      </c>
      <c r="BP29" s="4">
        <v>1</v>
      </c>
      <c r="BQ29" s="4">
        <v>1</v>
      </c>
      <c r="BR29" s="4">
        <v>1</v>
      </c>
      <c r="BS29" s="4">
        <v>1</v>
      </c>
      <c r="BT29" s="4">
        <v>1</v>
      </c>
      <c r="BU29" s="4">
        <v>1</v>
      </c>
      <c r="BV29" s="4">
        <v>1</v>
      </c>
      <c r="BW29" s="4">
        <v>1</v>
      </c>
      <c r="BX29" s="4">
        <v>1</v>
      </c>
      <c r="BY29" s="3">
        <v>3</v>
      </c>
      <c r="BZ29" s="3">
        <v>3</v>
      </c>
      <c r="CA29" s="3">
        <v>3</v>
      </c>
      <c r="CB29" s="3">
        <v>3</v>
      </c>
      <c r="CC29" s="3">
        <v>3</v>
      </c>
      <c r="CD29" s="3">
        <v>3</v>
      </c>
      <c r="CE29" s="3">
        <v>3</v>
      </c>
      <c r="CF29" s="3">
        <v>3</v>
      </c>
      <c r="CG29" s="3">
        <v>3</v>
      </c>
      <c r="CH29" s="3">
        <v>3</v>
      </c>
      <c r="CI29" s="3">
        <v>3</v>
      </c>
      <c r="CJ29" s="3">
        <v>3</v>
      </c>
      <c r="CK29" s="3">
        <v>3</v>
      </c>
      <c r="CL29" s="3">
        <v>3</v>
      </c>
      <c r="CM29" s="3">
        <v>3</v>
      </c>
      <c r="CN29" s="3">
        <v>3</v>
      </c>
      <c r="CO29" s="3">
        <v>3</v>
      </c>
      <c r="CP29" s="3">
        <v>3</v>
      </c>
      <c r="CQ29" s="3">
        <v>3</v>
      </c>
      <c r="CR29" s="2">
        <v>5</v>
      </c>
      <c r="CS29" s="2">
        <v>5</v>
      </c>
      <c r="CT29" s="2">
        <v>5</v>
      </c>
      <c r="CU29" s="2">
        <v>5</v>
      </c>
      <c r="CV29" s="2">
        <v>5</v>
      </c>
      <c r="CW29" s="2">
        <v>5</v>
      </c>
      <c r="CY29" s="1" t="s">
        <v>96</v>
      </c>
      <c r="CZ29" s="1" t="str">
        <f>$CZ$6</f>
        <v>Chester Wilkinson</v>
      </c>
      <c r="DA29">
        <f t="shared" ca="1" si="3"/>
        <v>52</v>
      </c>
      <c r="DB29">
        <f t="shared" ca="1" si="3"/>
        <v>43</v>
      </c>
      <c r="DC29">
        <f t="shared" ca="1" si="3"/>
        <v>40</v>
      </c>
      <c r="DD29">
        <f t="shared" ca="1" si="3"/>
        <v>73</v>
      </c>
      <c r="DE29">
        <f t="shared" ca="1" si="3"/>
        <v>43</v>
      </c>
      <c r="DF29">
        <f t="shared" ca="1" si="3"/>
        <v>10</v>
      </c>
      <c r="DG29">
        <f t="shared" ca="1" si="3"/>
        <v>74</v>
      </c>
      <c r="DH29">
        <f t="shared" ca="1" si="3"/>
        <v>64</v>
      </c>
      <c r="DI29">
        <f>SUMIFS($DS$31:$DS$111,$DR$31:$DR$111,DB$6+DF$6)</f>
        <v>-4</v>
      </c>
      <c r="DJ29">
        <f>$DC$6</f>
        <v>26</v>
      </c>
      <c r="DT29">
        <v>21</v>
      </c>
      <c r="DU29">
        <v>2</v>
      </c>
      <c r="DV29" s="10" t="s">
        <v>32</v>
      </c>
    </row>
    <row r="30" spans="1:126" ht="15.75" thickBot="1" x14ac:dyDescent="0.3">
      <c r="A30" s="1">
        <v>12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4">
        <v>1</v>
      </c>
      <c r="AV30" s="4">
        <v>1</v>
      </c>
      <c r="AW30" s="4">
        <v>1</v>
      </c>
      <c r="AX30" s="4">
        <v>1</v>
      </c>
      <c r="AY30" s="4">
        <v>1</v>
      </c>
      <c r="AZ30" s="4">
        <v>1</v>
      </c>
      <c r="BA30" s="4">
        <v>1</v>
      </c>
      <c r="BB30" s="4">
        <v>1</v>
      </c>
      <c r="BC30" s="4">
        <v>1</v>
      </c>
      <c r="BD30" s="4">
        <v>1</v>
      </c>
      <c r="BE30" s="4">
        <v>1</v>
      </c>
      <c r="BF30" s="4">
        <v>1</v>
      </c>
      <c r="BG30" s="4">
        <v>1</v>
      </c>
      <c r="BH30" s="4">
        <v>1</v>
      </c>
      <c r="BI30" s="4">
        <v>1</v>
      </c>
      <c r="BJ30" s="4">
        <v>1</v>
      </c>
      <c r="BK30" s="4">
        <v>1</v>
      </c>
      <c r="BL30" s="4">
        <v>1</v>
      </c>
      <c r="BM30" s="4">
        <v>1</v>
      </c>
      <c r="BN30" s="4">
        <v>1</v>
      </c>
      <c r="BO30" s="4">
        <v>1</v>
      </c>
      <c r="BP30" s="4">
        <v>1</v>
      </c>
      <c r="BQ30" s="4">
        <v>1</v>
      </c>
      <c r="BR30" s="4">
        <v>1</v>
      </c>
      <c r="BS30" s="4">
        <v>1</v>
      </c>
      <c r="BT30" s="4">
        <v>1</v>
      </c>
      <c r="BU30" s="4">
        <v>1</v>
      </c>
      <c r="BV30" s="4">
        <v>1</v>
      </c>
      <c r="BW30" s="4">
        <v>1</v>
      </c>
      <c r="BX30" s="4">
        <v>1</v>
      </c>
      <c r="BY30" s="3">
        <v>3</v>
      </c>
      <c r="BZ30" s="3">
        <v>3</v>
      </c>
      <c r="CA30" s="3">
        <v>3</v>
      </c>
      <c r="CB30" s="3">
        <v>3</v>
      </c>
      <c r="CC30" s="3">
        <v>3</v>
      </c>
      <c r="CD30" s="3">
        <v>3</v>
      </c>
      <c r="CE30" s="3">
        <v>3</v>
      </c>
      <c r="CF30" s="3">
        <v>3</v>
      </c>
      <c r="CG30" s="3">
        <v>3</v>
      </c>
      <c r="CH30" s="3">
        <v>3</v>
      </c>
      <c r="CI30" s="3">
        <v>3</v>
      </c>
      <c r="CJ30" s="3">
        <v>3</v>
      </c>
      <c r="CK30" s="3">
        <v>3</v>
      </c>
      <c r="CL30" s="3">
        <v>3</v>
      </c>
      <c r="CM30" s="3">
        <v>3</v>
      </c>
      <c r="CN30" s="3">
        <v>3</v>
      </c>
      <c r="CO30" s="3">
        <v>3</v>
      </c>
      <c r="CP30" s="3">
        <v>3</v>
      </c>
      <c r="CQ30" s="3">
        <v>3</v>
      </c>
      <c r="CR30" s="2">
        <v>5</v>
      </c>
      <c r="CS30" s="2">
        <v>5</v>
      </c>
      <c r="CT30" s="2">
        <v>5</v>
      </c>
      <c r="CU30" s="2">
        <v>5</v>
      </c>
      <c r="CV30" s="2">
        <v>5</v>
      </c>
      <c r="CW30" s="2">
        <v>5</v>
      </c>
      <c r="CY30" s="1" t="s">
        <v>97</v>
      </c>
      <c r="CZ30" s="1" t="str">
        <f>$CZ$7</f>
        <v>Alexander Ashley</v>
      </c>
      <c r="DA30">
        <f t="shared" ca="1" si="3"/>
        <v>8</v>
      </c>
      <c r="DB30">
        <f t="shared" ca="1" si="3"/>
        <v>21</v>
      </c>
      <c r="DC30">
        <f t="shared" ca="1" si="3"/>
        <v>48</v>
      </c>
      <c r="DD30">
        <f t="shared" ca="1" si="3"/>
        <v>38</v>
      </c>
      <c r="DE30">
        <f t="shared" ca="1" si="3"/>
        <v>0</v>
      </c>
      <c r="DF30">
        <f t="shared" ca="1" si="3"/>
        <v>57</v>
      </c>
      <c r="DG30">
        <f t="shared" ca="1" si="3"/>
        <v>76</v>
      </c>
      <c r="DH30">
        <f t="shared" ca="1" si="3"/>
        <v>50</v>
      </c>
      <c r="DI30">
        <f>SUMIFS($DS$31:$DS$111,$DR$31:$DR$111,DB$7+DF$7)</f>
        <v>-2</v>
      </c>
      <c r="DJ30">
        <f>$DC$7</f>
        <v>21</v>
      </c>
      <c r="DP30" s="18" t="s">
        <v>1</v>
      </c>
      <c r="DQ30" s="18" t="s">
        <v>5</v>
      </c>
      <c r="DR30" t="s">
        <v>84</v>
      </c>
      <c r="DS30" s="19" t="s">
        <v>83</v>
      </c>
      <c r="DT30">
        <v>22</v>
      </c>
      <c r="DU30">
        <v>2</v>
      </c>
      <c r="DV30" s="10" t="s">
        <v>32</v>
      </c>
    </row>
    <row r="31" spans="1:126" ht="15.75" thickBot="1" x14ac:dyDescent="0.3">
      <c r="A31" s="1">
        <v>11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4">
        <v>1</v>
      </c>
      <c r="AV31" s="4">
        <v>1</v>
      </c>
      <c r="AW31" s="4">
        <v>1</v>
      </c>
      <c r="AX31" s="4">
        <v>1</v>
      </c>
      <c r="AY31" s="4">
        <v>1</v>
      </c>
      <c r="AZ31" s="4">
        <v>1</v>
      </c>
      <c r="BA31" s="4">
        <v>1</v>
      </c>
      <c r="BB31" s="4">
        <v>1</v>
      </c>
      <c r="BC31" s="4">
        <v>1</v>
      </c>
      <c r="BD31" s="4">
        <v>1</v>
      </c>
      <c r="BE31" s="4">
        <v>1</v>
      </c>
      <c r="BF31" s="4">
        <v>1</v>
      </c>
      <c r="BG31" s="4">
        <v>1</v>
      </c>
      <c r="BH31" s="4">
        <v>1</v>
      </c>
      <c r="BI31" s="4">
        <v>1</v>
      </c>
      <c r="BJ31" s="4">
        <v>1</v>
      </c>
      <c r="BK31" s="4">
        <v>1</v>
      </c>
      <c r="BL31" s="4">
        <v>1</v>
      </c>
      <c r="BM31" s="4">
        <v>1</v>
      </c>
      <c r="BN31" s="4">
        <v>1</v>
      </c>
      <c r="BO31" s="4">
        <v>1</v>
      </c>
      <c r="BP31" s="4">
        <v>1</v>
      </c>
      <c r="BQ31" s="4">
        <v>1</v>
      </c>
      <c r="BR31" s="4">
        <v>1</v>
      </c>
      <c r="BS31" s="4">
        <v>1</v>
      </c>
      <c r="BT31" s="4">
        <v>1</v>
      </c>
      <c r="BU31" s="4">
        <v>1</v>
      </c>
      <c r="BV31" s="4">
        <v>1</v>
      </c>
      <c r="BW31" s="4">
        <v>1</v>
      </c>
      <c r="BX31" s="4">
        <v>1</v>
      </c>
      <c r="BY31" s="3">
        <v>3</v>
      </c>
      <c r="BZ31" s="3">
        <v>3</v>
      </c>
      <c r="CA31" s="3">
        <v>3</v>
      </c>
      <c r="CB31" s="3">
        <v>3</v>
      </c>
      <c r="CC31" s="3">
        <v>3</v>
      </c>
      <c r="CD31" s="3">
        <v>3</v>
      </c>
      <c r="CE31" s="3">
        <v>3</v>
      </c>
      <c r="CF31" s="3">
        <v>3</v>
      </c>
      <c r="CG31" s="3">
        <v>3</v>
      </c>
      <c r="CH31" s="3">
        <v>3</v>
      </c>
      <c r="CI31" s="3">
        <v>3</v>
      </c>
      <c r="CJ31" s="3">
        <v>3</v>
      </c>
      <c r="CK31" s="3">
        <v>3</v>
      </c>
      <c r="CL31" s="3">
        <v>3</v>
      </c>
      <c r="CM31" s="3">
        <v>3</v>
      </c>
      <c r="CN31" s="3">
        <v>3</v>
      </c>
      <c r="CO31" s="3">
        <v>3</v>
      </c>
      <c r="CP31" s="3">
        <v>3</v>
      </c>
      <c r="CQ31" s="3">
        <v>3</v>
      </c>
      <c r="CR31" s="2">
        <v>5</v>
      </c>
      <c r="CS31" s="2">
        <v>5</v>
      </c>
      <c r="CT31" s="2">
        <v>5</v>
      </c>
      <c r="CU31" s="2">
        <v>5</v>
      </c>
      <c r="CV31" s="2">
        <v>5</v>
      </c>
      <c r="CW31" s="2">
        <v>5</v>
      </c>
      <c r="CY31" s="1" t="s">
        <v>98</v>
      </c>
      <c r="CZ31" s="1" t="str">
        <f>$CZ$6</f>
        <v>Chester Wilkinson</v>
      </c>
      <c r="DA31">
        <f t="shared" ca="1" si="3"/>
        <v>81</v>
      </c>
      <c r="DB31">
        <f t="shared" ca="1" si="3"/>
        <v>92</v>
      </c>
      <c r="DC31">
        <f t="shared" ca="1" si="3"/>
        <v>5</v>
      </c>
      <c r="DD31">
        <f t="shared" ca="1" si="3"/>
        <v>2</v>
      </c>
      <c r="DE31">
        <f t="shared" ca="1" si="3"/>
        <v>48</v>
      </c>
      <c r="DF31">
        <f t="shared" ca="1" si="3"/>
        <v>5</v>
      </c>
      <c r="DG31">
        <f t="shared" ca="1" si="3"/>
        <v>89</v>
      </c>
      <c r="DH31">
        <f t="shared" ca="1" si="3"/>
        <v>90</v>
      </c>
      <c r="DI31">
        <f>SUMIFS($DS$31:$DS$111,$DR$31:$DR$111,DB$6+DF$6)</f>
        <v>-4</v>
      </c>
      <c r="DJ31">
        <f>$DC$6</f>
        <v>26</v>
      </c>
      <c r="DP31">
        <v>0</v>
      </c>
      <c r="DQ31">
        <v>0</v>
      </c>
      <c r="DR31">
        <v>0</v>
      </c>
      <c r="DS31">
        <v>-1</v>
      </c>
      <c r="DT31">
        <v>23</v>
      </c>
      <c r="DU31">
        <v>2</v>
      </c>
      <c r="DV31" s="10" t="s">
        <v>32</v>
      </c>
    </row>
    <row r="32" spans="1:126" ht="15.75" thickBot="1" x14ac:dyDescent="0.3">
      <c r="A32" s="1">
        <v>10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4">
        <v>1</v>
      </c>
      <c r="AV32" s="4">
        <v>1</v>
      </c>
      <c r="AW32" s="4">
        <v>1</v>
      </c>
      <c r="AX32" s="4">
        <v>1</v>
      </c>
      <c r="AY32" s="4">
        <v>1</v>
      </c>
      <c r="AZ32" s="4">
        <v>1</v>
      </c>
      <c r="BA32" s="4">
        <v>1</v>
      </c>
      <c r="BB32" s="4">
        <v>1</v>
      </c>
      <c r="BC32" s="4">
        <v>1</v>
      </c>
      <c r="BD32" s="4">
        <v>1</v>
      </c>
      <c r="BE32" s="4">
        <v>1</v>
      </c>
      <c r="BF32" s="4">
        <v>1</v>
      </c>
      <c r="BG32" s="4">
        <v>1</v>
      </c>
      <c r="BH32" s="4">
        <v>1</v>
      </c>
      <c r="BI32" s="4">
        <v>1</v>
      </c>
      <c r="BJ32" s="4">
        <v>1</v>
      </c>
      <c r="BK32" s="4">
        <v>1</v>
      </c>
      <c r="BL32" s="4">
        <v>1</v>
      </c>
      <c r="BM32" s="4">
        <v>1</v>
      </c>
      <c r="BN32" s="4">
        <v>1</v>
      </c>
      <c r="BO32" s="4">
        <v>1</v>
      </c>
      <c r="BP32" s="4">
        <v>1</v>
      </c>
      <c r="BQ32" s="4">
        <v>1</v>
      </c>
      <c r="BR32" s="4">
        <v>1</v>
      </c>
      <c r="BS32" s="4">
        <v>1</v>
      </c>
      <c r="BT32" s="4">
        <v>1</v>
      </c>
      <c r="BU32" s="4">
        <v>1</v>
      </c>
      <c r="BV32" s="4">
        <v>1</v>
      </c>
      <c r="BW32" s="4">
        <v>1</v>
      </c>
      <c r="BX32" s="4">
        <v>1</v>
      </c>
      <c r="BY32" s="3">
        <v>3</v>
      </c>
      <c r="BZ32" s="3">
        <v>3</v>
      </c>
      <c r="CA32" s="3">
        <v>3</v>
      </c>
      <c r="CB32" s="3">
        <v>3</v>
      </c>
      <c r="CC32" s="3">
        <v>3</v>
      </c>
      <c r="CD32" s="3">
        <v>3</v>
      </c>
      <c r="CE32" s="3">
        <v>3</v>
      </c>
      <c r="CF32" s="3">
        <v>3</v>
      </c>
      <c r="CG32" s="3">
        <v>3</v>
      </c>
      <c r="CH32" s="3">
        <v>3</v>
      </c>
      <c r="CI32" s="3">
        <v>3</v>
      </c>
      <c r="CJ32" s="3">
        <v>3</v>
      </c>
      <c r="CK32" s="3">
        <v>3</v>
      </c>
      <c r="CL32" s="3">
        <v>3</v>
      </c>
      <c r="CM32" s="3">
        <v>3</v>
      </c>
      <c r="CN32" s="3">
        <v>3</v>
      </c>
      <c r="CO32" s="3">
        <v>3</v>
      </c>
      <c r="CP32" s="3">
        <v>3</v>
      </c>
      <c r="CQ32" s="3">
        <v>3</v>
      </c>
      <c r="CR32" s="3">
        <v>3</v>
      </c>
      <c r="CS32" s="3">
        <v>3</v>
      </c>
      <c r="CT32" s="3">
        <v>3</v>
      </c>
      <c r="CU32" s="2">
        <v>5</v>
      </c>
      <c r="CV32" s="2">
        <v>5</v>
      </c>
      <c r="CW32" s="2">
        <v>5</v>
      </c>
      <c r="CY32" s="1" t="s">
        <v>107</v>
      </c>
      <c r="CZ32" s="1" t="str">
        <f>$CZ$7</f>
        <v>Alexander Ashley</v>
      </c>
      <c r="DA32">
        <f t="shared" ca="1" si="3"/>
        <v>92</v>
      </c>
      <c r="DB32">
        <f t="shared" ca="1" si="3"/>
        <v>13</v>
      </c>
      <c r="DC32">
        <f t="shared" ca="1" si="3"/>
        <v>4</v>
      </c>
      <c r="DD32">
        <f t="shared" ca="1" si="3"/>
        <v>51</v>
      </c>
      <c r="DE32">
        <f t="shared" ca="1" si="3"/>
        <v>27</v>
      </c>
      <c r="DF32">
        <f t="shared" ca="1" si="3"/>
        <v>83</v>
      </c>
      <c r="DG32">
        <f t="shared" ca="1" si="3"/>
        <v>95</v>
      </c>
      <c r="DH32">
        <f t="shared" ca="1" si="3"/>
        <v>71</v>
      </c>
      <c r="DI32">
        <f>SUMIFS($DS$31:$DS$111,$DR$31:$DR$111,DB$7+DF$7)</f>
        <v>-2</v>
      </c>
      <c r="DJ32">
        <f>$DC$7</f>
        <v>21</v>
      </c>
      <c r="DP32">
        <v>1</v>
      </c>
      <c r="DQ32">
        <v>1</v>
      </c>
      <c r="DR32">
        <v>1</v>
      </c>
      <c r="DS32">
        <v>-1</v>
      </c>
      <c r="DT32">
        <v>24</v>
      </c>
      <c r="DU32">
        <v>2</v>
      </c>
      <c r="DV32" s="10" t="s">
        <v>32</v>
      </c>
    </row>
    <row r="33" spans="1:126" ht="15.75" thickBot="1" x14ac:dyDescent="0.3">
      <c r="A33" s="1">
        <v>9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4">
        <v>1</v>
      </c>
      <c r="BA33" s="4">
        <v>1</v>
      </c>
      <c r="BB33" s="4">
        <v>1</v>
      </c>
      <c r="BC33" s="4">
        <v>1</v>
      </c>
      <c r="BD33" s="4">
        <v>1</v>
      </c>
      <c r="BE33" s="4">
        <v>1</v>
      </c>
      <c r="BF33" s="4">
        <v>1</v>
      </c>
      <c r="BG33" s="4">
        <v>1</v>
      </c>
      <c r="BH33" s="4">
        <v>1</v>
      </c>
      <c r="BI33" s="4">
        <v>1</v>
      </c>
      <c r="BJ33" s="4">
        <v>1</v>
      </c>
      <c r="BK33" s="4">
        <v>1</v>
      </c>
      <c r="BL33" s="4">
        <v>1</v>
      </c>
      <c r="BM33" s="4">
        <v>1</v>
      </c>
      <c r="BN33" s="4">
        <v>1</v>
      </c>
      <c r="BO33" s="4">
        <v>1</v>
      </c>
      <c r="BP33" s="4">
        <v>1</v>
      </c>
      <c r="BQ33" s="4">
        <v>1</v>
      </c>
      <c r="BR33" s="4">
        <v>1</v>
      </c>
      <c r="BS33" s="4">
        <v>1</v>
      </c>
      <c r="BT33" s="4">
        <v>1</v>
      </c>
      <c r="BU33" s="4">
        <v>1</v>
      </c>
      <c r="BV33" s="4">
        <v>1</v>
      </c>
      <c r="BW33" s="4">
        <v>1</v>
      </c>
      <c r="BX33" s="4">
        <v>1</v>
      </c>
      <c r="BY33" s="4">
        <v>1</v>
      </c>
      <c r="BZ33" s="4">
        <v>1</v>
      </c>
      <c r="CA33" s="4">
        <v>1</v>
      </c>
      <c r="CB33" s="4">
        <v>1</v>
      </c>
      <c r="CC33" s="4">
        <v>1</v>
      </c>
      <c r="CD33" s="3">
        <v>3</v>
      </c>
      <c r="CE33" s="3">
        <v>3</v>
      </c>
      <c r="CF33" s="3">
        <v>3</v>
      </c>
      <c r="CG33" s="3">
        <v>3</v>
      </c>
      <c r="CH33" s="3">
        <v>3</v>
      </c>
      <c r="CI33" s="3">
        <v>3</v>
      </c>
      <c r="CJ33" s="3">
        <v>3</v>
      </c>
      <c r="CK33" s="3">
        <v>3</v>
      </c>
      <c r="CL33" s="3">
        <v>3</v>
      </c>
      <c r="CM33" s="3">
        <v>3</v>
      </c>
      <c r="CN33" s="3">
        <v>3</v>
      </c>
      <c r="CO33" s="3">
        <v>3</v>
      </c>
      <c r="CP33" s="3">
        <v>3</v>
      </c>
      <c r="CQ33" s="3">
        <v>3</v>
      </c>
      <c r="CR33" s="3">
        <v>3</v>
      </c>
      <c r="CS33" s="3">
        <v>3</v>
      </c>
      <c r="CT33" s="3">
        <v>3</v>
      </c>
      <c r="CU33" s="2">
        <v>5</v>
      </c>
      <c r="CV33" s="2">
        <v>5</v>
      </c>
      <c r="CW33" s="2">
        <v>5</v>
      </c>
      <c r="CY33" s="1" t="s">
        <v>108</v>
      </c>
      <c r="CZ33" s="1" t="str">
        <f>$CZ$6</f>
        <v>Chester Wilkinson</v>
      </c>
      <c r="DA33">
        <f t="shared" ca="1" si="3"/>
        <v>7</v>
      </c>
      <c r="DB33">
        <f t="shared" ca="1" si="3"/>
        <v>71</v>
      </c>
      <c r="DC33">
        <f t="shared" ca="1" si="3"/>
        <v>55</v>
      </c>
      <c r="DD33">
        <f t="shared" ca="1" si="3"/>
        <v>59</v>
      </c>
      <c r="DE33">
        <f t="shared" ca="1" si="3"/>
        <v>55</v>
      </c>
      <c r="DF33">
        <f t="shared" ca="1" si="3"/>
        <v>50</v>
      </c>
      <c r="DG33">
        <f t="shared" ca="1" si="3"/>
        <v>53</v>
      </c>
      <c r="DH33">
        <f t="shared" ca="1" si="3"/>
        <v>50</v>
      </c>
      <c r="DI33">
        <f>SUMIFS($DS$31:$DS$111,$DR$31:$DR$111,DB$6+DF$6)</f>
        <v>-4</v>
      </c>
      <c r="DJ33">
        <f>$DC$6</f>
        <v>26</v>
      </c>
      <c r="DP33">
        <v>2</v>
      </c>
      <c r="DQ33">
        <v>2</v>
      </c>
      <c r="DR33">
        <v>2</v>
      </c>
      <c r="DS33">
        <v>-1</v>
      </c>
      <c r="DT33">
        <v>25</v>
      </c>
      <c r="DU33">
        <v>2</v>
      </c>
      <c r="DV33" s="10" t="s">
        <v>32</v>
      </c>
    </row>
    <row r="34" spans="1:126" ht="15.75" thickBot="1" x14ac:dyDescent="0.3">
      <c r="A34" s="1">
        <v>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4">
        <v>1</v>
      </c>
      <c r="BA34" s="4">
        <v>1</v>
      </c>
      <c r="BB34" s="4">
        <v>1</v>
      </c>
      <c r="BC34" s="4">
        <v>1</v>
      </c>
      <c r="BD34" s="4">
        <v>1</v>
      </c>
      <c r="BE34" s="4">
        <v>1</v>
      </c>
      <c r="BF34" s="4">
        <v>1</v>
      </c>
      <c r="BG34" s="4">
        <v>1</v>
      </c>
      <c r="BH34" s="4">
        <v>1</v>
      </c>
      <c r="BI34" s="4">
        <v>1</v>
      </c>
      <c r="BJ34" s="4">
        <v>1</v>
      </c>
      <c r="BK34" s="4">
        <v>1</v>
      </c>
      <c r="BL34" s="4">
        <v>1</v>
      </c>
      <c r="BM34" s="4">
        <v>1</v>
      </c>
      <c r="BN34" s="4">
        <v>1</v>
      </c>
      <c r="BO34" s="4">
        <v>1</v>
      </c>
      <c r="BP34" s="4">
        <v>1</v>
      </c>
      <c r="BQ34" s="4">
        <v>1</v>
      </c>
      <c r="BR34" s="4">
        <v>1</v>
      </c>
      <c r="BS34" s="4">
        <v>1</v>
      </c>
      <c r="BT34" s="4">
        <v>1</v>
      </c>
      <c r="BU34" s="4">
        <v>1</v>
      </c>
      <c r="BV34" s="4">
        <v>1</v>
      </c>
      <c r="BW34" s="4">
        <v>1</v>
      </c>
      <c r="BX34" s="4">
        <v>1</v>
      </c>
      <c r="BY34" s="4">
        <v>1</v>
      </c>
      <c r="BZ34" s="4">
        <v>1</v>
      </c>
      <c r="CA34" s="4">
        <v>1</v>
      </c>
      <c r="CB34" s="4">
        <v>1</v>
      </c>
      <c r="CC34" s="4">
        <v>1</v>
      </c>
      <c r="CD34" s="3">
        <v>3</v>
      </c>
      <c r="CE34" s="3">
        <v>3</v>
      </c>
      <c r="CF34" s="3">
        <v>3</v>
      </c>
      <c r="CG34" s="3">
        <v>3</v>
      </c>
      <c r="CH34" s="3">
        <v>3</v>
      </c>
      <c r="CI34" s="3">
        <v>3</v>
      </c>
      <c r="CJ34" s="3">
        <v>3</v>
      </c>
      <c r="CK34" s="3">
        <v>3</v>
      </c>
      <c r="CL34" s="3">
        <v>3</v>
      </c>
      <c r="CM34" s="3">
        <v>3</v>
      </c>
      <c r="CN34" s="3">
        <v>3</v>
      </c>
      <c r="CO34" s="3">
        <v>3</v>
      </c>
      <c r="CP34" s="3">
        <v>3</v>
      </c>
      <c r="CQ34" s="3">
        <v>3</v>
      </c>
      <c r="CR34" s="3">
        <v>3</v>
      </c>
      <c r="CS34" s="3">
        <v>3</v>
      </c>
      <c r="CT34" s="3">
        <v>3</v>
      </c>
      <c r="CU34" s="2">
        <v>5</v>
      </c>
      <c r="CV34" s="2">
        <v>5</v>
      </c>
      <c r="CW34" s="2">
        <v>5</v>
      </c>
      <c r="CY34" s="1" t="s">
        <v>109</v>
      </c>
      <c r="CZ34" s="1" t="str">
        <f>$CZ$7</f>
        <v>Alexander Ashley</v>
      </c>
      <c r="DA34">
        <f t="shared" ca="1" si="3"/>
        <v>65</v>
      </c>
      <c r="DB34">
        <f t="shared" ca="1" si="3"/>
        <v>63</v>
      </c>
      <c r="DC34">
        <f t="shared" ca="1" si="3"/>
        <v>64</v>
      </c>
      <c r="DD34">
        <f t="shared" ca="1" si="3"/>
        <v>72</v>
      </c>
      <c r="DE34">
        <f t="shared" ca="1" si="3"/>
        <v>51</v>
      </c>
      <c r="DF34">
        <f t="shared" ca="1" si="3"/>
        <v>58</v>
      </c>
      <c r="DG34">
        <f t="shared" ca="1" si="3"/>
        <v>38</v>
      </c>
      <c r="DH34">
        <f t="shared" ca="1" si="3"/>
        <v>52</v>
      </c>
      <c r="DI34">
        <f>SUMIFS($DS$31:$DS$111,$DR$31:$DR$111,DB$7+DF$7)</f>
        <v>-2</v>
      </c>
      <c r="DJ34">
        <f>$DC$7</f>
        <v>21</v>
      </c>
      <c r="DP34">
        <v>3</v>
      </c>
      <c r="DQ34">
        <v>3</v>
      </c>
      <c r="DR34">
        <v>3</v>
      </c>
      <c r="DS34">
        <v>-1</v>
      </c>
      <c r="DT34">
        <v>26</v>
      </c>
      <c r="DU34">
        <v>2</v>
      </c>
      <c r="DV34" s="10" t="s">
        <v>32</v>
      </c>
    </row>
    <row r="35" spans="1:126" ht="15.75" thickBot="1" x14ac:dyDescent="0.3">
      <c r="A35" s="1">
        <v>7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4">
        <v>1</v>
      </c>
      <c r="BA35" s="4">
        <v>1</v>
      </c>
      <c r="BB35" s="4">
        <v>1</v>
      </c>
      <c r="BC35" s="4">
        <v>1</v>
      </c>
      <c r="BD35" s="4">
        <v>1</v>
      </c>
      <c r="BE35" s="4">
        <v>1</v>
      </c>
      <c r="BF35" s="4">
        <v>1</v>
      </c>
      <c r="BG35" s="4">
        <v>1</v>
      </c>
      <c r="BH35" s="4">
        <v>1</v>
      </c>
      <c r="BI35" s="4">
        <v>1</v>
      </c>
      <c r="BJ35" s="4">
        <v>1</v>
      </c>
      <c r="BK35" s="4">
        <v>1</v>
      </c>
      <c r="BL35" s="4">
        <v>1</v>
      </c>
      <c r="BM35" s="4">
        <v>1</v>
      </c>
      <c r="BN35" s="4">
        <v>1</v>
      </c>
      <c r="BO35" s="4">
        <v>1</v>
      </c>
      <c r="BP35" s="4">
        <v>1</v>
      </c>
      <c r="BQ35" s="4">
        <v>1</v>
      </c>
      <c r="BR35" s="4">
        <v>1</v>
      </c>
      <c r="BS35" s="4">
        <v>1</v>
      </c>
      <c r="BT35" s="4">
        <v>1</v>
      </c>
      <c r="BU35" s="4">
        <v>1</v>
      </c>
      <c r="BV35" s="4">
        <v>1</v>
      </c>
      <c r="BW35" s="4">
        <v>1</v>
      </c>
      <c r="BX35" s="4">
        <v>1</v>
      </c>
      <c r="BY35" s="4">
        <v>1</v>
      </c>
      <c r="BZ35" s="4">
        <v>1</v>
      </c>
      <c r="CA35" s="4">
        <v>1</v>
      </c>
      <c r="CB35" s="4">
        <v>1</v>
      </c>
      <c r="CC35" s="4">
        <v>1</v>
      </c>
      <c r="CD35" s="3">
        <v>3</v>
      </c>
      <c r="CE35" s="3">
        <v>3</v>
      </c>
      <c r="CF35" s="3">
        <v>3</v>
      </c>
      <c r="CG35" s="3">
        <v>3</v>
      </c>
      <c r="CH35" s="3">
        <v>3</v>
      </c>
      <c r="CI35" s="3">
        <v>3</v>
      </c>
      <c r="CJ35" s="3">
        <v>3</v>
      </c>
      <c r="CK35" s="3">
        <v>3</v>
      </c>
      <c r="CL35" s="3">
        <v>3</v>
      </c>
      <c r="CM35" s="3">
        <v>3</v>
      </c>
      <c r="CN35" s="3">
        <v>3</v>
      </c>
      <c r="CO35" s="3">
        <v>3</v>
      </c>
      <c r="CP35" s="3">
        <v>3</v>
      </c>
      <c r="CQ35" s="3">
        <v>3</v>
      </c>
      <c r="CR35" s="3">
        <v>3</v>
      </c>
      <c r="CS35" s="3">
        <v>3</v>
      </c>
      <c r="CT35" s="3">
        <v>3</v>
      </c>
      <c r="CU35" s="2">
        <v>5</v>
      </c>
      <c r="CV35" s="2">
        <v>5</v>
      </c>
      <c r="CW35" s="2">
        <v>5</v>
      </c>
      <c r="CY35" s="1" t="s">
        <v>110</v>
      </c>
      <c r="CZ35" s="1" t="str">
        <f>$CZ$6</f>
        <v>Chester Wilkinson</v>
      </c>
      <c r="DA35">
        <f t="shared" ca="1" si="3"/>
        <v>3</v>
      </c>
      <c r="DB35">
        <f t="shared" ca="1" si="3"/>
        <v>71</v>
      </c>
      <c r="DC35">
        <f t="shared" ca="1" si="3"/>
        <v>30</v>
      </c>
      <c r="DD35">
        <f t="shared" ca="1" si="3"/>
        <v>31</v>
      </c>
      <c r="DE35">
        <f t="shared" ca="1" si="3"/>
        <v>34</v>
      </c>
      <c r="DF35">
        <f t="shared" ca="1" si="3"/>
        <v>63</v>
      </c>
      <c r="DG35">
        <f t="shared" ca="1" si="3"/>
        <v>51</v>
      </c>
      <c r="DH35">
        <f t="shared" ca="1" si="3"/>
        <v>96</v>
      </c>
      <c r="DI35">
        <f>SUMIFS($DS$31:$DS$111,$DR$31:$DR$111,DB$6+DF$6)</f>
        <v>-4</v>
      </c>
      <c r="DJ35">
        <f>$DC$6</f>
        <v>26</v>
      </c>
      <c r="DP35">
        <v>4</v>
      </c>
      <c r="DQ35">
        <v>4</v>
      </c>
      <c r="DR35">
        <v>4</v>
      </c>
      <c r="DS35">
        <v>-1</v>
      </c>
      <c r="DT35">
        <v>27</v>
      </c>
      <c r="DU35">
        <v>2</v>
      </c>
      <c r="DV35" s="10" t="s">
        <v>32</v>
      </c>
    </row>
    <row r="36" spans="1:126" ht="15.75" thickBot="1" x14ac:dyDescent="0.3">
      <c r="A36" s="1">
        <v>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4">
        <v>1</v>
      </c>
      <c r="BA36" s="4">
        <v>1</v>
      </c>
      <c r="BB36" s="4">
        <v>1</v>
      </c>
      <c r="BC36" s="4">
        <v>1</v>
      </c>
      <c r="BD36" s="4">
        <v>1</v>
      </c>
      <c r="BE36" s="4">
        <v>1</v>
      </c>
      <c r="BF36" s="4">
        <v>1</v>
      </c>
      <c r="BG36" s="4">
        <v>1</v>
      </c>
      <c r="BH36" s="4">
        <v>1</v>
      </c>
      <c r="BI36" s="4">
        <v>1</v>
      </c>
      <c r="BJ36" s="4">
        <v>1</v>
      </c>
      <c r="BK36" s="4">
        <v>1</v>
      </c>
      <c r="BL36" s="4">
        <v>1</v>
      </c>
      <c r="BM36" s="4">
        <v>1</v>
      </c>
      <c r="BN36" s="4">
        <v>1</v>
      </c>
      <c r="BO36" s="4">
        <v>1</v>
      </c>
      <c r="BP36" s="4">
        <v>1</v>
      </c>
      <c r="BQ36" s="4">
        <v>1</v>
      </c>
      <c r="BR36" s="4">
        <v>1</v>
      </c>
      <c r="BS36" s="4">
        <v>1</v>
      </c>
      <c r="BT36" s="4">
        <v>1</v>
      </c>
      <c r="BU36" s="4">
        <v>1</v>
      </c>
      <c r="BV36" s="4">
        <v>1</v>
      </c>
      <c r="BW36" s="4">
        <v>1</v>
      </c>
      <c r="BX36" s="4">
        <v>1</v>
      </c>
      <c r="BY36" s="4">
        <v>1</v>
      </c>
      <c r="BZ36" s="4">
        <v>1</v>
      </c>
      <c r="CA36" s="4">
        <v>1</v>
      </c>
      <c r="CB36" s="4">
        <v>1</v>
      </c>
      <c r="CC36" s="4">
        <v>1</v>
      </c>
      <c r="CD36" s="3">
        <v>3</v>
      </c>
      <c r="CE36" s="3">
        <v>3</v>
      </c>
      <c r="CF36" s="3">
        <v>3</v>
      </c>
      <c r="CG36" s="3">
        <v>3</v>
      </c>
      <c r="CH36" s="3">
        <v>3</v>
      </c>
      <c r="CI36" s="3">
        <v>3</v>
      </c>
      <c r="CJ36" s="3">
        <v>3</v>
      </c>
      <c r="CK36" s="3">
        <v>3</v>
      </c>
      <c r="CL36" s="3">
        <v>3</v>
      </c>
      <c r="CM36" s="3">
        <v>3</v>
      </c>
      <c r="CN36" s="3">
        <v>3</v>
      </c>
      <c r="CO36" s="3">
        <v>3</v>
      </c>
      <c r="CP36" s="3">
        <v>3</v>
      </c>
      <c r="CQ36" s="3">
        <v>3</v>
      </c>
      <c r="CR36" s="3">
        <v>3</v>
      </c>
      <c r="CS36" s="3">
        <v>3</v>
      </c>
      <c r="CT36" s="3">
        <v>3</v>
      </c>
      <c r="CU36" s="2">
        <v>5</v>
      </c>
      <c r="CV36" s="2">
        <v>5</v>
      </c>
      <c r="CW36" s="2">
        <v>5</v>
      </c>
      <c r="CY36" s="1" t="s">
        <v>111</v>
      </c>
      <c r="CZ36" s="1" t="str">
        <f>$CZ$7</f>
        <v>Alexander Ashley</v>
      </c>
      <c r="DA36">
        <f t="shared" ca="1" si="3"/>
        <v>80</v>
      </c>
      <c r="DB36">
        <f t="shared" ca="1" si="3"/>
        <v>3</v>
      </c>
      <c r="DC36">
        <f t="shared" ca="1" si="3"/>
        <v>45</v>
      </c>
      <c r="DD36">
        <f t="shared" ca="1" si="3"/>
        <v>27</v>
      </c>
      <c r="DE36">
        <f t="shared" ca="1" si="3"/>
        <v>1</v>
      </c>
      <c r="DF36">
        <f t="shared" ca="1" si="3"/>
        <v>95</v>
      </c>
      <c r="DG36">
        <f t="shared" ca="1" si="3"/>
        <v>11</v>
      </c>
      <c r="DH36">
        <f t="shared" ca="1" si="3"/>
        <v>10</v>
      </c>
      <c r="DI36">
        <f>SUMIFS($DS$31:$DS$111,$DR$31:$DR$111,DB$7+DF$7)</f>
        <v>-2</v>
      </c>
      <c r="DJ36">
        <f>$DC$7</f>
        <v>21</v>
      </c>
      <c r="DP36">
        <v>5</v>
      </c>
      <c r="DQ36">
        <v>5</v>
      </c>
      <c r="DR36">
        <v>5</v>
      </c>
      <c r="DS36">
        <v>-1</v>
      </c>
      <c r="DT36">
        <v>28</v>
      </c>
      <c r="DU36">
        <v>2</v>
      </c>
      <c r="DV36" s="10" t="s">
        <v>32</v>
      </c>
    </row>
    <row r="37" spans="1:126" ht="15.75" thickBot="1" x14ac:dyDescent="0.3">
      <c r="A37" s="1">
        <v>5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4">
        <v>1</v>
      </c>
      <c r="BF37" s="4">
        <v>1</v>
      </c>
      <c r="BG37" s="4">
        <v>1</v>
      </c>
      <c r="BH37" s="4">
        <v>1</v>
      </c>
      <c r="BI37" s="4">
        <v>1</v>
      </c>
      <c r="BJ37" s="4">
        <v>1</v>
      </c>
      <c r="BK37" s="4">
        <v>1</v>
      </c>
      <c r="BL37" s="4">
        <v>1</v>
      </c>
      <c r="BM37" s="4">
        <v>1</v>
      </c>
      <c r="BN37" s="4">
        <v>1</v>
      </c>
      <c r="BO37" s="4">
        <v>1</v>
      </c>
      <c r="BP37" s="4">
        <v>1</v>
      </c>
      <c r="BQ37" s="4">
        <v>1</v>
      </c>
      <c r="BR37" s="4">
        <v>1</v>
      </c>
      <c r="BS37" s="4">
        <v>1</v>
      </c>
      <c r="BT37" s="4">
        <v>1</v>
      </c>
      <c r="BU37" s="4">
        <v>1</v>
      </c>
      <c r="BV37" s="4">
        <v>1</v>
      </c>
      <c r="BW37" s="4">
        <v>1</v>
      </c>
      <c r="BX37" s="4">
        <v>1</v>
      </c>
      <c r="BY37" s="4">
        <v>1</v>
      </c>
      <c r="BZ37" s="4">
        <v>1</v>
      </c>
      <c r="CA37" s="4">
        <v>1</v>
      </c>
      <c r="CB37" s="4">
        <v>1</v>
      </c>
      <c r="CC37" s="4">
        <v>1</v>
      </c>
      <c r="CD37" s="4">
        <v>1</v>
      </c>
      <c r="CE37" s="4">
        <v>1</v>
      </c>
      <c r="CF37" s="4">
        <v>1</v>
      </c>
      <c r="CG37" s="4">
        <v>1</v>
      </c>
      <c r="CH37" s="4">
        <v>1</v>
      </c>
      <c r="CI37" s="3">
        <v>3</v>
      </c>
      <c r="CJ37" s="3">
        <v>3</v>
      </c>
      <c r="CK37" s="3">
        <v>3</v>
      </c>
      <c r="CL37" s="3">
        <v>3</v>
      </c>
      <c r="CM37" s="3">
        <v>3</v>
      </c>
      <c r="CN37" s="3">
        <v>3</v>
      </c>
      <c r="CO37" s="3">
        <v>3</v>
      </c>
      <c r="CP37" s="3">
        <v>3</v>
      </c>
      <c r="CQ37" s="3">
        <v>3</v>
      </c>
      <c r="CR37" s="3">
        <v>3</v>
      </c>
      <c r="CS37" s="3">
        <v>3</v>
      </c>
      <c r="CT37" s="3">
        <v>3</v>
      </c>
      <c r="CU37" s="3">
        <v>3</v>
      </c>
      <c r="CV37" s="3">
        <v>3</v>
      </c>
      <c r="CW37" s="2">
        <v>5</v>
      </c>
      <c r="CY37" s="1" t="s">
        <v>112</v>
      </c>
      <c r="CZ37" s="1" t="str">
        <f>$CZ$6</f>
        <v>Chester Wilkinson</v>
      </c>
      <c r="DA37">
        <f t="shared" ca="1" si="3"/>
        <v>56</v>
      </c>
      <c r="DB37">
        <f t="shared" ca="1" si="3"/>
        <v>28</v>
      </c>
      <c r="DC37">
        <f t="shared" ca="1" si="3"/>
        <v>61</v>
      </c>
      <c r="DD37">
        <f t="shared" ca="1" si="3"/>
        <v>38</v>
      </c>
      <c r="DE37">
        <f t="shared" ca="1" si="3"/>
        <v>56</v>
      </c>
      <c r="DF37">
        <f t="shared" ca="1" si="3"/>
        <v>5</v>
      </c>
      <c r="DG37">
        <f t="shared" ca="1" si="3"/>
        <v>25</v>
      </c>
      <c r="DH37">
        <f t="shared" ca="1" si="3"/>
        <v>62</v>
      </c>
      <c r="DI37">
        <f>SUMIFS($DS$31:$DS$111,$DR$31:$DR$111,DB$6+DF$6)</f>
        <v>-4</v>
      </c>
      <c r="DJ37">
        <f>$DC$6</f>
        <v>26</v>
      </c>
      <c r="DP37">
        <v>6</v>
      </c>
      <c r="DQ37">
        <v>6</v>
      </c>
      <c r="DR37">
        <v>6</v>
      </c>
      <c r="DS37">
        <v>-1</v>
      </c>
      <c r="DT37">
        <v>29</v>
      </c>
      <c r="DU37">
        <v>2</v>
      </c>
      <c r="DV37" s="10" t="s">
        <v>32</v>
      </c>
    </row>
    <row r="38" spans="1:126" ht="15.75" thickBot="1" x14ac:dyDescent="0.3">
      <c r="A38" s="1">
        <v>4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4">
        <v>1</v>
      </c>
      <c r="BF38" s="4">
        <v>1</v>
      </c>
      <c r="BG38" s="4">
        <v>1</v>
      </c>
      <c r="BH38" s="4">
        <v>1</v>
      </c>
      <c r="BI38" s="4">
        <v>1</v>
      </c>
      <c r="BJ38" s="4">
        <v>1</v>
      </c>
      <c r="BK38" s="4">
        <v>1</v>
      </c>
      <c r="BL38" s="4">
        <v>1</v>
      </c>
      <c r="BM38" s="4">
        <v>1</v>
      </c>
      <c r="BN38" s="4">
        <v>1</v>
      </c>
      <c r="BO38" s="4">
        <v>1</v>
      </c>
      <c r="BP38" s="4">
        <v>1</v>
      </c>
      <c r="BQ38" s="4">
        <v>1</v>
      </c>
      <c r="BR38" s="4">
        <v>1</v>
      </c>
      <c r="BS38" s="4">
        <v>1</v>
      </c>
      <c r="BT38" s="4">
        <v>1</v>
      </c>
      <c r="BU38" s="4">
        <v>1</v>
      </c>
      <c r="BV38" s="4">
        <v>1</v>
      </c>
      <c r="BW38" s="4">
        <v>1</v>
      </c>
      <c r="BX38" s="4">
        <v>1</v>
      </c>
      <c r="BY38" s="4">
        <v>1</v>
      </c>
      <c r="BZ38" s="4">
        <v>1</v>
      </c>
      <c r="CA38" s="4">
        <v>1</v>
      </c>
      <c r="CB38" s="4">
        <v>1</v>
      </c>
      <c r="CC38" s="4">
        <v>1</v>
      </c>
      <c r="CD38" s="4">
        <v>1</v>
      </c>
      <c r="CE38" s="4">
        <v>1</v>
      </c>
      <c r="CF38" s="4">
        <v>1</v>
      </c>
      <c r="CG38" s="4">
        <v>1</v>
      </c>
      <c r="CH38" s="4">
        <v>1</v>
      </c>
      <c r="CI38" s="3">
        <v>3</v>
      </c>
      <c r="CJ38" s="3">
        <v>3</v>
      </c>
      <c r="CK38" s="3">
        <v>3</v>
      </c>
      <c r="CL38" s="3">
        <v>3</v>
      </c>
      <c r="CM38" s="3">
        <v>3</v>
      </c>
      <c r="CN38" s="3">
        <v>3</v>
      </c>
      <c r="CO38" s="3">
        <v>3</v>
      </c>
      <c r="CP38" s="3">
        <v>3</v>
      </c>
      <c r="CQ38" s="3">
        <v>3</v>
      </c>
      <c r="CR38" s="3">
        <v>3</v>
      </c>
      <c r="CS38" s="3">
        <v>3</v>
      </c>
      <c r="CT38" s="3">
        <v>3</v>
      </c>
      <c r="CU38" s="3">
        <v>3</v>
      </c>
      <c r="CV38" s="3">
        <v>3</v>
      </c>
      <c r="CW38" s="2">
        <v>5</v>
      </c>
      <c r="CY38" s="1" t="s">
        <v>113</v>
      </c>
      <c r="CZ38" s="1" t="str">
        <f>$CZ$7</f>
        <v>Alexander Ashley</v>
      </c>
      <c r="DA38">
        <f t="shared" ca="1" si="3"/>
        <v>22</v>
      </c>
      <c r="DB38">
        <f t="shared" ca="1" si="3"/>
        <v>41</v>
      </c>
      <c r="DC38">
        <f t="shared" ca="1" si="3"/>
        <v>36</v>
      </c>
      <c r="DD38">
        <f t="shared" ca="1" si="3"/>
        <v>3</v>
      </c>
      <c r="DE38">
        <f t="shared" ca="1" si="3"/>
        <v>77</v>
      </c>
      <c r="DF38">
        <f t="shared" ca="1" si="3"/>
        <v>63</v>
      </c>
      <c r="DG38">
        <f t="shared" ca="1" si="3"/>
        <v>54</v>
      </c>
      <c r="DH38">
        <f t="shared" ca="1" si="3"/>
        <v>13</v>
      </c>
      <c r="DI38">
        <f>SUMIFS($DS$31:$DS$111,$DR$31:$DR$111,DB$7+DF$7)</f>
        <v>-2</v>
      </c>
      <c r="DJ38">
        <f>$DC$7</f>
        <v>21</v>
      </c>
      <c r="DP38">
        <v>7</v>
      </c>
      <c r="DQ38">
        <v>7</v>
      </c>
      <c r="DR38">
        <v>7</v>
      </c>
      <c r="DS38">
        <v>-1</v>
      </c>
      <c r="DT38">
        <v>30</v>
      </c>
      <c r="DU38">
        <v>2</v>
      </c>
      <c r="DV38" s="10" t="s">
        <v>32</v>
      </c>
    </row>
    <row r="39" spans="1:126" ht="15.75" thickBot="1" x14ac:dyDescent="0.3">
      <c r="A39" s="1">
        <v>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4">
        <v>1</v>
      </c>
      <c r="BF39" s="4">
        <v>1</v>
      </c>
      <c r="BG39" s="4">
        <v>1</v>
      </c>
      <c r="BH39" s="4">
        <v>1</v>
      </c>
      <c r="BI39" s="4">
        <v>1</v>
      </c>
      <c r="BJ39" s="4">
        <v>1</v>
      </c>
      <c r="BK39" s="4">
        <v>1</v>
      </c>
      <c r="BL39" s="4">
        <v>1</v>
      </c>
      <c r="BM39" s="4">
        <v>1</v>
      </c>
      <c r="BN39" s="4">
        <v>1</v>
      </c>
      <c r="BO39" s="4">
        <v>1</v>
      </c>
      <c r="BP39" s="4">
        <v>1</v>
      </c>
      <c r="BQ39" s="4">
        <v>1</v>
      </c>
      <c r="BR39" s="4">
        <v>1</v>
      </c>
      <c r="BS39" s="4">
        <v>1</v>
      </c>
      <c r="BT39" s="4">
        <v>1</v>
      </c>
      <c r="BU39" s="4">
        <v>1</v>
      </c>
      <c r="BV39" s="4">
        <v>1</v>
      </c>
      <c r="BW39" s="4">
        <v>1</v>
      </c>
      <c r="BX39" s="4">
        <v>1</v>
      </c>
      <c r="BY39" s="4">
        <v>1</v>
      </c>
      <c r="BZ39" s="4">
        <v>1</v>
      </c>
      <c r="CA39" s="4">
        <v>1</v>
      </c>
      <c r="CB39" s="4">
        <v>1</v>
      </c>
      <c r="CC39" s="4">
        <v>1</v>
      </c>
      <c r="CD39" s="4">
        <v>1</v>
      </c>
      <c r="CE39" s="4">
        <v>1</v>
      </c>
      <c r="CF39" s="4">
        <v>1</v>
      </c>
      <c r="CG39" s="4">
        <v>1</v>
      </c>
      <c r="CH39" s="4">
        <v>1</v>
      </c>
      <c r="CI39" s="3">
        <v>3</v>
      </c>
      <c r="CJ39" s="3">
        <v>3</v>
      </c>
      <c r="CK39" s="3">
        <v>3</v>
      </c>
      <c r="CL39" s="3">
        <v>3</v>
      </c>
      <c r="CM39" s="3">
        <v>3</v>
      </c>
      <c r="CN39" s="3">
        <v>3</v>
      </c>
      <c r="CO39" s="3">
        <v>3</v>
      </c>
      <c r="CP39" s="3">
        <v>3</v>
      </c>
      <c r="CQ39" s="3">
        <v>3</v>
      </c>
      <c r="CR39" s="3">
        <v>3</v>
      </c>
      <c r="CS39" s="3">
        <v>3</v>
      </c>
      <c r="CT39" s="3">
        <v>3</v>
      </c>
      <c r="CU39" s="3">
        <v>3</v>
      </c>
      <c r="CV39" s="3">
        <v>3</v>
      </c>
      <c r="CW39" s="2">
        <v>5</v>
      </c>
      <c r="CY39" s="1" t="s">
        <v>114</v>
      </c>
      <c r="CZ39" s="1" t="str">
        <f>$CZ$6</f>
        <v>Chester Wilkinson</v>
      </c>
      <c r="DA39">
        <f t="shared" ca="1" si="3"/>
        <v>84</v>
      </c>
      <c r="DB39">
        <f t="shared" ca="1" si="3"/>
        <v>57</v>
      </c>
      <c r="DC39">
        <f t="shared" ca="1" si="3"/>
        <v>7</v>
      </c>
      <c r="DD39">
        <f t="shared" ca="1" si="3"/>
        <v>21</v>
      </c>
      <c r="DE39">
        <f t="shared" ca="1" si="3"/>
        <v>44</v>
      </c>
      <c r="DF39">
        <f t="shared" ca="1" si="3"/>
        <v>73</v>
      </c>
      <c r="DG39">
        <f t="shared" ca="1" si="3"/>
        <v>6</v>
      </c>
      <c r="DH39">
        <f t="shared" ca="1" si="3"/>
        <v>85</v>
      </c>
      <c r="DI39">
        <f>SUMIFS($DS$31:$DS$111,$DR$31:$DR$111,DB$6+DF$6)</f>
        <v>-4</v>
      </c>
      <c r="DJ39">
        <f>$DC$6</f>
        <v>26</v>
      </c>
      <c r="DP39">
        <v>8</v>
      </c>
      <c r="DQ39">
        <v>8</v>
      </c>
      <c r="DR39">
        <v>8</v>
      </c>
      <c r="DS39">
        <v>-1</v>
      </c>
      <c r="DT39">
        <v>31</v>
      </c>
      <c r="DU39">
        <v>2</v>
      </c>
      <c r="DV39" s="10" t="s">
        <v>32</v>
      </c>
    </row>
    <row r="40" spans="1:126" ht="15.75" thickBot="1" x14ac:dyDescent="0.3">
      <c r="A40" s="1">
        <v>2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4">
        <v>1</v>
      </c>
      <c r="BK40" s="4">
        <v>1</v>
      </c>
      <c r="BL40" s="4">
        <v>1</v>
      </c>
      <c r="BM40" s="4">
        <v>1</v>
      </c>
      <c r="BN40" s="4">
        <v>1</v>
      </c>
      <c r="BO40" s="4">
        <v>1</v>
      </c>
      <c r="BP40" s="4">
        <v>1</v>
      </c>
      <c r="BQ40" s="4">
        <v>1</v>
      </c>
      <c r="BR40" s="4">
        <v>1</v>
      </c>
      <c r="BS40" s="4">
        <v>1</v>
      </c>
      <c r="BT40" s="4">
        <v>1</v>
      </c>
      <c r="BU40" s="4">
        <v>1</v>
      </c>
      <c r="BV40" s="4">
        <v>1</v>
      </c>
      <c r="BW40" s="4">
        <v>1</v>
      </c>
      <c r="BX40" s="4">
        <v>1</v>
      </c>
      <c r="BY40" s="4">
        <v>1</v>
      </c>
      <c r="BZ40" s="4">
        <v>1</v>
      </c>
      <c r="CA40" s="4">
        <v>1</v>
      </c>
      <c r="CB40" s="4">
        <v>1</v>
      </c>
      <c r="CC40" s="4">
        <v>1</v>
      </c>
      <c r="CD40" s="4">
        <v>1</v>
      </c>
      <c r="CE40" s="4">
        <v>1</v>
      </c>
      <c r="CF40" s="4">
        <v>1</v>
      </c>
      <c r="CG40" s="4">
        <v>1</v>
      </c>
      <c r="CH40" s="4">
        <v>1</v>
      </c>
      <c r="CI40" s="4">
        <v>1</v>
      </c>
      <c r="CJ40" s="4">
        <v>1</v>
      </c>
      <c r="CK40" s="4">
        <v>1</v>
      </c>
      <c r="CL40" s="4">
        <v>1</v>
      </c>
      <c r="CM40" s="4">
        <v>1</v>
      </c>
      <c r="CN40" s="3">
        <v>3</v>
      </c>
      <c r="CO40" s="3">
        <v>3</v>
      </c>
      <c r="CP40" s="3">
        <v>3</v>
      </c>
      <c r="CQ40" s="3">
        <v>3</v>
      </c>
      <c r="CR40" s="3">
        <v>3</v>
      </c>
      <c r="CS40" s="3">
        <v>3</v>
      </c>
      <c r="CT40" s="3">
        <v>3</v>
      </c>
      <c r="CU40" s="3">
        <v>3</v>
      </c>
      <c r="CV40" s="3">
        <v>3</v>
      </c>
      <c r="CW40" s="2">
        <v>5</v>
      </c>
      <c r="CY40" s="1" t="s">
        <v>115</v>
      </c>
      <c r="CZ40" s="1" t="str">
        <f>$CZ$7</f>
        <v>Alexander Ashley</v>
      </c>
      <c r="DA40">
        <f t="shared" ca="1" si="3"/>
        <v>59</v>
      </c>
      <c r="DB40">
        <f t="shared" ca="1" si="3"/>
        <v>7</v>
      </c>
      <c r="DC40">
        <f t="shared" ca="1" si="3"/>
        <v>93</v>
      </c>
      <c r="DD40">
        <f t="shared" ca="1" si="3"/>
        <v>50</v>
      </c>
      <c r="DE40">
        <f t="shared" ca="1" si="3"/>
        <v>96</v>
      </c>
      <c r="DF40">
        <f t="shared" ca="1" si="3"/>
        <v>36</v>
      </c>
      <c r="DG40">
        <f t="shared" ca="1" si="3"/>
        <v>35</v>
      </c>
      <c r="DH40">
        <f t="shared" ca="1" si="3"/>
        <v>45</v>
      </c>
      <c r="DI40">
        <f>SUMIFS($DS$31:$DS$111,$DR$31:$DR$111,DB$7+DF$7)</f>
        <v>-2</v>
      </c>
      <c r="DJ40">
        <f>$DC$7</f>
        <v>21</v>
      </c>
      <c r="DP40">
        <v>9</v>
      </c>
      <c r="DQ40">
        <v>9</v>
      </c>
      <c r="DR40">
        <v>9</v>
      </c>
      <c r="DS40">
        <v>-1</v>
      </c>
      <c r="DT40">
        <v>32</v>
      </c>
      <c r="DU40">
        <v>2</v>
      </c>
      <c r="DV40" s="10" t="s">
        <v>32</v>
      </c>
    </row>
    <row r="41" spans="1:126" ht="15.75" thickBot="1" x14ac:dyDescent="0.3">
      <c r="A41" s="1">
        <v>1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4">
        <v>1</v>
      </c>
      <c r="BK41" s="4">
        <v>1</v>
      </c>
      <c r="BL41" s="4">
        <v>1</v>
      </c>
      <c r="BM41" s="4">
        <v>1</v>
      </c>
      <c r="BN41" s="4">
        <v>1</v>
      </c>
      <c r="BO41" s="4">
        <v>1</v>
      </c>
      <c r="BP41" s="4">
        <v>1</v>
      </c>
      <c r="BQ41" s="4">
        <v>1</v>
      </c>
      <c r="BR41" s="4">
        <v>1</v>
      </c>
      <c r="BS41" s="4">
        <v>1</v>
      </c>
      <c r="BT41" s="4">
        <v>1</v>
      </c>
      <c r="BU41" s="4">
        <v>1</v>
      </c>
      <c r="BV41" s="4">
        <v>1</v>
      </c>
      <c r="BW41" s="4">
        <v>1</v>
      </c>
      <c r="BX41" s="4">
        <v>1</v>
      </c>
      <c r="BY41" s="4">
        <v>1</v>
      </c>
      <c r="BZ41" s="4">
        <v>1</v>
      </c>
      <c r="CA41" s="4">
        <v>1</v>
      </c>
      <c r="CB41" s="4">
        <v>1</v>
      </c>
      <c r="CC41" s="4">
        <v>1</v>
      </c>
      <c r="CD41" s="4">
        <v>1</v>
      </c>
      <c r="CE41" s="4">
        <v>1</v>
      </c>
      <c r="CF41" s="4">
        <v>1</v>
      </c>
      <c r="CG41" s="4">
        <v>1</v>
      </c>
      <c r="CH41" s="4">
        <v>1</v>
      </c>
      <c r="CI41" s="4">
        <v>1</v>
      </c>
      <c r="CJ41" s="4">
        <v>1</v>
      </c>
      <c r="CK41" s="4">
        <v>1</v>
      </c>
      <c r="CL41" s="4">
        <v>1</v>
      </c>
      <c r="CM41" s="4">
        <v>1</v>
      </c>
      <c r="CN41" s="3">
        <v>3</v>
      </c>
      <c r="CO41" s="3">
        <v>3</v>
      </c>
      <c r="CP41" s="3">
        <v>3</v>
      </c>
      <c r="CQ41" s="3">
        <v>3</v>
      </c>
      <c r="CR41" s="3">
        <v>3</v>
      </c>
      <c r="CS41" s="3">
        <v>3</v>
      </c>
      <c r="CT41" s="3">
        <v>3</v>
      </c>
      <c r="CU41" s="3">
        <v>3</v>
      </c>
      <c r="CV41" s="3">
        <v>3</v>
      </c>
      <c r="CW41" s="2">
        <v>5</v>
      </c>
      <c r="CY41" s="1" t="s">
        <v>230</v>
      </c>
      <c r="CZ41" s="1" t="str">
        <f>$CZ$6</f>
        <v>Chester Wilkinson</v>
      </c>
      <c r="DA41">
        <f t="shared" ca="1" si="3"/>
        <v>54</v>
      </c>
      <c r="DB41">
        <f t="shared" ca="1" si="3"/>
        <v>24</v>
      </c>
      <c r="DC41">
        <f t="shared" ca="1" si="3"/>
        <v>67</v>
      </c>
      <c r="DD41">
        <f t="shared" ca="1" si="3"/>
        <v>93</v>
      </c>
      <c r="DE41">
        <f t="shared" ca="1" si="3"/>
        <v>13</v>
      </c>
      <c r="DF41">
        <f t="shared" ca="1" si="3"/>
        <v>47</v>
      </c>
      <c r="DG41">
        <f t="shared" ca="1" si="3"/>
        <v>42</v>
      </c>
      <c r="DH41">
        <f t="shared" ca="1" si="3"/>
        <v>64</v>
      </c>
      <c r="DI41">
        <f>SUMIFS($DS$31:$DS$111,$DR$31:$DR$111,DB$6+DF$6)</f>
        <v>-4</v>
      </c>
      <c r="DJ41">
        <f>$DC$6</f>
        <v>26</v>
      </c>
      <c r="DP41">
        <v>10</v>
      </c>
      <c r="DQ41">
        <v>10</v>
      </c>
      <c r="DR41">
        <v>10</v>
      </c>
      <c r="DS41">
        <v>-1</v>
      </c>
      <c r="DT41">
        <v>33</v>
      </c>
      <c r="DU41">
        <v>2</v>
      </c>
      <c r="DV41" s="10" t="s">
        <v>32</v>
      </c>
    </row>
    <row r="42" spans="1:126" ht="15.75" thickBot="1" x14ac:dyDescent="0.3">
      <c r="A42" s="1">
        <v>0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4">
        <v>1</v>
      </c>
      <c r="BP42" s="4">
        <v>1</v>
      </c>
      <c r="BQ42" s="4">
        <v>1</v>
      </c>
      <c r="BR42" s="4">
        <v>1</v>
      </c>
      <c r="BS42" s="4">
        <v>1</v>
      </c>
      <c r="BT42" s="4">
        <v>1</v>
      </c>
      <c r="BU42" s="4">
        <v>1</v>
      </c>
      <c r="BV42" s="4">
        <v>1</v>
      </c>
      <c r="BW42" s="4">
        <v>1</v>
      </c>
      <c r="BX42" s="4">
        <v>1</v>
      </c>
      <c r="BY42" s="4">
        <v>1</v>
      </c>
      <c r="BZ42" s="4">
        <v>1</v>
      </c>
      <c r="CA42" s="4">
        <v>1</v>
      </c>
      <c r="CB42" s="4">
        <v>1</v>
      </c>
      <c r="CC42" s="4">
        <v>1</v>
      </c>
      <c r="CD42" s="4">
        <v>1</v>
      </c>
      <c r="CE42" s="4">
        <v>1</v>
      </c>
      <c r="CF42" s="4">
        <v>1</v>
      </c>
      <c r="CG42" s="4">
        <v>1</v>
      </c>
      <c r="CH42" s="4">
        <v>1</v>
      </c>
      <c r="CI42" s="4">
        <v>1</v>
      </c>
      <c r="CJ42" s="4">
        <v>1</v>
      </c>
      <c r="CK42" s="4">
        <v>1</v>
      </c>
      <c r="CL42" s="4">
        <v>1</v>
      </c>
      <c r="CM42" s="4">
        <v>1</v>
      </c>
      <c r="CN42" s="4">
        <v>1</v>
      </c>
      <c r="CO42" s="4">
        <v>1</v>
      </c>
      <c r="CP42" s="4">
        <v>1</v>
      </c>
      <c r="CQ42" s="4">
        <v>1</v>
      </c>
      <c r="CR42" s="3">
        <v>3</v>
      </c>
      <c r="CS42" s="3">
        <v>3</v>
      </c>
      <c r="CT42" s="3">
        <v>3</v>
      </c>
      <c r="CU42" s="3">
        <v>3</v>
      </c>
      <c r="CV42" s="3">
        <v>3</v>
      </c>
      <c r="CW42" s="2">
        <v>5</v>
      </c>
      <c r="CY42" s="1" t="s">
        <v>231</v>
      </c>
      <c r="CZ42" s="1" t="str">
        <f>$CZ$7</f>
        <v>Alexander Ashley</v>
      </c>
      <c r="DA42">
        <f t="shared" ca="1" si="3"/>
        <v>75</v>
      </c>
      <c r="DB42">
        <f t="shared" ca="1" si="3"/>
        <v>98</v>
      </c>
      <c r="DC42">
        <f t="shared" ca="1" si="3"/>
        <v>58</v>
      </c>
      <c r="DD42">
        <f t="shared" ca="1" si="3"/>
        <v>1</v>
      </c>
      <c r="DE42">
        <f t="shared" ca="1" si="3"/>
        <v>57</v>
      </c>
      <c r="DF42">
        <f t="shared" ca="1" si="3"/>
        <v>72</v>
      </c>
      <c r="DG42">
        <f t="shared" ca="1" si="3"/>
        <v>20</v>
      </c>
      <c r="DH42">
        <f t="shared" ca="1" si="3"/>
        <v>53</v>
      </c>
      <c r="DI42">
        <f>SUMIFS($DS$31:$DS$111,$DR$31:$DR$111,DB$7+DF$7)</f>
        <v>-2</v>
      </c>
      <c r="DJ42">
        <f>$DC$7</f>
        <v>21</v>
      </c>
      <c r="DP42">
        <v>11</v>
      </c>
      <c r="DQ42">
        <v>11</v>
      </c>
      <c r="DR42">
        <v>11</v>
      </c>
      <c r="DS42">
        <v>-1</v>
      </c>
      <c r="DT42">
        <v>34</v>
      </c>
      <c r="DU42">
        <v>2</v>
      </c>
      <c r="DV42" s="10" t="s">
        <v>32</v>
      </c>
    </row>
    <row r="43" spans="1:126" ht="15.75" thickBot="1" x14ac:dyDescent="0.3">
      <c r="A43" s="1" t="s">
        <v>28</v>
      </c>
      <c r="B43" s="17">
        <v>1</v>
      </c>
      <c r="C43" s="9">
        <v>2</v>
      </c>
      <c r="D43" s="9">
        <v>2</v>
      </c>
      <c r="E43" s="9">
        <v>3</v>
      </c>
      <c r="F43" s="9">
        <v>3</v>
      </c>
      <c r="G43" s="9">
        <v>3</v>
      </c>
      <c r="H43" s="9">
        <v>4</v>
      </c>
      <c r="I43" s="9">
        <v>4</v>
      </c>
      <c r="J43" s="9">
        <v>4</v>
      </c>
      <c r="K43" s="9">
        <v>4</v>
      </c>
      <c r="L43" s="9">
        <v>5</v>
      </c>
      <c r="M43" s="9">
        <v>5</v>
      </c>
      <c r="N43" s="9">
        <v>5</v>
      </c>
      <c r="O43" s="9">
        <v>5</v>
      </c>
      <c r="P43" s="9">
        <v>5</v>
      </c>
      <c r="Q43" s="9">
        <v>5</v>
      </c>
      <c r="R43" s="9">
        <v>5</v>
      </c>
      <c r="S43" s="9">
        <v>5</v>
      </c>
      <c r="T43" s="9">
        <v>5</v>
      </c>
      <c r="U43" s="9">
        <v>5</v>
      </c>
      <c r="V43" s="9">
        <v>5</v>
      </c>
      <c r="W43" s="9">
        <v>5</v>
      </c>
      <c r="X43" s="9">
        <v>5</v>
      </c>
      <c r="Y43" s="9">
        <v>5</v>
      </c>
      <c r="Z43" s="9">
        <v>5</v>
      </c>
      <c r="AA43" s="9">
        <v>5</v>
      </c>
      <c r="AB43" s="9">
        <v>5</v>
      </c>
      <c r="AC43" s="9">
        <v>5</v>
      </c>
      <c r="AD43" s="9">
        <v>5</v>
      </c>
      <c r="AE43" s="9">
        <v>5</v>
      </c>
      <c r="AF43" s="9">
        <v>5</v>
      </c>
      <c r="AG43" s="9">
        <v>5</v>
      </c>
      <c r="AH43" s="9">
        <v>5</v>
      </c>
      <c r="AI43" s="9">
        <v>5</v>
      </c>
      <c r="AJ43" s="9">
        <v>5</v>
      </c>
      <c r="AK43" s="9">
        <v>5</v>
      </c>
      <c r="AL43" s="9">
        <v>5</v>
      </c>
      <c r="AM43" s="9">
        <v>5</v>
      </c>
      <c r="AN43" s="9">
        <v>5</v>
      </c>
      <c r="AO43" s="9">
        <v>5</v>
      </c>
      <c r="AP43" s="9">
        <v>5</v>
      </c>
      <c r="AQ43" s="9">
        <v>5</v>
      </c>
      <c r="AR43" s="9">
        <v>5</v>
      </c>
      <c r="AS43" s="9">
        <v>5</v>
      </c>
      <c r="AT43" s="9">
        <v>5</v>
      </c>
      <c r="AU43" s="9">
        <v>5</v>
      </c>
      <c r="AV43" s="9">
        <v>5</v>
      </c>
      <c r="AW43" s="9">
        <v>5</v>
      </c>
      <c r="AX43" s="9">
        <v>5</v>
      </c>
      <c r="AY43" s="9">
        <v>5</v>
      </c>
      <c r="AZ43" s="9">
        <v>5</v>
      </c>
      <c r="BA43" s="9">
        <v>5</v>
      </c>
      <c r="BB43" s="9">
        <v>5</v>
      </c>
      <c r="BC43" s="9">
        <v>5</v>
      </c>
      <c r="BD43" s="9">
        <v>5</v>
      </c>
      <c r="BE43" s="9">
        <v>5</v>
      </c>
      <c r="BF43" s="9">
        <v>5</v>
      </c>
      <c r="BG43" s="9">
        <v>5</v>
      </c>
      <c r="BH43" s="9">
        <v>5</v>
      </c>
      <c r="BI43" s="9">
        <v>5</v>
      </c>
      <c r="BJ43" s="9">
        <v>5</v>
      </c>
      <c r="BK43" s="9">
        <v>5</v>
      </c>
      <c r="BL43" s="9">
        <v>5</v>
      </c>
      <c r="BM43" s="9">
        <v>5</v>
      </c>
      <c r="BN43" s="9">
        <v>5</v>
      </c>
      <c r="BO43" s="9">
        <v>5</v>
      </c>
      <c r="BP43" s="9">
        <v>5</v>
      </c>
      <c r="BQ43" s="9">
        <v>5</v>
      </c>
      <c r="BR43" s="9">
        <v>5</v>
      </c>
      <c r="BS43" s="9">
        <v>5</v>
      </c>
      <c r="BT43" s="9">
        <v>5</v>
      </c>
      <c r="BU43" s="9">
        <v>5</v>
      </c>
      <c r="BV43" s="9">
        <v>5</v>
      </c>
      <c r="BW43" s="9">
        <v>5</v>
      </c>
      <c r="BX43" s="9">
        <v>5</v>
      </c>
      <c r="BY43" s="9">
        <v>5</v>
      </c>
      <c r="BZ43" s="9">
        <v>5</v>
      </c>
      <c r="CA43" s="9">
        <v>5</v>
      </c>
      <c r="CB43" s="9">
        <v>5</v>
      </c>
      <c r="CC43" s="9">
        <v>5</v>
      </c>
      <c r="CD43" s="9">
        <v>5</v>
      </c>
      <c r="CE43" s="9">
        <v>5</v>
      </c>
      <c r="CF43" s="9">
        <v>5</v>
      </c>
      <c r="CG43" s="9">
        <v>5</v>
      </c>
      <c r="CH43" s="9">
        <v>5</v>
      </c>
      <c r="CI43" s="9">
        <v>5</v>
      </c>
      <c r="CJ43" s="9">
        <v>5</v>
      </c>
      <c r="CK43" s="9">
        <v>5</v>
      </c>
      <c r="CL43" s="9">
        <v>5</v>
      </c>
      <c r="CM43" s="9">
        <v>5</v>
      </c>
      <c r="CN43" s="9">
        <v>4</v>
      </c>
      <c r="CO43" s="9">
        <v>4</v>
      </c>
      <c r="CP43" s="9">
        <v>4</v>
      </c>
      <c r="CQ43" s="9">
        <v>4</v>
      </c>
      <c r="CR43" s="9">
        <v>3</v>
      </c>
      <c r="CS43" s="9">
        <v>3</v>
      </c>
      <c r="CT43" s="9">
        <v>3</v>
      </c>
      <c r="CU43" s="9">
        <v>2</v>
      </c>
      <c r="CV43" s="9">
        <v>2</v>
      </c>
      <c r="CW43" s="9">
        <v>1</v>
      </c>
      <c r="CY43" s="1" t="s">
        <v>232</v>
      </c>
      <c r="CZ43" s="1" t="str">
        <f>$CZ$6</f>
        <v>Chester Wilkinson</v>
      </c>
      <c r="DA43">
        <f t="shared" ca="1" si="3"/>
        <v>88</v>
      </c>
      <c r="DB43">
        <f t="shared" ca="1" si="3"/>
        <v>58</v>
      </c>
      <c r="DC43">
        <f t="shared" ca="1" si="3"/>
        <v>65</v>
      </c>
      <c r="DD43">
        <f t="shared" ca="1" si="3"/>
        <v>32</v>
      </c>
      <c r="DE43">
        <f t="shared" ca="1" si="3"/>
        <v>78</v>
      </c>
      <c r="DF43">
        <f t="shared" ca="1" si="3"/>
        <v>6</v>
      </c>
      <c r="DG43">
        <f t="shared" ca="1" si="3"/>
        <v>50</v>
      </c>
      <c r="DH43">
        <f t="shared" ca="1" si="3"/>
        <v>12</v>
      </c>
      <c r="DI43">
        <f>SUMIFS($DS$31:$DS$111,$DR$31:$DR$111,DB$6+DF$6)</f>
        <v>-4</v>
      </c>
      <c r="DJ43">
        <f>$DC$6</f>
        <v>26</v>
      </c>
      <c r="DP43">
        <v>12</v>
      </c>
      <c r="DQ43">
        <v>12</v>
      </c>
      <c r="DR43">
        <v>12</v>
      </c>
      <c r="DS43">
        <v>-1</v>
      </c>
      <c r="DT43">
        <v>35</v>
      </c>
      <c r="DU43">
        <v>2</v>
      </c>
      <c r="DV43" s="10" t="s">
        <v>32</v>
      </c>
    </row>
    <row r="44" spans="1:126" ht="15.75" thickBot="1" x14ac:dyDescent="0.3">
      <c r="CY44" s="1" t="s">
        <v>233</v>
      </c>
      <c r="CZ44" s="1" t="str">
        <f>$CZ$7</f>
        <v>Alexander Ashley</v>
      </c>
      <c r="DA44">
        <f t="shared" ref="DA44:DH60" ca="1" si="4">RANDBETWEEN(0,99)</f>
        <v>92</v>
      </c>
      <c r="DB44">
        <f t="shared" ca="1" si="4"/>
        <v>90</v>
      </c>
      <c r="DC44">
        <f t="shared" ca="1" si="4"/>
        <v>40</v>
      </c>
      <c r="DD44">
        <f t="shared" ca="1" si="4"/>
        <v>40</v>
      </c>
      <c r="DE44">
        <f t="shared" ca="1" si="4"/>
        <v>87</v>
      </c>
      <c r="DF44">
        <f t="shared" ca="1" si="4"/>
        <v>17</v>
      </c>
      <c r="DG44">
        <f t="shared" ca="1" si="4"/>
        <v>52</v>
      </c>
      <c r="DH44">
        <f t="shared" ca="1" si="4"/>
        <v>42</v>
      </c>
      <c r="DI44">
        <f>SUMIFS($DS$31:$DS$111,$DR$31:$DR$111,DB$7+DF$7)</f>
        <v>-2</v>
      </c>
      <c r="DJ44">
        <f>$DC$7</f>
        <v>21</v>
      </c>
      <c r="DP44">
        <v>13</v>
      </c>
      <c r="DQ44">
        <v>13</v>
      </c>
      <c r="DR44">
        <v>13</v>
      </c>
      <c r="DS44">
        <v>-1</v>
      </c>
      <c r="DT44">
        <v>36</v>
      </c>
      <c r="DU44">
        <v>2</v>
      </c>
      <c r="DV44" s="10" t="s">
        <v>32</v>
      </c>
    </row>
    <row r="45" spans="1:126" ht="15.75" thickBot="1" x14ac:dyDescent="0.3">
      <c r="CY45" s="1" t="s">
        <v>234</v>
      </c>
      <c r="CZ45" s="1" t="str">
        <f>$CZ$6</f>
        <v>Chester Wilkinson</v>
      </c>
      <c r="DA45">
        <f t="shared" ca="1" si="4"/>
        <v>36</v>
      </c>
      <c r="DB45">
        <f t="shared" ca="1" si="4"/>
        <v>94</v>
      </c>
      <c r="DC45">
        <f t="shared" ca="1" si="4"/>
        <v>8</v>
      </c>
      <c r="DD45">
        <f t="shared" ca="1" si="4"/>
        <v>32</v>
      </c>
      <c r="DE45">
        <f t="shared" ca="1" si="4"/>
        <v>39</v>
      </c>
      <c r="DF45">
        <f t="shared" ca="1" si="4"/>
        <v>96</v>
      </c>
      <c r="DG45">
        <f t="shared" ca="1" si="4"/>
        <v>44</v>
      </c>
      <c r="DH45">
        <f t="shared" ca="1" si="4"/>
        <v>1</v>
      </c>
      <c r="DI45">
        <f>SUMIFS($DS$31:$DS$111,$DR$31:$DR$111,DB$6+DF$6)</f>
        <v>-4</v>
      </c>
      <c r="DJ45">
        <f>$DC$6</f>
        <v>26</v>
      </c>
      <c r="DP45">
        <v>14</v>
      </c>
      <c r="DQ45">
        <v>14</v>
      </c>
      <c r="DR45">
        <v>14</v>
      </c>
      <c r="DS45">
        <v>-1</v>
      </c>
      <c r="DT45">
        <v>37</v>
      </c>
      <c r="DU45">
        <v>2</v>
      </c>
      <c r="DV45" s="10" t="s">
        <v>32</v>
      </c>
    </row>
    <row r="46" spans="1:126" ht="15.75" thickBot="1" x14ac:dyDescent="0.3">
      <c r="CY46" s="1" t="s">
        <v>235</v>
      </c>
      <c r="CZ46" s="1" t="str">
        <f>$CZ$7</f>
        <v>Alexander Ashley</v>
      </c>
      <c r="DA46">
        <f t="shared" ca="1" si="4"/>
        <v>47</v>
      </c>
      <c r="DB46">
        <f t="shared" ca="1" si="4"/>
        <v>66</v>
      </c>
      <c r="DC46">
        <f t="shared" ca="1" si="4"/>
        <v>28</v>
      </c>
      <c r="DD46">
        <f t="shared" ca="1" si="4"/>
        <v>89</v>
      </c>
      <c r="DE46">
        <f t="shared" ca="1" si="4"/>
        <v>42</v>
      </c>
      <c r="DF46">
        <f t="shared" ca="1" si="4"/>
        <v>74</v>
      </c>
      <c r="DG46">
        <f t="shared" ca="1" si="4"/>
        <v>60</v>
      </c>
      <c r="DH46">
        <f t="shared" ca="1" si="4"/>
        <v>71</v>
      </c>
      <c r="DI46">
        <f>SUMIFS($DS$31:$DS$111,$DR$31:$DR$111,DB$7+DF$7)</f>
        <v>-2</v>
      </c>
      <c r="DJ46">
        <f>$DC$7</f>
        <v>21</v>
      </c>
      <c r="DP46">
        <v>15</v>
      </c>
      <c r="DQ46">
        <v>15</v>
      </c>
      <c r="DR46">
        <v>15</v>
      </c>
      <c r="DS46">
        <v>-1</v>
      </c>
      <c r="DT46">
        <v>38</v>
      </c>
      <c r="DU46">
        <v>2</v>
      </c>
      <c r="DV46" s="10" t="s">
        <v>32</v>
      </c>
    </row>
    <row r="47" spans="1:126" ht="15.75" thickBot="1" x14ac:dyDescent="0.3">
      <c r="CY47" s="1" t="s">
        <v>236</v>
      </c>
      <c r="CZ47" s="1" t="str">
        <f>$CZ$6</f>
        <v>Chester Wilkinson</v>
      </c>
      <c r="DA47">
        <f t="shared" ca="1" si="4"/>
        <v>0</v>
      </c>
      <c r="DB47">
        <f t="shared" ca="1" si="4"/>
        <v>26</v>
      </c>
      <c r="DC47">
        <f t="shared" ca="1" si="4"/>
        <v>75</v>
      </c>
      <c r="DD47">
        <f t="shared" ca="1" si="4"/>
        <v>7</v>
      </c>
      <c r="DE47">
        <f t="shared" ca="1" si="4"/>
        <v>60</v>
      </c>
      <c r="DF47">
        <f t="shared" ca="1" si="4"/>
        <v>9</v>
      </c>
      <c r="DG47">
        <f t="shared" ca="1" si="4"/>
        <v>37</v>
      </c>
      <c r="DH47">
        <f t="shared" ca="1" si="4"/>
        <v>18</v>
      </c>
      <c r="DI47">
        <f>SUMIFS($DS$31:$DS$111,$DR$31:$DR$111,DB$6+DF$6)</f>
        <v>-4</v>
      </c>
      <c r="DJ47">
        <f>$DC$6</f>
        <v>26</v>
      </c>
      <c r="DP47">
        <v>16</v>
      </c>
      <c r="DQ47">
        <v>16</v>
      </c>
      <c r="DR47">
        <v>16</v>
      </c>
      <c r="DS47">
        <v>-1</v>
      </c>
      <c r="DT47">
        <v>39</v>
      </c>
      <c r="DU47">
        <v>2</v>
      </c>
      <c r="DV47" s="10" t="s">
        <v>32</v>
      </c>
    </row>
    <row r="48" spans="1:126" ht="15.75" thickBot="1" x14ac:dyDescent="0.3">
      <c r="CY48" s="1" t="s">
        <v>237</v>
      </c>
      <c r="CZ48" s="1" t="str">
        <f>$CZ$7</f>
        <v>Alexander Ashley</v>
      </c>
      <c r="DA48">
        <f t="shared" ca="1" si="4"/>
        <v>93</v>
      </c>
      <c r="DB48">
        <f t="shared" ca="1" si="4"/>
        <v>18</v>
      </c>
      <c r="DC48">
        <f t="shared" ca="1" si="4"/>
        <v>52</v>
      </c>
      <c r="DD48">
        <f t="shared" ca="1" si="4"/>
        <v>58</v>
      </c>
      <c r="DE48">
        <f t="shared" ca="1" si="4"/>
        <v>7</v>
      </c>
      <c r="DF48">
        <f t="shared" ca="1" si="4"/>
        <v>51</v>
      </c>
      <c r="DG48">
        <f t="shared" ca="1" si="4"/>
        <v>97</v>
      </c>
      <c r="DH48">
        <f t="shared" ca="1" si="4"/>
        <v>2</v>
      </c>
      <c r="DI48">
        <f>SUMIFS($DS$31:$DS$111,$DR$31:$DR$111,DB$7+DF$7)</f>
        <v>-2</v>
      </c>
      <c r="DJ48">
        <f>$DC$7</f>
        <v>21</v>
      </c>
      <c r="DP48">
        <v>17</v>
      </c>
      <c r="DQ48">
        <v>17</v>
      </c>
      <c r="DR48">
        <v>17</v>
      </c>
      <c r="DS48">
        <v>-1</v>
      </c>
      <c r="DT48">
        <v>40</v>
      </c>
      <c r="DU48">
        <v>2</v>
      </c>
      <c r="DV48" s="10" t="s">
        <v>32</v>
      </c>
    </row>
    <row r="49" spans="103:126" ht="15.75" thickBot="1" x14ac:dyDescent="0.3">
      <c r="CY49" s="1" t="s">
        <v>238</v>
      </c>
      <c r="CZ49" s="1" t="str">
        <f>$CZ$6</f>
        <v>Chester Wilkinson</v>
      </c>
      <c r="DA49">
        <f t="shared" ca="1" si="4"/>
        <v>53</v>
      </c>
      <c r="DB49">
        <f t="shared" ca="1" si="4"/>
        <v>92</v>
      </c>
      <c r="DC49">
        <f t="shared" ca="1" si="4"/>
        <v>50</v>
      </c>
      <c r="DD49">
        <f t="shared" ca="1" si="4"/>
        <v>77</v>
      </c>
      <c r="DE49">
        <f t="shared" ca="1" si="4"/>
        <v>29</v>
      </c>
      <c r="DF49">
        <f t="shared" ca="1" si="4"/>
        <v>87</v>
      </c>
      <c r="DG49">
        <f t="shared" ca="1" si="4"/>
        <v>8</v>
      </c>
      <c r="DH49">
        <f t="shared" ca="1" si="4"/>
        <v>6</v>
      </c>
      <c r="DI49">
        <f>SUMIFS($DS$31:$DS$111,$DR$31:$DR$111,DB$6+DF$6)</f>
        <v>-4</v>
      </c>
      <c r="DJ49">
        <f>$DC$6</f>
        <v>26</v>
      </c>
      <c r="DP49">
        <v>18</v>
      </c>
      <c r="DQ49">
        <v>18</v>
      </c>
      <c r="DR49">
        <v>18</v>
      </c>
      <c r="DS49">
        <v>-1</v>
      </c>
      <c r="DT49">
        <v>41</v>
      </c>
      <c r="DU49">
        <v>2</v>
      </c>
      <c r="DV49" s="10" t="s">
        <v>32</v>
      </c>
    </row>
    <row r="50" spans="103:126" ht="15.75" thickBot="1" x14ac:dyDescent="0.3">
      <c r="CY50" s="1" t="s">
        <v>239</v>
      </c>
      <c r="CZ50" s="1" t="str">
        <f>$CZ$7</f>
        <v>Alexander Ashley</v>
      </c>
      <c r="DA50">
        <f t="shared" ca="1" si="4"/>
        <v>6</v>
      </c>
      <c r="DB50">
        <f t="shared" ca="1" si="4"/>
        <v>52</v>
      </c>
      <c r="DC50">
        <f t="shared" ca="1" si="4"/>
        <v>75</v>
      </c>
      <c r="DD50">
        <f t="shared" ca="1" si="4"/>
        <v>48</v>
      </c>
      <c r="DE50">
        <f t="shared" ca="1" si="4"/>
        <v>87</v>
      </c>
      <c r="DF50">
        <f t="shared" ca="1" si="4"/>
        <v>95</v>
      </c>
      <c r="DG50">
        <f t="shared" ca="1" si="4"/>
        <v>71</v>
      </c>
      <c r="DH50">
        <f t="shared" ca="1" si="4"/>
        <v>2</v>
      </c>
      <c r="DI50">
        <f>SUMIFS($DS$31:$DS$111,$DR$31:$DR$111,DB$7+DF$7)</f>
        <v>-2</v>
      </c>
      <c r="DJ50">
        <f>$DC$7</f>
        <v>21</v>
      </c>
      <c r="DP50">
        <v>19</v>
      </c>
      <c r="DQ50">
        <v>19</v>
      </c>
      <c r="DR50">
        <v>19</v>
      </c>
      <c r="DS50">
        <v>-1</v>
      </c>
      <c r="DT50">
        <v>42</v>
      </c>
      <c r="DU50">
        <v>2</v>
      </c>
      <c r="DV50" s="10" t="s">
        <v>32</v>
      </c>
    </row>
    <row r="51" spans="103:126" ht="15.75" thickBot="1" x14ac:dyDescent="0.3">
      <c r="CY51" s="1" t="s">
        <v>240</v>
      </c>
      <c r="CZ51" s="1" t="str">
        <f>$CZ$6</f>
        <v>Chester Wilkinson</v>
      </c>
      <c r="DA51">
        <f t="shared" ca="1" si="4"/>
        <v>93</v>
      </c>
      <c r="DB51">
        <f t="shared" ca="1" si="4"/>
        <v>35</v>
      </c>
      <c r="DC51">
        <f t="shared" ca="1" si="4"/>
        <v>68</v>
      </c>
      <c r="DD51">
        <f t="shared" ca="1" si="4"/>
        <v>59</v>
      </c>
      <c r="DE51">
        <f t="shared" ca="1" si="4"/>
        <v>89</v>
      </c>
      <c r="DF51">
        <f t="shared" ca="1" si="4"/>
        <v>60</v>
      </c>
      <c r="DG51">
        <f t="shared" ca="1" si="4"/>
        <v>59</v>
      </c>
      <c r="DH51">
        <f t="shared" ca="1" si="4"/>
        <v>87</v>
      </c>
      <c r="DI51">
        <f>SUMIFS($DS$31:$DS$111,$DR$31:$DR$111,DB$6+DF$6)</f>
        <v>-4</v>
      </c>
      <c r="DJ51">
        <f>$DC$6</f>
        <v>26</v>
      </c>
      <c r="DP51">
        <v>20</v>
      </c>
      <c r="DQ51">
        <v>20</v>
      </c>
      <c r="DR51">
        <v>20</v>
      </c>
      <c r="DS51">
        <v>-2</v>
      </c>
      <c r="DT51">
        <v>43</v>
      </c>
      <c r="DU51">
        <v>2</v>
      </c>
      <c r="DV51" s="10" t="s">
        <v>32</v>
      </c>
    </row>
    <row r="52" spans="103:126" ht="15.75" thickBot="1" x14ac:dyDescent="0.3">
      <c r="CY52" s="1" t="s">
        <v>241</v>
      </c>
      <c r="CZ52" s="1" t="str">
        <f>$CZ$7</f>
        <v>Alexander Ashley</v>
      </c>
      <c r="DA52">
        <f t="shared" ca="1" si="4"/>
        <v>96</v>
      </c>
      <c r="DB52">
        <f t="shared" ca="1" si="4"/>
        <v>73</v>
      </c>
      <c r="DC52">
        <f t="shared" ca="1" si="4"/>
        <v>93</v>
      </c>
      <c r="DD52">
        <f t="shared" ca="1" si="4"/>
        <v>27</v>
      </c>
      <c r="DE52">
        <f t="shared" ca="1" si="4"/>
        <v>14</v>
      </c>
      <c r="DF52">
        <f t="shared" ca="1" si="4"/>
        <v>91</v>
      </c>
      <c r="DG52">
        <f t="shared" ca="1" si="4"/>
        <v>8</v>
      </c>
      <c r="DH52">
        <f t="shared" ca="1" si="4"/>
        <v>23</v>
      </c>
      <c r="DI52">
        <f>SUMIFS($DS$31:$DS$111,$DR$31:$DR$111,DB$7+DF$7)</f>
        <v>-2</v>
      </c>
      <c r="DJ52">
        <f>$DC$7</f>
        <v>21</v>
      </c>
      <c r="DP52">
        <v>21</v>
      </c>
      <c r="DQ52">
        <v>21</v>
      </c>
      <c r="DR52">
        <v>21</v>
      </c>
      <c r="DS52">
        <v>-2</v>
      </c>
      <c r="DT52">
        <v>44</v>
      </c>
      <c r="DU52">
        <v>2</v>
      </c>
      <c r="DV52" s="10" t="s">
        <v>32</v>
      </c>
    </row>
    <row r="53" spans="103:126" ht="15.75" thickBot="1" x14ac:dyDescent="0.3">
      <c r="CY53" s="1" t="s">
        <v>242</v>
      </c>
      <c r="CZ53" s="1" t="str">
        <f>$CZ$6</f>
        <v>Chester Wilkinson</v>
      </c>
      <c r="DA53">
        <f t="shared" ca="1" si="4"/>
        <v>26</v>
      </c>
      <c r="DB53">
        <f t="shared" ca="1" si="4"/>
        <v>22</v>
      </c>
      <c r="DC53">
        <f t="shared" ca="1" si="4"/>
        <v>7</v>
      </c>
      <c r="DD53">
        <f t="shared" ca="1" si="4"/>
        <v>75</v>
      </c>
      <c r="DE53">
        <f t="shared" ca="1" si="4"/>
        <v>39</v>
      </c>
      <c r="DF53">
        <f t="shared" ca="1" si="4"/>
        <v>78</v>
      </c>
      <c r="DG53">
        <f t="shared" ca="1" si="4"/>
        <v>97</v>
      </c>
      <c r="DH53">
        <f t="shared" ca="1" si="4"/>
        <v>27</v>
      </c>
      <c r="DI53">
        <f>SUMIFS($DS$31:$DS$111,$DR$31:$DR$111,DB$6+DF$6)</f>
        <v>-4</v>
      </c>
      <c r="DJ53">
        <f>$DC$6</f>
        <v>26</v>
      </c>
      <c r="DP53">
        <v>22</v>
      </c>
      <c r="DQ53">
        <v>22</v>
      </c>
      <c r="DR53">
        <v>22</v>
      </c>
      <c r="DS53">
        <v>-2</v>
      </c>
      <c r="DT53">
        <v>45</v>
      </c>
      <c r="DU53">
        <v>2</v>
      </c>
      <c r="DV53" s="10" t="s">
        <v>32</v>
      </c>
    </row>
    <row r="54" spans="103:126" ht="15.75" thickBot="1" x14ac:dyDescent="0.3">
      <c r="CY54" s="1" t="s">
        <v>243</v>
      </c>
      <c r="CZ54" s="1" t="str">
        <f>$CZ$7</f>
        <v>Alexander Ashley</v>
      </c>
      <c r="DA54">
        <f t="shared" ca="1" si="4"/>
        <v>78</v>
      </c>
      <c r="DB54">
        <f t="shared" ca="1" si="4"/>
        <v>69</v>
      </c>
      <c r="DC54">
        <f t="shared" ca="1" si="4"/>
        <v>70</v>
      </c>
      <c r="DD54">
        <f t="shared" ca="1" si="4"/>
        <v>44</v>
      </c>
      <c r="DE54">
        <f t="shared" ca="1" si="4"/>
        <v>94</v>
      </c>
      <c r="DF54">
        <f t="shared" ca="1" si="4"/>
        <v>4</v>
      </c>
      <c r="DG54">
        <f t="shared" ca="1" si="4"/>
        <v>11</v>
      </c>
      <c r="DH54">
        <f t="shared" ca="1" si="4"/>
        <v>63</v>
      </c>
      <c r="DI54">
        <f>SUMIFS($DS$31:$DS$111,$DR$31:$DR$111,DB$7+DF$7)</f>
        <v>-2</v>
      </c>
      <c r="DJ54">
        <f>$DC$7</f>
        <v>21</v>
      </c>
      <c r="DP54">
        <v>23</v>
      </c>
      <c r="DQ54">
        <v>23</v>
      </c>
      <c r="DR54">
        <v>23</v>
      </c>
      <c r="DS54">
        <v>-2</v>
      </c>
      <c r="DT54">
        <v>46</v>
      </c>
      <c r="DU54">
        <v>2</v>
      </c>
      <c r="DV54" s="10" t="s">
        <v>32</v>
      </c>
    </row>
    <row r="55" spans="103:126" ht="15.75" thickBot="1" x14ac:dyDescent="0.3">
      <c r="CY55" s="1" t="s">
        <v>244</v>
      </c>
      <c r="CZ55" s="1" t="str">
        <f>$CZ$6</f>
        <v>Chester Wilkinson</v>
      </c>
      <c r="DA55">
        <f t="shared" ca="1" si="4"/>
        <v>73</v>
      </c>
      <c r="DB55">
        <f t="shared" ca="1" si="4"/>
        <v>12</v>
      </c>
      <c r="DC55">
        <f t="shared" ca="1" si="4"/>
        <v>31</v>
      </c>
      <c r="DD55">
        <f t="shared" ca="1" si="4"/>
        <v>80</v>
      </c>
      <c r="DE55">
        <f t="shared" ca="1" si="4"/>
        <v>5</v>
      </c>
      <c r="DF55">
        <f t="shared" ca="1" si="4"/>
        <v>14</v>
      </c>
      <c r="DG55">
        <f t="shared" ca="1" si="4"/>
        <v>81</v>
      </c>
      <c r="DH55">
        <f t="shared" ca="1" si="4"/>
        <v>35</v>
      </c>
      <c r="DI55">
        <f>SUMIFS($DS$31:$DS$111,$DR$31:$DR$111,DB$6+DF$6)</f>
        <v>-4</v>
      </c>
      <c r="DJ55">
        <f>$DC$6</f>
        <v>26</v>
      </c>
      <c r="DP55">
        <v>24</v>
      </c>
      <c r="DQ55">
        <v>24</v>
      </c>
      <c r="DR55">
        <v>24</v>
      </c>
      <c r="DS55">
        <v>-2</v>
      </c>
      <c r="DT55">
        <v>47</v>
      </c>
      <c r="DU55">
        <v>2</v>
      </c>
      <c r="DV55" s="10" t="s">
        <v>32</v>
      </c>
    </row>
    <row r="56" spans="103:126" ht="15.75" thickBot="1" x14ac:dyDescent="0.3">
      <c r="CY56" s="1" t="s">
        <v>245</v>
      </c>
      <c r="CZ56" s="1" t="str">
        <f>$CZ$7</f>
        <v>Alexander Ashley</v>
      </c>
      <c r="DA56">
        <f t="shared" ca="1" si="4"/>
        <v>34</v>
      </c>
      <c r="DB56">
        <f t="shared" ca="1" si="4"/>
        <v>58</v>
      </c>
      <c r="DC56">
        <f t="shared" ca="1" si="4"/>
        <v>47</v>
      </c>
      <c r="DD56">
        <f t="shared" ca="1" si="4"/>
        <v>97</v>
      </c>
      <c r="DE56">
        <f t="shared" ca="1" si="4"/>
        <v>87</v>
      </c>
      <c r="DF56">
        <f t="shared" ca="1" si="4"/>
        <v>77</v>
      </c>
      <c r="DG56">
        <f t="shared" ca="1" si="4"/>
        <v>91</v>
      </c>
      <c r="DH56">
        <f t="shared" ca="1" si="4"/>
        <v>61</v>
      </c>
      <c r="DI56">
        <f>SUMIFS($DS$31:$DS$111,$DR$31:$DR$111,DB$7+DF$7)</f>
        <v>-2</v>
      </c>
      <c r="DJ56">
        <f>$DC$7</f>
        <v>21</v>
      </c>
      <c r="DP56">
        <v>25</v>
      </c>
      <c r="DQ56">
        <v>25</v>
      </c>
      <c r="DR56">
        <v>25</v>
      </c>
      <c r="DS56">
        <v>-2</v>
      </c>
      <c r="DT56">
        <v>48</v>
      </c>
      <c r="DU56">
        <v>2</v>
      </c>
      <c r="DV56" s="10" t="s">
        <v>32</v>
      </c>
    </row>
    <row r="57" spans="103:126" ht="15.75" thickBot="1" x14ac:dyDescent="0.3">
      <c r="CY57" s="1" t="s">
        <v>246</v>
      </c>
      <c r="CZ57" s="1" t="str">
        <f>$CZ$6</f>
        <v>Chester Wilkinson</v>
      </c>
      <c r="DA57">
        <f t="shared" ca="1" si="4"/>
        <v>33</v>
      </c>
      <c r="DB57">
        <f t="shared" ca="1" si="4"/>
        <v>52</v>
      </c>
      <c r="DC57">
        <f t="shared" ca="1" si="4"/>
        <v>88</v>
      </c>
      <c r="DD57">
        <f t="shared" ca="1" si="4"/>
        <v>38</v>
      </c>
      <c r="DE57">
        <f t="shared" ca="1" si="4"/>
        <v>12</v>
      </c>
      <c r="DF57">
        <f t="shared" ca="1" si="4"/>
        <v>91</v>
      </c>
      <c r="DG57">
        <f t="shared" ca="1" si="4"/>
        <v>36</v>
      </c>
      <c r="DH57">
        <f t="shared" ca="1" si="4"/>
        <v>58</v>
      </c>
      <c r="DI57">
        <f>SUMIFS($DS$31:$DS$111,$DR$31:$DR$111,DB$6+DF$6)</f>
        <v>-4</v>
      </c>
      <c r="DJ57">
        <f>$DC$6</f>
        <v>26</v>
      </c>
      <c r="DP57">
        <v>26</v>
      </c>
      <c r="DQ57">
        <v>26</v>
      </c>
      <c r="DR57">
        <v>26</v>
      </c>
      <c r="DS57">
        <v>-2</v>
      </c>
      <c r="DT57">
        <v>49</v>
      </c>
      <c r="DU57">
        <v>2</v>
      </c>
      <c r="DV57" s="10" t="s">
        <v>32</v>
      </c>
    </row>
    <row r="58" spans="103:126" ht="15.75" thickBot="1" x14ac:dyDescent="0.3">
      <c r="CY58" s="1" t="s">
        <v>247</v>
      </c>
      <c r="CZ58" s="1" t="str">
        <f>$CZ$7</f>
        <v>Alexander Ashley</v>
      </c>
      <c r="DA58">
        <f t="shared" ca="1" si="4"/>
        <v>69</v>
      </c>
      <c r="DB58">
        <f t="shared" ca="1" si="4"/>
        <v>44</v>
      </c>
      <c r="DC58">
        <f t="shared" ca="1" si="4"/>
        <v>95</v>
      </c>
      <c r="DD58">
        <f t="shared" ca="1" si="4"/>
        <v>34</v>
      </c>
      <c r="DE58">
        <f t="shared" ca="1" si="4"/>
        <v>44</v>
      </c>
      <c r="DF58">
        <f t="shared" ca="1" si="4"/>
        <v>8</v>
      </c>
      <c r="DG58">
        <f t="shared" ca="1" si="4"/>
        <v>32</v>
      </c>
      <c r="DH58">
        <f t="shared" ca="1" si="4"/>
        <v>74</v>
      </c>
      <c r="DI58">
        <f>SUMIFS($DS$31:$DS$111,$DR$31:$DR$111,DB$7+DF$7)</f>
        <v>-2</v>
      </c>
      <c r="DJ58">
        <f>$DC$7</f>
        <v>21</v>
      </c>
      <c r="DP58">
        <v>27</v>
      </c>
      <c r="DQ58">
        <v>27</v>
      </c>
      <c r="DR58">
        <v>27</v>
      </c>
      <c r="DS58">
        <v>-2</v>
      </c>
      <c r="DT58">
        <v>50</v>
      </c>
      <c r="DU58">
        <v>2</v>
      </c>
      <c r="DV58" s="10" t="s">
        <v>32</v>
      </c>
    </row>
    <row r="59" spans="103:126" ht="15.75" thickBot="1" x14ac:dyDescent="0.3">
      <c r="CY59" s="1" t="s">
        <v>248</v>
      </c>
      <c r="CZ59" s="1" t="str">
        <f>$CZ$6</f>
        <v>Chester Wilkinson</v>
      </c>
      <c r="DA59">
        <f t="shared" ca="1" si="4"/>
        <v>87</v>
      </c>
      <c r="DB59">
        <f t="shared" ca="1" si="4"/>
        <v>8</v>
      </c>
      <c r="DC59">
        <f t="shared" ca="1" si="4"/>
        <v>40</v>
      </c>
      <c r="DD59">
        <f t="shared" ca="1" si="4"/>
        <v>7</v>
      </c>
      <c r="DE59">
        <f t="shared" ca="1" si="4"/>
        <v>75</v>
      </c>
      <c r="DF59">
        <f t="shared" ca="1" si="4"/>
        <v>83</v>
      </c>
      <c r="DG59">
        <f t="shared" ca="1" si="4"/>
        <v>71</v>
      </c>
      <c r="DH59">
        <f t="shared" ca="1" si="4"/>
        <v>82</v>
      </c>
      <c r="DI59">
        <f>SUMIFS($DS$31:$DS$111,$DR$31:$DR$111,DB$6+DF$6)</f>
        <v>-4</v>
      </c>
      <c r="DJ59">
        <f>$DC$6</f>
        <v>26</v>
      </c>
      <c r="DP59">
        <v>28</v>
      </c>
      <c r="DQ59">
        <v>28</v>
      </c>
      <c r="DR59">
        <v>28</v>
      </c>
      <c r="DS59">
        <v>-2</v>
      </c>
      <c r="DT59">
        <v>51</v>
      </c>
      <c r="DU59">
        <v>2</v>
      </c>
      <c r="DV59" s="10" t="s">
        <v>32</v>
      </c>
    </row>
    <row r="60" spans="103:126" ht="15.75" thickBot="1" x14ac:dyDescent="0.3">
      <c r="CY60" s="1" t="s">
        <v>249</v>
      </c>
      <c r="CZ60" s="1" t="str">
        <f>$CZ$7</f>
        <v>Alexander Ashley</v>
      </c>
      <c r="DA60">
        <f t="shared" ca="1" si="4"/>
        <v>65</v>
      </c>
      <c r="DB60">
        <f t="shared" ca="1" si="4"/>
        <v>15</v>
      </c>
      <c r="DC60">
        <f t="shared" ca="1" si="4"/>
        <v>76</v>
      </c>
      <c r="DD60">
        <f t="shared" ca="1" si="4"/>
        <v>8</v>
      </c>
      <c r="DE60">
        <f t="shared" ca="1" si="4"/>
        <v>43</v>
      </c>
      <c r="DF60">
        <f t="shared" ca="1" si="4"/>
        <v>36</v>
      </c>
      <c r="DG60">
        <f t="shared" ca="1" si="4"/>
        <v>45</v>
      </c>
      <c r="DH60">
        <f t="shared" ca="1" si="4"/>
        <v>57</v>
      </c>
      <c r="DI60">
        <f>SUMIFS($DS$31:$DS$111,$DR$31:$DR$111,DB$7+DF$7)</f>
        <v>-2</v>
      </c>
      <c r="DJ60">
        <f>$DC$7</f>
        <v>21</v>
      </c>
      <c r="DP60">
        <v>29</v>
      </c>
      <c r="DQ60">
        <v>29</v>
      </c>
      <c r="DR60">
        <v>29</v>
      </c>
      <c r="DS60">
        <v>-2</v>
      </c>
      <c r="DT60">
        <v>52</v>
      </c>
      <c r="DU60">
        <v>2</v>
      </c>
      <c r="DV60" s="10" t="s">
        <v>32</v>
      </c>
    </row>
    <row r="61" spans="103:126" ht="15.75" thickBot="1" x14ac:dyDescent="0.3">
      <c r="DP61">
        <v>30</v>
      </c>
      <c r="DQ61">
        <v>30</v>
      </c>
      <c r="DR61">
        <v>30</v>
      </c>
      <c r="DS61">
        <v>-2</v>
      </c>
      <c r="DT61">
        <v>53</v>
      </c>
      <c r="DU61">
        <v>2</v>
      </c>
      <c r="DV61" s="10" t="s">
        <v>32</v>
      </c>
    </row>
    <row r="62" spans="103:126" ht="15.75" thickBot="1" x14ac:dyDescent="0.3">
      <c r="DP62">
        <v>31</v>
      </c>
      <c r="DQ62">
        <v>31</v>
      </c>
      <c r="DR62">
        <v>31</v>
      </c>
      <c r="DS62">
        <v>-2</v>
      </c>
      <c r="DT62">
        <v>54</v>
      </c>
      <c r="DU62">
        <v>2</v>
      </c>
      <c r="DV62" s="10" t="s">
        <v>32</v>
      </c>
    </row>
    <row r="63" spans="103:126" ht="15.75" thickBot="1" x14ac:dyDescent="0.3">
      <c r="DP63">
        <v>32</v>
      </c>
      <c r="DQ63">
        <v>32</v>
      </c>
      <c r="DR63">
        <v>32</v>
      </c>
      <c r="DS63">
        <v>-2</v>
      </c>
      <c r="DT63">
        <v>55</v>
      </c>
      <c r="DU63">
        <v>2</v>
      </c>
      <c r="DV63" s="10" t="s">
        <v>32</v>
      </c>
    </row>
    <row r="64" spans="103:126" ht="15.75" thickBot="1" x14ac:dyDescent="0.3">
      <c r="DP64">
        <v>33</v>
      </c>
      <c r="DQ64">
        <v>33</v>
      </c>
      <c r="DR64">
        <v>33</v>
      </c>
      <c r="DS64">
        <v>-2</v>
      </c>
      <c r="DT64">
        <v>56</v>
      </c>
      <c r="DU64">
        <v>2</v>
      </c>
      <c r="DV64" s="10" t="s">
        <v>32</v>
      </c>
    </row>
    <row r="65" spans="103:126" ht="15.75" thickBot="1" x14ac:dyDescent="0.3">
      <c r="DP65">
        <v>34</v>
      </c>
      <c r="DQ65">
        <v>34</v>
      </c>
      <c r="DR65">
        <v>34</v>
      </c>
      <c r="DS65">
        <v>-2</v>
      </c>
      <c r="DT65">
        <v>57</v>
      </c>
      <c r="DU65">
        <v>2</v>
      </c>
      <c r="DV65" s="10" t="s">
        <v>32</v>
      </c>
    </row>
    <row r="66" spans="103:126" ht="15.75" thickBot="1" x14ac:dyDescent="0.3">
      <c r="CZ66" s="1" t="str">
        <f>_xlfn.CONCAT("average roll for ",CZ6)</f>
        <v>average roll for Chester Wilkinson</v>
      </c>
      <c r="DA66">
        <f ca="1">AVERAGE(DA11,DA13,DA15,DA17,DA19,DA21,DA23,DA25,DA27,DA29,DA31,DA33,DA35,DA37,DA39)</f>
        <v>47.266666666666666</v>
      </c>
      <c r="DB66" s="50" t="s">
        <v>122</v>
      </c>
      <c r="DC66" s="50"/>
      <c r="DD66" s="50"/>
      <c r="DP66">
        <v>35</v>
      </c>
      <c r="DQ66">
        <v>35</v>
      </c>
      <c r="DR66">
        <v>35</v>
      </c>
      <c r="DS66">
        <v>-2</v>
      </c>
      <c r="DT66">
        <v>58</v>
      </c>
      <c r="DU66">
        <v>2</v>
      </c>
      <c r="DV66" s="10" t="s">
        <v>32</v>
      </c>
    </row>
    <row r="67" spans="103:126" ht="15.75" thickBot="1" x14ac:dyDescent="0.3">
      <c r="CZ67" s="1" t="str">
        <f>_xlfn.CONCAT("average roll for ",CZ7)</f>
        <v>average roll for Alexander Ashley</v>
      </c>
      <c r="DA67">
        <f ca="1">AVERAGE(DA12,DA14,DA16,DA18,DA20,DA22,DA24,DA26,DA28,DA30,DA32,DA34,DA36,DA38,DA40)</f>
        <v>50.6</v>
      </c>
      <c r="DB67" s="50"/>
      <c r="DC67" s="50"/>
      <c r="DD67" s="50"/>
      <c r="DP67">
        <v>36</v>
      </c>
      <c r="DQ67">
        <v>36</v>
      </c>
      <c r="DR67">
        <v>36</v>
      </c>
      <c r="DS67">
        <v>-2</v>
      </c>
      <c r="DT67">
        <v>59</v>
      </c>
      <c r="DU67">
        <v>2</v>
      </c>
      <c r="DV67" s="10" t="s">
        <v>32</v>
      </c>
    </row>
    <row r="68" spans="103:126" ht="15.75" thickBot="1" x14ac:dyDescent="0.3">
      <c r="DA68" s="45" t="s">
        <v>25</v>
      </c>
      <c r="DB68" s="45"/>
      <c r="DC68" s="45"/>
      <c r="DD68" s="45"/>
      <c r="DE68" s="45"/>
      <c r="DF68" s="45"/>
      <c r="DG68" s="45"/>
      <c r="DH68" s="8"/>
      <c r="DK68" s="19" t="s">
        <v>118</v>
      </c>
      <c r="DP68">
        <v>37</v>
      </c>
      <c r="DQ68">
        <v>37</v>
      </c>
      <c r="DR68">
        <v>37</v>
      </c>
      <c r="DS68">
        <v>-2</v>
      </c>
      <c r="DT68">
        <v>60</v>
      </c>
      <c r="DU68">
        <v>2</v>
      </c>
      <c r="DV68" s="10" t="s">
        <v>32</v>
      </c>
    </row>
    <row r="69" spans="103:126" ht="15.75" thickBot="1" x14ac:dyDescent="0.3">
      <c r="CY69" s="1" t="s">
        <v>10</v>
      </c>
      <c r="CZ69" s="1" t="str">
        <f>$CZ$6</f>
        <v>Chester Wilkinson</v>
      </c>
      <c r="DA69">
        <f ca="1">IFERROR(INDEX($B$2:$CW$42, MATCH(DA$6,$A$2:$A$42,0), MATCH(DA11,$B$1:$CW$1,0)+SUMIFS($B$43:$CW$43,$B$1:$CW$1,DA11)*$DI11),0)</f>
        <v>0</v>
      </c>
      <c r="DB69">
        <f t="shared" ref="DB69:DG69" ca="1" si="5">INDEX($B$2:$CW$42, MATCH(DB$6,$A$2:$A$42,0), MATCH(DB11,$B$1:$CW$1,0)+SUMIFS($B$43:$CW$43,$B$1:$CW$1,DB11)*$DI11)</f>
        <v>0</v>
      </c>
      <c r="DC69">
        <f t="shared" ca="1" si="5"/>
        <v>1</v>
      </c>
      <c r="DD69">
        <f t="shared" ca="1" si="5"/>
        <v>0</v>
      </c>
      <c r="DE69">
        <f t="shared" ca="1" si="5"/>
        <v>3</v>
      </c>
      <c r="DF69">
        <f t="shared" ca="1" si="5"/>
        <v>0</v>
      </c>
      <c r="DG69">
        <f t="shared" ca="1" si="5"/>
        <v>0</v>
      </c>
      <c r="DH69">
        <f t="shared" ref="DH69:DH118" ca="1" si="6">SUMIFS($DU$8:$DU$107,$DT$8:$DT$107,DH11)</f>
        <v>1.5</v>
      </c>
      <c r="DI69" t="str">
        <f t="shared" ref="DI69:DI118" ca="1" si="7">INDEX($DV$8:$DV$107,MATCH(DH11,$DT$8:$DT$107))</f>
        <v>Knocked Out Briefly</v>
      </c>
      <c r="DJ69">
        <f t="shared" ref="DJ69:DJ118" si="8">DJ11</f>
        <v>26</v>
      </c>
      <c r="DP69">
        <v>38</v>
      </c>
      <c r="DQ69">
        <v>38</v>
      </c>
      <c r="DR69">
        <v>38</v>
      </c>
      <c r="DS69">
        <v>-2</v>
      </c>
      <c r="DT69">
        <v>61</v>
      </c>
      <c r="DU69">
        <v>2</v>
      </c>
      <c r="DV69" s="10" t="s">
        <v>36</v>
      </c>
    </row>
    <row r="70" spans="103:126" ht="15.75" thickBot="1" x14ac:dyDescent="0.3">
      <c r="CY70" s="1" t="s">
        <v>11</v>
      </c>
      <c r="CZ70" s="1" t="str">
        <f>$CZ$7</f>
        <v>Alexander Ashley</v>
      </c>
      <c r="DA70">
        <f ca="1">IFERROR(INDEX($B$2:$CW$42, MATCH(DA$7+DK70,$A$2:$A$42,0), MATCH(DA12,$B$1:$CW$1,0)+SUMIFS($B$43:$CW$43,$B$1:$CW$1,DA12)*$DI12),0)</f>
        <v>0</v>
      </c>
      <c r="DB70">
        <f ca="1">INDEX($B$2:$CW$42, MATCH(DB$7,$A$2:$A$42,0), MATCH(DB12,$B$1:$CW$1,0)+SUMIFS(C44:CX44,C2:CX2,DB12)*DJ12)</f>
        <v>0</v>
      </c>
      <c r="DC70" t="e">
        <f ca="1">INDEX($B$2:$CW$42, MATCH(DC$7,$A$2:$A$42,0), MATCH(DC12,$B$1:$CW$1,0)+SUMIFS(D44:CX44,D2:CY2,DC12)*DK12)</f>
        <v>#VALUE!</v>
      </c>
      <c r="DD70" t="e">
        <f ca="1">INDEX($B$2:$CW$42, MATCH(DD$7,$A$2:$A$42,0), MATCH(DD12,$B$1:$CW$1,0)+SUMIFS(E44:CX44,E2:CZ2,DD12)*DP12)</f>
        <v>#VALUE!</v>
      </c>
      <c r="DE70" t="e">
        <f ca="1">INDEX($B$2:$CW$42, MATCH(DE$7,$A$2:$A$42,0), MATCH(DE12,$B$1:$CW$1,0)+SUMIFS(F44:CX44,F2:DA2,DE12)*DQ12)</f>
        <v>#VALUE!</v>
      </c>
      <c r="DF70" t="e">
        <f ca="1">INDEX($B$2:$CW$42, MATCH(DF$7,$A$2:$A$42,0), MATCH(DF12,$B$1:$CW$1,0)+SUMIFS(G44:CX44,G2:DB2,DF12)*DR12)</f>
        <v>#VALUE!</v>
      </c>
      <c r="DG70" t="e">
        <f ca="1">INDEX($B$2:$CW$42, MATCH(DG$7,$A$2:$A$42,0), MATCH(DG12,$B$1:$CW$1,0)+SUMIFS(H44:CX44,H2:DC2,DG12)*DS12)</f>
        <v>#VALUE!</v>
      </c>
      <c r="DH70">
        <f t="shared" ca="1" si="6"/>
        <v>1.5</v>
      </c>
      <c r="DI70" t="str">
        <f t="shared" ca="1" si="7"/>
        <v>Knocked Out Briefly</v>
      </c>
      <c r="DJ70">
        <f t="shared" si="8"/>
        <v>21</v>
      </c>
      <c r="DK70">
        <f ca="1">IF(AND(DI69=$DW$4,DA69=5),-RANDBETWEEN(1,8),0)</f>
        <v>0</v>
      </c>
      <c r="DP70">
        <v>39</v>
      </c>
      <c r="DQ70">
        <v>39</v>
      </c>
      <c r="DR70">
        <v>39</v>
      </c>
      <c r="DS70">
        <v>-2</v>
      </c>
      <c r="DT70">
        <v>62</v>
      </c>
      <c r="DU70">
        <v>2</v>
      </c>
      <c r="DV70" s="10" t="s">
        <v>36</v>
      </c>
    </row>
    <row r="71" spans="103:126" ht="15.75" thickBot="1" x14ac:dyDescent="0.3">
      <c r="CY71" s="1" t="s">
        <v>12</v>
      </c>
      <c r="CZ71" s="1" t="str">
        <f>$CZ$6</f>
        <v>Chester Wilkinson</v>
      </c>
      <c r="DA71">
        <f ca="1">IFERROR(INDEX($B$2:$CW$42, MATCH(DA$6+DK71,$A$2:$A$42,0), MATCH(DA13,$B$1:$CW$1,0)+SUMIFS($B$43:$CW$43,$B$1:$CW$1,DA13)*$DI13),0)</f>
        <v>0</v>
      </c>
      <c r="DB71">
        <f t="shared" ref="DB71:DG71" ca="1" si="9">INDEX($B$2:$CW$42, MATCH(DB$6,$A$2:$A$42,0), MATCH(DB13,$B$1:$CW$1,0))</f>
        <v>0</v>
      </c>
      <c r="DC71">
        <f t="shared" ca="1" si="9"/>
        <v>0</v>
      </c>
      <c r="DD71">
        <f t="shared" ca="1" si="9"/>
        <v>0</v>
      </c>
      <c r="DE71">
        <f t="shared" ca="1" si="9"/>
        <v>1</v>
      </c>
      <c r="DF71">
        <f t="shared" ca="1" si="9"/>
        <v>3</v>
      </c>
      <c r="DG71">
        <f t="shared" ca="1" si="9"/>
        <v>3</v>
      </c>
      <c r="DH71">
        <f t="shared" ca="1" si="6"/>
        <v>2</v>
      </c>
      <c r="DI71" t="str">
        <f t="shared" ca="1" si="7"/>
        <v>Direct Hit</v>
      </c>
      <c r="DJ71">
        <f t="shared" si="8"/>
        <v>26</v>
      </c>
      <c r="DK71">
        <f t="shared" ref="DK71:DK118" ca="1" si="10">IF(AND(DI70=$DW$4,DA70=5),-RANDBETWEEN(1,8),0)</f>
        <v>0</v>
      </c>
      <c r="DP71">
        <v>40</v>
      </c>
      <c r="DQ71">
        <v>40</v>
      </c>
      <c r="DR71">
        <v>40</v>
      </c>
      <c r="DS71">
        <v>-3</v>
      </c>
      <c r="DT71">
        <v>63</v>
      </c>
      <c r="DU71">
        <v>2</v>
      </c>
      <c r="DV71" s="10" t="s">
        <v>36</v>
      </c>
    </row>
    <row r="72" spans="103:126" ht="15.75" thickBot="1" x14ac:dyDescent="0.3">
      <c r="CY72" s="1" t="s">
        <v>13</v>
      </c>
      <c r="CZ72" s="1" t="str">
        <f>$CZ$7</f>
        <v>Alexander Ashley</v>
      </c>
      <c r="DA72">
        <f ca="1">IFERROR(INDEX($B$2:$CW$42, MATCH(DA$7+DK72+DK70,$A$2:$A$42,0), MATCH(DA14,$B$1:$CW$1,0)+SUMIFS($B$43:$CW$43,$B$1:$CW$1,DA14)*$DI14),0)</f>
        <v>1</v>
      </c>
      <c r="DB72">
        <f t="shared" ref="DB72:DG72" ca="1" si="11">INDEX($B$2:$CW$42, MATCH(DB$7,$A$2:$A$42,0), MATCH(DB14,$B$1:$CW$1,0))</f>
        <v>0</v>
      </c>
      <c r="DC72">
        <f t="shared" ca="1" si="11"/>
        <v>1</v>
      </c>
      <c r="DD72">
        <f t="shared" ca="1" si="11"/>
        <v>1</v>
      </c>
      <c r="DE72">
        <f t="shared" ca="1" si="11"/>
        <v>0</v>
      </c>
      <c r="DF72">
        <f t="shared" ca="1" si="11"/>
        <v>0</v>
      </c>
      <c r="DG72">
        <f t="shared" ca="1" si="11"/>
        <v>1</v>
      </c>
      <c r="DH72">
        <f t="shared" ca="1" si="6"/>
        <v>2</v>
      </c>
      <c r="DI72" t="str">
        <f t="shared" ca="1" si="7"/>
        <v>Direct Hit</v>
      </c>
      <c r="DJ72">
        <f t="shared" si="8"/>
        <v>21</v>
      </c>
      <c r="DK72">
        <f t="shared" ca="1" si="10"/>
        <v>0</v>
      </c>
      <c r="DR72">
        <v>41</v>
      </c>
      <c r="DS72">
        <v>-3</v>
      </c>
      <c r="DT72">
        <v>64</v>
      </c>
      <c r="DU72">
        <v>2</v>
      </c>
      <c r="DV72" s="10" t="s">
        <v>36</v>
      </c>
    </row>
    <row r="73" spans="103:126" ht="15.75" thickBot="1" x14ac:dyDescent="0.3">
      <c r="CY73" s="1" t="s">
        <v>14</v>
      </c>
      <c r="CZ73" s="1" t="str">
        <f>$CZ$6</f>
        <v>Chester Wilkinson</v>
      </c>
      <c r="DA73">
        <f ca="1">IFERROR(INDEX($B$2:$CW$42, MATCH(DA$6+DK73+DK71,$A$2:$A$42,0), MATCH(DA15,$B$1:$CW$1,0)+SUMIFS($B$43:$CW$43,$B$1:$CW$1,DA15)*$DI15),0)</f>
        <v>3</v>
      </c>
      <c r="DB73">
        <f t="shared" ref="DB73:DG73" ca="1" si="12">INDEX($B$2:$CW$42, MATCH(DB$6,$A$2:$A$42,0), MATCH(DB15,$B$1:$CW$1,0))</f>
        <v>3</v>
      </c>
      <c r="DC73">
        <f t="shared" ca="1" si="12"/>
        <v>0</v>
      </c>
      <c r="DD73">
        <f t="shared" ca="1" si="12"/>
        <v>1</v>
      </c>
      <c r="DE73">
        <f t="shared" ca="1" si="12"/>
        <v>0</v>
      </c>
      <c r="DF73">
        <f t="shared" ca="1" si="12"/>
        <v>3</v>
      </c>
      <c r="DG73">
        <f t="shared" ca="1" si="12"/>
        <v>0</v>
      </c>
      <c r="DH73">
        <f t="shared" ca="1" si="6"/>
        <v>1.5</v>
      </c>
      <c r="DI73" t="str">
        <f t="shared" ca="1" si="7"/>
        <v>Dazed</v>
      </c>
      <c r="DJ73">
        <f t="shared" si="8"/>
        <v>26</v>
      </c>
      <c r="DK73">
        <f t="shared" ca="1" si="10"/>
        <v>0</v>
      </c>
      <c r="DR73">
        <v>42</v>
      </c>
      <c r="DS73">
        <v>-3</v>
      </c>
      <c r="DT73">
        <v>65</v>
      </c>
      <c r="DU73">
        <v>2</v>
      </c>
      <c r="DV73" s="10" t="s">
        <v>36</v>
      </c>
    </row>
    <row r="74" spans="103:126" ht="15.75" thickBot="1" x14ac:dyDescent="0.3">
      <c r="CY74" s="1" t="s">
        <v>15</v>
      </c>
      <c r="CZ74" s="1" t="str">
        <f>$CZ$7</f>
        <v>Alexander Ashley</v>
      </c>
      <c r="DA74">
        <f ca="1">IFERROR(INDEX($B$2:$CW$42, MATCH(DA$7+DK74+DK72,$A$2:$A$42,0), MATCH(DA16,$B$1:$CW$1,0)+SUMIFS($B$43:$CW$43,$B$1:$CW$1,DA16)*$DI16),0)</f>
        <v>1</v>
      </c>
      <c r="DB74">
        <f t="shared" ref="DB74:DG74" ca="1" si="13">INDEX($B$2:$CW$42, MATCH(DB$7,$A$2:$A$42,0), MATCH(DB16,$B$1:$CW$1,0))</f>
        <v>0</v>
      </c>
      <c r="DC74">
        <f t="shared" ca="1" si="13"/>
        <v>0</v>
      </c>
      <c r="DD74">
        <f t="shared" ca="1" si="13"/>
        <v>1</v>
      </c>
      <c r="DE74">
        <f t="shared" ca="1" si="13"/>
        <v>1</v>
      </c>
      <c r="DF74">
        <f t="shared" ca="1" si="13"/>
        <v>0</v>
      </c>
      <c r="DG74">
        <f t="shared" ca="1" si="13"/>
        <v>1</v>
      </c>
      <c r="DH74">
        <f t="shared" ca="1" si="6"/>
        <v>2</v>
      </c>
      <c r="DI74" t="str">
        <f t="shared" ca="1" si="7"/>
        <v>Direct Hit</v>
      </c>
      <c r="DJ74">
        <f t="shared" si="8"/>
        <v>21</v>
      </c>
      <c r="DK74">
        <f t="shared" ca="1" si="10"/>
        <v>0</v>
      </c>
      <c r="DR74">
        <v>43</v>
      </c>
      <c r="DS74">
        <v>-3</v>
      </c>
      <c r="DT74">
        <v>66</v>
      </c>
      <c r="DU74">
        <v>2</v>
      </c>
      <c r="DV74" s="10" t="s">
        <v>36</v>
      </c>
    </row>
    <row r="75" spans="103:126" ht="15.75" customHeight="1" thickBot="1" x14ac:dyDescent="0.3">
      <c r="CY75" s="1" t="s">
        <v>16</v>
      </c>
      <c r="CZ75" s="1" t="str">
        <f>$CZ$6</f>
        <v>Chester Wilkinson</v>
      </c>
      <c r="DA75">
        <f ca="1">IFERROR(INDEX($B$2:$CW$42, MATCH(DA$6+DK75+DK73,$A$2:$A$42,0), MATCH(DA17,$B$1:$CW$1,0)+SUMIFS($B$43:$CW$43,$B$1:$CW$1,DA17)*$DI17),0)</f>
        <v>1</v>
      </c>
      <c r="DB75">
        <f t="shared" ref="DB75:DG75" ca="1" si="14">INDEX($B$2:$CW$42, MATCH(DB$6,$A$2:$A$42,0), MATCH(DB17,$B$1:$CW$1,0))</f>
        <v>5</v>
      </c>
      <c r="DC75">
        <f t="shared" ca="1" si="14"/>
        <v>1</v>
      </c>
      <c r="DD75">
        <f t="shared" ca="1" si="14"/>
        <v>0</v>
      </c>
      <c r="DE75">
        <f t="shared" ca="1" si="14"/>
        <v>1</v>
      </c>
      <c r="DF75">
        <f t="shared" ca="1" si="14"/>
        <v>3</v>
      </c>
      <c r="DG75">
        <f t="shared" ca="1" si="14"/>
        <v>1</v>
      </c>
      <c r="DH75">
        <f t="shared" ca="1" si="6"/>
        <v>2</v>
      </c>
      <c r="DI75" t="str">
        <f t="shared" ca="1" si="7"/>
        <v>Direct Hit</v>
      </c>
      <c r="DJ75">
        <f t="shared" si="8"/>
        <v>26</v>
      </c>
      <c r="DK75">
        <f t="shared" ca="1" si="10"/>
        <v>0</v>
      </c>
      <c r="DR75">
        <v>44</v>
      </c>
      <c r="DS75">
        <v>-3</v>
      </c>
      <c r="DT75">
        <v>67</v>
      </c>
      <c r="DU75">
        <v>2</v>
      </c>
      <c r="DV75" s="10" t="s">
        <v>36</v>
      </c>
    </row>
    <row r="76" spans="103:126" ht="15.75" customHeight="1" thickBot="1" x14ac:dyDescent="0.3">
      <c r="CY76" s="1" t="s">
        <v>17</v>
      </c>
      <c r="CZ76" s="1" t="str">
        <f>$CZ$7</f>
        <v>Alexander Ashley</v>
      </c>
      <c r="DA76">
        <f ca="1">IFERROR(INDEX($B$2:$CW$42, MATCH(DA$7+DK76+DK74,$A$2:$A$42,0), MATCH(DA18,$B$1:$CW$1,0)+SUMIFS($B$43:$CW$43,$B$1:$CW$1,DA18)*$DI18),0)</f>
        <v>0</v>
      </c>
      <c r="DB76">
        <f t="shared" ref="DB76:DG76" ca="1" si="15">INDEX($B$2:$CW$42, MATCH(DB$7,$A$2:$A$42,0), MATCH(DB18,$B$1:$CW$1,0))</f>
        <v>1</v>
      </c>
      <c r="DC76">
        <f t="shared" ca="1" si="15"/>
        <v>1</v>
      </c>
      <c r="DD76">
        <f t="shared" ca="1" si="15"/>
        <v>1</v>
      </c>
      <c r="DE76">
        <f t="shared" ca="1" si="15"/>
        <v>0</v>
      </c>
      <c r="DF76">
        <f t="shared" ca="1" si="15"/>
        <v>0</v>
      </c>
      <c r="DG76">
        <f t="shared" ca="1" si="15"/>
        <v>1</v>
      </c>
      <c r="DH76">
        <f t="shared" ca="1" si="6"/>
        <v>2</v>
      </c>
      <c r="DI76" t="str">
        <f t="shared" ca="1" si="7"/>
        <v>Direct Hit</v>
      </c>
      <c r="DJ76">
        <f t="shared" si="8"/>
        <v>21</v>
      </c>
      <c r="DK76">
        <f t="shared" ca="1" si="10"/>
        <v>0</v>
      </c>
      <c r="DR76">
        <v>45</v>
      </c>
      <c r="DS76">
        <v>-3</v>
      </c>
      <c r="DT76">
        <v>68</v>
      </c>
      <c r="DU76">
        <v>2</v>
      </c>
      <c r="DV76" s="10" t="s">
        <v>36</v>
      </c>
    </row>
    <row r="77" spans="103:126" ht="15.75" customHeight="1" thickBot="1" x14ac:dyDescent="0.3">
      <c r="CY77" s="1" t="s">
        <v>18</v>
      </c>
      <c r="CZ77" s="1" t="str">
        <f>$CZ$6</f>
        <v>Chester Wilkinson</v>
      </c>
      <c r="DA77">
        <f ca="1">IFERROR(INDEX($B$2:$CW$42, MATCH(DA$6+DK77+DK75,$A$2:$A$42,0), MATCH(DA19,$B$1:$CW$1,0)+SUMIFS($B$43:$CW$43,$B$1:$CW$1,DA19)*$DI19),0)</f>
        <v>0</v>
      </c>
      <c r="DB77">
        <f t="shared" ref="DB77:DG77" ca="1" si="16">INDEX($B$2:$CW$42, MATCH(DB$6,$A$2:$A$42,0), MATCH(DB19,$B$1:$CW$1,0))</f>
        <v>5</v>
      </c>
      <c r="DC77">
        <f t="shared" ca="1" si="16"/>
        <v>3</v>
      </c>
      <c r="DD77">
        <f t="shared" ca="1" si="16"/>
        <v>3</v>
      </c>
      <c r="DE77">
        <f t="shared" ca="1" si="16"/>
        <v>0</v>
      </c>
      <c r="DF77">
        <f t="shared" ca="1" si="16"/>
        <v>0</v>
      </c>
      <c r="DG77">
        <f t="shared" ca="1" si="16"/>
        <v>1</v>
      </c>
      <c r="DH77">
        <f t="shared" ca="1" si="6"/>
        <v>2</v>
      </c>
      <c r="DI77" t="str">
        <f t="shared" ca="1" si="7"/>
        <v>Direct Hit</v>
      </c>
      <c r="DJ77">
        <f t="shared" si="8"/>
        <v>26</v>
      </c>
      <c r="DK77">
        <f t="shared" ca="1" si="10"/>
        <v>0</v>
      </c>
      <c r="DR77">
        <v>46</v>
      </c>
      <c r="DS77">
        <v>-3</v>
      </c>
      <c r="DT77">
        <v>69</v>
      </c>
      <c r="DU77">
        <v>2</v>
      </c>
      <c r="DV77" s="10" t="s">
        <v>36</v>
      </c>
    </row>
    <row r="78" spans="103:126" ht="15.75" thickBot="1" x14ac:dyDescent="0.3">
      <c r="CY78" s="1" t="s">
        <v>19</v>
      </c>
      <c r="CZ78" s="1" t="str">
        <f>$CZ$7</f>
        <v>Alexander Ashley</v>
      </c>
      <c r="DA78">
        <f ca="1">IFERROR(INDEX($B$2:$CW$42, MATCH(DA$7+DK78+DK76,$A$2:$A$42,0), MATCH(DA20,$B$1:$CW$1,0)+SUMIFS($B$43:$CW$43,$B$1:$CW$1,DA20)*$DI20),0)</f>
        <v>3</v>
      </c>
      <c r="DB78">
        <f t="shared" ref="DB78:DG78" ca="1" si="17">INDEX($B$2:$CW$42, MATCH(DB$7,$A$2:$A$42,0), MATCH(DB20,$B$1:$CW$1,0))</f>
        <v>0</v>
      </c>
      <c r="DC78">
        <f t="shared" ca="1" si="17"/>
        <v>5</v>
      </c>
      <c r="DD78">
        <f t="shared" ca="1" si="17"/>
        <v>0</v>
      </c>
      <c r="DE78">
        <f t="shared" ca="1" si="17"/>
        <v>0</v>
      </c>
      <c r="DF78">
        <f t="shared" ca="1" si="17"/>
        <v>1</v>
      </c>
      <c r="DG78">
        <f t="shared" ca="1" si="17"/>
        <v>1</v>
      </c>
      <c r="DH78">
        <f t="shared" ca="1" si="6"/>
        <v>2</v>
      </c>
      <c r="DI78" t="str">
        <f t="shared" ca="1" si="7"/>
        <v>Direct Hit</v>
      </c>
      <c r="DJ78">
        <f t="shared" si="8"/>
        <v>21</v>
      </c>
      <c r="DK78">
        <f t="shared" ca="1" si="10"/>
        <v>0</v>
      </c>
      <c r="DR78">
        <v>47</v>
      </c>
      <c r="DS78">
        <v>-3</v>
      </c>
      <c r="DT78">
        <v>70</v>
      </c>
      <c r="DU78">
        <v>2</v>
      </c>
      <c r="DV78" s="10" t="s">
        <v>36</v>
      </c>
    </row>
    <row r="79" spans="103:126" ht="15.75" thickBot="1" x14ac:dyDescent="0.3">
      <c r="CY79" s="1" t="s">
        <v>20</v>
      </c>
      <c r="CZ79" s="1" t="str">
        <f>$CZ$6</f>
        <v>Chester Wilkinson</v>
      </c>
      <c r="DA79">
        <f ca="1">IFERROR(INDEX($B$2:$CW$42, MATCH(DA$6+DK79+DK77,$A$2:$A$42,0), MATCH(DA21,$B$1:$CW$1,0)+SUMIFS($B$43:$CW$43,$B$1:$CW$1,DA21)*$DI21),0)</f>
        <v>1</v>
      </c>
      <c r="DB79">
        <f t="shared" ref="DB79:DG79" ca="1" si="18">INDEX($B$2:$CW$42, MATCH(DB$6,$A$2:$A$42,0), MATCH(DB21,$B$1:$CW$1,0))</f>
        <v>0</v>
      </c>
      <c r="DC79">
        <f t="shared" ca="1" si="18"/>
        <v>0</v>
      </c>
      <c r="DD79">
        <f t="shared" ca="1" si="18"/>
        <v>0</v>
      </c>
      <c r="DE79">
        <f t="shared" ca="1" si="18"/>
        <v>3</v>
      </c>
      <c r="DF79">
        <f t="shared" ca="1" si="18"/>
        <v>1</v>
      </c>
      <c r="DG79">
        <f t="shared" ca="1" si="18"/>
        <v>0</v>
      </c>
      <c r="DH79">
        <f t="shared" ca="1" si="6"/>
        <v>1.7</v>
      </c>
      <c r="DI79" t="str">
        <f t="shared" ca="1" si="7"/>
        <v>Broken Rib</v>
      </c>
      <c r="DJ79">
        <f t="shared" si="8"/>
        <v>26</v>
      </c>
      <c r="DK79">
        <f t="shared" ca="1" si="10"/>
        <v>0</v>
      </c>
      <c r="DR79">
        <v>48</v>
      </c>
      <c r="DS79">
        <v>-3</v>
      </c>
      <c r="DT79">
        <v>71</v>
      </c>
      <c r="DU79">
        <v>1.5</v>
      </c>
      <c r="DV79" s="10" t="s">
        <v>40</v>
      </c>
    </row>
    <row r="80" spans="103:126" ht="15.75" customHeight="1" thickBot="1" x14ac:dyDescent="0.3">
      <c r="CY80" s="1" t="s">
        <v>21</v>
      </c>
      <c r="CZ80" s="1" t="str">
        <f>$CZ$7</f>
        <v>Alexander Ashley</v>
      </c>
      <c r="DA80">
        <f ca="1">IFERROR(INDEX($B$2:$CW$42, MATCH(DA$7+DK80+DK78,$A$2:$A$42,0), MATCH(DA22,$B$1:$CW$1,0)+SUMIFS($B$43:$CW$43,$B$1:$CW$1,DA22)*$DI22),0)</f>
        <v>3</v>
      </c>
      <c r="DB80">
        <f t="shared" ref="DB80:DG80" ca="1" si="19">INDEX($B$2:$CW$42, MATCH(DB$7,$A$2:$A$42,0), MATCH(DB22,$B$1:$CW$1,0))</f>
        <v>3</v>
      </c>
      <c r="DC80">
        <f t="shared" ca="1" si="19"/>
        <v>1</v>
      </c>
      <c r="DD80">
        <f t="shared" ca="1" si="19"/>
        <v>1</v>
      </c>
      <c r="DE80">
        <f t="shared" ca="1" si="19"/>
        <v>1</v>
      </c>
      <c r="DF80">
        <f t="shared" ca="1" si="19"/>
        <v>0</v>
      </c>
      <c r="DG80">
        <f t="shared" ca="1" si="19"/>
        <v>1</v>
      </c>
      <c r="DH80">
        <f t="shared" ca="1" si="6"/>
        <v>2</v>
      </c>
      <c r="DI80" t="str">
        <f t="shared" ca="1" si="7"/>
        <v>Collapsed Lung</v>
      </c>
      <c r="DJ80">
        <f t="shared" si="8"/>
        <v>21</v>
      </c>
      <c r="DK80">
        <f t="shared" ca="1" si="10"/>
        <v>0</v>
      </c>
      <c r="DR80">
        <v>49</v>
      </c>
      <c r="DS80">
        <v>-3</v>
      </c>
      <c r="DT80">
        <v>72</v>
      </c>
      <c r="DU80">
        <v>1.5</v>
      </c>
      <c r="DV80" s="10" t="s">
        <v>40</v>
      </c>
    </row>
    <row r="81" spans="103:126" ht="15.75" thickBot="1" x14ac:dyDescent="0.3">
      <c r="CY81" s="1" t="s">
        <v>22</v>
      </c>
      <c r="CZ81" s="1" t="str">
        <f>$CZ$6</f>
        <v>Chester Wilkinson</v>
      </c>
      <c r="DA81">
        <f ca="1">IFERROR(INDEX($B$2:$CW$42, MATCH(DA$6+DK81+DK79,$A$2:$A$42,0), MATCH(DA23,$B$1:$CW$1,0)+SUMIFS($B$43:$CW$43,$B$1:$CW$1,DA23)*$DI23),0)</f>
        <v>3</v>
      </c>
      <c r="DB81">
        <f t="shared" ref="DB81:DG81" ca="1" si="20">INDEX($B$2:$CW$42, MATCH(DB$6,$A$2:$A$42,0), MATCH(DB23,$B$1:$CW$1,0))</f>
        <v>3</v>
      </c>
      <c r="DC81">
        <f t="shared" ca="1" si="20"/>
        <v>0</v>
      </c>
      <c r="DD81">
        <f t="shared" ca="1" si="20"/>
        <v>3</v>
      </c>
      <c r="DE81">
        <f t="shared" ca="1" si="20"/>
        <v>3</v>
      </c>
      <c r="DF81">
        <f t="shared" ca="1" si="20"/>
        <v>0</v>
      </c>
      <c r="DG81">
        <f t="shared" ca="1" si="20"/>
        <v>1</v>
      </c>
      <c r="DH81">
        <f t="shared" ca="1" si="6"/>
        <v>1.5</v>
      </c>
      <c r="DI81" t="str">
        <f t="shared" ca="1" si="7"/>
        <v>Dazed</v>
      </c>
      <c r="DJ81">
        <f t="shared" si="8"/>
        <v>26</v>
      </c>
      <c r="DK81">
        <f t="shared" ca="1" si="10"/>
        <v>0</v>
      </c>
      <c r="DR81">
        <v>50</v>
      </c>
      <c r="DS81">
        <v>-3</v>
      </c>
      <c r="DT81">
        <v>73</v>
      </c>
      <c r="DU81">
        <v>1.5</v>
      </c>
      <c r="DV81" s="10" t="s">
        <v>40</v>
      </c>
    </row>
    <row r="82" spans="103:126" ht="15.75" thickBot="1" x14ac:dyDescent="0.3">
      <c r="CY82" s="1" t="s">
        <v>23</v>
      </c>
      <c r="CZ82" s="1" t="str">
        <f>$CZ$7</f>
        <v>Alexander Ashley</v>
      </c>
      <c r="DA82">
        <f ca="1">IFERROR(INDEX($B$2:$CW$42, MATCH(DA$7+DK82+DK80,$A$2:$A$42,0), MATCH(DA24,$B$1:$CW$1,0)+SUMIFS($B$43:$CW$43,$B$1:$CW$1,DA24)*$DI24),0)</f>
        <v>0</v>
      </c>
      <c r="DB82">
        <f t="shared" ref="DB82:DG82" ca="1" si="21">INDEX($B$2:$CW$42, MATCH(DB$7,$A$2:$A$42,0), MATCH(DB24,$B$1:$CW$1,0))</f>
        <v>0</v>
      </c>
      <c r="DC82">
        <f t="shared" ca="1" si="21"/>
        <v>1</v>
      </c>
      <c r="DD82">
        <f t="shared" ca="1" si="21"/>
        <v>3</v>
      </c>
      <c r="DE82">
        <f t="shared" ca="1" si="21"/>
        <v>1</v>
      </c>
      <c r="DF82">
        <f t="shared" ca="1" si="21"/>
        <v>0</v>
      </c>
      <c r="DG82">
        <f t="shared" ca="1" si="21"/>
        <v>0</v>
      </c>
      <c r="DH82">
        <f t="shared" ca="1" si="6"/>
        <v>2</v>
      </c>
      <c r="DI82" t="str">
        <f t="shared" ca="1" si="7"/>
        <v>Direct Hit</v>
      </c>
      <c r="DJ82">
        <f t="shared" si="8"/>
        <v>21</v>
      </c>
      <c r="DK82">
        <f t="shared" ca="1" si="10"/>
        <v>0</v>
      </c>
      <c r="DR82">
        <v>51</v>
      </c>
      <c r="DS82">
        <v>-3</v>
      </c>
      <c r="DT82">
        <v>74</v>
      </c>
      <c r="DU82">
        <v>1.5</v>
      </c>
      <c r="DV82" s="10" t="s">
        <v>40</v>
      </c>
    </row>
    <row r="83" spans="103:126" ht="15.75" thickBot="1" x14ac:dyDescent="0.3">
      <c r="CY83" s="1" t="s">
        <v>92</v>
      </c>
      <c r="CZ83" s="1" t="str">
        <f>$CZ$6</f>
        <v>Chester Wilkinson</v>
      </c>
      <c r="DA83">
        <f ca="1">IFERROR(INDEX($B$2:$CW$42, MATCH(DA$6+DK83+DK81,$A$2:$A$42,0), MATCH(DA25,$B$1:$CW$1,0)+SUMIFS($B$43:$CW$43,$B$1:$CW$1,DA25)*$DI25),0)</f>
        <v>0</v>
      </c>
      <c r="DH83">
        <f t="shared" ca="1" si="6"/>
        <v>2</v>
      </c>
      <c r="DI83" t="str">
        <f t="shared" ca="1" si="7"/>
        <v>Direct Hit</v>
      </c>
      <c r="DJ83">
        <f t="shared" si="8"/>
        <v>26</v>
      </c>
      <c r="DK83">
        <f t="shared" ca="1" si="10"/>
        <v>0</v>
      </c>
      <c r="DR83">
        <v>52</v>
      </c>
      <c r="DS83">
        <v>-3</v>
      </c>
      <c r="DT83">
        <v>75</v>
      </c>
      <c r="DU83">
        <v>1.5</v>
      </c>
      <c r="DV83" s="10" t="s">
        <v>40</v>
      </c>
    </row>
    <row r="84" spans="103:126" ht="15.75" thickBot="1" x14ac:dyDescent="0.3">
      <c r="CY84" s="1" t="s">
        <v>93</v>
      </c>
      <c r="CZ84" s="1" t="str">
        <f>$CZ$7</f>
        <v>Alexander Ashley</v>
      </c>
      <c r="DA84">
        <f ca="1">IFERROR(INDEX($B$2:$CW$42, MATCH(DA$7+DK84+DK82,$A$2:$A$42,0), MATCH(DA26,$B$1:$CW$1,0)+SUMIFS($B$43:$CW$43,$B$1:$CW$1,DA26)*$DI26),0)</f>
        <v>0</v>
      </c>
      <c r="DH84">
        <f t="shared" ca="1" si="6"/>
        <v>2</v>
      </c>
      <c r="DI84" t="str">
        <f t="shared" ca="1" si="7"/>
        <v>Direct Hit</v>
      </c>
      <c r="DJ84">
        <f t="shared" si="8"/>
        <v>21</v>
      </c>
      <c r="DK84">
        <f t="shared" ca="1" si="10"/>
        <v>0</v>
      </c>
      <c r="DR84">
        <v>53</v>
      </c>
      <c r="DS84">
        <v>-3</v>
      </c>
      <c r="DT84">
        <v>76</v>
      </c>
      <c r="DU84">
        <v>1.5</v>
      </c>
      <c r="DV84" s="10" t="s">
        <v>40</v>
      </c>
    </row>
    <row r="85" spans="103:126" ht="15.75" thickBot="1" x14ac:dyDescent="0.3">
      <c r="CY85" s="1" t="s">
        <v>94</v>
      </c>
      <c r="CZ85" s="1" t="str">
        <f>$CZ$6</f>
        <v>Chester Wilkinson</v>
      </c>
      <c r="DA85">
        <f ca="1">IFERROR(INDEX($B$2:$CW$42, MATCH(DA$6+DK85+DK83,$A$2:$A$42,0), MATCH(DA27,$B$1:$CW$1,0)+SUMIFS($B$43:$CW$43,$B$1:$CW$1,DA27)*$DI27),0)</f>
        <v>0</v>
      </c>
      <c r="DH85">
        <f t="shared" ca="1" si="6"/>
        <v>2</v>
      </c>
      <c r="DI85" t="str">
        <f t="shared" ca="1" si="7"/>
        <v>Collapsed Lung</v>
      </c>
      <c r="DJ85">
        <f t="shared" si="8"/>
        <v>26</v>
      </c>
      <c r="DK85">
        <f t="shared" ca="1" si="10"/>
        <v>0</v>
      </c>
      <c r="DR85">
        <v>54</v>
      </c>
      <c r="DS85">
        <v>-3</v>
      </c>
      <c r="DT85">
        <v>77</v>
      </c>
      <c r="DU85">
        <v>1.5</v>
      </c>
      <c r="DV85" s="10" t="s">
        <v>40</v>
      </c>
    </row>
    <row r="86" spans="103:126" ht="15.75" thickBot="1" x14ac:dyDescent="0.3">
      <c r="CY86" s="1" t="s">
        <v>95</v>
      </c>
      <c r="CZ86" s="1" t="str">
        <f>$CZ$7</f>
        <v>Alexander Ashley</v>
      </c>
      <c r="DA86">
        <f ca="1">IFERROR(INDEX($B$2:$CW$42, MATCH(DA$7+DK86+DK84,$A$2:$A$42,0), MATCH(DA28,$B$1:$CW$1,0)+SUMIFS($B$43:$CW$43,$B$1:$CW$1,DA28)*$DI28),0)</f>
        <v>0</v>
      </c>
      <c r="DH86">
        <f t="shared" ca="1" si="6"/>
        <v>2</v>
      </c>
      <c r="DI86" t="str">
        <f t="shared" ca="1" si="7"/>
        <v>Direct Hit</v>
      </c>
      <c r="DJ86">
        <f t="shared" si="8"/>
        <v>21</v>
      </c>
      <c r="DK86">
        <f t="shared" ca="1" si="10"/>
        <v>0</v>
      </c>
      <c r="DR86">
        <v>55</v>
      </c>
      <c r="DS86">
        <v>-3</v>
      </c>
      <c r="DT86">
        <v>78</v>
      </c>
      <c r="DU86">
        <v>1.5</v>
      </c>
      <c r="DV86" s="10" t="s">
        <v>40</v>
      </c>
    </row>
    <row r="87" spans="103:126" ht="15.75" thickBot="1" x14ac:dyDescent="0.3">
      <c r="CY87" s="1" t="s">
        <v>96</v>
      </c>
      <c r="CZ87" s="1" t="str">
        <f>$CZ$6</f>
        <v>Chester Wilkinson</v>
      </c>
      <c r="DA87">
        <f ca="1">IFERROR(INDEX($B$2:$CW$42, MATCH(DA$6+DK87+DK85,$A$2:$A$42,0), MATCH(DA29,$B$1:$CW$1,0)+SUMIFS($B$43:$CW$43,$B$1:$CW$1,DA29)*$DI29),0)</f>
        <v>0</v>
      </c>
      <c r="DH87">
        <f t="shared" ca="1" si="6"/>
        <v>2</v>
      </c>
      <c r="DI87" t="str">
        <f t="shared" ca="1" si="7"/>
        <v>Collapsed Lung</v>
      </c>
      <c r="DJ87">
        <f t="shared" si="8"/>
        <v>26</v>
      </c>
      <c r="DK87">
        <f t="shared" ca="1" si="10"/>
        <v>0</v>
      </c>
      <c r="DR87">
        <v>56</v>
      </c>
      <c r="DS87">
        <v>-3</v>
      </c>
      <c r="DT87">
        <v>79</v>
      </c>
      <c r="DU87">
        <v>1.5</v>
      </c>
      <c r="DV87" s="10" t="s">
        <v>40</v>
      </c>
    </row>
    <row r="88" spans="103:126" ht="15.75" thickBot="1" x14ac:dyDescent="0.3">
      <c r="CY88" s="1" t="s">
        <v>97</v>
      </c>
      <c r="CZ88" s="1" t="str">
        <f>$CZ$7</f>
        <v>Alexander Ashley</v>
      </c>
      <c r="DA88">
        <f ca="1">IFERROR(INDEX($B$2:$CW$42, MATCH(DA$7+DK88+DK86,$A$2:$A$42,0), MATCH(DA30,$B$1:$CW$1,0)+SUMIFS($B$43:$CW$43,$B$1:$CW$1,DA30)*$DI30),0)</f>
        <v>0</v>
      </c>
      <c r="DH88">
        <f t="shared" ca="1" si="6"/>
        <v>2</v>
      </c>
      <c r="DI88" t="str">
        <f t="shared" ca="1" si="7"/>
        <v>Direct Hit</v>
      </c>
      <c r="DJ88">
        <f t="shared" si="8"/>
        <v>21</v>
      </c>
      <c r="DK88">
        <f t="shared" ca="1" si="10"/>
        <v>0</v>
      </c>
      <c r="DR88">
        <v>57</v>
      </c>
      <c r="DS88">
        <v>-3</v>
      </c>
      <c r="DT88">
        <v>80</v>
      </c>
      <c r="DU88">
        <v>1.5</v>
      </c>
      <c r="DV88" s="10" t="s">
        <v>40</v>
      </c>
    </row>
    <row r="89" spans="103:126" ht="15.75" thickBot="1" x14ac:dyDescent="0.3">
      <c r="CY89" s="1" t="s">
        <v>98</v>
      </c>
      <c r="CZ89" s="1" t="str">
        <f>$CZ$6</f>
        <v>Chester Wilkinson</v>
      </c>
      <c r="DA89">
        <f ca="1">IFERROR(INDEX($B$2:$CW$42, MATCH(DA$6+DK89+DK87,$A$2:$A$42,0), MATCH(DA31,$B$1:$CW$1,0)+SUMIFS($B$43:$CW$43,$B$1:$CW$1,DA31)*$DI31),0)</f>
        <v>1</v>
      </c>
      <c r="DH89">
        <f t="shared" ca="1" si="6"/>
        <v>1.7</v>
      </c>
      <c r="DI89" t="str">
        <f t="shared" ca="1" si="7"/>
        <v>Broken Rib</v>
      </c>
      <c r="DJ89">
        <f t="shared" si="8"/>
        <v>26</v>
      </c>
      <c r="DK89">
        <f t="shared" ca="1" si="10"/>
        <v>0</v>
      </c>
      <c r="DR89">
        <v>58</v>
      </c>
      <c r="DS89">
        <v>-3</v>
      </c>
      <c r="DT89">
        <v>81</v>
      </c>
      <c r="DU89">
        <v>1.7</v>
      </c>
      <c r="DV89" s="10" t="s">
        <v>44</v>
      </c>
    </row>
    <row r="90" spans="103:126" ht="15.75" thickBot="1" x14ac:dyDescent="0.3">
      <c r="CY90" s="1" t="s">
        <v>107</v>
      </c>
      <c r="CZ90" s="1" t="str">
        <f>$CZ$7</f>
        <v>Alexander Ashley</v>
      </c>
      <c r="DA90">
        <f ca="1">IFERROR(INDEX($B$2:$CW$42, MATCH(DA$7+DK90+DK88,$A$2:$A$42,0), MATCH(DA32,$B$1:$CW$1,0)+SUMIFS($B$43:$CW$43,$B$1:$CW$1,DA32)*$DI32),0)</f>
        <v>3</v>
      </c>
      <c r="DH90">
        <f t="shared" ca="1" si="6"/>
        <v>1.5</v>
      </c>
      <c r="DI90" t="str">
        <f t="shared" ca="1" si="7"/>
        <v>Dazed</v>
      </c>
      <c r="DJ90">
        <f t="shared" si="8"/>
        <v>21</v>
      </c>
      <c r="DK90">
        <f t="shared" ca="1" si="10"/>
        <v>0</v>
      </c>
      <c r="DR90">
        <v>59</v>
      </c>
      <c r="DS90">
        <v>-3</v>
      </c>
      <c r="DT90">
        <v>82</v>
      </c>
      <c r="DU90">
        <v>1.7</v>
      </c>
      <c r="DV90" s="10" t="s">
        <v>44</v>
      </c>
    </row>
    <row r="91" spans="103:126" ht="15.75" thickBot="1" x14ac:dyDescent="0.3">
      <c r="CY91" s="1" t="s">
        <v>108</v>
      </c>
      <c r="CZ91" s="1" t="str">
        <f>$CZ$6</f>
        <v>Chester Wilkinson</v>
      </c>
      <c r="DA91">
        <f ca="1">IFERROR(INDEX($B$2:$CW$42, MATCH(DA$6+DK91+DK89,$A$2:$A$42,0), MATCH(DA33,$B$1:$CW$1,0)+SUMIFS($B$43:$CW$43,$B$1:$CW$1,DA33)*$DI33),0)</f>
        <v>0</v>
      </c>
      <c r="DH91">
        <f t="shared" ca="1" si="6"/>
        <v>2</v>
      </c>
      <c r="DI91" t="str">
        <f t="shared" ca="1" si="7"/>
        <v>Direct Hit</v>
      </c>
      <c r="DJ91">
        <f t="shared" si="8"/>
        <v>26</v>
      </c>
      <c r="DK91">
        <f t="shared" ca="1" si="10"/>
        <v>0</v>
      </c>
      <c r="DR91">
        <v>60</v>
      </c>
      <c r="DS91">
        <v>-4</v>
      </c>
      <c r="DT91">
        <v>83</v>
      </c>
      <c r="DU91">
        <v>1.7</v>
      </c>
      <c r="DV91" s="10" t="s">
        <v>44</v>
      </c>
    </row>
    <row r="92" spans="103:126" ht="15.75" thickBot="1" x14ac:dyDescent="0.3">
      <c r="CY92" s="1" t="s">
        <v>109</v>
      </c>
      <c r="CZ92" s="1" t="str">
        <f>$CZ$7</f>
        <v>Alexander Ashley</v>
      </c>
      <c r="DA92">
        <f ca="1">IFERROR(INDEX($B$2:$CW$42, MATCH(DA$7+DK92+DK90,$A$2:$A$42,0), MATCH(DA34,$B$1:$CW$1,0)+SUMIFS($B$43:$CW$43,$B$1:$CW$1,DA34)*$DI34),0)</f>
        <v>1</v>
      </c>
      <c r="DH92">
        <f t="shared" ca="1" si="6"/>
        <v>2</v>
      </c>
      <c r="DI92" t="str">
        <f t="shared" ca="1" si="7"/>
        <v>Direct Hit</v>
      </c>
      <c r="DJ92">
        <f t="shared" si="8"/>
        <v>21</v>
      </c>
      <c r="DK92">
        <f t="shared" ca="1" si="10"/>
        <v>0</v>
      </c>
      <c r="DR92">
        <v>61</v>
      </c>
      <c r="DS92">
        <v>-4</v>
      </c>
      <c r="DT92">
        <v>84</v>
      </c>
      <c r="DU92">
        <v>1.7</v>
      </c>
      <c r="DV92" s="10" t="s">
        <v>44</v>
      </c>
    </row>
    <row r="93" spans="103:126" ht="15.75" thickBot="1" x14ac:dyDescent="0.3">
      <c r="CY93" s="1" t="s">
        <v>110</v>
      </c>
      <c r="CZ93" s="1" t="str">
        <f>$CZ$6</f>
        <v>Chester Wilkinson</v>
      </c>
      <c r="DA93">
        <f ca="1">IFERROR(INDEX($B$2:$CW$42, MATCH(DA$6+DK93+DK91,$A$2:$A$42,0), MATCH(DA35,$B$1:$CW$1,0)+SUMIFS($B$43:$CW$43,$B$1:$CW$1,DA35)*$DI35),0)</f>
        <v>0</v>
      </c>
      <c r="DH93">
        <f t="shared" ca="1" si="6"/>
        <v>1.5</v>
      </c>
      <c r="DI93" t="str">
        <f t="shared" ca="1" si="7"/>
        <v>Knocked Out Briefly</v>
      </c>
      <c r="DJ93">
        <f t="shared" si="8"/>
        <v>26</v>
      </c>
      <c r="DK93">
        <f t="shared" ca="1" si="10"/>
        <v>0</v>
      </c>
      <c r="DR93">
        <v>62</v>
      </c>
      <c r="DS93">
        <v>-4</v>
      </c>
      <c r="DT93">
        <v>85</v>
      </c>
      <c r="DU93">
        <v>1.7</v>
      </c>
      <c r="DV93" s="10" t="s">
        <v>44</v>
      </c>
    </row>
    <row r="94" spans="103:126" ht="15.75" thickBot="1" x14ac:dyDescent="0.3">
      <c r="CY94" s="1" t="s">
        <v>111</v>
      </c>
      <c r="CZ94" s="1" t="str">
        <f>$CZ$7</f>
        <v>Alexander Ashley</v>
      </c>
      <c r="DA94">
        <f ca="1">IFERROR(INDEX($B$2:$CW$42, MATCH(DA$7+DK94+DK92,$A$2:$A$42,0), MATCH(DA36,$B$1:$CW$1,0)+SUMIFS($B$43:$CW$43,$B$1:$CW$1,DA36)*$DI36),0)</f>
        <v>1</v>
      </c>
      <c r="DH94">
        <f t="shared" ca="1" si="6"/>
        <v>2</v>
      </c>
      <c r="DI94" t="str">
        <f t="shared" ca="1" si="7"/>
        <v>Direct Hit</v>
      </c>
      <c r="DJ94">
        <f t="shared" si="8"/>
        <v>21</v>
      </c>
      <c r="DK94">
        <f t="shared" ca="1" si="10"/>
        <v>0</v>
      </c>
      <c r="DR94">
        <v>63</v>
      </c>
      <c r="DS94">
        <v>-4</v>
      </c>
      <c r="DT94">
        <v>86</v>
      </c>
      <c r="DU94">
        <v>1.7</v>
      </c>
      <c r="DV94" s="10" t="s">
        <v>44</v>
      </c>
    </row>
    <row r="95" spans="103:126" ht="15.75" thickBot="1" x14ac:dyDescent="0.3">
      <c r="CY95" s="1" t="s">
        <v>112</v>
      </c>
      <c r="CZ95" s="1" t="str">
        <f>$CZ$6</f>
        <v>Chester Wilkinson</v>
      </c>
      <c r="DA95">
        <f ca="1">IFERROR(INDEX($B$2:$CW$42, MATCH(DA$6+DK95+DK93,$A$2:$A$42,0), MATCH(DA37,$B$1:$CW$1,0)+SUMIFS($B$43:$CW$43,$B$1:$CW$1,DA37)*$DI37),0)</f>
        <v>1</v>
      </c>
      <c r="DH95">
        <f t="shared" ca="1" si="6"/>
        <v>2</v>
      </c>
      <c r="DI95" t="str">
        <f t="shared" ca="1" si="7"/>
        <v>Collapsed Lung</v>
      </c>
      <c r="DJ95">
        <f t="shared" si="8"/>
        <v>26</v>
      </c>
      <c r="DK95">
        <f t="shared" ca="1" si="10"/>
        <v>0</v>
      </c>
      <c r="DR95">
        <v>64</v>
      </c>
      <c r="DS95">
        <v>-4</v>
      </c>
      <c r="DT95">
        <v>87</v>
      </c>
      <c r="DU95">
        <v>1.7</v>
      </c>
      <c r="DV95" s="10" t="s">
        <v>44</v>
      </c>
    </row>
    <row r="96" spans="103:126" ht="15.75" thickBot="1" x14ac:dyDescent="0.3">
      <c r="CY96" s="1" t="s">
        <v>113</v>
      </c>
      <c r="CZ96" s="1" t="str">
        <f>$CZ$7</f>
        <v>Alexander Ashley</v>
      </c>
      <c r="DA96">
        <f ca="1">IFERROR(INDEX($B$2:$CW$42, MATCH(DA$7+DK96+DK94,$A$2:$A$42,0), MATCH(DA38,$B$1:$CW$1,0)+SUMIFS($B$43:$CW$43,$B$1:$CW$1,DA38)*$DI38),0)</f>
        <v>0</v>
      </c>
      <c r="DH96">
        <f t="shared" ca="1" si="6"/>
        <v>2</v>
      </c>
      <c r="DI96" t="str">
        <f t="shared" ca="1" si="7"/>
        <v>Direct Hit</v>
      </c>
      <c r="DJ96">
        <f t="shared" si="8"/>
        <v>21</v>
      </c>
      <c r="DK96">
        <f t="shared" ca="1" si="10"/>
        <v>0</v>
      </c>
      <c r="DR96">
        <v>65</v>
      </c>
      <c r="DS96">
        <v>-4</v>
      </c>
      <c r="DT96">
        <v>88</v>
      </c>
      <c r="DU96">
        <v>1.7</v>
      </c>
      <c r="DV96" s="10" t="s">
        <v>44</v>
      </c>
    </row>
    <row r="97" spans="103:126" ht="15.75" thickBot="1" x14ac:dyDescent="0.3">
      <c r="CY97" s="1" t="s">
        <v>114</v>
      </c>
      <c r="CZ97" s="1" t="str">
        <f>$CZ$6</f>
        <v>Chester Wilkinson</v>
      </c>
      <c r="DA97">
        <f ca="1">IFERROR(INDEX($B$2:$CW$42, MATCH(DA$6+DK97+DK95,$A$2:$A$42,0), MATCH(DA39,$B$1:$CW$1,0)+SUMIFS($B$43:$CW$43,$B$1:$CW$1,DA39)*$DI39),0)</f>
        <v>1</v>
      </c>
      <c r="DH97">
        <f t="shared" ca="1" si="6"/>
        <v>1.7</v>
      </c>
      <c r="DI97" t="str">
        <f t="shared" ca="1" si="7"/>
        <v>Broken Rib</v>
      </c>
      <c r="DJ97">
        <f t="shared" si="8"/>
        <v>26</v>
      </c>
      <c r="DK97">
        <f t="shared" ca="1" si="10"/>
        <v>0</v>
      </c>
      <c r="DR97">
        <v>66</v>
      </c>
      <c r="DS97">
        <v>-4</v>
      </c>
      <c r="DT97">
        <v>89</v>
      </c>
      <c r="DU97">
        <v>1.7</v>
      </c>
      <c r="DV97" s="10" t="s">
        <v>44</v>
      </c>
    </row>
    <row r="98" spans="103:126" ht="15.75" thickBot="1" x14ac:dyDescent="0.3">
      <c r="CY98" s="1" t="s">
        <v>115</v>
      </c>
      <c r="CZ98" s="1" t="str">
        <f>$CZ$7</f>
        <v>Alexander Ashley</v>
      </c>
      <c r="DA98">
        <f ca="1">IFERROR(INDEX($B$2:$CW$42, MATCH(DA$7+DK98+DK96,$A$2:$A$42,0), MATCH(DA40,$B$1:$CW$1,0)+SUMIFS($B$43:$CW$43,$B$1:$CW$1,DA40)*$DI40),0)</f>
        <v>0</v>
      </c>
      <c r="DH98">
        <f t="shared" ca="1" si="6"/>
        <v>2</v>
      </c>
      <c r="DI98" t="str">
        <f t="shared" ca="1" si="7"/>
        <v>Direct Hit</v>
      </c>
      <c r="DJ98">
        <f t="shared" si="8"/>
        <v>21</v>
      </c>
      <c r="DK98">
        <f ca="1">IF(AND(DI97=$DW$4,DA97=5),-RANDBETWEEN(1,8),0)</f>
        <v>0</v>
      </c>
      <c r="DR98">
        <v>67</v>
      </c>
      <c r="DS98">
        <v>-4</v>
      </c>
      <c r="DT98">
        <v>90</v>
      </c>
      <c r="DU98">
        <v>1.7</v>
      </c>
      <c r="DV98" s="10" t="s">
        <v>44</v>
      </c>
    </row>
    <row r="99" spans="103:126" ht="15.75" thickBot="1" x14ac:dyDescent="0.3">
      <c r="CY99" s="1" t="s">
        <v>230</v>
      </c>
      <c r="CZ99" s="1" t="str">
        <f>$CZ$6</f>
        <v>Chester Wilkinson</v>
      </c>
      <c r="DA99">
        <f t="shared" ref="DA99" ca="1" si="22">IFERROR(INDEX($B$2:$CW$42, MATCH(DA$6+DK99+DK97,$A$2:$A$42,0), MATCH(DA41,$B$1:$CW$1,0)+SUMIFS($B$43:$CW$43,$B$1:$CW$1,DA41)*$DI41),0)</f>
        <v>0</v>
      </c>
      <c r="DH99">
        <f t="shared" ca="1" si="6"/>
        <v>2</v>
      </c>
      <c r="DI99" t="str">
        <f t="shared" ca="1" si="7"/>
        <v>Collapsed Lung</v>
      </c>
      <c r="DJ99">
        <f t="shared" si="8"/>
        <v>26</v>
      </c>
      <c r="DK99">
        <f t="shared" ca="1" si="10"/>
        <v>0</v>
      </c>
      <c r="DR99">
        <v>68</v>
      </c>
      <c r="DS99">
        <v>-4</v>
      </c>
      <c r="DT99">
        <v>91</v>
      </c>
      <c r="DU99">
        <v>1.5</v>
      </c>
      <c r="DV99" s="10" t="s">
        <v>48</v>
      </c>
    </row>
    <row r="100" spans="103:126" ht="15.75" thickBot="1" x14ac:dyDescent="0.3">
      <c r="CY100" s="1" t="s">
        <v>231</v>
      </c>
      <c r="CZ100" s="1" t="str">
        <f>$CZ$7</f>
        <v>Alexander Ashley</v>
      </c>
      <c r="DA100">
        <f t="shared" ref="DA100" ca="1" si="23">IFERROR(INDEX($B$2:$CW$42, MATCH(DA$7+DK100+DK98,$A$2:$A$42,0), MATCH(DA42,$B$1:$CW$1,0)+SUMIFS($B$43:$CW$43,$B$1:$CW$1,DA42)*$DI42),0)</f>
        <v>1</v>
      </c>
      <c r="DH100">
        <f t="shared" ca="1" si="6"/>
        <v>2</v>
      </c>
      <c r="DI100" t="str">
        <f t="shared" ca="1" si="7"/>
        <v>Direct Hit</v>
      </c>
      <c r="DJ100">
        <f t="shared" si="8"/>
        <v>21</v>
      </c>
      <c r="DK100">
        <f t="shared" ca="1" si="10"/>
        <v>0</v>
      </c>
      <c r="DR100">
        <v>69</v>
      </c>
      <c r="DS100">
        <v>-4</v>
      </c>
      <c r="DT100">
        <v>92</v>
      </c>
      <c r="DU100">
        <v>1.5</v>
      </c>
      <c r="DV100" s="10" t="s">
        <v>48</v>
      </c>
    </row>
    <row r="101" spans="103:126" ht="15.75" thickBot="1" x14ac:dyDescent="0.3">
      <c r="CY101" s="1" t="s">
        <v>232</v>
      </c>
      <c r="CZ101" s="1" t="str">
        <f>$CZ$6</f>
        <v>Chester Wilkinson</v>
      </c>
      <c r="DA101">
        <f t="shared" ref="DA101" ca="1" si="24">IFERROR(INDEX($B$2:$CW$42, MATCH(DA$6+DK101+DK99,$A$2:$A$42,0), MATCH(DA43,$B$1:$CW$1,0)+SUMIFS($B$43:$CW$43,$B$1:$CW$1,DA43)*$DI43),0)</f>
        <v>3</v>
      </c>
      <c r="DH101">
        <f t="shared" ca="1" si="6"/>
        <v>2</v>
      </c>
      <c r="DI101" t="str">
        <f t="shared" ca="1" si="7"/>
        <v>Direct Hit</v>
      </c>
      <c r="DJ101">
        <f t="shared" si="8"/>
        <v>26</v>
      </c>
      <c r="DK101">
        <f t="shared" ca="1" si="10"/>
        <v>0</v>
      </c>
      <c r="DR101">
        <v>70</v>
      </c>
      <c r="DS101">
        <v>-4</v>
      </c>
      <c r="DT101">
        <v>93</v>
      </c>
      <c r="DU101">
        <v>1.5</v>
      </c>
      <c r="DV101" s="10" t="s">
        <v>48</v>
      </c>
    </row>
    <row r="102" spans="103:126" ht="15.75" thickBot="1" x14ac:dyDescent="0.3">
      <c r="CY102" s="1" t="s">
        <v>233</v>
      </c>
      <c r="CZ102" s="1" t="str">
        <f>$CZ$7</f>
        <v>Alexander Ashley</v>
      </c>
      <c r="DA102">
        <f t="shared" ref="DA102" ca="1" si="25">IFERROR(INDEX($B$2:$CW$42, MATCH(DA$7+DK102+DK100,$A$2:$A$42,0), MATCH(DA44,$B$1:$CW$1,0)+SUMIFS($B$43:$CW$43,$B$1:$CW$1,DA44)*$DI44),0)</f>
        <v>3</v>
      </c>
      <c r="DH102">
        <f t="shared" ca="1" si="6"/>
        <v>2</v>
      </c>
      <c r="DI102" t="str">
        <f t="shared" ca="1" si="7"/>
        <v>Direct Hit</v>
      </c>
      <c r="DJ102">
        <f t="shared" si="8"/>
        <v>21</v>
      </c>
      <c r="DK102">
        <f t="shared" ca="1" si="10"/>
        <v>0</v>
      </c>
      <c r="DR102">
        <v>71</v>
      </c>
      <c r="DS102">
        <v>-4</v>
      </c>
      <c r="DT102">
        <v>94</v>
      </c>
      <c r="DU102">
        <v>1.5</v>
      </c>
      <c r="DV102" s="10" t="s">
        <v>48</v>
      </c>
    </row>
    <row r="103" spans="103:126" ht="15.75" thickBot="1" x14ac:dyDescent="0.3">
      <c r="CY103" s="1" t="s">
        <v>234</v>
      </c>
      <c r="CZ103" s="1" t="str">
        <f>$CZ$6</f>
        <v>Chester Wilkinson</v>
      </c>
      <c r="DA103">
        <f t="shared" ref="DA103" ca="1" si="26">IFERROR(INDEX($B$2:$CW$42, MATCH(DA$6+DK103+DK101,$A$2:$A$42,0), MATCH(DA45,$B$1:$CW$1,0)+SUMIFS($B$43:$CW$43,$B$1:$CW$1,DA45)*$DI45),0)</f>
        <v>0</v>
      </c>
      <c r="DH103">
        <f t="shared" ca="1" si="6"/>
        <v>2</v>
      </c>
      <c r="DI103" t="str">
        <f t="shared" ca="1" si="7"/>
        <v>Direct Hit</v>
      </c>
      <c r="DJ103">
        <f t="shared" si="8"/>
        <v>26</v>
      </c>
      <c r="DK103">
        <f t="shared" ca="1" si="10"/>
        <v>0</v>
      </c>
      <c r="DR103">
        <v>72</v>
      </c>
      <c r="DS103">
        <v>-4</v>
      </c>
      <c r="DT103">
        <v>95</v>
      </c>
      <c r="DU103">
        <v>1.5</v>
      </c>
      <c r="DV103" s="10" t="s">
        <v>48</v>
      </c>
    </row>
    <row r="104" spans="103:126" ht="15.75" thickBot="1" x14ac:dyDescent="0.3">
      <c r="CY104" s="1" t="s">
        <v>235</v>
      </c>
      <c r="CZ104" s="1" t="str">
        <f>$CZ$7</f>
        <v>Alexander Ashley</v>
      </c>
      <c r="DA104">
        <f t="shared" ref="DA104" ca="1" si="27">IFERROR(INDEX($B$2:$CW$42, MATCH(DA$7+DK104+DK102,$A$2:$A$42,0), MATCH(DA46,$B$1:$CW$1,0)+SUMIFS($B$43:$CW$43,$B$1:$CW$1,DA46)*$DI46),0)</f>
        <v>0</v>
      </c>
      <c r="DH104">
        <f t="shared" ca="1" si="6"/>
        <v>1.5</v>
      </c>
      <c r="DI104" t="str">
        <f t="shared" ca="1" si="7"/>
        <v>Dazed</v>
      </c>
      <c r="DJ104">
        <f t="shared" si="8"/>
        <v>21</v>
      </c>
      <c r="DK104">
        <f t="shared" ca="1" si="10"/>
        <v>0</v>
      </c>
      <c r="DR104">
        <v>73</v>
      </c>
      <c r="DS104">
        <v>-4</v>
      </c>
      <c r="DT104">
        <v>96</v>
      </c>
      <c r="DU104">
        <v>1.5</v>
      </c>
      <c r="DV104" s="10" t="s">
        <v>48</v>
      </c>
    </row>
    <row r="105" spans="103:126" ht="15.75" thickBot="1" x14ac:dyDescent="0.3">
      <c r="CY105" s="1" t="s">
        <v>236</v>
      </c>
      <c r="CZ105" s="1" t="str">
        <f>$CZ$6</f>
        <v>Chester Wilkinson</v>
      </c>
      <c r="DA105">
        <f t="shared" ref="DA105" ca="1" si="28">IFERROR(INDEX($B$2:$CW$42, MATCH(DA$6+DK105+DK103,$A$2:$A$42,0), MATCH(DA47,$B$1:$CW$1,0)+SUMIFS($B$43:$CW$43,$B$1:$CW$1,DA47)*$DI47),0)</f>
        <v>0</v>
      </c>
      <c r="DH105">
        <f t="shared" ca="1" si="6"/>
        <v>2</v>
      </c>
      <c r="DI105" t="str">
        <f t="shared" ca="1" si="7"/>
        <v>Direct Hit</v>
      </c>
      <c r="DJ105">
        <f t="shared" si="8"/>
        <v>26</v>
      </c>
      <c r="DK105">
        <f t="shared" ca="1" si="10"/>
        <v>0</v>
      </c>
      <c r="DR105">
        <v>74</v>
      </c>
      <c r="DS105">
        <v>-4</v>
      </c>
      <c r="DT105">
        <v>97</v>
      </c>
      <c r="DU105">
        <v>1.5</v>
      </c>
      <c r="DV105" s="10" t="s">
        <v>48</v>
      </c>
    </row>
    <row r="106" spans="103:126" ht="15.75" thickBot="1" x14ac:dyDescent="0.3">
      <c r="CY106" s="1" t="s">
        <v>237</v>
      </c>
      <c r="CZ106" s="1" t="str">
        <f>$CZ$7</f>
        <v>Alexander Ashley</v>
      </c>
      <c r="DA106">
        <f t="shared" ref="DA106" ca="1" si="29">IFERROR(INDEX($B$2:$CW$42, MATCH(DA$7+DK106+DK104,$A$2:$A$42,0), MATCH(DA48,$B$1:$CW$1,0)+SUMIFS($B$43:$CW$43,$B$1:$CW$1,DA48)*$DI48),0)</f>
        <v>3</v>
      </c>
      <c r="DH106">
        <f t="shared" ca="1" si="6"/>
        <v>2</v>
      </c>
      <c r="DI106" t="str">
        <f t="shared" ca="1" si="7"/>
        <v>Direct Hit</v>
      </c>
      <c r="DJ106">
        <f t="shared" si="8"/>
        <v>21</v>
      </c>
      <c r="DK106">
        <f t="shared" ca="1" si="10"/>
        <v>0</v>
      </c>
      <c r="DR106">
        <v>75</v>
      </c>
      <c r="DS106">
        <v>-4</v>
      </c>
      <c r="DT106">
        <v>98</v>
      </c>
      <c r="DU106">
        <v>1.5</v>
      </c>
      <c r="DV106" s="10" t="s">
        <v>48</v>
      </c>
    </row>
    <row r="107" spans="103:126" ht="15.75" thickBot="1" x14ac:dyDescent="0.3">
      <c r="CY107" s="1" t="s">
        <v>238</v>
      </c>
      <c r="CZ107" s="1" t="str">
        <f>$CZ$6</f>
        <v>Chester Wilkinson</v>
      </c>
      <c r="DA107">
        <f t="shared" ref="DA107" ca="1" si="30">IFERROR(INDEX($B$2:$CW$42, MATCH(DA$6+DK107+DK105,$A$2:$A$42,0), MATCH(DA49,$B$1:$CW$1,0)+SUMIFS($B$43:$CW$43,$B$1:$CW$1,DA49)*$DI49),0)</f>
        <v>0</v>
      </c>
      <c r="DH107">
        <f t="shared" ca="1" si="6"/>
        <v>2</v>
      </c>
      <c r="DI107" t="str">
        <f t="shared" ca="1" si="7"/>
        <v>Direct Hit</v>
      </c>
      <c r="DJ107">
        <f t="shared" si="8"/>
        <v>26</v>
      </c>
      <c r="DK107">
        <f t="shared" ca="1" si="10"/>
        <v>0</v>
      </c>
      <c r="DR107">
        <v>76</v>
      </c>
      <c r="DS107">
        <v>-4</v>
      </c>
      <c r="DT107">
        <v>99</v>
      </c>
      <c r="DU107">
        <v>1.5</v>
      </c>
      <c r="DV107" s="10" t="s">
        <v>48</v>
      </c>
    </row>
    <row r="108" spans="103:126" ht="15" customHeight="1" x14ac:dyDescent="0.25">
      <c r="CY108" s="1" t="s">
        <v>239</v>
      </c>
      <c r="CZ108" s="1" t="str">
        <f>$CZ$7</f>
        <v>Alexander Ashley</v>
      </c>
      <c r="DA108">
        <f t="shared" ref="DA108" ca="1" si="31">IFERROR(INDEX($B$2:$CW$42, MATCH(DA$7+DK108+DK106,$A$2:$A$42,0), MATCH(DA50,$B$1:$CW$1,0)+SUMIFS($B$43:$CW$43,$B$1:$CW$1,DA50)*$DI50),0)</f>
        <v>0</v>
      </c>
      <c r="DH108">
        <f t="shared" ca="1" si="6"/>
        <v>2</v>
      </c>
      <c r="DI108" t="str">
        <f t="shared" ca="1" si="7"/>
        <v>Direct Hit</v>
      </c>
      <c r="DJ108">
        <f t="shared" si="8"/>
        <v>21</v>
      </c>
      <c r="DK108">
        <f t="shared" ca="1" si="10"/>
        <v>0</v>
      </c>
      <c r="DR108">
        <v>77</v>
      </c>
      <c r="DS108">
        <v>-4</v>
      </c>
    </row>
    <row r="109" spans="103:126" x14ac:dyDescent="0.25">
      <c r="CY109" s="1" t="s">
        <v>240</v>
      </c>
      <c r="CZ109" s="1" t="str">
        <f>$CZ$6</f>
        <v>Chester Wilkinson</v>
      </c>
      <c r="DA109">
        <f t="shared" ref="DA109" ca="1" si="32">IFERROR(INDEX($B$2:$CW$42, MATCH(DA$6+DK109+DK107,$A$2:$A$42,0), MATCH(DA51,$B$1:$CW$1,0)+SUMIFS($B$43:$CW$43,$B$1:$CW$1,DA51)*$DI51),0)</f>
        <v>3</v>
      </c>
      <c r="DH109">
        <f t="shared" ca="1" si="6"/>
        <v>1.7</v>
      </c>
      <c r="DI109" t="str">
        <f t="shared" ca="1" si="7"/>
        <v>Broken Rib</v>
      </c>
      <c r="DJ109">
        <f t="shared" si="8"/>
        <v>26</v>
      </c>
      <c r="DK109">
        <f t="shared" ca="1" si="10"/>
        <v>0</v>
      </c>
      <c r="DR109">
        <v>78</v>
      </c>
      <c r="DS109">
        <v>-4</v>
      </c>
    </row>
    <row r="110" spans="103:126" x14ac:dyDescent="0.25">
      <c r="CY110" s="1" t="s">
        <v>241</v>
      </c>
      <c r="CZ110" s="1" t="str">
        <f>$CZ$7</f>
        <v>Alexander Ashley</v>
      </c>
      <c r="DA110">
        <f t="shared" ref="DA110" ca="1" si="33">IFERROR(INDEX($B$2:$CW$42, MATCH(DA$7+DK110+DK108,$A$2:$A$42,0), MATCH(DA52,$B$1:$CW$1,0)+SUMIFS($B$43:$CW$43,$B$1:$CW$1,DA52)*$DI52),0)</f>
        <v>3</v>
      </c>
      <c r="DH110">
        <f t="shared" ca="1" si="6"/>
        <v>2</v>
      </c>
      <c r="DI110" t="str">
        <f t="shared" ca="1" si="7"/>
        <v>Direct Hit</v>
      </c>
      <c r="DJ110">
        <f t="shared" si="8"/>
        <v>21</v>
      </c>
      <c r="DK110">
        <f t="shared" ca="1" si="10"/>
        <v>0</v>
      </c>
      <c r="DR110">
        <v>79</v>
      </c>
      <c r="DS110">
        <v>-4</v>
      </c>
    </row>
    <row r="111" spans="103:126" x14ac:dyDescent="0.25">
      <c r="CY111" s="1" t="s">
        <v>242</v>
      </c>
      <c r="CZ111" s="1" t="str">
        <f>$CZ$6</f>
        <v>Chester Wilkinson</v>
      </c>
      <c r="DA111">
        <f t="shared" ref="DA111" ca="1" si="34">IFERROR(INDEX($B$2:$CW$42, MATCH(DA$6+DK111+DK109,$A$2:$A$42,0), MATCH(DA53,$B$1:$CW$1,0)+SUMIFS($B$43:$CW$43,$B$1:$CW$1,DA53)*$DI53),0)</f>
        <v>0</v>
      </c>
      <c r="DH111">
        <f t="shared" ca="1" si="6"/>
        <v>2</v>
      </c>
      <c r="DI111" t="str">
        <f t="shared" ca="1" si="7"/>
        <v>Direct Hit</v>
      </c>
      <c r="DJ111">
        <f t="shared" si="8"/>
        <v>26</v>
      </c>
      <c r="DK111">
        <f t="shared" ca="1" si="10"/>
        <v>0</v>
      </c>
      <c r="DR111">
        <v>80</v>
      </c>
      <c r="DS111">
        <v>-5</v>
      </c>
    </row>
    <row r="112" spans="103:126" x14ac:dyDescent="0.25">
      <c r="CY112" s="1" t="s">
        <v>243</v>
      </c>
      <c r="CZ112" s="1" t="str">
        <f>$CZ$7</f>
        <v>Alexander Ashley</v>
      </c>
      <c r="DA112">
        <f t="shared" ref="DA112" ca="1" si="35">IFERROR(INDEX($B$2:$CW$42, MATCH(DA$7+DK112+DK110,$A$2:$A$42,0), MATCH(DA54,$B$1:$CW$1,0)+SUMIFS($B$43:$CW$43,$B$1:$CW$1,DA54)*$DI54),0)</f>
        <v>1</v>
      </c>
      <c r="DH112">
        <f t="shared" ca="1" si="6"/>
        <v>2</v>
      </c>
      <c r="DI112" t="str">
        <f t="shared" ca="1" si="7"/>
        <v>Collapsed Lung</v>
      </c>
      <c r="DJ112">
        <f t="shared" si="8"/>
        <v>21</v>
      </c>
      <c r="DK112">
        <f t="shared" ca="1" si="10"/>
        <v>0</v>
      </c>
    </row>
    <row r="113" spans="103:119" x14ac:dyDescent="0.25">
      <c r="CY113" s="1" t="s">
        <v>244</v>
      </c>
      <c r="CZ113" s="1" t="str">
        <f>$CZ$6</f>
        <v>Chester Wilkinson</v>
      </c>
      <c r="DA113">
        <f t="shared" ref="DA113" ca="1" si="36">IFERROR(INDEX($B$2:$CW$42, MATCH(DA$6+DK113+DK111,$A$2:$A$42,0), MATCH(DA55,$B$1:$CW$1,0)+SUMIFS($B$43:$CW$43,$B$1:$CW$1,DA55)*$DI55),0)</f>
        <v>1</v>
      </c>
      <c r="DH113">
        <f t="shared" ca="1" si="6"/>
        <v>2</v>
      </c>
      <c r="DI113" t="str">
        <f t="shared" ca="1" si="7"/>
        <v>Direct Hit</v>
      </c>
      <c r="DJ113">
        <f t="shared" si="8"/>
        <v>26</v>
      </c>
      <c r="DK113">
        <f t="shared" ca="1" si="10"/>
        <v>0</v>
      </c>
    </row>
    <row r="114" spans="103:119" x14ac:dyDescent="0.25">
      <c r="CY114" s="1" t="s">
        <v>245</v>
      </c>
      <c r="CZ114" s="1" t="str">
        <f>$CZ$7</f>
        <v>Alexander Ashley</v>
      </c>
      <c r="DA114">
        <f t="shared" ref="DA114" ca="1" si="37">IFERROR(INDEX($B$2:$CW$42, MATCH(DA$7+DK114+DK112,$A$2:$A$42,0), MATCH(DA56,$B$1:$CW$1,0)+SUMIFS($B$43:$CW$43,$B$1:$CW$1,DA56)*$DI56),0)</f>
        <v>0</v>
      </c>
      <c r="DH114">
        <f t="shared" ca="1" si="6"/>
        <v>2</v>
      </c>
      <c r="DI114" t="str">
        <f t="shared" ca="1" si="7"/>
        <v>Collapsed Lung</v>
      </c>
      <c r="DJ114">
        <f t="shared" si="8"/>
        <v>21</v>
      </c>
      <c r="DK114">
        <f t="shared" ca="1" si="10"/>
        <v>0</v>
      </c>
    </row>
    <row r="115" spans="103:119" x14ac:dyDescent="0.25">
      <c r="CY115" s="1" t="s">
        <v>246</v>
      </c>
      <c r="CZ115" s="1" t="str">
        <f>$CZ$6</f>
        <v>Chester Wilkinson</v>
      </c>
      <c r="DA115">
        <f t="shared" ref="DA115" ca="1" si="38">IFERROR(INDEX($B$2:$CW$42, MATCH(DA$6+DK115+DK113,$A$2:$A$42,0), MATCH(DA57,$B$1:$CW$1,0)+SUMIFS($B$43:$CW$43,$B$1:$CW$1,DA57)*$DI57),0)</f>
        <v>0</v>
      </c>
      <c r="DH115">
        <f t="shared" ca="1" si="6"/>
        <v>2</v>
      </c>
      <c r="DI115" t="str">
        <f t="shared" ca="1" si="7"/>
        <v>Direct Hit</v>
      </c>
      <c r="DJ115">
        <f t="shared" si="8"/>
        <v>26</v>
      </c>
      <c r="DK115">
        <f t="shared" ca="1" si="10"/>
        <v>0</v>
      </c>
    </row>
    <row r="116" spans="103:119" x14ac:dyDescent="0.25">
      <c r="CY116" s="1" t="s">
        <v>247</v>
      </c>
      <c r="CZ116" s="1" t="str">
        <f>$CZ$7</f>
        <v>Alexander Ashley</v>
      </c>
      <c r="DA116">
        <f t="shared" ref="DA116" ca="1" si="39">IFERROR(INDEX($B$2:$CW$42, MATCH(DA$7+DK116+DK114,$A$2:$A$42,0), MATCH(DA58,$B$1:$CW$1,0)+SUMIFS($B$43:$CW$43,$B$1:$CW$1,DA58)*$DI58),0)</f>
        <v>1</v>
      </c>
      <c r="DH116">
        <f t="shared" ca="1" si="6"/>
        <v>1.5</v>
      </c>
      <c r="DI116" t="str">
        <f t="shared" ca="1" si="7"/>
        <v>Dazed</v>
      </c>
      <c r="DJ116">
        <f t="shared" si="8"/>
        <v>21</v>
      </c>
      <c r="DK116">
        <f t="shared" ca="1" si="10"/>
        <v>0</v>
      </c>
    </row>
    <row r="117" spans="103:119" x14ac:dyDescent="0.25">
      <c r="CY117" s="1" t="s">
        <v>248</v>
      </c>
      <c r="CZ117" s="1" t="str">
        <f>$CZ$6</f>
        <v>Chester Wilkinson</v>
      </c>
      <c r="DA117">
        <f t="shared" ref="DA117" ca="1" si="40">IFERROR(INDEX($B$2:$CW$42, MATCH(DA$6+DK117+DK115,$A$2:$A$42,0), MATCH(DA59,$B$1:$CW$1,0)+SUMIFS($B$43:$CW$43,$B$1:$CW$1,DA59)*$DI59),0)</f>
        <v>3</v>
      </c>
      <c r="DH117">
        <f t="shared" ca="1" si="6"/>
        <v>1.7</v>
      </c>
      <c r="DI117" t="str">
        <f t="shared" ca="1" si="7"/>
        <v>Broken Rib</v>
      </c>
      <c r="DJ117">
        <f t="shared" si="8"/>
        <v>26</v>
      </c>
      <c r="DK117">
        <f t="shared" ca="1" si="10"/>
        <v>0</v>
      </c>
    </row>
    <row r="118" spans="103:119" x14ac:dyDescent="0.25">
      <c r="CY118" s="1" t="s">
        <v>249</v>
      </c>
      <c r="CZ118" s="1" t="str">
        <f>$CZ$7</f>
        <v>Alexander Ashley</v>
      </c>
      <c r="DA118">
        <f t="shared" ref="DA118" ca="1" si="41">IFERROR(INDEX($B$2:$CW$42, MATCH(DA$7+DK118+DK116,$A$2:$A$42,0), MATCH(DA60,$B$1:$CW$1,0)+SUMIFS($B$43:$CW$43,$B$1:$CW$1,DA60)*$DI60),0)</f>
        <v>1</v>
      </c>
      <c r="DH118">
        <f t="shared" ca="1" si="6"/>
        <v>2</v>
      </c>
      <c r="DI118" t="str">
        <f t="shared" ca="1" si="7"/>
        <v>Direct Hit</v>
      </c>
      <c r="DJ118">
        <f t="shared" si="8"/>
        <v>21</v>
      </c>
      <c r="DK118">
        <f t="shared" ca="1" si="10"/>
        <v>0</v>
      </c>
    </row>
    <row r="122" spans="103:119" ht="26.25" x14ac:dyDescent="0.4">
      <c r="CY122" s="33" t="s">
        <v>121</v>
      </c>
      <c r="CZ122" s="33"/>
      <c r="DA122" s="33"/>
      <c r="DB122" s="33"/>
      <c r="DC122" s="33"/>
      <c r="DD122" s="33"/>
      <c r="DE122" s="33"/>
      <c r="DF122" s="33"/>
      <c r="DG122" s="33"/>
    </row>
    <row r="123" spans="103:119" ht="26.25" x14ac:dyDescent="0.4">
      <c r="CY123" s="33"/>
      <c r="CZ123" s="33"/>
      <c r="DA123" s="33"/>
      <c r="DB123" s="33"/>
      <c r="DC123" s="33"/>
      <c r="DD123" s="33"/>
      <c r="DE123" s="33"/>
      <c r="DF123" s="33"/>
      <c r="DG123" s="33"/>
    </row>
    <row r="124" spans="103:119" ht="45" x14ac:dyDescent="0.25">
      <c r="DA124" s="27" t="s">
        <v>89</v>
      </c>
      <c r="DB124" s="23" t="s">
        <v>91</v>
      </c>
      <c r="DC124" s="24" t="s">
        <v>90</v>
      </c>
      <c r="DD124" s="26" t="s">
        <v>104</v>
      </c>
      <c r="DE124" s="25" t="s">
        <v>99</v>
      </c>
      <c r="DF124" s="32" t="str">
        <f>_xlfn.CONCAT(CZ6," HP")</f>
        <v>Chester Wilkinson HP</v>
      </c>
      <c r="DG124" s="32" t="str">
        <f>_xlfn.CONCAT(CZ7," HP")</f>
        <v>Alexander Ashley HP</v>
      </c>
      <c r="DI124" t="s">
        <v>120</v>
      </c>
      <c r="DK124" t="s">
        <v>116</v>
      </c>
      <c r="DM124" t="s">
        <v>119</v>
      </c>
    </row>
    <row r="125" spans="103:119" x14ac:dyDescent="0.25">
      <c r="CY125" s="1" t="s">
        <v>10</v>
      </c>
      <c r="CZ125" s="1" t="str">
        <f>$CZ$6</f>
        <v>Chester Wilkinson</v>
      </c>
      <c r="DA125" t="str">
        <f ca="1">IF(OR(DF125="",DF125&lt;1),"",IF(DA69,"-","miss"))</f>
        <v>miss</v>
      </c>
      <c r="DB125">
        <f ca="1">IF(DA69=1,DJ69,"0")*DI125</f>
        <v>0</v>
      </c>
      <c r="DC125">
        <f ca="1">IF(DA69=3,DJ69,"0")*DI125</f>
        <v>0</v>
      </c>
      <c r="DD125">
        <f ca="1">IF(DA69=5,ROUND(DJ69*DH69,0),"0")*DI125</f>
        <v>0</v>
      </c>
      <c r="DE125" t="str">
        <f ca="1">IF(OR(DF125="",DF125&lt;1),"",IF(DA69=5,DI69,""))</f>
        <v/>
      </c>
      <c r="DF125" s="1">
        <f>DI6+DJ6</f>
        <v>118</v>
      </c>
      <c r="DG125" s="1">
        <f>DI7+DJ7</f>
        <v>103</v>
      </c>
      <c r="DH125" t="str">
        <f t="shared" ref="DH125:DH141" si="42">IF(DH124="",IFERROR(_xlfn.IFS(DF125&lt;1,_xlfn.CONCAT($CZ$7," WINS!"),DG125&lt;1,_xlfn.CONCAT($CZ$6," WINS!")),"")," ")</f>
        <v/>
      </c>
      <c r="DI125">
        <f>IF(DH7&gt;DH6,0,1)</f>
        <v>1</v>
      </c>
    </row>
    <row r="126" spans="103:119" x14ac:dyDescent="0.25">
      <c r="CY126" s="1" t="s">
        <v>11</v>
      </c>
      <c r="CZ126" s="1" t="str">
        <f>$CZ$7</f>
        <v>Alexander Ashley</v>
      </c>
      <c r="DA126" t="str">
        <f t="shared" ref="DA126:DA174" ca="1" si="43">IF(OR(DF126="",DF126&lt;1),"",IF(DA70,"-","miss"))</f>
        <v>miss</v>
      </c>
      <c r="DB126">
        <f ca="1">IF(DA70=1,DJ70,"0")*DK126*DM126</f>
        <v>0</v>
      </c>
      <c r="DC126">
        <f ca="1">IF(DA70=3,DJ70,"0")*DK126*DM126</f>
        <v>0</v>
      </c>
      <c r="DD126">
        <f ca="1">IF(DA70=5,ROUND(DJ70*DH70,0),"0")*DK126*DM126</f>
        <v>0</v>
      </c>
      <c r="DE126" t="str">
        <f t="shared" ref="DE126:DE174" ca="1" si="44">IF(OR(DF126="",DF126&lt;1),"",IF(DA70=5,DI70,""))</f>
        <v/>
      </c>
      <c r="DF126" s="1">
        <f ca="1">IFERROR(IF(DG126&lt;1,"",DF125),"")</f>
        <v>118</v>
      </c>
      <c r="DG126" s="1">
        <f ca="1">IFERROR(DG125-DB125-DC125-DD125,"")</f>
        <v>103</v>
      </c>
      <c r="DH126" t="str">
        <f t="shared" ca="1" si="42"/>
        <v/>
      </c>
      <c r="DK126">
        <f ca="1">IF(AND(DE125=$DW$3),0,1)</f>
        <v>1</v>
      </c>
      <c r="DM126">
        <f ca="1">IF(AND(DE125=$DW$6),0,1)</f>
        <v>1</v>
      </c>
      <c r="DN126">
        <v>1</v>
      </c>
      <c r="DO126">
        <v>1</v>
      </c>
    </row>
    <row r="127" spans="103:119" x14ac:dyDescent="0.25">
      <c r="CY127" s="1" t="s">
        <v>12</v>
      </c>
      <c r="CZ127" s="1" t="str">
        <f>$CZ$6</f>
        <v>Chester Wilkinson</v>
      </c>
      <c r="DA127" t="str">
        <f t="shared" ca="1" si="43"/>
        <v>miss</v>
      </c>
      <c r="DB127">
        <f ca="1">IF(DA71=1,DJ71,"0")*DK127*DM127*DN127</f>
        <v>0</v>
      </c>
      <c r="DC127">
        <f ca="1">IF(DA71=3,DJ71,"0")*DK127*DM127*DN127</f>
        <v>0</v>
      </c>
      <c r="DD127">
        <f ca="1">IF(DA71=5,ROUND(DJ71*DH71,0),"0")*DK127*DM127*DN127</f>
        <v>0</v>
      </c>
      <c r="DE127" t="str">
        <f t="shared" ca="1" si="44"/>
        <v/>
      </c>
      <c r="DF127" s="1">
        <f ca="1">IFERROR(DF126-DB126-DC126-DD126,"")</f>
        <v>118</v>
      </c>
      <c r="DG127" s="1">
        <f ca="1">IF(DF127&lt;1,"",DG126)</f>
        <v>103</v>
      </c>
      <c r="DH127" t="str">
        <f t="shared" ca="1" si="42"/>
        <v/>
      </c>
      <c r="DK127">
        <f ca="1">IF(AND(DE126=$DW$3),0,1)</f>
        <v>1</v>
      </c>
      <c r="DM127">
        <f t="shared" ref="DM127:DM174" ca="1" si="45">IF(AND(DE126=$DW$6),0,1)</f>
        <v>1</v>
      </c>
      <c r="DN127">
        <v>1</v>
      </c>
      <c r="DO127">
        <v>1</v>
      </c>
    </row>
    <row r="128" spans="103:119" x14ac:dyDescent="0.25">
      <c r="CY128" s="1" t="s">
        <v>13</v>
      </c>
      <c r="CZ128" s="1" t="str">
        <f>$CZ$7</f>
        <v>Alexander Ashley</v>
      </c>
      <c r="DA128" t="str">
        <f t="shared" ca="1" si="43"/>
        <v>-</v>
      </c>
      <c r="DB128">
        <f t="shared" ref="DB128:DB174" ca="1" si="46">IF(DA72=1,DJ72,"0")*DK128*DM128*DN128*DO128</f>
        <v>21</v>
      </c>
      <c r="DC128">
        <f t="shared" ref="DC128:DC174" ca="1" si="47">IF(DA72=3,DJ72,"0")*DK128*DM128*DN128*DO128</f>
        <v>0</v>
      </c>
      <c r="DD128">
        <f t="shared" ref="DD128:DD174" ca="1" si="48">IF(DA72=5,ROUND(DJ72*DH72,0),"0")*DK128*DM128*DN128*DO128</f>
        <v>0</v>
      </c>
      <c r="DE128" t="str">
        <f t="shared" ca="1" si="44"/>
        <v/>
      </c>
      <c r="DF128" s="1">
        <f ca="1">IFERROR(IF(DG128&lt;1,"",DF127),"")</f>
        <v>118</v>
      </c>
      <c r="DG128" s="1">
        <f ca="1">IFERROR(DG127-DB127-DC127-DD127,"")</f>
        <v>103</v>
      </c>
      <c r="DH128" t="str">
        <f t="shared" ca="1" si="42"/>
        <v/>
      </c>
      <c r="DK128">
        <f t="shared" ref="DK128:DK174" ca="1" si="49">IF(AND(DE127=$DW$3),0,1)</f>
        <v>1</v>
      </c>
      <c r="DM128">
        <f t="shared" ca="1" si="45"/>
        <v>1</v>
      </c>
      <c r="DN128">
        <f ca="1">DM126</f>
        <v>1</v>
      </c>
      <c r="DO128">
        <v>1</v>
      </c>
    </row>
    <row r="129" spans="103:119" x14ac:dyDescent="0.25">
      <c r="CY129" s="1" t="s">
        <v>14</v>
      </c>
      <c r="CZ129" s="1" t="str">
        <f>$CZ$6</f>
        <v>Chester Wilkinson</v>
      </c>
      <c r="DA129" t="str">
        <f t="shared" ca="1" si="43"/>
        <v>-</v>
      </c>
      <c r="DB129">
        <f t="shared" ca="1" si="46"/>
        <v>0</v>
      </c>
      <c r="DC129">
        <f t="shared" ca="1" si="47"/>
        <v>26</v>
      </c>
      <c r="DD129">
        <f t="shared" ca="1" si="48"/>
        <v>0</v>
      </c>
      <c r="DE129" t="str">
        <f t="shared" ca="1" si="44"/>
        <v/>
      </c>
      <c r="DF129" s="1">
        <f ca="1">IFERROR(DF128-DB128-DC128-DD128,"")</f>
        <v>97</v>
      </c>
      <c r="DG129" s="1">
        <f ca="1">IF(DF129&lt;1,"",DG128)</f>
        <v>103</v>
      </c>
      <c r="DH129" t="str">
        <f t="shared" ca="1" si="42"/>
        <v/>
      </c>
      <c r="DK129">
        <f t="shared" ca="1" si="49"/>
        <v>1</v>
      </c>
      <c r="DM129">
        <f t="shared" ca="1" si="45"/>
        <v>1</v>
      </c>
      <c r="DN129">
        <f ca="1">DM127</f>
        <v>1</v>
      </c>
      <c r="DO129">
        <v>1</v>
      </c>
    </row>
    <row r="130" spans="103:119" x14ac:dyDescent="0.25">
      <c r="CY130" s="1" t="s">
        <v>15</v>
      </c>
      <c r="CZ130" s="1" t="str">
        <f>$CZ$7</f>
        <v>Alexander Ashley</v>
      </c>
      <c r="DA130" t="str">
        <f t="shared" ca="1" si="43"/>
        <v>-</v>
      </c>
      <c r="DB130">
        <f t="shared" ca="1" si="46"/>
        <v>21</v>
      </c>
      <c r="DC130">
        <f t="shared" ca="1" si="47"/>
        <v>0</v>
      </c>
      <c r="DD130">
        <f t="shared" ca="1" si="48"/>
        <v>0</v>
      </c>
      <c r="DE130" t="str">
        <f t="shared" ca="1" si="44"/>
        <v/>
      </c>
      <c r="DF130" s="1">
        <f ca="1">IFERROR(IF(DG130&lt;1,"",DF129),"")</f>
        <v>97</v>
      </c>
      <c r="DG130" s="1">
        <f ca="1">IFERROR(DG129-DB129-DC129-DD129,"")</f>
        <v>77</v>
      </c>
      <c r="DH130" t="str">
        <f t="shared" ca="1" si="42"/>
        <v/>
      </c>
      <c r="DK130">
        <f t="shared" ca="1" si="49"/>
        <v>1</v>
      </c>
      <c r="DM130">
        <f t="shared" ca="1" si="45"/>
        <v>1</v>
      </c>
      <c r="DN130">
        <f ca="1">DM128</f>
        <v>1</v>
      </c>
      <c r="DO130">
        <f ca="1">DM126</f>
        <v>1</v>
      </c>
    </row>
    <row r="131" spans="103:119" x14ac:dyDescent="0.25">
      <c r="CY131" s="1" t="s">
        <v>16</v>
      </c>
      <c r="CZ131" s="1" t="str">
        <f>$CZ$6</f>
        <v>Chester Wilkinson</v>
      </c>
      <c r="DA131" t="str">
        <f t="shared" ca="1" si="43"/>
        <v>-</v>
      </c>
      <c r="DB131">
        <f t="shared" ca="1" si="46"/>
        <v>26</v>
      </c>
      <c r="DC131">
        <f t="shared" ca="1" si="47"/>
        <v>0</v>
      </c>
      <c r="DD131">
        <f t="shared" ca="1" si="48"/>
        <v>0</v>
      </c>
      <c r="DE131" t="str">
        <f t="shared" ca="1" si="44"/>
        <v/>
      </c>
      <c r="DF131" s="1">
        <f ca="1">IFERROR(DF130-DB130-DC130-DD130,"")</f>
        <v>76</v>
      </c>
      <c r="DG131" s="1">
        <f ca="1">IF(DF131&lt;1,"",DG130)</f>
        <v>77</v>
      </c>
      <c r="DH131" t="str">
        <f t="shared" ca="1" si="42"/>
        <v/>
      </c>
      <c r="DK131">
        <f t="shared" ca="1" si="49"/>
        <v>1</v>
      </c>
      <c r="DM131">
        <f t="shared" ca="1" si="45"/>
        <v>1</v>
      </c>
      <c r="DN131">
        <f t="shared" ref="DN131:DN174" ca="1" si="50">DM129</f>
        <v>1</v>
      </c>
      <c r="DO131">
        <f ca="1">DM127</f>
        <v>1</v>
      </c>
    </row>
    <row r="132" spans="103:119" x14ac:dyDescent="0.25">
      <c r="CY132" s="1" t="s">
        <v>17</v>
      </c>
      <c r="CZ132" s="1" t="str">
        <f>$CZ$7</f>
        <v>Alexander Ashley</v>
      </c>
      <c r="DA132" t="str">
        <f t="shared" ca="1" si="43"/>
        <v>miss</v>
      </c>
      <c r="DB132">
        <f t="shared" ca="1" si="46"/>
        <v>0</v>
      </c>
      <c r="DC132">
        <f t="shared" ca="1" si="47"/>
        <v>0</v>
      </c>
      <c r="DD132">
        <f t="shared" ca="1" si="48"/>
        <v>0</v>
      </c>
      <c r="DE132" t="str">
        <f t="shared" ca="1" si="44"/>
        <v/>
      </c>
      <c r="DF132" s="1">
        <f ca="1">IFERROR(IF(DG132&lt;1,"",DF131),"")</f>
        <v>76</v>
      </c>
      <c r="DG132" s="1">
        <f ca="1">IFERROR(DG131-DB131-DC131-DD131,"")</f>
        <v>51</v>
      </c>
      <c r="DH132" t="str">
        <f t="shared" ca="1" si="42"/>
        <v/>
      </c>
      <c r="DK132">
        <f t="shared" ca="1" si="49"/>
        <v>1</v>
      </c>
      <c r="DM132">
        <f t="shared" ca="1" si="45"/>
        <v>1</v>
      </c>
      <c r="DN132">
        <f t="shared" ca="1" si="50"/>
        <v>1</v>
      </c>
      <c r="DO132">
        <f ca="1">DM128</f>
        <v>1</v>
      </c>
    </row>
    <row r="133" spans="103:119" x14ac:dyDescent="0.25">
      <c r="CY133" s="1" t="s">
        <v>18</v>
      </c>
      <c r="CZ133" s="1" t="str">
        <f>$CZ$6</f>
        <v>Chester Wilkinson</v>
      </c>
      <c r="DA133" t="str">
        <f t="shared" ca="1" si="43"/>
        <v>miss</v>
      </c>
      <c r="DB133">
        <f t="shared" ca="1" si="46"/>
        <v>0</v>
      </c>
      <c r="DC133">
        <f t="shared" ca="1" si="47"/>
        <v>0</v>
      </c>
      <c r="DD133">
        <f t="shared" ca="1" si="48"/>
        <v>0</v>
      </c>
      <c r="DE133" t="str">
        <f t="shared" ca="1" si="44"/>
        <v/>
      </c>
      <c r="DF133" s="1">
        <f ca="1">IFERROR(DF132-DB132-DC132-DD132,"")</f>
        <v>76</v>
      </c>
      <c r="DG133" s="1">
        <f ca="1">IF(DF133&lt;1,"",DG132)</f>
        <v>51</v>
      </c>
      <c r="DH133" t="str">
        <f t="shared" ca="1" si="42"/>
        <v/>
      </c>
      <c r="DK133">
        <f t="shared" ca="1" si="49"/>
        <v>1</v>
      </c>
      <c r="DM133">
        <f t="shared" ca="1" si="45"/>
        <v>1</v>
      </c>
      <c r="DN133">
        <f t="shared" ca="1" si="50"/>
        <v>1</v>
      </c>
      <c r="DO133">
        <f t="shared" ref="DO133:DO174" ca="1" si="51">DM129</f>
        <v>1</v>
      </c>
    </row>
    <row r="134" spans="103:119" x14ac:dyDescent="0.25">
      <c r="CY134" s="1" t="s">
        <v>19</v>
      </c>
      <c r="CZ134" s="1" t="str">
        <f>$CZ$7</f>
        <v>Alexander Ashley</v>
      </c>
      <c r="DA134" t="str">
        <f t="shared" ca="1" si="43"/>
        <v>-</v>
      </c>
      <c r="DB134">
        <f t="shared" ca="1" si="46"/>
        <v>0</v>
      </c>
      <c r="DC134">
        <f t="shared" ca="1" si="47"/>
        <v>21</v>
      </c>
      <c r="DD134">
        <f t="shared" ca="1" si="48"/>
        <v>0</v>
      </c>
      <c r="DE134" t="str">
        <f t="shared" ca="1" si="44"/>
        <v/>
      </c>
      <c r="DF134" s="1">
        <f ca="1">IFERROR(IF(DG134&lt;1,"",DF133),"")</f>
        <v>76</v>
      </c>
      <c r="DG134" s="1">
        <f ca="1">IFERROR(DG133-DB133-DC133-DD133,"")</f>
        <v>51</v>
      </c>
      <c r="DH134" t="str">
        <f t="shared" ca="1" si="42"/>
        <v/>
      </c>
      <c r="DK134">
        <f t="shared" ca="1" si="49"/>
        <v>1</v>
      </c>
      <c r="DM134">
        <f t="shared" ca="1" si="45"/>
        <v>1</v>
      </c>
      <c r="DN134">
        <f t="shared" ca="1" si="50"/>
        <v>1</v>
      </c>
      <c r="DO134">
        <f t="shared" ca="1" si="51"/>
        <v>1</v>
      </c>
    </row>
    <row r="135" spans="103:119" x14ac:dyDescent="0.25">
      <c r="CY135" s="1" t="s">
        <v>20</v>
      </c>
      <c r="CZ135" s="1" t="str">
        <f>$CZ$6</f>
        <v>Chester Wilkinson</v>
      </c>
      <c r="DA135" t="str">
        <f t="shared" ca="1" si="43"/>
        <v>-</v>
      </c>
      <c r="DB135">
        <f t="shared" ca="1" si="46"/>
        <v>26</v>
      </c>
      <c r="DC135">
        <f t="shared" ca="1" si="47"/>
        <v>0</v>
      </c>
      <c r="DD135">
        <f t="shared" ca="1" si="48"/>
        <v>0</v>
      </c>
      <c r="DE135" t="str">
        <f t="shared" ca="1" si="44"/>
        <v/>
      </c>
      <c r="DF135" s="1">
        <f ca="1">IFERROR(DF134-DB134-DC134-DD134,"")</f>
        <v>55</v>
      </c>
      <c r="DG135" s="1">
        <f ca="1">IF(DF135&lt;1,"",DG134)</f>
        <v>51</v>
      </c>
      <c r="DH135" t="str">
        <f t="shared" ca="1" si="42"/>
        <v/>
      </c>
      <c r="DK135">
        <f t="shared" ca="1" si="49"/>
        <v>1</v>
      </c>
      <c r="DM135">
        <f t="shared" ca="1" si="45"/>
        <v>1</v>
      </c>
      <c r="DN135">
        <f t="shared" ca="1" si="50"/>
        <v>1</v>
      </c>
      <c r="DO135">
        <f t="shared" ca="1" si="51"/>
        <v>1</v>
      </c>
    </row>
    <row r="136" spans="103:119" x14ac:dyDescent="0.25">
      <c r="CY136" s="1" t="s">
        <v>21</v>
      </c>
      <c r="CZ136" s="1" t="str">
        <f>$CZ$7</f>
        <v>Alexander Ashley</v>
      </c>
      <c r="DA136" t="str">
        <f t="shared" ca="1" si="43"/>
        <v>-</v>
      </c>
      <c r="DB136">
        <f t="shared" ca="1" si="46"/>
        <v>0</v>
      </c>
      <c r="DC136">
        <f t="shared" ca="1" si="47"/>
        <v>21</v>
      </c>
      <c r="DD136">
        <f t="shared" ca="1" si="48"/>
        <v>0</v>
      </c>
      <c r="DE136" t="str">
        <f t="shared" ca="1" si="44"/>
        <v/>
      </c>
      <c r="DF136" s="1">
        <f ca="1">IFERROR(IF(DG136&lt;1,"",DF135),"")</f>
        <v>55</v>
      </c>
      <c r="DG136" s="1">
        <f ca="1">IFERROR(DG135-DB135-DC135-DD135,"")</f>
        <v>25</v>
      </c>
      <c r="DH136" t="str">
        <f t="shared" ca="1" si="42"/>
        <v/>
      </c>
      <c r="DK136">
        <f t="shared" ca="1" si="49"/>
        <v>1</v>
      </c>
      <c r="DM136">
        <f t="shared" ca="1" si="45"/>
        <v>1</v>
      </c>
      <c r="DN136">
        <f t="shared" ca="1" si="50"/>
        <v>1</v>
      </c>
      <c r="DO136">
        <f t="shared" ca="1" si="51"/>
        <v>1</v>
      </c>
    </row>
    <row r="137" spans="103:119" x14ac:dyDescent="0.25">
      <c r="CY137" s="1" t="s">
        <v>22</v>
      </c>
      <c r="CZ137" s="1" t="str">
        <f>$CZ$6</f>
        <v>Chester Wilkinson</v>
      </c>
      <c r="DA137" t="str">
        <f t="shared" ca="1" si="43"/>
        <v>-</v>
      </c>
      <c r="DB137">
        <f t="shared" ca="1" si="46"/>
        <v>0</v>
      </c>
      <c r="DC137">
        <f t="shared" ca="1" si="47"/>
        <v>26</v>
      </c>
      <c r="DD137">
        <f t="shared" ca="1" si="48"/>
        <v>0</v>
      </c>
      <c r="DE137" t="str">
        <f t="shared" ca="1" si="44"/>
        <v/>
      </c>
      <c r="DF137" s="1">
        <f ca="1">IFERROR(DF136-DB136-DC136-DD136,"")</f>
        <v>34</v>
      </c>
      <c r="DG137" s="1">
        <f ca="1">IF(DF137&lt;1,"",DG136)</f>
        <v>25</v>
      </c>
      <c r="DH137" t="str">
        <f t="shared" ca="1" si="42"/>
        <v/>
      </c>
      <c r="DK137">
        <f t="shared" ca="1" si="49"/>
        <v>1</v>
      </c>
      <c r="DM137">
        <f t="shared" ca="1" si="45"/>
        <v>1</v>
      </c>
      <c r="DN137">
        <f t="shared" ca="1" si="50"/>
        <v>1</v>
      </c>
      <c r="DO137">
        <f t="shared" ca="1" si="51"/>
        <v>1</v>
      </c>
    </row>
    <row r="138" spans="103:119" x14ac:dyDescent="0.25">
      <c r="CY138" s="1" t="s">
        <v>23</v>
      </c>
      <c r="CZ138" s="1" t="str">
        <f>$CZ$7</f>
        <v>Alexander Ashley</v>
      </c>
      <c r="DA138" t="str">
        <f t="shared" ca="1" si="43"/>
        <v/>
      </c>
      <c r="DB138">
        <f t="shared" ca="1" si="46"/>
        <v>0</v>
      </c>
      <c r="DC138">
        <f t="shared" ca="1" si="47"/>
        <v>0</v>
      </c>
      <c r="DD138">
        <f t="shared" ca="1" si="48"/>
        <v>0</v>
      </c>
      <c r="DE138" t="str">
        <f t="shared" ca="1" si="44"/>
        <v/>
      </c>
      <c r="DF138" s="1" t="str">
        <f ca="1">IFERROR(IF(DG138&lt;1,"",DF137),"")</f>
        <v/>
      </c>
      <c r="DG138" s="1">
        <f ca="1">IFERROR(DG137-DB137-DC137-DD137,"")</f>
        <v>-1</v>
      </c>
      <c r="DH138" t="str">
        <f t="shared" ca="1" si="42"/>
        <v>Chester Wilkinson WINS!</v>
      </c>
      <c r="DK138">
        <f t="shared" ca="1" si="49"/>
        <v>1</v>
      </c>
      <c r="DM138">
        <f t="shared" ca="1" si="45"/>
        <v>1</v>
      </c>
      <c r="DN138">
        <f t="shared" ca="1" si="50"/>
        <v>1</v>
      </c>
      <c r="DO138">
        <f t="shared" ca="1" si="51"/>
        <v>1</v>
      </c>
    </row>
    <row r="139" spans="103:119" x14ac:dyDescent="0.25">
      <c r="CY139" s="1" t="s">
        <v>92</v>
      </c>
      <c r="CZ139" s="1" t="str">
        <f>$CZ$6</f>
        <v>Chester Wilkinson</v>
      </c>
      <c r="DA139" t="str">
        <f t="shared" ca="1" si="43"/>
        <v/>
      </c>
      <c r="DB139">
        <f t="shared" ca="1" si="46"/>
        <v>0</v>
      </c>
      <c r="DC139">
        <f t="shared" ca="1" si="47"/>
        <v>0</v>
      </c>
      <c r="DD139">
        <f t="shared" ca="1" si="48"/>
        <v>0</v>
      </c>
      <c r="DE139" t="str">
        <f t="shared" ca="1" si="44"/>
        <v/>
      </c>
      <c r="DF139" s="1" t="str">
        <f ca="1">IFERROR(DF138-DB138-DC138-DD138,"")</f>
        <v/>
      </c>
      <c r="DG139" s="1">
        <f ca="1">IF(DF139&lt;1,"",DG138)</f>
        <v>-1</v>
      </c>
      <c r="DH139" t="str">
        <f t="shared" ca="1" si="42"/>
        <v xml:space="preserve"> </v>
      </c>
      <c r="DK139">
        <f t="shared" ca="1" si="49"/>
        <v>1</v>
      </c>
      <c r="DM139">
        <f t="shared" ca="1" si="45"/>
        <v>1</v>
      </c>
      <c r="DN139">
        <f t="shared" ca="1" si="50"/>
        <v>1</v>
      </c>
      <c r="DO139">
        <f t="shared" ca="1" si="51"/>
        <v>1</v>
      </c>
    </row>
    <row r="140" spans="103:119" x14ac:dyDescent="0.25">
      <c r="CY140" s="1" t="s">
        <v>93</v>
      </c>
      <c r="CZ140" s="1" t="str">
        <f>$CZ$7</f>
        <v>Alexander Ashley</v>
      </c>
      <c r="DA140" t="str">
        <f t="shared" ca="1" si="43"/>
        <v/>
      </c>
      <c r="DB140">
        <f t="shared" ca="1" si="46"/>
        <v>0</v>
      </c>
      <c r="DC140">
        <f t="shared" ca="1" si="47"/>
        <v>0</v>
      </c>
      <c r="DD140">
        <f t="shared" ca="1" si="48"/>
        <v>0</v>
      </c>
      <c r="DE140" t="str">
        <f t="shared" ca="1" si="44"/>
        <v/>
      </c>
      <c r="DF140" s="1" t="str">
        <f ca="1">IFERROR(IF(DG140&lt;1,"",DF139),"")</f>
        <v/>
      </c>
      <c r="DG140" s="1">
        <f ca="1">IFERROR(DG139-DB139-DC139-DD139,"")</f>
        <v>-1</v>
      </c>
      <c r="DH140" t="str">
        <f t="shared" ca="1" si="42"/>
        <v xml:space="preserve"> </v>
      </c>
      <c r="DK140">
        <f t="shared" ca="1" si="49"/>
        <v>1</v>
      </c>
      <c r="DM140">
        <f t="shared" ca="1" si="45"/>
        <v>1</v>
      </c>
      <c r="DN140">
        <f t="shared" ca="1" si="50"/>
        <v>1</v>
      </c>
      <c r="DO140">
        <f t="shared" ca="1" si="51"/>
        <v>1</v>
      </c>
    </row>
    <row r="141" spans="103:119" x14ac:dyDescent="0.25">
      <c r="CY141" s="1" t="s">
        <v>94</v>
      </c>
      <c r="CZ141" s="1" t="str">
        <f>$CZ$6</f>
        <v>Chester Wilkinson</v>
      </c>
      <c r="DA141" t="str">
        <f t="shared" ca="1" si="43"/>
        <v/>
      </c>
      <c r="DB141">
        <f t="shared" ca="1" si="46"/>
        <v>0</v>
      </c>
      <c r="DC141">
        <f t="shared" ca="1" si="47"/>
        <v>0</v>
      </c>
      <c r="DD141">
        <f t="shared" ca="1" si="48"/>
        <v>0</v>
      </c>
      <c r="DE141" t="str">
        <f t="shared" ca="1" si="44"/>
        <v/>
      </c>
      <c r="DF141" s="1" t="str">
        <f ca="1">IFERROR(DF140-DB140-DC140-DD140,"")</f>
        <v/>
      </c>
      <c r="DG141" s="1">
        <f ca="1">IF(DF141&lt;1,"",DG140)</f>
        <v>-1</v>
      </c>
      <c r="DH141" t="str">
        <f t="shared" ca="1" si="42"/>
        <v xml:space="preserve"> </v>
      </c>
      <c r="DK141">
        <f t="shared" ca="1" si="49"/>
        <v>1</v>
      </c>
      <c r="DM141">
        <f t="shared" ca="1" si="45"/>
        <v>1</v>
      </c>
      <c r="DN141">
        <f t="shared" ca="1" si="50"/>
        <v>1</v>
      </c>
      <c r="DO141">
        <f t="shared" ca="1" si="51"/>
        <v>1</v>
      </c>
    </row>
    <row r="142" spans="103:119" x14ac:dyDescent="0.25">
      <c r="CY142" s="1" t="s">
        <v>95</v>
      </c>
      <c r="CZ142" s="1" t="str">
        <f>$CZ$7</f>
        <v>Alexander Ashley</v>
      </c>
      <c r="DA142" t="str">
        <f t="shared" ca="1" si="43"/>
        <v/>
      </c>
      <c r="DB142">
        <f t="shared" ca="1" si="46"/>
        <v>0</v>
      </c>
      <c r="DC142">
        <f t="shared" ca="1" si="47"/>
        <v>0</v>
      </c>
      <c r="DD142">
        <f t="shared" ca="1" si="48"/>
        <v>0</v>
      </c>
      <c r="DE142" t="str">
        <f t="shared" ca="1" si="44"/>
        <v/>
      </c>
      <c r="DF142" s="1" t="str">
        <f ca="1">IFERROR(IF(DG142&lt;1,"",DF141),"")</f>
        <v/>
      </c>
      <c r="DG142" s="1">
        <f ca="1">IFERROR(DG141-DB141-DC141-DD141,"")</f>
        <v>-1</v>
      </c>
      <c r="DH142" t="str">
        <f ca="1">IF(DH141="",IFERROR(_xlfn.IFS(DF142&lt;1,_xlfn.CONCAT($CZ$7," WINS!"),DG142&lt;1,_xlfn.CONCAT($CZ$6," WINS!")),"")," ")</f>
        <v xml:space="preserve"> </v>
      </c>
      <c r="DK142">
        <f t="shared" ca="1" si="49"/>
        <v>1</v>
      </c>
      <c r="DM142">
        <f t="shared" ca="1" si="45"/>
        <v>1</v>
      </c>
      <c r="DN142">
        <f t="shared" ca="1" si="50"/>
        <v>1</v>
      </c>
      <c r="DO142">
        <f t="shared" ca="1" si="51"/>
        <v>1</v>
      </c>
    </row>
    <row r="143" spans="103:119" x14ac:dyDescent="0.25">
      <c r="CY143" s="1" t="s">
        <v>96</v>
      </c>
      <c r="CZ143" s="1" t="str">
        <f>$CZ$6</f>
        <v>Chester Wilkinson</v>
      </c>
      <c r="DA143" t="str">
        <f t="shared" ca="1" si="43"/>
        <v/>
      </c>
      <c r="DB143">
        <f t="shared" ca="1" si="46"/>
        <v>0</v>
      </c>
      <c r="DC143">
        <f t="shared" ca="1" si="47"/>
        <v>0</v>
      </c>
      <c r="DD143">
        <f t="shared" ca="1" si="48"/>
        <v>0</v>
      </c>
      <c r="DE143" t="str">
        <f t="shared" ca="1" si="44"/>
        <v/>
      </c>
      <c r="DF143" s="1" t="str">
        <f ca="1">IFERROR(DF142-DB142-DC142-DD142,"")</f>
        <v/>
      </c>
      <c r="DG143" s="1">
        <f ca="1">IF(DF143&lt;1,"",DG142)</f>
        <v>-1</v>
      </c>
      <c r="DH143" t="str">
        <f t="shared" ref="DH143:DH155" ca="1" si="52">IF(DH142="",IFERROR(_xlfn.IFS(DF143&lt;1,_xlfn.CONCAT($CZ$7," WINS!"),DG143&lt;1,_xlfn.CONCAT($CZ$6," WINS!")),"")," ")</f>
        <v xml:space="preserve"> </v>
      </c>
      <c r="DK143">
        <f t="shared" ca="1" si="49"/>
        <v>1</v>
      </c>
      <c r="DM143">
        <f t="shared" ca="1" si="45"/>
        <v>1</v>
      </c>
      <c r="DN143">
        <f t="shared" ca="1" si="50"/>
        <v>1</v>
      </c>
      <c r="DO143">
        <f t="shared" ca="1" si="51"/>
        <v>1</v>
      </c>
    </row>
    <row r="144" spans="103:119" x14ac:dyDescent="0.25">
      <c r="CY144" s="1" t="s">
        <v>97</v>
      </c>
      <c r="CZ144" s="1" t="str">
        <f>$CZ$7</f>
        <v>Alexander Ashley</v>
      </c>
      <c r="DA144" t="str">
        <f t="shared" ca="1" si="43"/>
        <v/>
      </c>
      <c r="DB144">
        <f t="shared" ca="1" si="46"/>
        <v>0</v>
      </c>
      <c r="DC144">
        <f t="shared" ca="1" si="47"/>
        <v>0</v>
      </c>
      <c r="DD144">
        <f t="shared" ca="1" si="48"/>
        <v>0</v>
      </c>
      <c r="DE144" t="str">
        <f t="shared" ca="1" si="44"/>
        <v/>
      </c>
      <c r="DF144" s="1" t="str">
        <f ca="1">IFERROR(IF(DG144&lt;1,"",DF143),"")</f>
        <v/>
      </c>
      <c r="DG144" s="1">
        <f ca="1">IFERROR(DG143-DB143-DC143-DD143,"")</f>
        <v>-1</v>
      </c>
      <c r="DH144" t="str">
        <f t="shared" ca="1" si="52"/>
        <v xml:space="preserve"> </v>
      </c>
      <c r="DK144">
        <f t="shared" ca="1" si="49"/>
        <v>1</v>
      </c>
      <c r="DM144">
        <f t="shared" ca="1" si="45"/>
        <v>1</v>
      </c>
      <c r="DN144">
        <f t="shared" ca="1" si="50"/>
        <v>1</v>
      </c>
      <c r="DO144">
        <f t="shared" ca="1" si="51"/>
        <v>1</v>
      </c>
    </row>
    <row r="145" spans="103:119" x14ac:dyDescent="0.25">
      <c r="CY145" s="1" t="s">
        <v>98</v>
      </c>
      <c r="CZ145" s="1" t="str">
        <f>$CZ$6</f>
        <v>Chester Wilkinson</v>
      </c>
      <c r="DA145" t="str">
        <f t="shared" ca="1" si="43"/>
        <v/>
      </c>
      <c r="DB145">
        <f t="shared" ca="1" si="46"/>
        <v>26</v>
      </c>
      <c r="DC145">
        <f t="shared" ca="1" si="47"/>
        <v>0</v>
      </c>
      <c r="DD145">
        <f t="shared" ca="1" si="48"/>
        <v>0</v>
      </c>
      <c r="DE145" t="str">
        <f t="shared" ca="1" si="44"/>
        <v/>
      </c>
      <c r="DF145" s="1" t="str">
        <f ca="1">IFERROR(DF144-DB144-DC144-DD144,"")</f>
        <v/>
      </c>
      <c r="DG145" s="1">
        <f ca="1">IF(DF145&lt;1,"",DG144)</f>
        <v>-1</v>
      </c>
      <c r="DH145" t="str">
        <f t="shared" ca="1" si="52"/>
        <v xml:space="preserve"> </v>
      </c>
      <c r="DK145">
        <f t="shared" ca="1" si="49"/>
        <v>1</v>
      </c>
      <c r="DM145">
        <f t="shared" ca="1" si="45"/>
        <v>1</v>
      </c>
      <c r="DN145">
        <f t="shared" ca="1" si="50"/>
        <v>1</v>
      </c>
      <c r="DO145">
        <f t="shared" ca="1" si="51"/>
        <v>1</v>
      </c>
    </row>
    <row r="146" spans="103:119" x14ac:dyDescent="0.25">
      <c r="CY146" s="1" t="s">
        <v>107</v>
      </c>
      <c r="CZ146" s="1" t="str">
        <f>$CZ$7</f>
        <v>Alexander Ashley</v>
      </c>
      <c r="DA146" t="str">
        <f t="shared" ca="1" si="43"/>
        <v/>
      </c>
      <c r="DB146">
        <f t="shared" ca="1" si="46"/>
        <v>0</v>
      </c>
      <c r="DC146">
        <f t="shared" ca="1" si="47"/>
        <v>21</v>
      </c>
      <c r="DD146">
        <f t="shared" ca="1" si="48"/>
        <v>0</v>
      </c>
      <c r="DE146" t="str">
        <f t="shared" ca="1" si="44"/>
        <v/>
      </c>
      <c r="DF146" s="1" t="str">
        <f ca="1">IFERROR(IF(DG146&lt;1,"",DF145),"")</f>
        <v/>
      </c>
      <c r="DG146" s="1">
        <f ca="1">IFERROR(DG145-DB145-DC145-DD145,"")</f>
        <v>-27</v>
      </c>
      <c r="DH146" t="str">
        <f t="shared" ca="1" si="52"/>
        <v xml:space="preserve"> </v>
      </c>
      <c r="DK146">
        <f t="shared" ca="1" si="49"/>
        <v>1</v>
      </c>
      <c r="DM146">
        <f t="shared" ca="1" si="45"/>
        <v>1</v>
      </c>
      <c r="DN146">
        <f t="shared" ca="1" si="50"/>
        <v>1</v>
      </c>
      <c r="DO146">
        <f t="shared" ca="1" si="51"/>
        <v>1</v>
      </c>
    </row>
    <row r="147" spans="103:119" x14ac:dyDescent="0.25">
      <c r="CY147" s="1" t="s">
        <v>108</v>
      </c>
      <c r="CZ147" s="1" t="str">
        <f>$CZ$6</f>
        <v>Chester Wilkinson</v>
      </c>
      <c r="DA147" t="str">
        <f t="shared" ca="1" si="43"/>
        <v/>
      </c>
      <c r="DB147">
        <f t="shared" ca="1" si="46"/>
        <v>0</v>
      </c>
      <c r="DC147">
        <f t="shared" ca="1" si="47"/>
        <v>0</v>
      </c>
      <c r="DD147">
        <f t="shared" ca="1" si="48"/>
        <v>0</v>
      </c>
      <c r="DE147" t="str">
        <f t="shared" ca="1" si="44"/>
        <v/>
      </c>
      <c r="DF147" s="1" t="str">
        <f ca="1">IFERROR(DF146-DB146-DC146-DD146,"")</f>
        <v/>
      </c>
      <c r="DG147" s="1">
        <f ca="1">IF(DF147&lt;1,"",DG146)</f>
        <v>-27</v>
      </c>
      <c r="DH147" t="str">
        <f t="shared" ca="1" si="52"/>
        <v xml:space="preserve"> </v>
      </c>
      <c r="DK147">
        <f t="shared" ca="1" si="49"/>
        <v>1</v>
      </c>
      <c r="DM147">
        <f t="shared" ca="1" si="45"/>
        <v>1</v>
      </c>
      <c r="DN147">
        <f t="shared" ca="1" si="50"/>
        <v>1</v>
      </c>
      <c r="DO147">
        <f t="shared" ca="1" si="51"/>
        <v>1</v>
      </c>
    </row>
    <row r="148" spans="103:119" x14ac:dyDescent="0.25">
      <c r="CY148" s="1" t="s">
        <v>109</v>
      </c>
      <c r="CZ148" s="1" t="str">
        <f>$CZ$7</f>
        <v>Alexander Ashley</v>
      </c>
      <c r="DA148" t="str">
        <f t="shared" ca="1" si="43"/>
        <v/>
      </c>
      <c r="DB148">
        <f t="shared" ca="1" si="46"/>
        <v>21</v>
      </c>
      <c r="DC148">
        <f t="shared" ca="1" si="47"/>
        <v>0</v>
      </c>
      <c r="DD148">
        <f t="shared" ca="1" si="48"/>
        <v>0</v>
      </c>
      <c r="DE148" t="str">
        <f t="shared" ca="1" si="44"/>
        <v/>
      </c>
      <c r="DF148" s="1" t="str">
        <f ca="1">IFERROR(IF(DG148&lt;1,"",DF147),"")</f>
        <v/>
      </c>
      <c r="DG148" s="1">
        <f ca="1">IFERROR(DG147-DB147-DC147-DD147,"")</f>
        <v>-27</v>
      </c>
      <c r="DH148" t="str">
        <f t="shared" ca="1" si="52"/>
        <v xml:space="preserve"> </v>
      </c>
      <c r="DK148">
        <f t="shared" ca="1" si="49"/>
        <v>1</v>
      </c>
      <c r="DM148">
        <f t="shared" ca="1" si="45"/>
        <v>1</v>
      </c>
      <c r="DN148">
        <f t="shared" ca="1" si="50"/>
        <v>1</v>
      </c>
      <c r="DO148">
        <f t="shared" ca="1" si="51"/>
        <v>1</v>
      </c>
    </row>
    <row r="149" spans="103:119" x14ac:dyDescent="0.25">
      <c r="CY149" s="1" t="s">
        <v>110</v>
      </c>
      <c r="CZ149" s="1" t="str">
        <f>$CZ$6</f>
        <v>Chester Wilkinson</v>
      </c>
      <c r="DA149" t="str">
        <f t="shared" ca="1" si="43"/>
        <v/>
      </c>
      <c r="DB149">
        <f t="shared" ca="1" si="46"/>
        <v>0</v>
      </c>
      <c r="DC149">
        <f t="shared" ca="1" si="47"/>
        <v>0</v>
      </c>
      <c r="DD149">
        <f t="shared" ca="1" si="48"/>
        <v>0</v>
      </c>
      <c r="DE149" t="str">
        <f t="shared" ca="1" si="44"/>
        <v/>
      </c>
      <c r="DF149" s="1" t="str">
        <f ca="1">IFERROR(DF148-DB148-DC148-DD148,"")</f>
        <v/>
      </c>
      <c r="DG149" s="1">
        <f ca="1">IF(DF149&lt;1,"",DG148)</f>
        <v>-27</v>
      </c>
      <c r="DH149" t="str">
        <f t="shared" ca="1" si="52"/>
        <v xml:space="preserve"> </v>
      </c>
      <c r="DK149">
        <f t="shared" ca="1" si="49"/>
        <v>1</v>
      </c>
      <c r="DM149">
        <f t="shared" ca="1" si="45"/>
        <v>1</v>
      </c>
      <c r="DN149">
        <f t="shared" ca="1" si="50"/>
        <v>1</v>
      </c>
      <c r="DO149">
        <f t="shared" ca="1" si="51"/>
        <v>1</v>
      </c>
    </row>
    <row r="150" spans="103:119" x14ac:dyDescent="0.25">
      <c r="CY150" s="1" t="s">
        <v>111</v>
      </c>
      <c r="CZ150" s="1" t="str">
        <f>$CZ$7</f>
        <v>Alexander Ashley</v>
      </c>
      <c r="DA150" t="str">
        <f t="shared" ca="1" si="43"/>
        <v/>
      </c>
      <c r="DB150">
        <f t="shared" ca="1" si="46"/>
        <v>21</v>
      </c>
      <c r="DC150">
        <f t="shared" ca="1" si="47"/>
        <v>0</v>
      </c>
      <c r="DD150">
        <f t="shared" ca="1" si="48"/>
        <v>0</v>
      </c>
      <c r="DE150" t="str">
        <f t="shared" ca="1" si="44"/>
        <v/>
      </c>
      <c r="DF150" s="1" t="str">
        <f ca="1">IFERROR(IF(DG150&lt;1,"",DF149),"")</f>
        <v/>
      </c>
      <c r="DG150" s="1">
        <f ca="1">IFERROR(DG149-DB149-DC149-DD149,"")</f>
        <v>-27</v>
      </c>
      <c r="DH150" t="str">
        <f t="shared" ca="1" si="52"/>
        <v xml:space="preserve"> </v>
      </c>
      <c r="DK150">
        <f t="shared" ca="1" si="49"/>
        <v>1</v>
      </c>
      <c r="DM150">
        <f t="shared" ca="1" si="45"/>
        <v>1</v>
      </c>
      <c r="DN150">
        <f t="shared" ca="1" si="50"/>
        <v>1</v>
      </c>
      <c r="DO150">
        <f t="shared" ca="1" si="51"/>
        <v>1</v>
      </c>
    </row>
    <row r="151" spans="103:119" x14ac:dyDescent="0.25">
      <c r="CY151" s="1" t="s">
        <v>112</v>
      </c>
      <c r="CZ151" s="1" t="str">
        <f>$CZ$6</f>
        <v>Chester Wilkinson</v>
      </c>
      <c r="DA151" t="str">
        <f t="shared" ca="1" si="43"/>
        <v/>
      </c>
      <c r="DB151">
        <f t="shared" ca="1" si="46"/>
        <v>26</v>
      </c>
      <c r="DC151">
        <f t="shared" ca="1" si="47"/>
        <v>0</v>
      </c>
      <c r="DD151">
        <f t="shared" ca="1" si="48"/>
        <v>0</v>
      </c>
      <c r="DE151" t="str">
        <f t="shared" ca="1" si="44"/>
        <v/>
      </c>
      <c r="DF151" s="1" t="str">
        <f ca="1">IFERROR(DF150-DB150-DC150-DD150,"")</f>
        <v/>
      </c>
      <c r="DG151" s="1">
        <f ca="1">IF(DF151&lt;1,"",DG150)</f>
        <v>-27</v>
      </c>
      <c r="DH151" t="str">
        <f t="shared" ca="1" si="52"/>
        <v xml:space="preserve"> </v>
      </c>
      <c r="DK151">
        <f t="shared" ca="1" si="49"/>
        <v>1</v>
      </c>
      <c r="DM151">
        <f t="shared" ca="1" si="45"/>
        <v>1</v>
      </c>
      <c r="DN151">
        <f t="shared" ca="1" si="50"/>
        <v>1</v>
      </c>
      <c r="DO151">
        <f t="shared" ca="1" si="51"/>
        <v>1</v>
      </c>
    </row>
    <row r="152" spans="103:119" x14ac:dyDescent="0.25">
      <c r="CY152" s="1" t="s">
        <v>113</v>
      </c>
      <c r="CZ152" s="1" t="str">
        <f>$CZ$7</f>
        <v>Alexander Ashley</v>
      </c>
      <c r="DA152" t="str">
        <f t="shared" ca="1" si="43"/>
        <v/>
      </c>
      <c r="DB152">
        <f t="shared" ca="1" si="46"/>
        <v>0</v>
      </c>
      <c r="DC152">
        <f t="shared" ca="1" si="47"/>
        <v>0</v>
      </c>
      <c r="DD152">
        <f t="shared" ca="1" si="48"/>
        <v>0</v>
      </c>
      <c r="DE152" t="str">
        <f t="shared" ca="1" si="44"/>
        <v/>
      </c>
      <c r="DF152" s="1" t="str">
        <f ca="1">IFERROR(IF(DG152&lt;1,"",DF151),"")</f>
        <v/>
      </c>
      <c r="DG152" s="1">
        <f ca="1">IFERROR(DG151-DB151-DC151-DD151,"")</f>
        <v>-53</v>
      </c>
      <c r="DH152" t="str">
        <f t="shared" ca="1" si="52"/>
        <v xml:space="preserve"> </v>
      </c>
      <c r="DK152">
        <f t="shared" ca="1" si="49"/>
        <v>1</v>
      </c>
      <c r="DM152">
        <f t="shared" ca="1" si="45"/>
        <v>1</v>
      </c>
      <c r="DN152">
        <f t="shared" ca="1" si="50"/>
        <v>1</v>
      </c>
      <c r="DO152">
        <f t="shared" ca="1" si="51"/>
        <v>1</v>
      </c>
    </row>
    <row r="153" spans="103:119" x14ac:dyDescent="0.25">
      <c r="CY153" s="1" t="s">
        <v>114</v>
      </c>
      <c r="CZ153" s="1" t="str">
        <f>$CZ$6</f>
        <v>Chester Wilkinson</v>
      </c>
      <c r="DA153" t="str">
        <f t="shared" ca="1" si="43"/>
        <v/>
      </c>
      <c r="DB153">
        <f t="shared" ca="1" si="46"/>
        <v>26</v>
      </c>
      <c r="DC153">
        <f t="shared" ca="1" si="47"/>
        <v>0</v>
      </c>
      <c r="DD153">
        <f t="shared" ca="1" si="48"/>
        <v>0</v>
      </c>
      <c r="DE153" t="str">
        <f t="shared" ca="1" si="44"/>
        <v/>
      </c>
      <c r="DF153" s="1" t="str">
        <f ca="1">IFERROR(DF152-DB152-DC152-DD152,"")</f>
        <v/>
      </c>
      <c r="DG153" s="1">
        <f ca="1">IF(DF153&lt;1,"",DG152)</f>
        <v>-53</v>
      </c>
      <c r="DH153" t="str">
        <f t="shared" ca="1" si="52"/>
        <v xml:space="preserve"> </v>
      </c>
      <c r="DK153">
        <f t="shared" ca="1" si="49"/>
        <v>1</v>
      </c>
      <c r="DM153">
        <f t="shared" ca="1" si="45"/>
        <v>1</v>
      </c>
      <c r="DN153">
        <f t="shared" ca="1" si="50"/>
        <v>1</v>
      </c>
      <c r="DO153">
        <f t="shared" ca="1" si="51"/>
        <v>1</v>
      </c>
    </row>
    <row r="154" spans="103:119" x14ac:dyDescent="0.25">
      <c r="CY154" s="1" t="s">
        <v>115</v>
      </c>
      <c r="CZ154" s="1" t="str">
        <f>$CZ$7</f>
        <v>Alexander Ashley</v>
      </c>
      <c r="DA154" t="str">
        <f t="shared" ca="1" si="43"/>
        <v/>
      </c>
      <c r="DB154">
        <f t="shared" ca="1" si="46"/>
        <v>0</v>
      </c>
      <c r="DC154">
        <f t="shared" ca="1" si="47"/>
        <v>0</v>
      </c>
      <c r="DD154">
        <f t="shared" ca="1" si="48"/>
        <v>0</v>
      </c>
      <c r="DE154" t="str">
        <f t="shared" ca="1" si="44"/>
        <v/>
      </c>
      <c r="DF154" s="1" t="str">
        <f ca="1">IFERROR(IF(DG154&lt;1,"",DF153),"")</f>
        <v/>
      </c>
      <c r="DG154" s="1">
        <f ca="1">IFERROR(DG153-DB153-DC153-DD153,"")</f>
        <v>-79</v>
      </c>
      <c r="DH154" t="str">
        <f t="shared" ca="1" si="52"/>
        <v xml:space="preserve"> </v>
      </c>
      <c r="DK154">
        <f t="shared" ca="1" si="49"/>
        <v>1</v>
      </c>
      <c r="DM154">
        <f t="shared" ca="1" si="45"/>
        <v>1</v>
      </c>
      <c r="DN154">
        <f t="shared" ca="1" si="50"/>
        <v>1</v>
      </c>
      <c r="DO154">
        <f t="shared" ca="1" si="51"/>
        <v>1</v>
      </c>
    </row>
    <row r="155" spans="103:119" x14ac:dyDescent="0.25">
      <c r="CY155" s="1" t="s">
        <v>230</v>
      </c>
      <c r="CZ155" s="1" t="str">
        <f>$CZ$6</f>
        <v>Chester Wilkinson</v>
      </c>
      <c r="DA155" t="str">
        <f t="shared" ca="1" si="43"/>
        <v/>
      </c>
      <c r="DB155">
        <f t="shared" ca="1" si="46"/>
        <v>0</v>
      </c>
      <c r="DC155">
        <f t="shared" ca="1" si="47"/>
        <v>0</v>
      </c>
      <c r="DD155">
        <f t="shared" ca="1" si="48"/>
        <v>0</v>
      </c>
      <c r="DE155" t="str">
        <f t="shared" ca="1" si="44"/>
        <v/>
      </c>
      <c r="DF155" s="1" t="str">
        <f ca="1">IFERROR(DF154-DB154-DC154-DD154,"")</f>
        <v/>
      </c>
      <c r="DG155" s="1">
        <f ca="1">IF(DF155&lt;1,"",DG154)</f>
        <v>-79</v>
      </c>
      <c r="DH155" t="str">
        <f t="shared" ca="1" si="52"/>
        <v xml:space="preserve"> </v>
      </c>
      <c r="DK155">
        <f t="shared" ca="1" si="49"/>
        <v>1</v>
      </c>
      <c r="DM155">
        <f t="shared" ca="1" si="45"/>
        <v>1</v>
      </c>
      <c r="DN155">
        <f t="shared" ca="1" si="50"/>
        <v>1</v>
      </c>
      <c r="DO155">
        <f t="shared" ca="1" si="51"/>
        <v>1</v>
      </c>
    </row>
    <row r="156" spans="103:119" x14ac:dyDescent="0.25">
      <c r="CY156" s="1" t="s">
        <v>231</v>
      </c>
      <c r="CZ156" s="1" t="str">
        <f>$CZ$7</f>
        <v>Alexander Ashley</v>
      </c>
      <c r="DA156" t="str">
        <f t="shared" ca="1" si="43"/>
        <v/>
      </c>
      <c r="DB156">
        <f t="shared" ca="1" si="46"/>
        <v>21</v>
      </c>
      <c r="DC156">
        <f t="shared" ca="1" si="47"/>
        <v>0</v>
      </c>
      <c r="DD156">
        <f t="shared" ca="1" si="48"/>
        <v>0</v>
      </c>
      <c r="DE156" t="str">
        <f t="shared" ca="1" si="44"/>
        <v/>
      </c>
      <c r="DF156" s="1" t="str">
        <f ca="1">IFERROR(IF(DG156&lt;1,"",DF155),"")</f>
        <v/>
      </c>
      <c r="DG156" s="1">
        <f ca="1">IFERROR(DG155-DB155-DC155-DD155,"")</f>
        <v>-79</v>
      </c>
      <c r="DH156" t="str">
        <f ca="1">IF(DH155="",IFERROR(_xlfn.IFS(DF156&lt;1,_xlfn.CONCAT($CZ$7," WINS!"),DG156&lt;1,_xlfn.CONCAT($CZ$6," WINS!")),"")," ")</f>
        <v xml:space="preserve"> </v>
      </c>
      <c r="DK156">
        <f t="shared" ca="1" si="49"/>
        <v>1</v>
      </c>
      <c r="DM156">
        <f t="shared" ca="1" si="45"/>
        <v>1</v>
      </c>
      <c r="DN156">
        <f t="shared" ca="1" si="50"/>
        <v>1</v>
      </c>
      <c r="DO156">
        <f t="shared" ca="1" si="51"/>
        <v>1</v>
      </c>
    </row>
    <row r="157" spans="103:119" x14ac:dyDescent="0.25">
      <c r="CY157" s="1" t="s">
        <v>232</v>
      </c>
      <c r="CZ157" s="1" t="str">
        <f>$CZ$6</f>
        <v>Chester Wilkinson</v>
      </c>
      <c r="DA157" t="str">
        <f t="shared" ca="1" si="43"/>
        <v/>
      </c>
      <c r="DB157">
        <f t="shared" ca="1" si="46"/>
        <v>0</v>
      </c>
      <c r="DC157">
        <f t="shared" ca="1" si="47"/>
        <v>26</v>
      </c>
      <c r="DD157">
        <f t="shared" ca="1" si="48"/>
        <v>0</v>
      </c>
      <c r="DE157" t="str">
        <f t="shared" ca="1" si="44"/>
        <v/>
      </c>
      <c r="DF157" s="1" t="str">
        <f ca="1">IFERROR(DF156-DB156-DC156-DD156,"")</f>
        <v/>
      </c>
      <c r="DG157" s="1">
        <f ca="1">IF(DF157&lt;1,"",DG156)</f>
        <v>-79</v>
      </c>
      <c r="DH157" t="str">
        <f t="shared" ref="DH157:DH174" ca="1" si="53">IF(DH156="",IFERROR(_xlfn.IFS(DF157&lt;1,_xlfn.CONCAT($CZ$7," WINS!"),DG157&lt;1,_xlfn.CONCAT($CZ$6," WINS!")),"")," ")</f>
        <v xml:space="preserve"> </v>
      </c>
      <c r="DK157">
        <f t="shared" ca="1" si="49"/>
        <v>1</v>
      </c>
      <c r="DM157">
        <f t="shared" ca="1" si="45"/>
        <v>1</v>
      </c>
      <c r="DN157">
        <f t="shared" ca="1" si="50"/>
        <v>1</v>
      </c>
      <c r="DO157">
        <f t="shared" ca="1" si="51"/>
        <v>1</v>
      </c>
    </row>
    <row r="158" spans="103:119" x14ac:dyDescent="0.25">
      <c r="CY158" s="1" t="s">
        <v>233</v>
      </c>
      <c r="CZ158" s="1" t="str">
        <f>$CZ$7</f>
        <v>Alexander Ashley</v>
      </c>
      <c r="DA158" t="str">
        <f t="shared" ca="1" si="43"/>
        <v/>
      </c>
      <c r="DB158">
        <f t="shared" ca="1" si="46"/>
        <v>0</v>
      </c>
      <c r="DC158">
        <f t="shared" ca="1" si="47"/>
        <v>21</v>
      </c>
      <c r="DD158">
        <f t="shared" ca="1" si="48"/>
        <v>0</v>
      </c>
      <c r="DE158" t="str">
        <f t="shared" ca="1" si="44"/>
        <v/>
      </c>
      <c r="DF158" s="1" t="str">
        <f ca="1">IFERROR(IF(DG158&lt;1,"",DF157),"")</f>
        <v/>
      </c>
      <c r="DG158" s="1">
        <f ca="1">IFERROR(DG157-DB157-DC157-DD157,"")</f>
        <v>-105</v>
      </c>
      <c r="DH158" t="str">
        <f t="shared" ca="1" si="53"/>
        <v xml:space="preserve"> </v>
      </c>
      <c r="DK158">
        <f t="shared" ca="1" si="49"/>
        <v>1</v>
      </c>
      <c r="DM158">
        <f t="shared" ca="1" si="45"/>
        <v>1</v>
      </c>
      <c r="DN158">
        <f t="shared" ca="1" si="50"/>
        <v>1</v>
      </c>
      <c r="DO158">
        <f t="shared" ca="1" si="51"/>
        <v>1</v>
      </c>
    </row>
    <row r="159" spans="103:119" x14ac:dyDescent="0.25">
      <c r="CY159" s="1" t="s">
        <v>234</v>
      </c>
      <c r="CZ159" s="1" t="str">
        <f>$CZ$6</f>
        <v>Chester Wilkinson</v>
      </c>
      <c r="DA159" t="str">
        <f t="shared" ca="1" si="43"/>
        <v/>
      </c>
      <c r="DB159">
        <f t="shared" ca="1" si="46"/>
        <v>0</v>
      </c>
      <c r="DC159">
        <f t="shared" ca="1" si="47"/>
        <v>0</v>
      </c>
      <c r="DD159">
        <f t="shared" ca="1" si="48"/>
        <v>0</v>
      </c>
      <c r="DE159" t="str">
        <f t="shared" ca="1" si="44"/>
        <v/>
      </c>
      <c r="DF159" s="1" t="str">
        <f ca="1">IFERROR(DF158-DB158-DC158-DD158,"")</f>
        <v/>
      </c>
      <c r="DG159" s="1">
        <f ca="1">IF(DF159&lt;1,"",DG158)</f>
        <v>-105</v>
      </c>
      <c r="DH159" t="str">
        <f t="shared" ca="1" si="53"/>
        <v xml:space="preserve"> </v>
      </c>
      <c r="DK159">
        <f t="shared" ca="1" si="49"/>
        <v>1</v>
      </c>
      <c r="DM159">
        <f t="shared" ca="1" si="45"/>
        <v>1</v>
      </c>
      <c r="DN159">
        <f t="shared" ca="1" si="50"/>
        <v>1</v>
      </c>
      <c r="DO159">
        <f t="shared" ca="1" si="51"/>
        <v>1</v>
      </c>
    </row>
    <row r="160" spans="103:119" x14ac:dyDescent="0.25">
      <c r="CY160" s="1" t="s">
        <v>235</v>
      </c>
      <c r="CZ160" s="1" t="str">
        <f>$CZ$7</f>
        <v>Alexander Ashley</v>
      </c>
      <c r="DA160" t="str">
        <f t="shared" ca="1" si="43"/>
        <v/>
      </c>
      <c r="DB160">
        <f t="shared" ca="1" si="46"/>
        <v>0</v>
      </c>
      <c r="DC160">
        <f t="shared" ca="1" si="47"/>
        <v>0</v>
      </c>
      <c r="DD160">
        <f t="shared" ca="1" si="48"/>
        <v>0</v>
      </c>
      <c r="DE160" t="str">
        <f t="shared" ca="1" si="44"/>
        <v/>
      </c>
      <c r="DF160" s="1" t="str">
        <f ca="1">IFERROR(IF(DG160&lt;1,"",DF159),"")</f>
        <v/>
      </c>
      <c r="DG160" s="1">
        <f ca="1">IFERROR(DG159-DB159-DC159-DD159,"")</f>
        <v>-105</v>
      </c>
      <c r="DH160" t="str">
        <f t="shared" ca="1" si="53"/>
        <v xml:space="preserve"> </v>
      </c>
      <c r="DK160">
        <f t="shared" ca="1" si="49"/>
        <v>1</v>
      </c>
      <c r="DM160">
        <f t="shared" ca="1" si="45"/>
        <v>1</v>
      </c>
      <c r="DN160">
        <f t="shared" ca="1" si="50"/>
        <v>1</v>
      </c>
      <c r="DO160">
        <f t="shared" ca="1" si="51"/>
        <v>1</v>
      </c>
    </row>
    <row r="161" spans="103:121" x14ac:dyDescent="0.25">
      <c r="CY161" s="1" t="s">
        <v>236</v>
      </c>
      <c r="CZ161" s="1" t="str">
        <f>$CZ$6</f>
        <v>Chester Wilkinson</v>
      </c>
      <c r="DA161" t="str">
        <f t="shared" ca="1" si="43"/>
        <v/>
      </c>
      <c r="DB161">
        <f t="shared" ca="1" si="46"/>
        <v>0</v>
      </c>
      <c r="DC161">
        <f t="shared" ca="1" si="47"/>
        <v>0</v>
      </c>
      <c r="DD161">
        <f t="shared" ca="1" si="48"/>
        <v>0</v>
      </c>
      <c r="DE161" t="str">
        <f t="shared" ca="1" si="44"/>
        <v/>
      </c>
      <c r="DF161" s="1" t="str">
        <f ca="1">IFERROR(DF160-DB160-DC160-DD160,"")</f>
        <v/>
      </c>
      <c r="DG161" s="1">
        <f ca="1">IF(DF161&lt;1,"",DG160)</f>
        <v>-105</v>
      </c>
      <c r="DH161" t="str">
        <f t="shared" ca="1" si="53"/>
        <v xml:space="preserve"> </v>
      </c>
      <c r="DK161">
        <f t="shared" ca="1" si="49"/>
        <v>1</v>
      </c>
      <c r="DM161">
        <f t="shared" ca="1" si="45"/>
        <v>1</v>
      </c>
      <c r="DN161">
        <f t="shared" ca="1" si="50"/>
        <v>1</v>
      </c>
      <c r="DO161">
        <f t="shared" ca="1" si="51"/>
        <v>1</v>
      </c>
    </row>
    <row r="162" spans="103:121" x14ac:dyDescent="0.25">
      <c r="CY162" s="1" t="s">
        <v>237</v>
      </c>
      <c r="CZ162" s="1" t="str">
        <f>$CZ$7</f>
        <v>Alexander Ashley</v>
      </c>
      <c r="DA162" t="str">
        <f t="shared" ca="1" si="43"/>
        <v/>
      </c>
      <c r="DB162">
        <f t="shared" ca="1" si="46"/>
        <v>0</v>
      </c>
      <c r="DC162">
        <f t="shared" ca="1" si="47"/>
        <v>21</v>
      </c>
      <c r="DD162">
        <f t="shared" ca="1" si="48"/>
        <v>0</v>
      </c>
      <c r="DE162" t="str">
        <f t="shared" ca="1" si="44"/>
        <v/>
      </c>
      <c r="DF162" s="1" t="str">
        <f ca="1">IFERROR(IF(DG162&lt;1,"",DF161),"")</f>
        <v/>
      </c>
      <c r="DG162" s="1">
        <f ca="1">IFERROR(DG161-DB161-DC161-DD161,"")</f>
        <v>-105</v>
      </c>
      <c r="DH162" t="str">
        <f t="shared" ca="1" si="53"/>
        <v xml:space="preserve"> </v>
      </c>
      <c r="DK162">
        <f t="shared" ca="1" si="49"/>
        <v>1</v>
      </c>
      <c r="DM162">
        <f t="shared" ca="1" si="45"/>
        <v>1</v>
      </c>
      <c r="DN162">
        <f t="shared" ca="1" si="50"/>
        <v>1</v>
      </c>
      <c r="DO162">
        <f t="shared" ca="1" si="51"/>
        <v>1</v>
      </c>
    </row>
    <row r="163" spans="103:121" x14ac:dyDescent="0.25">
      <c r="CY163" s="1" t="s">
        <v>238</v>
      </c>
      <c r="CZ163" s="1" t="str">
        <f>$CZ$6</f>
        <v>Chester Wilkinson</v>
      </c>
      <c r="DA163" t="str">
        <f t="shared" ca="1" si="43"/>
        <v/>
      </c>
      <c r="DB163">
        <f t="shared" ca="1" si="46"/>
        <v>0</v>
      </c>
      <c r="DC163">
        <f t="shared" ca="1" si="47"/>
        <v>0</v>
      </c>
      <c r="DD163">
        <f t="shared" ca="1" si="48"/>
        <v>0</v>
      </c>
      <c r="DE163" t="str">
        <f t="shared" ca="1" si="44"/>
        <v/>
      </c>
      <c r="DF163" s="1" t="str">
        <f ca="1">IFERROR(DF162-DB162-DC162-DD162,"")</f>
        <v/>
      </c>
      <c r="DG163" s="1">
        <f ca="1">IF(DF163&lt;1,"",DG162)</f>
        <v>-105</v>
      </c>
      <c r="DH163" t="str">
        <f t="shared" ca="1" si="53"/>
        <v xml:space="preserve"> </v>
      </c>
      <c r="DK163">
        <f t="shared" ca="1" si="49"/>
        <v>1</v>
      </c>
      <c r="DM163">
        <f t="shared" ca="1" si="45"/>
        <v>1</v>
      </c>
      <c r="DN163">
        <f t="shared" ca="1" si="50"/>
        <v>1</v>
      </c>
      <c r="DO163">
        <f t="shared" ca="1" si="51"/>
        <v>1</v>
      </c>
    </row>
    <row r="164" spans="103:121" x14ac:dyDescent="0.25">
      <c r="CY164" s="1" t="s">
        <v>239</v>
      </c>
      <c r="CZ164" s="1" t="str">
        <f>$CZ$7</f>
        <v>Alexander Ashley</v>
      </c>
      <c r="DA164" t="str">
        <f t="shared" ca="1" si="43"/>
        <v/>
      </c>
      <c r="DB164">
        <f t="shared" ca="1" si="46"/>
        <v>0</v>
      </c>
      <c r="DC164">
        <f t="shared" ca="1" si="47"/>
        <v>0</v>
      </c>
      <c r="DD164">
        <f t="shared" ca="1" si="48"/>
        <v>0</v>
      </c>
      <c r="DE164" t="str">
        <f t="shared" ca="1" si="44"/>
        <v/>
      </c>
      <c r="DF164" s="1" t="str">
        <f ca="1">IFERROR(IF(DG164&lt;1,"",DF163),"")</f>
        <v/>
      </c>
      <c r="DG164" s="1">
        <f ca="1">IFERROR(DG163-DB163-DC163-DD163,"")</f>
        <v>-105</v>
      </c>
      <c r="DH164" t="str">
        <f t="shared" ca="1" si="53"/>
        <v xml:space="preserve"> </v>
      </c>
      <c r="DK164">
        <f t="shared" ca="1" si="49"/>
        <v>1</v>
      </c>
      <c r="DM164">
        <f t="shared" ca="1" si="45"/>
        <v>1</v>
      </c>
      <c r="DN164">
        <f t="shared" ca="1" si="50"/>
        <v>1</v>
      </c>
      <c r="DO164">
        <f t="shared" ca="1" si="51"/>
        <v>1</v>
      </c>
    </row>
    <row r="165" spans="103:121" x14ac:dyDescent="0.25">
      <c r="CY165" s="1" t="s">
        <v>240</v>
      </c>
      <c r="CZ165" s="1" t="str">
        <f>$CZ$6</f>
        <v>Chester Wilkinson</v>
      </c>
      <c r="DA165" t="str">
        <f t="shared" ca="1" si="43"/>
        <v/>
      </c>
      <c r="DB165">
        <f t="shared" ca="1" si="46"/>
        <v>0</v>
      </c>
      <c r="DC165">
        <f t="shared" ca="1" si="47"/>
        <v>26</v>
      </c>
      <c r="DD165">
        <f t="shared" ca="1" si="48"/>
        <v>0</v>
      </c>
      <c r="DE165" t="str">
        <f t="shared" ca="1" si="44"/>
        <v/>
      </c>
      <c r="DF165" s="1" t="str">
        <f ca="1">IFERROR(DF164-DB164-DC164-DD164,"")</f>
        <v/>
      </c>
      <c r="DG165" s="1">
        <f ca="1">IF(DF165&lt;1,"",DG164)</f>
        <v>-105</v>
      </c>
      <c r="DH165" t="str">
        <f t="shared" ca="1" si="53"/>
        <v xml:space="preserve"> </v>
      </c>
      <c r="DK165">
        <f t="shared" ca="1" si="49"/>
        <v>1</v>
      </c>
      <c r="DM165">
        <f t="shared" ca="1" si="45"/>
        <v>1</v>
      </c>
      <c r="DN165">
        <f t="shared" ca="1" si="50"/>
        <v>1</v>
      </c>
      <c r="DO165">
        <f t="shared" ca="1" si="51"/>
        <v>1</v>
      </c>
    </row>
    <row r="166" spans="103:121" x14ac:dyDescent="0.25">
      <c r="CY166" s="1" t="s">
        <v>241</v>
      </c>
      <c r="CZ166" s="1" t="str">
        <f>$CZ$7</f>
        <v>Alexander Ashley</v>
      </c>
      <c r="DA166" t="str">
        <f t="shared" ca="1" si="43"/>
        <v/>
      </c>
      <c r="DB166">
        <f t="shared" ca="1" si="46"/>
        <v>0</v>
      </c>
      <c r="DC166">
        <f t="shared" ca="1" si="47"/>
        <v>21</v>
      </c>
      <c r="DD166">
        <f t="shared" ca="1" si="48"/>
        <v>0</v>
      </c>
      <c r="DE166" t="str">
        <f t="shared" ca="1" si="44"/>
        <v/>
      </c>
      <c r="DF166" s="1" t="str">
        <f ca="1">IFERROR(IF(DG166&lt;1,"",DF165),"")</f>
        <v/>
      </c>
      <c r="DG166" s="1">
        <f ca="1">IFERROR(DG165-DB165-DC165-DD165,"")</f>
        <v>-131</v>
      </c>
      <c r="DH166" t="str">
        <f t="shared" ca="1" si="53"/>
        <v xml:space="preserve"> </v>
      </c>
      <c r="DK166">
        <f t="shared" ca="1" si="49"/>
        <v>1</v>
      </c>
      <c r="DM166">
        <f t="shared" ca="1" si="45"/>
        <v>1</v>
      </c>
      <c r="DN166">
        <f t="shared" ca="1" si="50"/>
        <v>1</v>
      </c>
      <c r="DO166">
        <f t="shared" ca="1" si="51"/>
        <v>1</v>
      </c>
      <c r="DQ166" t="s">
        <v>252</v>
      </c>
    </row>
    <row r="167" spans="103:121" x14ac:dyDescent="0.25">
      <c r="CY167" s="1" t="s">
        <v>242</v>
      </c>
      <c r="CZ167" s="1" t="str">
        <f>$CZ$6</f>
        <v>Chester Wilkinson</v>
      </c>
      <c r="DA167" t="str">
        <f t="shared" ca="1" si="43"/>
        <v/>
      </c>
      <c r="DB167">
        <f t="shared" ca="1" si="46"/>
        <v>0</v>
      </c>
      <c r="DC167">
        <f t="shared" ca="1" si="47"/>
        <v>0</v>
      </c>
      <c r="DD167">
        <f t="shared" ca="1" si="48"/>
        <v>0</v>
      </c>
      <c r="DE167" t="str">
        <f t="shared" ca="1" si="44"/>
        <v/>
      </c>
      <c r="DF167" s="1" t="str">
        <f ca="1">IFERROR(DF166-DB166-DC166-DD166,"")</f>
        <v/>
      </c>
      <c r="DG167" s="1">
        <f ca="1">IF(DF167&lt;1,"",DG166)</f>
        <v>-131</v>
      </c>
      <c r="DH167" t="str">
        <f t="shared" ca="1" si="53"/>
        <v xml:space="preserve"> </v>
      </c>
      <c r="DK167">
        <f t="shared" ca="1" si="49"/>
        <v>1</v>
      </c>
      <c r="DM167">
        <f t="shared" ca="1" si="45"/>
        <v>1</v>
      </c>
      <c r="DN167">
        <f t="shared" ca="1" si="50"/>
        <v>1</v>
      </c>
      <c r="DO167">
        <f t="shared" ca="1" si="51"/>
        <v>1</v>
      </c>
    </row>
    <row r="168" spans="103:121" x14ac:dyDescent="0.25">
      <c r="CY168" s="1" t="s">
        <v>243</v>
      </c>
      <c r="CZ168" s="1" t="str">
        <f>$CZ$7</f>
        <v>Alexander Ashley</v>
      </c>
      <c r="DA168" t="str">
        <f t="shared" ca="1" si="43"/>
        <v/>
      </c>
      <c r="DB168">
        <f t="shared" ca="1" si="46"/>
        <v>21</v>
      </c>
      <c r="DC168">
        <f t="shared" ca="1" si="47"/>
        <v>0</v>
      </c>
      <c r="DD168">
        <f t="shared" ca="1" si="48"/>
        <v>0</v>
      </c>
      <c r="DE168" t="str">
        <f t="shared" ca="1" si="44"/>
        <v/>
      </c>
      <c r="DF168" s="1" t="str">
        <f ca="1">IFERROR(IF(DG168&lt;1,"",DF167),"")</f>
        <v/>
      </c>
      <c r="DG168" s="1">
        <f ca="1">IFERROR(DG167-DB167-DC167-DD167,"")</f>
        <v>-131</v>
      </c>
      <c r="DH168" t="str">
        <f t="shared" ca="1" si="53"/>
        <v xml:space="preserve"> </v>
      </c>
      <c r="DK168">
        <f t="shared" ca="1" si="49"/>
        <v>1</v>
      </c>
      <c r="DM168">
        <f t="shared" ca="1" si="45"/>
        <v>1</v>
      </c>
      <c r="DN168">
        <f t="shared" ca="1" si="50"/>
        <v>1</v>
      </c>
      <c r="DO168">
        <f t="shared" ca="1" si="51"/>
        <v>1</v>
      </c>
    </row>
    <row r="169" spans="103:121" x14ac:dyDescent="0.25">
      <c r="CY169" s="1" t="s">
        <v>244</v>
      </c>
      <c r="CZ169" s="1" t="str">
        <f>$CZ$6</f>
        <v>Chester Wilkinson</v>
      </c>
      <c r="DA169" t="str">
        <f t="shared" ca="1" si="43"/>
        <v/>
      </c>
      <c r="DB169">
        <f t="shared" ca="1" si="46"/>
        <v>26</v>
      </c>
      <c r="DC169">
        <f t="shared" ca="1" si="47"/>
        <v>0</v>
      </c>
      <c r="DD169">
        <f t="shared" ca="1" si="48"/>
        <v>0</v>
      </c>
      <c r="DE169" t="str">
        <f t="shared" ca="1" si="44"/>
        <v/>
      </c>
      <c r="DF169" s="1" t="str">
        <f ca="1">IFERROR(DF168-DB168-DC168-DD168,"")</f>
        <v/>
      </c>
      <c r="DG169" s="1">
        <f ca="1">IF(DF169&lt;1,"",DG168)</f>
        <v>-131</v>
      </c>
      <c r="DH169" t="str">
        <f t="shared" ca="1" si="53"/>
        <v xml:space="preserve"> </v>
      </c>
      <c r="DK169">
        <f t="shared" ca="1" si="49"/>
        <v>1</v>
      </c>
      <c r="DM169">
        <f t="shared" ca="1" si="45"/>
        <v>1</v>
      </c>
      <c r="DN169">
        <f t="shared" ca="1" si="50"/>
        <v>1</v>
      </c>
      <c r="DO169">
        <f t="shared" ca="1" si="51"/>
        <v>1</v>
      </c>
    </row>
    <row r="170" spans="103:121" x14ac:dyDescent="0.25">
      <c r="CY170" s="1" t="s">
        <v>245</v>
      </c>
      <c r="CZ170" s="1" t="str">
        <f>$CZ$7</f>
        <v>Alexander Ashley</v>
      </c>
      <c r="DA170" t="str">
        <f t="shared" ca="1" si="43"/>
        <v/>
      </c>
      <c r="DB170">
        <f t="shared" ca="1" si="46"/>
        <v>0</v>
      </c>
      <c r="DC170">
        <f t="shared" ca="1" si="47"/>
        <v>0</v>
      </c>
      <c r="DD170">
        <f t="shared" ca="1" si="48"/>
        <v>0</v>
      </c>
      <c r="DE170" t="str">
        <f t="shared" ca="1" si="44"/>
        <v/>
      </c>
      <c r="DF170" s="1" t="str">
        <f ca="1">IFERROR(IF(DG170&lt;1,"",DF169),"")</f>
        <v/>
      </c>
      <c r="DG170" s="1">
        <f ca="1">IFERROR(DG169-DB169-DC169-DD169,"")</f>
        <v>-157</v>
      </c>
      <c r="DH170" t="str">
        <f t="shared" ca="1" si="53"/>
        <v xml:space="preserve"> </v>
      </c>
      <c r="DK170">
        <f t="shared" ca="1" si="49"/>
        <v>1</v>
      </c>
      <c r="DM170">
        <f t="shared" ca="1" si="45"/>
        <v>1</v>
      </c>
      <c r="DN170">
        <f t="shared" ca="1" si="50"/>
        <v>1</v>
      </c>
      <c r="DO170">
        <f t="shared" ca="1" si="51"/>
        <v>1</v>
      </c>
    </row>
    <row r="171" spans="103:121" x14ac:dyDescent="0.25">
      <c r="CY171" s="1" t="s">
        <v>246</v>
      </c>
      <c r="CZ171" s="1" t="str">
        <f>$CZ$6</f>
        <v>Chester Wilkinson</v>
      </c>
      <c r="DA171" t="str">
        <f t="shared" ca="1" si="43"/>
        <v/>
      </c>
      <c r="DB171">
        <f t="shared" ca="1" si="46"/>
        <v>0</v>
      </c>
      <c r="DC171">
        <f t="shared" ca="1" si="47"/>
        <v>0</v>
      </c>
      <c r="DD171">
        <f t="shared" ca="1" si="48"/>
        <v>0</v>
      </c>
      <c r="DE171" t="str">
        <f t="shared" ca="1" si="44"/>
        <v/>
      </c>
      <c r="DF171" s="1" t="str">
        <f ca="1">IFERROR(DF170-DB170-DC170-DD170,"")</f>
        <v/>
      </c>
      <c r="DG171" s="1">
        <f ca="1">IF(DF171&lt;1,"",DG170)</f>
        <v>-157</v>
      </c>
      <c r="DH171" t="str">
        <f t="shared" ca="1" si="53"/>
        <v xml:space="preserve"> </v>
      </c>
      <c r="DK171">
        <f t="shared" ca="1" si="49"/>
        <v>1</v>
      </c>
      <c r="DM171">
        <f t="shared" ca="1" si="45"/>
        <v>1</v>
      </c>
      <c r="DN171">
        <f t="shared" ca="1" si="50"/>
        <v>1</v>
      </c>
      <c r="DO171">
        <f t="shared" ca="1" si="51"/>
        <v>1</v>
      </c>
    </row>
    <row r="172" spans="103:121" x14ac:dyDescent="0.25">
      <c r="CY172" s="1" t="s">
        <v>247</v>
      </c>
      <c r="CZ172" s="1" t="str">
        <f>$CZ$7</f>
        <v>Alexander Ashley</v>
      </c>
      <c r="DA172" t="str">
        <f t="shared" ca="1" si="43"/>
        <v/>
      </c>
      <c r="DB172">
        <f t="shared" ca="1" si="46"/>
        <v>21</v>
      </c>
      <c r="DC172">
        <f t="shared" ca="1" si="47"/>
        <v>0</v>
      </c>
      <c r="DD172">
        <f t="shared" ca="1" si="48"/>
        <v>0</v>
      </c>
      <c r="DE172" t="str">
        <f t="shared" ca="1" si="44"/>
        <v/>
      </c>
      <c r="DF172" s="1" t="str">
        <f ca="1">IFERROR(IF(DG172&lt;1,"",DF171),"")</f>
        <v/>
      </c>
      <c r="DG172" s="1">
        <f ca="1">IFERROR(DG171-DB171-DC171-DD171,"")</f>
        <v>-157</v>
      </c>
      <c r="DH172" t="str">
        <f t="shared" ca="1" si="53"/>
        <v xml:space="preserve"> </v>
      </c>
      <c r="DK172">
        <f t="shared" ca="1" si="49"/>
        <v>1</v>
      </c>
      <c r="DM172">
        <f t="shared" ca="1" si="45"/>
        <v>1</v>
      </c>
      <c r="DN172">
        <f t="shared" ca="1" si="50"/>
        <v>1</v>
      </c>
      <c r="DO172">
        <f t="shared" ca="1" si="51"/>
        <v>1</v>
      </c>
    </row>
    <row r="173" spans="103:121" x14ac:dyDescent="0.25">
      <c r="CY173" s="1" t="s">
        <v>248</v>
      </c>
      <c r="CZ173" s="1" t="str">
        <f>$CZ$6</f>
        <v>Chester Wilkinson</v>
      </c>
      <c r="DA173" t="str">
        <f t="shared" ca="1" si="43"/>
        <v/>
      </c>
      <c r="DB173">
        <f t="shared" ca="1" si="46"/>
        <v>0</v>
      </c>
      <c r="DC173">
        <f t="shared" ca="1" si="47"/>
        <v>26</v>
      </c>
      <c r="DD173">
        <f t="shared" ca="1" si="48"/>
        <v>0</v>
      </c>
      <c r="DE173" t="str">
        <f t="shared" ca="1" si="44"/>
        <v/>
      </c>
      <c r="DF173" s="1" t="str">
        <f ca="1">IFERROR(DF172-DB172-DC172-DD172,"")</f>
        <v/>
      </c>
      <c r="DG173" s="1">
        <f ca="1">IF(DF173&lt;1,"",DG172)</f>
        <v>-157</v>
      </c>
      <c r="DH173" t="str">
        <f t="shared" ca="1" si="53"/>
        <v xml:space="preserve"> </v>
      </c>
      <c r="DK173">
        <f t="shared" ca="1" si="49"/>
        <v>1</v>
      </c>
      <c r="DM173">
        <f t="shared" ca="1" si="45"/>
        <v>1</v>
      </c>
      <c r="DN173">
        <f t="shared" ca="1" si="50"/>
        <v>1</v>
      </c>
      <c r="DO173">
        <f t="shared" ca="1" si="51"/>
        <v>1</v>
      </c>
    </row>
    <row r="174" spans="103:121" x14ac:dyDescent="0.25">
      <c r="CY174" s="1" t="s">
        <v>249</v>
      </c>
      <c r="CZ174" s="1" t="str">
        <f>$CZ$7</f>
        <v>Alexander Ashley</v>
      </c>
      <c r="DA174" t="str">
        <f t="shared" ca="1" si="43"/>
        <v/>
      </c>
      <c r="DB174">
        <f t="shared" ca="1" si="46"/>
        <v>21</v>
      </c>
      <c r="DC174">
        <f t="shared" ca="1" si="47"/>
        <v>0</v>
      </c>
      <c r="DD174">
        <f t="shared" ca="1" si="48"/>
        <v>0</v>
      </c>
      <c r="DE174" t="str">
        <f t="shared" ca="1" si="44"/>
        <v/>
      </c>
      <c r="DF174" s="1" t="str">
        <f ca="1">IFERROR(IF(DG174&lt;1,"",DF173),"")</f>
        <v/>
      </c>
      <c r="DG174" s="1">
        <f ca="1">IFERROR(DG173-DB173-DC173-DD173,"")</f>
        <v>-183</v>
      </c>
      <c r="DH174" t="str">
        <f t="shared" ca="1" si="53"/>
        <v xml:space="preserve"> </v>
      </c>
      <c r="DK174">
        <f t="shared" ca="1" si="49"/>
        <v>1</v>
      </c>
      <c r="DM174">
        <f t="shared" ca="1" si="45"/>
        <v>1</v>
      </c>
      <c r="DN174">
        <f t="shared" ca="1" si="50"/>
        <v>1</v>
      </c>
      <c r="DO174">
        <f t="shared" ca="1" si="51"/>
        <v>1</v>
      </c>
    </row>
    <row r="175" spans="103:121" x14ac:dyDescent="0.25">
      <c r="DF175" s="34"/>
      <c r="DG175" s="34"/>
    </row>
  </sheetData>
  <mergeCells count="5">
    <mergeCell ref="DA8:DG8"/>
    <mergeCell ref="DQ9:DQ13"/>
    <mergeCell ref="DA10:DG10"/>
    <mergeCell ref="DB66:DD67"/>
    <mergeCell ref="DA68:DG68"/>
  </mergeCells>
  <conditionalFormatting sqref="DF125:DG153">
    <cfRule type="cellIs" dxfId="14" priority="5" operator="lessThan">
      <formula>1</formula>
    </cfRule>
  </conditionalFormatting>
  <conditionalFormatting sqref="DF154:DG167">
    <cfRule type="cellIs" dxfId="13" priority="4" operator="lessThan">
      <formula>1</formula>
    </cfRule>
  </conditionalFormatting>
  <conditionalFormatting sqref="DF168:DG171">
    <cfRule type="cellIs" dxfId="12" priority="3" operator="lessThan">
      <formula>1</formula>
    </cfRule>
  </conditionalFormatting>
  <conditionalFormatting sqref="DF172:DG173">
    <cfRule type="cellIs" dxfId="11" priority="2" operator="lessThan">
      <formula>1</formula>
    </cfRule>
  </conditionalFormatting>
  <conditionalFormatting sqref="DF174:DG174">
    <cfRule type="cellIs" dxfId="10" priority="1" operator="lessThan">
      <formula>1</formula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8ED86B9-8424-4829-B36E-606120F6A70D}">
          <x14:formula1>
            <xm:f>Chars!$A$2:$A$30</xm:f>
          </x14:formula1>
          <xm:sqref>CZ6:CZ7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49023-D81E-4277-A70E-4A90CA5B1CC1}">
  <dimension ref="A1:DY175"/>
  <sheetViews>
    <sheetView zoomScaleNormal="100" workbookViewId="0">
      <pane xSplit="1" ySplit="1" topLeftCell="CQ119" activePane="bottomRight" state="frozen"/>
      <selection pane="topRight" activeCell="B1" sqref="B1"/>
      <selection pane="bottomLeft" activeCell="A2" sqref="A2"/>
      <selection pane="bottomRight" activeCell="DA125" sqref="DA125:DA174"/>
    </sheetView>
  </sheetViews>
  <sheetFormatPr defaultRowHeight="15" x14ac:dyDescent="0.25"/>
  <cols>
    <col min="1" max="1" width="9.140625" style="1"/>
    <col min="2" max="2" width="4" style="1" customWidth="1"/>
    <col min="3" max="3" width="4" customWidth="1"/>
    <col min="4" max="102" width="3.7109375" customWidth="1"/>
    <col min="104" max="104" width="31.85546875" customWidth="1"/>
    <col min="106" max="106" width="10.28515625" bestFit="1" customWidth="1"/>
    <col min="108" max="108" width="10" customWidth="1"/>
    <col min="110" max="110" width="10.28515625" customWidth="1"/>
    <col min="126" max="126" width="20.42578125" customWidth="1"/>
    <col min="127" max="127" width="21.42578125" customWidth="1"/>
    <col min="129" max="129" width="28.140625" customWidth="1"/>
  </cols>
  <sheetData>
    <row r="1" spans="1:129" s="1" customFormat="1" ht="15.75" thickBot="1" x14ac:dyDescent="0.3">
      <c r="A1" s="1" t="s">
        <v>27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DA1" s="6" t="s">
        <v>0</v>
      </c>
      <c r="DB1" s="6" t="s">
        <v>1</v>
      </c>
      <c r="DC1" s="6" t="s">
        <v>2</v>
      </c>
      <c r="DD1" s="6" t="s">
        <v>3</v>
      </c>
      <c r="DE1" s="7" t="s">
        <v>4</v>
      </c>
      <c r="DF1" s="7" t="s">
        <v>5</v>
      </c>
      <c r="DG1" s="7" t="s">
        <v>6</v>
      </c>
    </row>
    <row r="2" spans="1:129" ht="16.5" thickBot="1" x14ac:dyDescent="0.3">
      <c r="A2" s="1">
        <v>40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4">
        <v>1</v>
      </c>
      <c r="AG2" s="4">
        <v>1</v>
      </c>
      <c r="AH2" s="4">
        <v>1</v>
      </c>
      <c r="AI2" s="4">
        <v>1</v>
      </c>
      <c r="AJ2" s="4">
        <v>1</v>
      </c>
      <c r="AK2" s="4">
        <v>1</v>
      </c>
      <c r="AL2" s="4">
        <v>1</v>
      </c>
      <c r="AM2" s="4">
        <v>1</v>
      </c>
      <c r="AN2" s="4">
        <v>1</v>
      </c>
      <c r="AO2" s="4">
        <v>1</v>
      </c>
      <c r="AP2" s="4">
        <v>1</v>
      </c>
      <c r="AQ2" s="4">
        <v>1</v>
      </c>
      <c r="AR2" s="4">
        <v>1</v>
      </c>
      <c r="AS2" s="4">
        <v>1</v>
      </c>
      <c r="AT2" s="4">
        <v>1</v>
      </c>
      <c r="AU2" s="4">
        <v>1</v>
      </c>
      <c r="AV2" s="4">
        <v>1</v>
      </c>
      <c r="AW2" s="4">
        <v>1</v>
      </c>
      <c r="AX2" s="4">
        <v>1</v>
      </c>
      <c r="AY2" s="4">
        <v>1</v>
      </c>
      <c r="AZ2" s="4">
        <v>1</v>
      </c>
      <c r="BA2" s="4">
        <v>1</v>
      </c>
      <c r="BB2" s="4">
        <v>1</v>
      </c>
      <c r="BC2" s="4">
        <v>1</v>
      </c>
      <c r="BD2" s="4">
        <v>1</v>
      </c>
      <c r="BE2" s="4">
        <v>1</v>
      </c>
      <c r="BF2" s="4">
        <v>1</v>
      </c>
      <c r="BG2" s="4">
        <v>1</v>
      </c>
      <c r="BH2" s="4">
        <v>1</v>
      </c>
      <c r="BI2" s="4">
        <v>1</v>
      </c>
      <c r="BJ2" s="3">
        <v>3</v>
      </c>
      <c r="BK2" s="3">
        <v>3</v>
      </c>
      <c r="BL2" s="3">
        <v>3</v>
      </c>
      <c r="BM2" s="3">
        <v>3</v>
      </c>
      <c r="BN2" s="3">
        <v>3</v>
      </c>
      <c r="BO2" s="3">
        <v>3</v>
      </c>
      <c r="BP2" s="3">
        <v>3</v>
      </c>
      <c r="BQ2" s="3">
        <v>3</v>
      </c>
      <c r="BR2" s="3">
        <v>3</v>
      </c>
      <c r="BS2" s="3">
        <v>3</v>
      </c>
      <c r="BT2" s="3">
        <v>3</v>
      </c>
      <c r="BU2" s="3">
        <v>3</v>
      </c>
      <c r="BV2" s="3">
        <v>3</v>
      </c>
      <c r="BW2" s="3">
        <v>3</v>
      </c>
      <c r="BX2" s="3">
        <v>3</v>
      </c>
      <c r="BY2" s="3">
        <v>3</v>
      </c>
      <c r="BZ2" s="3">
        <v>3</v>
      </c>
      <c r="CA2" s="3">
        <v>3</v>
      </c>
      <c r="CB2" s="3">
        <v>3</v>
      </c>
      <c r="CC2" s="3">
        <v>3</v>
      </c>
      <c r="CD2" s="3">
        <v>3</v>
      </c>
      <c r="CE2" s="3">
        <v>3</v>
      </c>
      <c r="CF2" s="3">
        <v>3</v>
      </c>
      <c r="CG2" s="3">
        <v>3</v>
      </c>
      <c r="CH2" s="3">
        <v>3</v>
      </c>
      <c r="CI2" s="3">
        <v>3</v>
      </c>
      <c r="CJ2" s="3">
        <v>3</v>
      </c>
      <c r="CK2" s="3">
        <v>3</v>
      </c>
      <c r="CL2" s="3">
        <v>3</v>
      </c>
      <c r="CM2" s="3">
        <v>3</v>
      </c>
      <c r="CN2" s="2">
        <v>5</v>
      </c>
      <c r="CO2" s="2">
        <v>5</v>
      </c>
      <c r="CP2" s="2">
        <v>5</v>
      </c>
      <c r="CQ2" s="2">
        <v>5</v>
      </c>
      <c r="CR2" s="2">
        <v>5</v>
      </c>
      <c r="CS2" s="2">
        <v>5</v>
      </c>
      <c r="CT2" s="2">
        <v>5</v>
      </c>
      <c r="CU2" s="2">
        <v>5</v>
      </c>
      <c r="CV2" s="2">
        <v>5</v>
      </c>
      <c r="CW2" s="2">
        <v>5</v>
      </c>
      <c r="CZ2" s="1" t="s">
        <v>24</v>
      </c>
      <c r="DA2">
        <v>1</v>
      </c>
      <c r="DB2">
        <v>10</v>
      </c>
      <c r="DC2">
        <v>20</v>
      </c>
      <c r="DD2">
        <v>30</v>
      </c>
      <c r="DE2">
        <v>40</v>
      </c>
      <c r="DF2">
        <v>30</v>
      </c>
      <c r="DG2">
        <v>20</v>
      </c>
      <c r="DT2" s="10" t="s">
        <v>29</v>
      </c>
      <c r="DU2" s="10" t="s">
        <v>30</v>
      </c>
      <c r="DV2" s="10" t="s">
        <v>31</v>
      </c>
      <c r="DW2" s="10" t="s">
        <v>32</v>
      </c>
      <c r="DX2" s="11">
        <v>2</v>
      </c>
      <c r="DY2" s="10" t="s">
        <v>101</v>
      </c>
    </row>
    <row r="3" spans="1:129" ht="39.75" customHeight="1" thickBot="1" x14ac:dyDescent="0.3">
      <c r="A3" s="1">
        <v>39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4">
        <v>1</v>
      </c>
      <c r="AL3" s="4">
        <v>1</v>
      </c>
      <c r="AM3" s="4">
        <v>1</v>
      </c>
      <c r="AN3" s="4">
        <v>1</v>
      </c>
      <c r="AO3" s="4">
        <v>1</v>
      </c>
      <c r="AP3" s="4">
        <v>1</v>
      </c>
      <c r="AQ3" s="4">
        <v>1</v>
      </c>
      <c r="AR3" s="4">
        <v>1</v>
      </c>
      <c r="AS3" s="4">
        <v>1</v>
      </c>
      <c r="AT3" s="4">
        <v>1</v>
      </c>
      <c r="AU3" s="4">
        <v>1</v>
      </c>
      <c r="AV3" s="4">
        <v>1</v>
      </c>
      <c r="AW3" s="4">
        <v>1</v>
      </c>
      <c r="AX3" s="4">
        <v>1</v>
      </c>
      <c r="AY3" s="4">
        <v>1</v>
      </c>
      <c r="AZ3" s="4">
        <v>1</v>
      </c>
      <c r="BA3" s="4">
        <v>1</v>
      </c>
      <c r="BB3" s="4">
        <v>1</v>
      </c>
      <c r="BC3" s="4">
        <v>1</v>
      </c>
      <c r="BD3" s="4">
        <v>1</v>
      </c>
      <c r="BE3" s="4">
        <v>1</v>
      </c>
      <c r="BF3" s="4">
        <v>1</v>
      </c>
      <c r="BG3" s="4">
        <v>1</v>
      </c>
      <c r="BH3" s="4">
        <v>1</v>
      </c>
      <c r="BI3" s="4">
        <v>1</v>
      </c>
      <c r="BJ3" s="4">
        <v>1</v>
      </c>
      <c r="BK3" s="4">
        <v>1</v>
      </c>
      <c r="BL3" s="4">
        <v>1</v>
      </c>
      <c r="BM3" s="4">
        <v>1</v>
      </c>
      <c r="BN3" s="4">
        <v>1</v>
      </c>
      <c r="BO3" s="3">
        <v>3</v>
      </c>
      <c r="BP3" s="3">
        <v>3</v>
      </c>
      <c r="BQ3" s="3">
        <v>3</v>
      </c>
      <c r="BR3" s="3">
        <v>3</v>
      </c>
      <c r="BS3" s="3">
        <v>3</v>
      </c>
      <c r="BT3" s="3">
        <v>3</v>
      </c>
      <c r="BU3" s="3">
        <v>3</v>
      </c>
      <c r="BV3" s="3">
        <v>3</v>
      </c>
      <c r="BW3" s="3">
        <v>3</v>
      </c>
      <c r="BX3" s="3">
        <v>3</v>
      </c>
      <c r="BY3" s="3">
        <v>3</v>
      </c>
      <c r="BZ3" s="3">
        <v>3</v>
      </c>
      <c r="CA3" s="3">
        <v>3</v>
      </c>
      <c r="CB3" s="3">
        <v>3</v>
      </c>
      <c r="CC3" s="3">
        <v>3</v>
      </c>
      <c r="CD3" s="3">
        <v>3</v>
      </c>
      <c r="CE3" s="3">
        <v>3</v>
      </c>
      <c r="CF3" s="3">
        <v>3</v>
      </c>
      <c r="CG3" s="3">
        <v>3</v>
      </c>
      <c r="CH3" s="3">
        <v>3</v>
      </c>
      <c r="CI3" s="3">
        <v>3</v>
      </c>
      <c r="CJ3" s="3">
        <v>3</v>
      </c>
      <c r="CK3" s="3">
        <v>3</v>
      </c>
      <c r="CL3" s="3">
        <v>3</v>
      </c>
      <c r="CM3" s="3">
        <v>3</v>
      </c>
      <c r="CN3" s="3">
        <v>3</v>
      </c>
      <c r="CO3" s="3">
        <v>3</v>
      </c>
      <c r="CP3" s="3">
        <v>3</v>
      </c>
      <c r="CQ3" s="3">
        <v>3</v>
      </c>
      <c r="CR3" s="2">
        <v>5</v>
      </c>
      <c r="CS3" s="2">
        <v>5</v>
      </c>
      <c r="CT3" s="2">
        <v>5</v>
      </c>
      <c r="CU3" s="2">
        <v>5</v>
      </c>
      <c r="CV3" s="2">
        <v>5</v>
      </c>
      <c r="CW3" s="2">
        <v>5</v>
      </c>
      <c r="CZ3" s="1" t="s">
        <v>7</v>
      </c>
      <c r="DA3">
        <v>50</v>
      </c>
      <c r="DB3">
        <v>20</v>
      </c>
      <c r="DC3">
        <v>90</v>
      </c>
      <c r="DD3">
        <v>80</v>
      </c>
      <c r="DE3">
        <v>70</v>
      </c>
      <c r="DF3">
        <v>60</v>
      </c>
      <c r="DG3">
        <v>50</v>
      </c>
      <c r="DI3" t="s">
        <v>106</v>
      </c>
      <c r="DT3" s="10" t="s">
        <v>33</v>
      </c>
      <c r="DU3" s="10" t="s">
        <v>34</v>
      </c>
      <c r="DV3" s="10" t="s">
        <v>35</v>
      </c>
      <c r="DW3" s="10" t="s">
        <v>36</v>
      </c>
      <c r="DX3" s="11">
        <v>2</v>
      </c>
      <c r="DY3" s="10" t="s">
        <v>102</v>
      </c>
    </row>
    <row r="4" spans="1:129" ht="27" customHeight="1" thickBot="1" x14ac:dyDescent="0.3">
      <c r="A4" s="1">
        <v>38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4">
        <v>1</v>
      </c>
      <c r="AL4" s="4">
        <v>1</v>
      </c>
      <c r="AM4" s="4">
        <v>1</v>
      </c>
      <c r="AN4" s="4">
        <v>1</v>
      </c>
      <c r="AO4" s="4">
        <v>1</v>
      </c>
      <c r="AP4" s="4">
        <v>1</v>
      </c>
      <c r="AQ4" s="4">
        <v>1</v>
      </c>
      <c r="AR4" s="4">
        <v>1</v>
      </c>
      <c r="AS4" s="4">
        <v>1</v>
      </c>
      <c r="AT4" s="4">
        <v>1</v>
      </c>
      <c r="AU4" s="4">
        <v>1</v>
      </c>
      <c r="AV4" s="4">
        <v>1</v>
      </c>
      <c r="AW4" s="4">
        <v>1</v>
      </c>
      <c r="AX4" s="4">
        <v>1</v>
      </c>
      <c r="AY4" s="4">
        <v>1</v>
      </c>
      <c r="AZ4" s="4">
        <v>1</v>
      </c>
      <c r="BA4" s="4">
        <v>1</v>
      </c>
      <c r="BB4" s="4">
        <v>1</v>
      </c>
      <c r="BC4" s="4">
        <v>1</v>
      </c>
      <c r="BD4" s="4">
        <v>1</v>
      </c>
      <c r="BE4" s="4">
        <v>1</v>
      </c>
      <c r="BF4" s="4">
        <v>1</v>
      </c>
      <c r="BG4" s="4">
        <v>1</v>
      </c>
      <c r="BH4" s="4">
        <v>1</v>
      </c>
      <c r="BI4" s="4">
        <v>1</v>
      </c>
      <c r="BJ4" s="4">
        <v>1</v>
      </c>
      <c r="BK4" s="4">
        <v>1</v>
      </c>
      <c r="BL4" s="4">
        <v>1</v>
      </c>
      <c r="BM4" s="4">
        <v>1</v>
      </c>
      <c r="BN4" s="4">
        <v>1</v>
      </c>
      <c r="BO4" s="3">
        <v>3</v>
      </c>
      <c r="BP4" s="3">
        <v>3</v>
      </c>
      <c r="BQ4" s="3">
        <v>3</v>
      </c>
      <c r="BR4" s="3">
        <v>3</v>
      </c>
      <c r="BS4" s="3">
        <v>3</v>
      </c>
      <c r="BT4" s="3">
        <v>3</v>
      </c>
      <c r="BU4" s="3">
        <v>3</v>
      </c>
      <c r="BV4" s="3">
        <v>3</v>
      </c>
      <c r="BW4" s="3">
        <v>3</v>
      </c>
      <c r="BX4" s="3">
        <v>3</v>
      </c>
      <c r="BY4" s="3">
        <v>3</v>
      </c>
      <c r="BZ4" s="3">
        <v>3</v>
      </c>
      <c r="CA4" s="3">
        <v>3</v>
      </c>
      <c r="CB4" s="3">
        <v>3</v>
      </c>
      <c r="CC4" s="3">
        <v>3</v>
      </c>
      <c r="CD4" s="3">
        <v>3</v>
      </c>
      <c r="CE4" s="3">
        <v>3</v>
      </c>
      <c r="CF4" s="3">
        <v>3</v>
      </c>
      <c r="CG4" s="3">
        <v>3</v>
      </c>
      <c r="CH4" s="3">
        <v>3</v>
      </c>
      <c r="CI4" s="3">
        <v>3</v>
      </c>
      <c r="CJ4" s="3">
        <v>3</v>
      </c>
      <c r="CK4" s="3">
        <v>3</v>
      </c>
      <c r="CL4" s="3">
        <v>3</v>
      </c>
      <c r="CM4" s="3">
        <v>3</v>
      </c>
      <c r="CN4" s="3">
        <v>3</v>
      </c>
      <c r="CO4" s="3">
        <v>3</v>
      </c>
      <c r="CP4" s="3">
        <v>3</v>
      </c>
      <c r="CQ4" s="3">
        <v>3</v>
      </c>
      <c r="CR4" s="2">
        <v>5</v>
      </c>
      <c r="CS4" s="2">
        <v>5</v>
      </c>
      <c r="CT4" s="2">
        <v>5</v>
      </c>
      <c r="CU4" s="2">
        <v>5</v>
      </c>
      <c r="CV4" s="2">
        <v>5</v>
      </c>
      <c r="CW4" s="2">
        <v>5</v>
      </c>
      <c r="CZ4" s="1" t="s">
        <v>8</v>
      </c>
      <c r="DA4">
        <f>INDEX($B$2:$CW$42, MATCH(DA2,$A$2:$A$42,0), MATCH(DA3,$B$1:$CW$1,0))</f>
        <v>0</v>
      </c>
      <c r="DB4">
        <f t="shared" ref="DB4:DG4" si="0">INDEX($B$2:$CW$42, MATCH(DB2,$A$2:$A$42,0), MATCH(DB3,$B$1:$CW$1,0))</f>
        <v>0</v>
      </c>
      <c r="DC4">
        <f t="shared" si="0"/>
        <v>3</v>
      </c>
      <c r="DD4">
        <f t="shared" si="0"/>
        <v>3</v>
      </c>
      <c r="DE4">
        <f t="shared" si="0"/>
        <v>3</v>
      </c>
      <c r="DF4">
        <f t="shared" si="0"/>
        <v>1</v>
      </c>
      <c r="DG4">
        <f t="shared" si="0"/>
        <v>1</v>
      </c>
      <c r="DI4">
        <v>1</v>
      </c>
      <c r="DT4" s="10" t="s">
        <v>37</v>
      </c>
      <c r="DU4" s="10" t="s">
        <v>38</v>
      </c>
      <c r="DV4" s="10" t="s">
        <v>39</v>
      </c>
      <c r="DW4" s="10" t="s">
        <v>40</v>
      </c>
      <c r="DX4" s="11" t="s">
        <v>41</v>
      </c>
      <c r="DY4" s="28" t="s">
        <v>117</v>
      </c>
    </row>
    <row r="5" spans="1:129" ht="16.5" thickBot="1" x14ac:dyDescent="0.3">
      <c r="A5" s="1">
        <v>37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4">
        <v>1</v>
      </c>
      <c r="AL5" s="4">
        <v>1</v>
      </c>
      <c r="AM5" s="4">
        <v>1</v>
      </c>
      <c r="AN5" s="4">
        <v>1</v>
      </c>
      <c r="AO5" s="4">
        <v>1</v>
      </c>
      <c r="AP5" s="4">
        <v>1</v>
      </c>
      <c r="AQ5" s="4">
        <v>1</v>
      </c>
      <c r="AR5" s="4">
        <v>1</v>
      </c>
      <c r="AS5" s="4">
        <v>1</v>
      </c>
      <c r="AT5" s="4">
        <v>1</v>
      </c>
      <c r="AU5" s="4">
        <v>1</v>
      </c>
      <c r="AV5" s="4">
        <v>1</v>
      </c>
      <c r="AW5" s="4">
        <v>1</v>
      </c>
      <c r="AX5" s="4">
        <v>1</v>
      </c>
      <c r="AY5" s="4">
        <v>1</v>
      </c>
      <c r="AZ5" s="4">
        <v>1</v>
      </c>
      <c r="BA5" s="4">
        <v>1</v>
      </c>
      <c r="BB5" s="4">
        <v>1</v>
      </c>
      <c r="BC5" s="4">
        <v>1</v>
      </c>
      <c r="BD5" s="4">
        <v>1</v>
      </c>
      <c r="BE5" s="4">
        <v>1</v>
      </c>
      <c r="BF5" s="4">
        <v>1</v>
      </c>
      <c r="BG5" s="4">
        <v>1</v>
      </c>
      <c r="BH5" s="4">
        <v>1</v>
      </c>
      <c r="BI5" s="4">
        <v>1</v>
      </c>
      <c r="BJ5" s="4">
        <v>1</v>
      </c>
      <c r="BK5" s="4">
        <v>1</v>
      </c>
      <c r="BL5" s="4">
        <v>1</v>
      </c>
      <c r="BM5" s="4">
        <v>1</v>
      </c>
      <c r="BN5" s="4">
        <v>1</v>
      </c>
      <c r="BO5" s="3">
        <v>3</v>
      </c>
      <c r="BP5" s="3">
        <v>3</v>
      </c>
      <c r="BQ5" s="3">
        <v>3</v>
      </c>
      <c r="BR5" s="3">
        <v>3</v>
      </c>
      <c r="BS5" s="3">
        <v>3</v>
      </c>
      <c r="BT5" s="3">
        <v>3</v>
      </c>
      <c r="BU5" s="3">
        <v>3</v>
      </c>
      <c r="BV5" s="3">
        <v>3</v>
      </c>
      <c r="BW5" s="3">
        <v>3</v>
      </c>
      <c r="BX5" s="3">
        <v>3</v>
      </c>
      <c r="BY5" s="3">
        <v>3</v>
      </c>
      <c r="BZ5" s="3">
        <v>3</v>
      </c>
      <c r="CA5" s="3">
        <v>3</v>
      </c>
      <c r="CB5" s="3">
        <v>3</v>
      </c>
      <c r="CC5" s="3">
        <v>3</v>
      </c>
      <c r="CD5" s="3">
        <v>3</v>
      </c>
      <c r="CE5" s="3">
        <v>3</v>
      </c>
      <c r="CF5" s="3">
        <v>3</v>
      </c>
      <c r="CG5" s="3">
        <v>3</v>
      </c>
      <c r="CH5" s="3">
        <v>3</v>
      </c>
      <c r="CI5" s="3">
        <v>3</v>
      </c>
      <c r="CJ5" s="3">
        <v>3</v>
      </c>
      <c r="CK5" s="3">
        <v>3</v>
      </c>
      <c r="CL5" s="3">
        <v>3</v>
      </c>
      <c r="CM5" s="3">
        <v>3</v>
      </c>
      <c r="CN5" s="3">
        <v>3</v>
      </c>
      <c r="CO5" s="3">
        <v>3</v>
      </c>
      <c r="CP5" s="3">
        <v>3</v>
      </c>
      <c r="CQ5" s="3">
        <v>3</v>
      </c>
      <c r="CR5" s="2">
        <v>5</v>
      </c>
      <c r="CS5" s="2">
        <v>5</v>
      </c>
      <c r="CT5" s="2">
        <v>5</v>
      </c>
      <c r="CU5" s="2">
        <v>5</v>
      </c>
      <c r="CV5" s="2">
        <v>5</v>
      </c>
      <c r="CW5" s="2">
        <v>5</v>
      </c>
      <c r="DH5" t="s">
        <v>87</v>
      </c>
      <c r="DI5" t="s">
        <v>105</v>
      </c>
      <c r="DJ5" s="39" t="s">
        <v>227</v>
      </c>
      <c r="DK5" s="39" t="s">
        <v>228</v>
      </c>
      <c r="DL5" s="39" t="s">
        <v>229</v>
      </c>
      <c r="DT5" s="10" t="s">
        <v>42</v>
      </c>
      <c r="DU5" s="10" t="s">
        <v>34</v>
      </c>
      <c r="DV5" s="10" t="s">
        <v>43</v>
      </c>
      <c r="DW5" s="10" t="s">
        <v>44</v>
      </c>
      <c r="DX5" s="11" t="s">
        <v>45</v>
      </c>
      <c r="DY5" s="10" t="s">
        <v>103</v>
      </c>
    </row>
    <row r="6" spans="1:129" ht="16.5" thickBot="1" x14ac:dyDescent="0.3">
      <c r="A6" s="1">
        <v>36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4">
        <v>1</v>
      </c>
      <c r="AL6" s="4">
        <v>1</v>
      </c>
      <c r="AM6" s="4">
        <v>1</v>
      </c>
      <c r="AN6" s="4">
        <v>1</v>
      </c>
      <c r="AO6" s="4">
        <v>1</v>
      </c>
      <c r="AP6" s="4">
        <v>1</v>
      </c>
      <c r="AQ6" s="4">
        <v>1</v>
      </c>
      <c r="AR6" s="4">
        <v>1</v>
      </c>
      <c r="AS6" s="4">
        <v>1</v>
      </c>
      <c r="AT6" s="4">
        <v>1</v>
      </c>
      <c r="AU6" s="4">
        <v>1</v>
      </c>
      <c r="AV6" s="4">
        <v>1</v>
      </c>
      <c r="AW6" s="4">
        <v>1</v>
      </c>
      <c r="AX6" s="4">
        <v>1</v>
      </c>
      <c r="AY6" s="4">
        <v>1</v>
      </c>
      <c r="AZ6" s="4">
        <v>1</v>
      </c>
      <c r="BA6" s="4">
        <v>1</v>
      </c>
      <c r="BB6" s="4">
        <v>1</v>
      </c>
      <c r="BC6" s="4">
        <v>1</v>
      </c>
      <c r="BD6" s="4">
        <v>1</v>
      </c>
      <c r="BE6" s="4">
        <v>1</v>
      </c>
      <c r="BF6" s="4">
        <v>1</v>
      </c>
      <c r="BG6" s="4">
        <v>1</v>
      </c>
      <c r="BH6" s="4">
        <v>1</v>
      </c>
      <c r="BI6" s="4">
        <v>1</v>
      </c>
      <c r="BJ6" s="4">
        <v>1</v>
      </c>
      <c r="BK6" s="4">
        <v>1</v>
      </c>
      <c r="BL6" s="4">
        <v>1</v>
      </c>
      <c r="BM6" s="4">
        <v>1</v>
      </c>
      <c r="BN6" s="4">
        <v>1</v>
      </c>
      <c r="BO6" s="3">
        <v>3</v>
      </c>
      <c r="BP6" s="3">
        <v>3</v>
      </c>
      <c r="BQ6" s="3">
        <v>3</v>
      </c>
      <c r="BR6" s="3">
        <v>3</v>
      </c>
      <c r="BS6" s="3">
        <v>3</v>
      </c>
      <c r="BT6" s="3">
        <v>3</v>
      </c>
      <c r="BU6" s="3">
        <v>3</v>
      </c>
      <c r="BV6" s="3">
        <v>3</v>
      </c>
      <c r="BW6" s="3">
        <v>3</v>
      </c>
      <c r="BX6" s="3">
        <v>3</v>
      </c>
      <c r="BY6" s="3">
        <v>3</v>
      </c>
      <c r="BZ6" s="3">
        <v>3</v>
      </c>
      <c r="CA6" s="3">
        <v>3</v>
      </c>
      <c r="CB6" s="3">
        <v>3</v>
      </c>
      <c r="CC6" s="3">
        <v>3</v>
      </c>
      <c r="CD6" s="3">
        <v>3</v>
      </c>
      <c r="CE6" s="3">
        <v>3</v>
      </c>
      <c r="CF6" s="3">
        <v>3</v>
      </c>
      <c r="CG6" s="3">
        <v>3</v>
      </c>
      <c r="CH6" s="3">
        <v>3</v>
      </c>
      <c r="CI6" s="3">
        <v>3</v>
      </c>
      <c r="CJ6" s="3">
        <v>3</v>
      </c>
      <c r="CK6" s="3">
        <v>3</v>
      </c>
      <c r="CL6" s="3">
        <v>3</v>
      </c>
      <c r="CM6" s="3">
        <v>3</v>
      </c>
      <c r="CN6" s="3">
        <v>3</v>
      </c>
      <c r="CO6" s="3">
        <v>3</v>
      </c>
      <c r="CP6" s="3">
        <v>3</v>
      </c>
      <c r="CQ6" s="3">
        <v>3</v>
      </c>
      <c r="CR6" s="2">
        <v>5</v>
      </c>
      <c r="CS6" s="2">
        <v>5</v>
      </c>
      <c r="CT6" s="2">
        <v>5</v>
      </c>
      <c r="CU6" s="2">
        <v>5</v>
      </c>
      <c r="CV6" s="2">
        <v>5</v>
      </c>
      <c r="CW6" s="2">
        <v>5</v>
      </c>
      <c r="CZ6" s="29" t="str">
        <f>main!A2</f>
        <v>Chester Wilkinson</v>
      </c>
      <c r="DA6" s="30">
        <f>SUMIFS(Chars!B$2:B$30,Chars!$A$2:$A$30,calc4!$CZ$6)</f>
        <v>33</v>
      </c>
      <c r="DB6" s="30">
        <f>SUMIFS(Chars!C$2:C$30,Chars!$A$2:$A$30,calc4!$CZ$6)</f>
        <v>30</v>
      </c>
      <c r="DC6" s="30">
        <f>SUMIFS(Chars!D$2:D$30,Chars!$A$2:$A$30,calc4!$CZ$6)</f>
        <v>26</v>
      </c>
      <c r="DD6" s="30">
        <f>SUMIFS(Chars!E$2:E$30,Chars!$A$2:$A$30,calc4!$CZ$6)</f>
        <v>29</v>
      </c>
      <c r="DE6" s="30">
        <f>SUMIFS(Chars!F$2:F$30,Chars!$A$2:$A$30,calc4!$CZ$6)</f>
        <v>39</v>
      </c>
      <c r="DF6" s="30">
        <f>SUMIFS(Chars!G$2:G$30,Chars!$A$2:$A$30,calc4!$CZ$6)</f>
        <v>39</v>
      </c>
      <c r="DG6" s="30">
        <f>SUMIFS(Chars!H$2:H$30,Chars!$A$2:$A$30,calc4!$CZ$6)</f>
        <v>8</v>
      </c>
      <c r="DH6">
        <f>DA6+DB6+DE6+DF6</f>
        <v>141</v>
      </c>
      <c r="DI6">
        <f>$DI$4*(DA6+DB6+DC6+DD6)</f>
        <v>118</v>
      </c>
      <c r="DJ6" s="30">
        <f>SUMIFS(Chars!I$2:I$30,Chars!$A$2:$A$30,calc4!$CZ$6)</f>
        <v>0</v>
      </c>
      <c r="DK6" s="30">
        <f>SUMIFS(Chars!J$2:J$30,Chars!$A$2:$A$30,calc4!$CZ$6)</f>
        <v>0</v>
      </c>
      <c r="DL6" s="30">
        <f>SUMIFS(Chars!K$2:K$30,Chars!$A$2:$A$30,calc4!$CZ$6)</f>
        <v>19</v>
      </c>
      <c r="DT6" s="10" t="s">
        <v>46</v>
      </c>
      <c r="DU6" s="10" t="s">
        <v>38</v>
      </c>
      <c r="DV6" s="10" t="s">
        <v>47</v>
      </c>
      <c r="DW6" s="10" t="s">
        <v>48</v>
      </c>
      <c r="DX6" s="11" t="s">
        <v>41</v>
      </c>
      <c r="DY6" s="10" t="s">
        <v>119</v>
      </c>
    </row>
    <row r="7" spans="1:129" ht="15.75" thickBot="1" x14ac:dyDescent="0.3">
      <c r="A7" s="1">
        <v>35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4">
        <v>1</v>
      </c>
      <c r="AL7" s="4">
        <v>1</v>
      </c>
      <c r="AM7" s="4">
        <v>1</v>
      </c>
      <c r="AN7" s="4">
        <v>1</v>
      </c>
      <c r="AO7" s="4">
        <v>1</v>
      </c>
      <c r="AP7" s="4">
        <v>1</v>
      </c>
      <c r="AQ7" s="4">
        <v>1</v>
      </c>
      <c r="AR7" s="4">
        <v>1</v>
      </c>
      <c r="AS7" s="4">
        <v>1</v>
      </c>
      <c r="AT7" s="4">
        <v>1</v>
      </c>
      <c r="AU7" s="4">
        <v>1</v>
      </c>
      <c r="AV7" s="4">
        <v>1</v>
      </c>
      <c r="AW7" s="4">
        <v>1</v>
      </c>
      <c r="AX7" s="4">
        <v>1</v>
      </c>
      <c r="AY7" s="4">
        <v>1</v>
      </c>
      <c r="AZ7" s="4">
        <v>1</v>
      </c>
      <c r="BA7" s="4">
        <v>1</v>
      </c>
      <c r="BB7" s="4">
        <v>1</v>
      </c>
      <c r="BC7" s="4">
        <v>1</v>
      </c>
      <c r="BD7" s="4">
        <v>1</v>
      </c>
      <c r="BE7" s="4">
        <v>1</v>
      </c>
      <c r="BF7" s="4">
        <v>1</v>
      </c>
      <c r="BG7" s="4">
        <v>1</v>
      </c>
      <c r="BH7" s="4">
        <v>1</v>
      </c>
      <c r="BI7" s="4">
        <v>1</v>
      </c>
      <c r="BJ7" s="4">
        <v>1</v>
      </c>
      <c r="BK7" s="4">
        <v>1</v>
      </c>
      <c r="BL7" s="4">
        <v>1</v>
      </c>
      <c r="BM7" s="4">
        <v>1</v>
      </c>
      <c r="BN7" s="4">
        <v>1</v>
      </c>
      <c r="BO7" s="3">
        <v>3</v>
      </c>
      <c r="BP7" s="3">
        <v>3</v>
      </c>
      <c r="BQ7" s="3">
        <v>3</v>
      </c>
      <c r="BR7" s="3">
        <v>3</v>
      </c>
      <c r="BS7" s="3">
        <v>3</v>
      </c>
      <c r="BT7" s="3">
        <v>3</v>
      </c>
      <c r="BU7" s="3">
        <v>3</v>
      </c>
      <c r="BV7" s="3">
        <v>3</v>
      </c>
      <c r="BW7" s="3">
        <v>3</v>
      </c>
      <c r="BX7" s="3">
        <v>3</v>
      </c>
      <c r="BY7" s="3">
        <v>3</v>
      </c>
      <c r="BZ7" s="3">
        <v>3</v>
      </c>
      <c r="CA7" s="3">
        <v>3</v>
      </c>
      <c r="CB7" s="3">
        <v>3</v>
      </c>
      <c r="CC7" s="3">
        <v>3</v>
      </c>
      <c r="CD7" s="3">
        <v>3</v>
      </c>
      <c r="CE7" s="3">
        <v>3</v>
      </c>
      <c r="CF7" s="3">
        <v>3</v>
      </c>
      <c r="CG7" s="3">
        <v>3</v>
      </c>
      <c r="CH7" s="3">
        <v>3</v>
      </c>
      <c r="CI7" s="3">
        <v>3</v>
      </c>
      <c r="CJ7" s="3">
        <v>3</v>
      </c>
      <c r="CK7" s="3">
        <v>3</v>
      </c>
      <c r="CL7" s="3">
        <v>3</v>
      </c>
      <c r="CM7" s="3">
        <v>3</v>
      </c>
      <c r="CN7" s="3">
        <v>3</v>
      </c>
      <c r="CO7" s="3">
        <v>3</v>
      </c>
      <c r="CP7" s="3">
        <v>3</v>
      </c>
      <c r="CQ7" s="3">
        <v>3</v>
      </c>
      <c r="CR7" s="2">
        <v>5</v>
      </c>
      <c r="CS7" s="2">
        <v>5</v>
      </c>
      <c r="CT7" s="2">
        <v>5</v>
      </c>
      <c r="CU7" s="2">
        <v>5</v>
      </c>
      <c r="CV7" s="2">
        <v>5</v>
      </c>
      <c r="CW7" s="2">
        <v>5</v>
      </c>
      <c r="CZ7" s="29" t="str">
        <f>main!A3</f>
        <v>Alexander Ashley</v>
      </c>
      <c r="DA7" s="30">
        <f>SUMIFS(Chars!B$2:B$30,Chars!$A$2:$A$30,calc4!$CZ$7)</f>
        <v>8</v>
      </c>
      <c r="DB7" s="30">
        <f>SUMIFS(Chars!C$2:C$30,Chars!$A$2:$A$30,calc4!$CZ$7)</f>
        <v>25</v>
      </c>
      <c r="DC7" s="30">
        <f>SUMIFS(Chars!D$2:D$30,Chars!$A$2:$A$30,calc4!$CZ$7)</f>
        <v>21</v>
      </c>
      <c r="DD7" s="30">
        <f>SUMIFS(Chars!E$2:E$30,Chars!$A$2:$A$30,calc4!$CZ$7)</f>
        <v>27</v>
      </c>
      <c r="DE7" s="30">
        <f>SUMIFS(Chars!F$2:F$30,Chars!$A$2:$A$30,calc4!$CZ$7)</f>
        <v>14</v>
      </c>
      <c r="DF7" s="30">
        <f>SUMIFS(Chars!G$2:G$30,Chars!$A$2:$A$30,calc4!$CZ$7)</f>
        <v>6</v>
      </c>
      <c r="DG7" s="30">
        <f>SUMIFS(Chars!H$2:H$30,Chars!$A$2:$A$30,calc4!$CZ$7)</f>
        <v>12</v>
      </c>
      <c r="DH7">
        <f>DA7+DB7+DE7+DF7</f>
        <v>53</v>
      </c>
      <c r="DI7">
        <f>$DI$4*(DA7+DB7+DC7+DD7)</f>
        <v>81</v>
      </c>
      <c r="DJ7" s="30">
        <f>SUMIFS(Chars!I$2:I$30,Chars!$A$2:$A$30,calc4!$CZ$7)</f>
        <v>22</v>
      </c>
      <c r="DK7" s="30">
        <f>SUMIFS(Chars!J$2:J$30,Chars!$A$2:$A$30,calc4!$CZ$7)</f>
        <v>0</v>
      </c>
      <c r="DL7" s="30">
        <f>SUMIFS(Chars!K$2:K$30,Chars!$A$2:$A$30,calc4!$CZ$7)</f>
        <v>0</v>
      </c>
      <c r="DT7" s="22" t="s">
        <v>82</v>
      </c>
      <c r="DU7" s="22" t="s">
        <v>81</v>
      </c>
      <c r="DV7" s="22" t="s">
        <v>100</v>
      </c>
    </row>
    <row r="8" spans="1:129" ht="15.75" thickBot="1" x14ac:dyDescent="0.3">
      <c r="A8" s="1">
        <v>34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4">
        <v>1</v>
      </c>
      <c r="AL8" s="4">
        <v>1</v>
      </c>
      <c r="AM8" s="4">
        <v>1</v>
      </c>
      <c r="AN8" s="4">
        <v>1</v>
      </c>
      <c r="AO8" s="4">
        <v>1</v>
      </c>
      <c r="AP8" s="4">
        <v>1</v>
      </c>
      <c r="AQ8" s="4">
        <v>1</v>
      </c>
      <c r="AR8" s="4">
        <v>1</v>
      </c>
      <c r="AS8" s="4">
        <v>1</v>
      </c>
      <c r="AT8" s="4">
        <v>1</v>
      </c>
      <c r="AU8" s="4">
        <v>1</v>
      </c>
      <c r="AV8" s="4">
        <v>1</v>
      </c>
      <c r="AW8" s="4">
        <v>1</v>
      </c>
      <c r="AX8" s="4">
        <v>1</v>
      </c>
      <c r="AY8" s="4">
        <v>1</v>
      </c>
      <c r="AZ8" s="4">
        <v>1</v>
      </c>
      <c r="BA8" s="4">
        <v>1</v>
      </c>
      <c r="BB8" s="4">
        <v>1</v>
      </c>
      <c r="BC8" s="4">
        <v>1</v>
      </c>
      <c r="BD8" s="4">
        <v>1</v>
      </c>
      <c r="BE8" s="4">
        <v>1</v>
      </c>
      <c r="BF8" s="4">
        <v>1</v>
      </c>
      <c r="BG8" s="4">
        <v>1</v>
      </c>
      <c r="BH8" s="4">
        <v>1</v>
      </c>
      <c r="BI8" s="4">
        <v>1</v>
      </c>
      <c r="BJ8" s="4">
        <v>1</v>
      </c>
      <c r="BK8" s="4">
        <v>1</v>
      </c>
      <c r="BL8" s="4">
        <v>1</v>
      </c>
      <c r="BM8" s="4">
        <v>1</v>
      </c>
      <c r="BN8" s="4">
        <v>1</v>
      </c>
      <c r="BO8" s="3">
        <v>3</v>
      </c>
      <c r="BP8" s="3">
        <v>3</v>
      </c>
      <c r="BQ8" s="3">
        <v>3</v>
      </c>
      <c r="BR8" s="3">
        <v>3</v>
      </c>
      <c r="BS8" s="3">
        <v>3</v>
      </c>
      <c r="BT8" s="3">
        <v>3</v>
      </c>
      <c r="BU8" s="3">
        <v>3</v>
      </c>
      <c r="BV8" s="3">
        <v>3</v>
      </c>
      <c r="BW8" s="3">
        <v>3</v>
      </c>
      <c r="BX8" s="3">
        <v>3</v>
      </c>
      <c r="BY8" s="3">
        <v>3</v>
      </c>
      <c r="BZ8" s="3">
        <v>3</v>
      </c>
      <c r="CA8" s="3">
        <v>3</v>
      </c>
      <c r="CB8" s="3">
        <v>3</v>
      </c>
      <c r="CC8" s="3">
        <v>3</v>
      </c>
      <c r="CD8" s="3">
        <v>3</v>
      </c>
      <c r="CE8" s="3">
        <v>3</v>
      </c>
      <c r="CF8" s="3">
        <v>3</v>
      </c>
      <c r="CG8" s="3">
        <v>3</v>
      </c>
      <c r="CH8" s="3">
        <v>3</v>
      </c>
      <c r="CI8" s="3">
        <v>3</v>
      </c>
      <c r="CJ8" s="3">
        <v>3</v>
      </c>
      <c r="CK8" s="3">
        <v>3</v>
      </c>
      <c r="CL8" s="3">
        <v>3</v>
      </c>
      <c r="CM8" s="3">
        <v>3</v>
      </c>
      <c r="CN8" s="3">
        <v>3</v>
      </c>
      <c r="CO8" s="3">
        <v>3</v>
      </c>
      <c r="CP8" s="3">
        <v>3</v>
      </c>
      <c r="CQ8" s="3">
        <v>3</v>
      </c>
      <c r="CR8" s="2">
        <v>5</v>
      </c>
      <c r="CS8" s="2">
        <v>5</v>
      </c>
      <c r="CT8" s="2">
        <v>5</v>
      </c>
      <c r="CU8" s="2">
        <v>5</v>
      </c>
      <c r="CV8" s="2">
        <v>5</v>
      </c>
      <c r="CW8" s="2">
        <v>5</v>
      </c>
      <c r="CZ8" s="31"/>
      <c r="DA8" s="49"/>
      <c r="DB8" s="49"/>
      <c r="DC8" s="49"/>
      <c r="DD8" s="49"/>
      <c r="DE8" s="49"/>
      <c r="DF8" s="49"/>
      <c r="DG8" s="49"/>
      <c r="DT8">
        <v>0</v>
      </c>
      <c r="DU8">
        <v>2</v>
      </c>
      <c r="DV8" s="10" t="s">
        <v>32</v>
      </c>
    </row>
    <row r="9" spans="1:129" ht="30.75" thickBot="1" x14ac:dyDescent="0.3">
      <c r="A9" s="1">
        <v>33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4">
        <v>1</v>
      </c>
      <c r="AL9" s="4">
        <v>1</v>
      </c>
      <c r="AM9" s="4">
        <v>1</v>
      </c>
      <c r="AN9" s="4">
        <v>1</v>
      </c>
      <c r="AO9" s="4">
        <v>1</v>
      </c>
      <c r="AP9" s="4">
        <v>1</v>
      </c>
      <c r="AQ9" s="4">
        <v>1</v>
      </c>
      <c r="AR9" s="4">
        <v>1</v>
      </c>
      <c r="AS9" s="4">
        <v>1</v>
      </c>
      <c r="AT9" s="4">
        <v>1</v>
      </c>
      <c r="AU9" s="4">
        <v>1</v>
      </c>
      <c r="AV9" s="4">
        <v>1</v>
      </c>
      <c r="AW9" s="4">
        <v>1</v>
      </c>
      <c r="AX9" s="4">
        <v>1</v>
      </c>
      <c r="AY9" s="4">
        <v>1</v>
      </c>
      <c r="AZ9" s="4">
        <v>1</v>
      </c>
      <c r="BA9" s="4">
        <v>1</v>
      </c>
      <c r="BB9" s="4">
        <v>1</v>
      </c>
      <c r="BC9" s="4">
        <v>1</v>
      </c>
      <c r="BD9" s="4">
        <v>1</v>
      </c>
      <c r="BE9" s="4">
        <v>1</v>
      </c>
      <c r="BF9" s="4">
        <v>1</v>
      </c>
      <c r="BG9" s="4">
        <v>1</v>
      </c>
      <c r="BH9" s="4">
        <v>1</v>
      </c>
      <c r="BI9" s="4">
        <v>1</v>
      </c>
      <c r="BJ9" s="4">
        <v>1</v>
      </c>
      <c r="BK9" s="4">
        <v>1</v>
      </c>
      <c r="BL9" s="4">
        <v>1</v>
      </c>
      <c r="BM9" s="4">
        <v>1</v>
      </c>
      <c r="BN9" s="4">
        <v>1</v>
      </c>
      <c r="BO9" s="3">
        <v>3</v>
      </c>
      <c r="BP9" s="3">
        <v>3</v>
      </c>
      <c r="BQ9" s="3">
        <v>3</v>
      </c>
      <c r="BR9" s="3">
        <v>3</v>
      </c>
      <c r="BS9" s="3">
        <v>3</v>
      </c>
      <c r="BT9" s="3">
        <v>3</v>
      </c>
      <c r="BU9" s="3">
        <v>3</v>
      </c>
      <c r="BV9" s="3">
        <v>3</v>
      </c>
      <c r="BW9" s="3">
        <v>3</v>
      </c>
      <c r="BX9" s="3">
        <v>3</v>
      </c>
      <c r="BY9" s="3">
        <v>3</v>
      </c>
      <c r="BZ9" s="3">
        <v>3</v>
      </c>
      <c r="CA9" s="3">
        <v>3</v>
      </c>
      <c r="CB9" s="3">
        <v>3</v>
      </c>
      <c r="CC9" s="3">
        <v>3</v>
      </c>
      <c r="CD9" s="3">
        <v>3</v>
      </c>
      <c r="CE9" s="3">
        <v>3</v>
      </c>
      <c r="CF9" s="3">
        <v>3</v>
      </c>
      <c r="CG9" s="3">
        <v>3</v>
      </c>
      <c r="CH9" s="3">
        <v>3</v>
      </c>
      <c r="CI9" s="3">
        <v>3</v>
      </c>
      <c r="CJ9" s="3">
        <v>3</v>
      </c>
      <c r="CK9" s="3">
        <v>3</v>
      </c>
      <c r="CL9" s="3">
        <v>3</v>
      </c>
      <c r="CM9" s="3">
        <v>3</v>
      </c>
      <c r="CN9" s="3">
        <v>3</v>
      </c>
      <c r="CO9" s="3">
        <v>3</v>
      </c>
      <c r="CP9" s="3">
        <v>3</v>
      </c>
      <c r="CQ9" s="3">
        <v>3</v>
      </c>
      <c r="CR9" s="2">
        <v>5</v>
      </c>
      <c r="CS9" s="2">
        <v>5</v>
      </c>
      <c r="CT9" s="2">
        <v>5</v>
      </c>
      <c r="CU9" s="2">
        <v>5</v>
      </c>
      <c r="CV9" s="2">
        <v>5</v>
      </c>
      <c r="CW9" s="2">
        <v>5</v>
      </c>
      <c r="DP9" s="35" t="s">
        <v>49</v>
      </c>
      <c r="DQ9" s="46" t="s">
        <v>51</v>
      </c>
      <c r="DT9">
        <v>1</v>
      </c>
      <c r="DU9">
        <v>2</v>
      </c>
      <c r="DV9" s="10" t="s">
        <v>32</v>
      </c>
    </row>
    <row r="10" spans="1:129" ht="15.75" thickBot="1" x14ac:dyDescent="0.3">
      <c r="A10" s="1">
        <v>32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4">
        <v>1</v>
      </c>
      <c r="AL10" s="4">
        <v>1</v>
      </c>
      <c r="AM10" s="4">
        <v>1</v>
      </c>
      <c r="AN10" s="4">
        <v>1</v>
      </c>
      <c r="AO10" s="4">
        <v>1</v>
      </c>
      <c r="AP10" s="4">
        <v>1</v>
      </c>
      <c r="AQ10" s="4">
        <v>1</v>
      </c>
      <c r="AR10" s="4">
        <v>1</v>
      </c>
      <c r="AS10" s="4">
        <v>1</v>
      </c>
      <c r="AT10" s="4">
        <v>1</v>
      </c>
      <c r="AU10" s="4">
        <v>1</v>
      </c>
      <c r="AV10" s="4">
        <v>1</v>
      </c>
      <c r="AW10" s="4">
        <v>1</v>
      </c>
      <c r="AX10" s="4">
        <v>1</v>
      </c>
      <c r="AY10" s="4">
        <v>1</v>
      </c>
      <c r="AZ10" s="4">
        <v>1</v>
      </c>
      <c r="BA10" s="4">
        <v>1</v>
      </c>
      <c r="BB10" s="4">
        <v>1</v>
      </c>
      <c r="BC10" s="4">
        <v>1</v>
      </c>
      <c r="BD10" s="4">
        <v>1</v>
      </c>
      <c r="BE10" s="4">
        <v>1</v>
      </c>
      <c r="BF10" s="4">
        <v>1</v>
      </c>
      <c r="BG10" s="4">
        <v>1</v>
      </c>
      <c r="BH10" s="4">
        <v>1</v>
      </c>
      <c r="BI10" s="4">
        <v>1</v>
      </c>
      <c r="BJ10" s="4">
        <v>1</v>
      </c>
      <c r="BK10" s="4">
        <v>1</v>
      </c>
      <c r="BL10" s="4">
        <v>1</v>
      </c>
      <c r="BM10" s="4">
        <v>1</v>
      </c>
      <c r="BN10" s="4">
        <v>1</v>
      </c>
      <c r="BO10" s="3">
        <v>3</v>
      </c>
      <c r="BP10" s="3">
        <v>3</v>
      </c>
      <c r="BQ10" s="3">
        <v>3</v>
      </c>
      <c r="BR10" s="3">
        <v>3</v>
      </c>
      <c r="BS10" s="3">
        <v>3</v>
      </c>
      <c r="BT10" s="3">
        <v>3</v>
      </c>
      <c r="BU10" s="3">
        <v>3</v>
      </c>
      <c r="BV10" s="3">
        <v>3</v>
      </c>
      <c r="BW10" s="3">
        <v>3</v>
      </c>
      <c r="BX10" s="3">
        <v>3</v>
      </c>
      <c r="BY10" s="3">
        <v>3</v>
      </c>
      <c r="BZ10" s="3">
        <v>3</v>
      </c>
      <c r="CA10" s="3">
        <v>3</v>
      </c>
      <c r="CB10" s="3">
        <v>3</v>
      </c>
      <c r="CC10" s="3">
        <v>3</v>
      </c>
      <c r="CD10" s="3">
        <v>3</v>
      </c>
      <c r="CE10" s="3">
        <v>3</v>
      </c>
      <c r="CF10" s="3">
        <v>3</v>
      </c>
      <c r="CG10" s="3">
        <v>3</v>
      </c>
      <c r="CH10" s="3">
        <v>3</v>
      </c>
      <c r="CI10" s="3">
        <v>3</v>
      </c>
      <c r="CJ10" s="3">
        <v>3</v>
      </c>
      <c r="CK10" s="3">
        <v>3</v>
      </c>
      <c r="CL10" s="3">
        <v>3</v>
      </c>
      <c r="CM10" s="3">
        <v>3</v>
      </c>
      <c r="CN10" s="3">
        <v>3</v>
      </c>
      <c r="CO10" s="3">
        <v>3</v>
      </c>
      <c r="CP10" s="3">
        <v>3</v>
      </c>
      <c r="CQ10" s="3">
        <v>3</v>
      </c>
      <c r="CR10" s="2">
        <v>5</v>
      </c>
      <c r="CS10" s="2">
        <v>5</v>
      </c>
      <c r="CT10" s="2">
        <v>5</v>
      </c>
      <c r="CU10" s="2">
        <v>5</v>
      </c>
      <c r="CV10" s="2">
        <v>5</v>
      </c>
      <c r="CW10" s="2">
        <v>5</v>
      </c>
      <c r="DA10" s="45" t="s">
        <v>26</v>
      </c>
      <c r="DB10" s="45"/>
      <c r="DC10" s="45"/>
      <c r="DD10" s="45"/>
      <c r="DE10" s="45"/>
      <c r="DF10" s="45"/>
      <c r="DG10" s="45"/>
      <c r="DH10" s="1" t="s">
        <v>9</v>
      </c>
      <c r="DI10" s="1" t="s">
        <v>86</v>
      </c>
      <c r="DJ10" s="1" t="s">
        <v>88</v>
      </c>
      <c r="DP10" s="13"/>
      <c r="DQ10" s="47"/>
      <c r="DT10">
        <v>2</v>
      </c>
      <c r="DU10">
        <v>2</v>
      </c>
      <c r="DV10" s="10" t="s">
        <v>32</v>
      </c>
    </row>
    <row r="11" spans="1:129" ht="15.75" thickBot="1" x14ac:dyDescent="0.3">
      <c r="A11" s="1">
        <v>31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1</v>
      </c>
      <c r="AQ11" s="4">
        <v>1</v>
      </c>
      <c r="AR11" s="4">
        <v>1</v>
      </c>
      <c r="AS11" s="4">
        <v>1</v>
      </c>
      <c r="AT11" s="4">
        <v>1</v>
      </c>
      <c r="AU11" s="4">
        <v>1</v>
      </c>
      <c r="AV11" s="4">
        <v>1</v>
      </c>
      <c r="AW11" s="4">
        <v>1</v>
      </c>
      <c r="AX11" s="4">
        <v>1</v>
      </c>
      <c r="AY11" s="4">
        <v>1</v>
      </c>
      <c r="AZ11" s="4">
        <v>1</v>
      </c>
      <c r="BA11" s="4">
        <v>1</v>
      </c>
      <c r="BB11" s="4">
        <v>1</v>
      </c>
      <c r="BC11" s="4">
        <v>1</v>
      </c>
      <c r="BD11" s="4">
        <v>1</v>
      </c>
      <c r="BE11" s="4">
        <v>1</v>
      </c>
      <c r="BF11" s="4">
        <v>1</v>
      </c>
      <c r="BG11" s="4">
        <v>1</v>
      </c>
      <c r="BH11" s="4">
        <v>1</v>
      </c>
      <c r="BI11" s="4">
        <v>1</v>
      </c>
      <c r="BJ11" s="4">
        <v>1</v>
      </c>
      <c r="BK11" s="4">
        <v>1</v>
      </c>
      <c r="BL11" s="4">
        <v>1</v>
      </c>
      <c r="BM11" s="4">
        <v>1</v>
      </c>
      <c r="BN11" s="4">
        <v>1</v>
      </c>
      <c r="BO11" s="3">
        <v>3</v>
      </c>
      <c r="BP11" s="3">
        <v>3</v>
      </c>
      <c r="BQ11" s="3">
        <v>3</v>
      </c>
      <c r="BR11" s="3">
        <v>3</v>
      </c>
      <c r="BS11" s="3">
        <v>3</v>
      </c>
      <c r="BT11" s="3">
        <v>3</v>
      </c>
      <c r="BU11" s="3">
        <v>3</v>
      </c>
      <c r="BV11" s="3">
        <v>3</v>
      </c>
      <c r="BW11" s="3">
        <v>3</v>
      </c>
      <c r="BX11" s="3">
        <v>3</v>
      </c>
      <c r="BY11" s="3">
        <v>3</v>
      </c>
      <c r="BZ11" s="3">
        <v>3</v>
      </c>
      <c r="CA11" s="3">
        <v>3</v>
      </c>
      <c r="CB11" s="3">
        <v>3</v>
      </c>
      <c r="CC11" s="3">
        <v>3</v>
      </c>
      <c r="CD11" s="3">
        <v>3</v>
      </c>
      <c r="CE11" s="3">
        <v>3</v>
      </c>
      <c r="CF11" s="3">
        <v>3</v>
      </c>
      <c r="CG11" s="3">
        <v>3</v>
      </c>
      <c r="CH11" s="3">
        <v>3</v>
      </c>
      <c r="CI11" s="3">
        <v>3</v>
      </c>
      <c r="CJ11" s="3">
        <v>3</v>
      </c>
      <c r="CK11" s="3">
        <v>3</v>
      </c>
      <c r="CL11" s="3">
        <v>3</v>
      </c>
      <c r="CM11" s="3">
        <v>3</v>
      </c>
      <c r="CN11" s="3">
        <v>3</v>
      </c>
      <c r="CO11" s="3">
        <v>3</v>
      </c>
      <c r="CP11" s="3">
        <v>3</v>
      </c>
      <c r="CQ11" s="3">
        <v>3</v>
      </c>
      <c r="CR11" s="2">
        <v>5</v>
      </c>
      <c r="CS11" s="2">
        <v>5</v>
      </c>
      <c r="CT11" s="2">
        <v>5</v>
      </c>
      <c r="CU11" s="2">
        <v>5</v>
      </c>
      <c r="CV11" s="2">
        <v>5</v>
      </c>
      <c r="CW11" s="2">
        <v>5</v>
      </c>
      <c r="CY11" s="1" t="s">
        <v>10</v>
      </c>
      <c r="CZ11" s="1" t="str">
        <f>$CZ$6</f>
        <v>Chester Wilkinson</v>
      </c>
      <c r="DA11">
        <f ca="1">RANDBETWEEN(0,99)</f>
        <v>79</v>
      </c>
      <c r="DB11">
        <f t="shared" ref="DB11:DH26" ca="1" si="1">RANDBETWEEN(0,99)</f>
        <v>99</v>
      </c>
      <c r="DC11">
        <f t="shared" ca="1" si="1"/>
        <v>46</v>
      </c>
      <c r="DD11">
        <f t="shared" ca="1" si="1"/>
        <v>67</v>
      </c>
      <c r="DE11">
        <f t="shared" ca="1" si="1"/>
        <v>72</v>
      </c>
      <c r="DF11">
        <f t="shared" ca="1" si="1"/>
        <v>55</v>
      </c>
      <c r="DG11">
        <f t="shared" ca="1" si="1"/>
        <v>14</v>
      </c>
      <c r="DH11">
        <f t="shared" ca="1" si="1"/>
        <v>92</v>
      </c>
      <c r="DI11">
        <f>SUMIFS($DS$31:$DS$111,$DR$31:$DR$111,DB$6+DF$6)</f>
        <v>-4</v>
      </c>
      <c r="DJ11">
        <f>$DC$6</f>
        <v>26</v>
      </c>
      <c r="DP11" s="36" t="s">
        <v>1</v>
      </c>
      <c r="DQ11" s="47"/>
      <c r="DT11">
        <v>3</v>
      </c>
      <c r="DU11">
        <v>2</v>
      </c>
      <c r="DV11" s="10" t="s">
        <v>32</v>
      </c>
    </row>
    <row r="12" spans="1:129" ht="15.75" thickBot="1" x14ac:dyDescent="0.3">
      <c r="A12" s="1">
        <v>30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4">
        <v>1</v>
      </c>
      <c r="AL12" s="4">
        <v>1</v>
      </c>
      <c r="AM12" s="4">
        <v>1</v>
      </c>
      <c r="AN12" s="4">
        <v>1</v>
      </c>
      <c r="AO12" s="4">
        <v>1</v>
      </c>
      <c r="AP12" s="4">
        <v>1</v>
      </c>
      <c r="AQ12" s="4">
        <v>1</v>
      </c>
      <c r="AR12" s="4">
        <v>1</v>
      </c>
      <c r="AS12" s="4">
        <v>1</v>
      </c>
      <c r="AT12" s="4">
        <v>1</v>
      </c>
      <c r="AU12" s="4">
        <v>1</v>
      </c>
      <c r="AV12" s="4">
        <v>1</v>
      </c>
      <c r="AW12" s="4">
        <v>1</v>
      </c>
      <c r="AX12" s="4">
        <v>1</v>
      </c>
      <c r="AY12" s="4">
        <v>1</v>
      </c>
      <c r="AZ12" s="4">
        <v>1</v>
      </c>
      <c r="BA12" s="4">
        <v>1</v>
      </c>
      <c r="BB12" s="4">
        <v>1</v>
      </c>
      <c r="BC12" s="4">
        <v>1</v>
      </c>
      <c r="BD12" s="4">
        <v>1</v>
      </c>
      <c r="BE12" s="4">
        <v>1</v>
      </c>
      <c r="BF12" s="4">
        <v>1</v>
      </c>
      <c r="BG12" s="4">
        <v>1</v>
      </c>
      <c r="BH12" s="4">
        <v>1</v>
      </c>
      <c r="BI12" s="4">
        <v>1</v>
      </c>
      <c r="BJ12" s="4">
        <v>1</v>
      </c>
      <c r="BK12" s="4">
        <v>1</v>
      </c>
      <c r="BL12" s="4">
        <v>1</v>
      </c>
      <c r="BM12" s="4">
        <v>1</v>
      </c>
      <c r="BN12" s="4">
        <v>1</v>
      </c>
      <c r="BO12" s="3">
        <v>3</v>
      </c>
      <c r="BP12" s="3">
        <v>3</v>
      </c>
      <c r="BQ12" s="3">
        <v>3</v>
      </c>
      <c r="BR12" s="3">
        <v>3</v>
      </c>
      <c r="BS12" s="3">
        <v>3</v>
      </c>
      <c r="BT12" s="3">
        <v>3</v>
      </c>
      <c r="BU12" s="3">
        <v>3</v>
      </c>
      <c r="BV12" s="3">
        <v>3</v>
      </c>
      <c r="BW12" s="3">
        <v>3</v>
      </c>
      <c r="BX12" s="3">
        <v>3</v>
      </c>
      <c r="BY12" s="3">
        <v>3</v>
      </c>
      <c r="BZ12" s="3">
        <v>3</v>
      </c>
      <c r="CA12" s="3">
        <v>3</v>
      </c>
      <c r="CB12" s="3">
        <v>3</v>
      </c>
      <c r="CC12" s="3">
        <v>3</v>
      </c>
      <c r="CD12" s="3">
        <v>3</v>
      </c>
      <c r="CE12" s="3">
        <v>3</v>
      </c>
      <c r="CF12" s="3">
        <v>3</v>
      </c>
      <c r="CG12" s="3">
        <v>3</v>
      </c>
      <c r="CH12" s="3">
        <v>3</v>
      </c>
      <c r="CI12" s="3">
        <v>3</v>
      </c>
      <c r="CJ12" s="3">
        <v>3</v>
      </c>
      <c r="CK12" s="3">
        <v>3</v>
      </c>
      <c r="CL12" s="3">
        <v>3</v>
      </c>
      <c r="CM12" s="3">
        <v>3</v>
      </c>
      <c r="CN12" s="3">
        <v>3</v>
      </c>
      <c r="CO12" s="3">
        <v>3</v>
      </c>
      <c r="CP12" s="3">
        <v>3</v>
      </c>
      <c r="CQ12" s="3">
        <v>3</v>
      </c>
      <c r="CR12" s="2">
        <v>5</v>
      </c>
      <c r="CS12" s="2">
        <v>5</v>
      </c>
      <c r="CT12" s="2">
        <v>5</v>
      </c>
      <c r="CU12" s="2">
        <v>5</v>
      </c>
      <c r="CV12" s="2">
        <v>5</v>
      </c>
      <c r="CW12" s="2">
        <v>5</v>
      </c>
      <c r="CY12" s="1" t="s">
        <v>11</v>
      </c>
      <c r="CZ12" s="1" t="str">
        <f>$CZ$7</f>
        <v>Alexander Ashley</v>
      </c>
      <c r="DA12">
        <f t="shared" ref="DA12:DH27" ca="1" si="2">RANDBETWEEN(0,99)</f>
        <v>28</v>
      </c>
      <c r="DB12">
        <f t="shared" ca="1" si="1"/>
        <v>81</v>
      </c>
      <c r="DC12">
        <f t="shared" ca="1" si="1"/>
        <v>73</v>
      </c>
      <c r="DD12">
        <f t="shared" ca="1" si="1"/>
        <v>68</v>
      </c>
      <c r="DE12">
        <f t="shared" ca="1" si="1"/>
        <v>3</v>
      </c>
      <c r="DF12">
        <f t="shared" ca="1" si="1"/>
        <v>82</v>
      </c>
      <c r="DG12">
        <f t="shared" ca="1" si="1"/>
        <v>20</v>
      </c>
      <c r="DH12">
        <f t="shared" ca="1" si="1"/>
        <v>14</v>
      </c>
      <c r="DI12">
        <f>SUMIFS($DS$31:$DS$111,$DR$31:$DR$111,DB$7+DF$7)</f>
        <v>-2</v>
      </c>
      <c r="DJ12">
        <f>$DC$7</f>
        <v>21</v>
      </c>
      <c r="DP12" s="13"/>
      <c r="DQ12" s="47"/>
      <c r="DT12">
        <v>4</v>
      </c>
      <c r="DU12">
        <v>2</v>
      </c>
      <c r="DV12" s="10" t="s">
        <v>32</v>
      </c>
    </row>
    <row r="13" spans="1:129" ht="15.75" thickBot="1" x14ac:dyDescent="0.3">
      <c r="A13" s="1">
        <v>29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1</v>
      </c>
      <c r="BE13" s="4">
        <v>1</v>
      </c>
      <c r="BF13" s="4">
        <v>1</v>
      </c>
      <c r="BG13" s="4">
        <v>1</v>
      </c>
      <c r="BH13" s="4">
        <v>1</v>
      </c>
      <c r="BI13" s="4">
        <v>1</v>
      </c>
      <c r="BJ13" s="4">
        <v>1</v>
      </c>
      <c r="BK13" s="4">
        <v>1</v>
      </c>
      <c r="BL13" s="4">
        <v>1</v>
      </c>
      <c r="BM13" s="4">
        <v>1</v>
      </c>
      <c r="BN13" s="4">
        <v>1</v>
      </c>
      <c r="BO13" s="4">
        <v>1</v>
      </c>
      <c r="BP13" s="4">
        <v>1</v>
      </c>
      <c r="BQ13" s="4">
        <v>1</v>
      </c>
      <c r="BR13" s="4">
        <v>1</v>
      </c>
      <c r="BS13" s="4">
        <v>1</v>
      </c>
      <c r="BT13" s="3">
        <v>3</v>
      </c>
      <c r="BU13" s="3">
        <v>3</v>
      </c>
      <c r="BV13" s="3">
        <v>3</v>
      </c>
      <c r="BW13" s="3">
        <v>3</v>
      </c>
      <c r="BX13" s="3">
        <v>3</v>
      </c>
      <c r="BY13" s="3">
        <v>3</v>
      </c>
      <c r="BZ13" s="3">
        <v>3</v>
      </c>
      <c r="CA13" s="3">
        <v>3</v>
      </c>
      <c r="CB13" s="3">
        <v>3</v>
      </c>
      <c r="CC13" s="3">
        <v>3</v>
      </c>
      <c r="CD13" s="3">
        <v>3</v>
      </c>
      <c r="CE13" s="3">
        <v>3</v>
      </c>
      <c r="CF13" s="3">
        <v>3</v>
      </c>
      <c r="CG13" s="3">
        <v>3</v>
      </c>
      <c r="CH13" s="3">
        <v>3</v>
      </c>
      <c r="CI13" s="3">
        <v>3</v>
      </c>
      <c r="CJ13" s="3">
        <v>3</v>
      </c>
      <c r="CK13" s="3">
        <v>3</v>
      </c>
      <c r="CL13" s="3">
        <v>3</v>
      </c>
      <c r="CM13" s="3">
        <v>3</v>
      </c>
      <c r="CN13" s="3">
        <v>3</v>
      </c>
      <c r="CO13" s="3">
        <v>3</v>
      </c>
      <c r="CP13" s="3">
        <v>3</v>
      </c>
      <c r="CQ13" s="3">
        <v>3</v>
      </c>
      <c r="CR13" s="2">
        <v>5</v>
      </c>
      <c r="CS13" s="2">
        <v>5</v>
      </c>
      <c r="CT13" s="2">
        <v>5</v>
      </c>
      <c r="CU13" s="2">
        <v>5</v>
      </c>
      <c r="CV13" s="2">
        <v>5</v>
      </c>
      <c r="CW13" s="2">
        <v>5</v>
      </c>
      <c r="CY13" s="1" t="s">
        <v>12</v>
      </c>
      <c r="CZ13" s="1" t="str">
        <f>$CZ$6</f>
        <v>Chester Wilkinson</v>
      </c>
      <c r="DA13">
        <f t="shared" ca="1" si="2"/>
        <v>13</v>
      </c>
      <c r="DB13">
        <f t="shared" ca="1" si="1"/>
        <v>3</v>
      </c>
      <c r="DC13">
        <f t="shared" ca="1" si="1"/>
        <v>22</v>
      </c>
      <c r="DD13">
        <f t="shared" ca="1" si="1"/>
        <v>64</v>
      </c>
      <c r="DE13">
        <f t="shared" ca="1" si="1"/>
        <v>25</v>
      </c>
      <c r="DF13">
        <f t="shared" ca="1" si="1"/>
        <v>7</v>
      </c>
      <c r="DG13">
        <f t="shared" ca="1" si="1"/>
        <v>5</v>
      </c>
      <c r="DH13">
        <f t="shared" ca="1" si="1"/>
        <v>69</v>
      </c>
      <c r="DI13">
        <f>SUMIFS($DS$31:$DS$111,$DR$31:$DR$111,DB$6+DF$6)</f>
        <v>-4</v>
      </c>
      <c r="DJ13">
        <f>$DC$6</f>
        <v>26</v>
      </c>
      <c r="DP13" s="37" t="s">
        <v>50</v>
      </c>
      <c r="DQ13" s="48"/>
      <c r="DT13">
        <v>5</v>
      </c>
      <c r="DU13">
        <v>2</v>
      </c>
      <c r="DV13" s="10" t="s">
        <v>32</v>
      </c>
    </row>
    <row r="14" spans="1:129" ht="30.75" thickBot="1" x14ac:dyDescent="0.3">
      <c r="A14" s="1">
        <v>28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4">
        <v>1</v>
      </c>
      <c r="AQ14" s="4">
        <v>1</v>
      </c>
      <c r="AR14" s="4">
        <v>1</v>
      </c>
      <c r="AS14" s="4">
        <v>1</v>
      </c>
      <c r="AT14" s="4">
        <v>1</v>
      </c>
      <c r="AU14" s="4">
        <v>1</v>
      </c>
      <c r="AV14" s="4">
        <v>1</v>
      </c>
      <c r="AW14" s="4">
        <v>1</v>
      </c>
      <c r="AX14" s="4">
        <v>1</v>
      </c>
      <c r="AY14" s="4">
        <v>1</v>
      </c>
      <c r="AZ14" s="4">
        <v>1</v>
      </c>
      <c r="BA14" s="4">
        <v>1</v>
      </c>
      <c r="BB14" s="4">
        <v>1</v>
      </c>
      <c r="BC14" s="4">
        <v>1</v>
      </c>
      <c r="BD14" s="4">
        <v>1</v>
      </c>
      <c r="BE14" s="4">
        <v>1</v>
      </c>
      <c r="BF14" s="4">
        <v>1</v>
      </c>
      <c r="BG14" s="4">
        <v>1</v>
      </c>
      <c r="BH14" s="4">
        <v>1</v>
      </c>
      <c r="BI14" s="4">
        <v>1</v>
      </c>
      <c r="BJ14" s="4">
        <v>1</v>
      </c>
      <c r="BK14" s="4">
        <v>1</v>
      </c>
      <c r="BL14" s="4">
        <v>1</v>
      </c>
      <c r="BM14" s="4">
        <v>1</v>
      </c>
      <c r="BN14" s="4">
        <v>1</v>
      </c>
      <c r="BO14" s="4">
        <v>1</v>
      </c>
      <c r="BP14" s="4">
        <v>1</v>
      </c>
      <c r="BQ14" s="4">
        <v>1</v>
      </c>
      <c r="BR14" s="4">
        <v>1</v>
      </c>
      <c r="BS14" s="4">
        <v>1</v>
      </c>
      <c r="BT14" s="3">
        <v>3</v>
      </c>
      <c r="BU14" s="3">
        <v>3</v>
      </c>
      <c r="BV14" s="3">
        <v>3</v>
      </c>
      <c r="BW14" s="3">
        <v>3</v>
      </c>
      <c r="BX14" s="3">
        <v>3</v>
      </c>
      <c r="BY14" s="3">
        <v>3</v>
      </c>
      <c r="BZ14" s="3">
        <v>3</v>
      </c>
      <c r="CA14" s="3">
        <v>3</v>
      </c>
      <c r="CB14" s="3">
        <v>3</v>
      </c>
      <c r="CC14" s="3">
        <v>3</v>
      </c>
      <c r="CD14" s="3">
        <v>3</v>
      </c>
      <c r="CE14" s="3">
        <v>3</v>
      </c>
      <c r="CF14" s="3">
        <v>3</v>
      </c>
      <c r="CG14" s="3">
        <v>3</v>
      </c>
      <c r="CH14" s="3">
        <v>3</v>
      </c>
      <c r="CI14" s="3">
        <v>3</v>
      </c>
      <c r="CJ14" s="3">
        <v>3</v>
      </c>
      <c r="CK14" s="3">
        <v>3</v>
      </c>
      <c r="CL14" s="3">
        <v>3</v>
      </c>
      <c r="CM14" s="3">
        <v>3</v>
      </c>
      <c r="CN14" s="3">
        <v>3</v>
      </c>
      <c r="CO14" s="3">
        <v>3</v>
      </c>
      <c r="CP14" s="3">
        <v>3</v>
      </c>
      <c r="CQ14" s="3">
        <v>3</v>
      </c>
      <c r="CR14" s="2">
        <v>5</v>
      </c>
      <c r="CS14" s="2">
        <v>5</v>
      </c>
      <c r="CT14" s="2">
        <v>5</v>
      </c>
      <c r="CU14" s="2">
        <v>5</v>
      </c>
      <c r="CV14" s="2">
        <v>5</v>
      </c>
      <c r="CW14" s="2">
        <v>5</v>
      </c>
      <c r="CY14" s="1" t="s">
        <v>13</v>
      </c>
      <c r="CZ14" s="1" t="str">
        <f>$CZ$7</f>
        <v>Alexander Ashley</v>
      </c>
      <c r="DA14">
        <f t="shared" ca="1" si="2"/>
        <v>4</v>
      </c>
      <c r="DB14">
        <f t="shared" ca="1" si="1"/>
        <v>63</v>
      </c>
      <c r="DC14">
        <f t="shared" ca="1" si="1"/>
        <v>54</v>
      </c>
      <c r="DD14">
        <f t="shared" ca="1" si="1"/>
        <v>72</v>
      </c>
      <c r="DE14">
        <f t="shared" ca="1" si="1"/>
        <v>11</v>
      </c>
      <c r="DF14">
        <f t="shared" ca="1" si="1"/>
        <v>60</v>
      </c>
      <c r="DG14">
        <f t="shared" ca="1" si="1"/>
        <v>68</v>
      </c>
      <c r="DH14">
        <f t="shared" ca="1" si="1"/>
        <v>97</v>
      </c>
      <c r="DI14">
        <f>SUMIFS($DS$31:$DS$111,$DR$31:$DR$111,DB$7+DF$7)</f>
        <v>-2</v>
      </c>
      <c r="DJ14">
        <f>$DC$7</f>
        <v>21</v>
      </c>
      <c r="DP14" s="20" t="s">
        <v>52</v>
      </c>
      <c r="DQ14" s="16" t="s">
        <v>53</v>
      </c>
      <c r="DT14">
        <v>6</v>
      </c>
      <c r="DU14">
        <v>2</v>
      </c>
      <c r="DV14" s="10" t="s">
        <v>32</v>
      </c>
    </row>
    <row r="15" spans="1:129" ht="15.75" thickBot="1" x14ac:dyDescent="0.3">
      <c r="A15" s="1">
        <v>27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4">
        <v>1</v>
      </c>
      <c r="AQ15" s="4">
        <v>1</v>
      </c>
      <c r="AR15" s="4">
        <v>1</v>
      </c>
      <c r="AS15" s="4">
        <v>1</v>
      </c>
      <c r="AT15" s="4">
        <v>1</v>
      </c>
      <c r="AU15" s="4">
        <v>1</v>
      </c>
      <c r="AV15" s="4">
        <v>1</v>
      </c>
      <c r="AW15" s="4">
        <v>1</v>
      </c>
      <c r="AX15" s="4">
        <v>1</v>
      </c>
      <c r="AY15" s="4">
        <v>1</v>
      </c>
      <c r="AZ15" s="4">
        <v>1</v>
      </c>
      <c r="BA15" s="4">
        <v>1</v>
      </c>
      <c r="BB15" s="4">
        <v>1</v>
      </c>
      <c r="BC15" s="4">
        <v>1</v>
      </c>
      <c r="BD15" s="4">
        <v>1</v>
      </c>
      <c r="BE15" s="4">
        <v>1</v>
      </c>
      <c r="BF15" s="4">
        <v>1</v>
      </c>
      <c r="BG15" s="4">
        <v>1</v>
      </c>
      <c r="BH15" s="4">
        <v>1</v>
      </c>
      <c r="BI15" s="4">
        <v>1</v>
      </c>
      <c r="BJ15" s="4">
        <v>1</v>
      </c>
      <c r="BK15" s="4">
        <v>1</v>
      </c>
      <c r="BL15" s="4">
        <v>1</v>
      </c>
      <c r="BM15" s="4">
        <v>1</v>
      </c>
      <c r="BN15" s="4">
        <v>1</v>
      </c>
      <c r="BO15" s="4">
        <v>1</v>
      </c>
      <c r="BP15" s="4">
        <v>1</v>
      </c>
      <c r="BQ15" s="4">
        <v>1</v>
      </c>
      <c r="BR15" s="4">
        <v>1</v>
      </c>
      <c r="BS15" s="4">
        <v>1</v>
      </c>
      <c r="BT15" s="3">
        <v>3</v>
      </c>
      <c r="BU15" s="3">
        <v>3</v>
      </c>
      <c r="BV15" s="3">
        <v>3</v>
      </c>
      <c r="BW15" s="3">
        <v>3</v>
      </c>
      <c r="BX15" s="3">
        <v>3</v>
      </c>
      <c r="BY15" s="3">
        <v>3</v>
      </c>
      <c r="BZ15" s="3">
        <v>3</v>
      </c>
      <c r="CA15" s="3">
        <v>3</v>
      </c>
      <c r="CB15" s="3">
        <v>3</v>
      </c>
      <c r="CC15" s="3">
        <v>3</v>
      </c>
      <c r="CD15" s="3">
        <v>3</v>
      </c>
      <c r="CE15" s="3">
        <v>3</v>
      </c>
      <c r="CF15" s="3">
        <v>3</v>
      </c>
      <c r="CG15" s="3">
        <v>3</v>
      </c>
      <c r="CH15" s="3">
        <v>3</v>
      </c>
      <c r="CI15" s="3">
        <v>3</v>
      </c>
      <c r="CJ15" s="3">
        <v>3</v>
      </c>
      <c r="CK15" s="3">
        <v>3</v>
      </c>
      <c r="CL15" s="3">
        <v>3</v>
      </c>
      <c r="CM15" s="3">
        <v>3</v>
      </c>
      <c r="CN15" s="3">
        <v>3</v>
      </c>
      <c r="CO15" s="3">
        <v>3</v>
      </c>
      <c r="CP15" s="3">
        <v>3</v>
      </c>
      <c r="CQ15" s="3">
        <v>3</v>
      </c>
      <c r="CR15" s="2">
        <v>5</v>
      </c>
      <c r="CS15" s="2">
        <v>5</v>
      </c>
      <c r="CT15" s="2">
        <v>5</v>
      </c>
      <c r="CU15" s="2">
        <v>5</v>
      </c>
      <c r="CV15" s="2">
        <v>5</v>
      </c>
      <c r="CW15" s="2">
        <v>5</v>
      </c>
      <c r="CY15" s="1" t="s">
        <v>14</v>
      </c>
      <c r="CZ15" s="1" t="str">
        <f>$CZ$6</f>
        <v>Chester Wilkinson</v>
      </c>
      <c r="DA15">
        <f t="shared" ca="1" si="2"/>
        <v>17</v>
      </c>
      <c r="DB15">
        <f t="shared" ca="1" si="1"/>
        <v>70</v>
      </c>
      <c r="DC15">
        <f t="shared" ca="1" si="1"/>
        <v>18</v>
      </c>
      <c r="DD15">
        <f t="shared" ca="1" si="1"/>
        <v>27</v>
      </c>
      <c r="DE15">
        <f t="shared" ca="1" si="1"/>
        <v>74</v>
      </c>
      <c r="DF15">
        <f t="shared" ca="1" si="1"/>
        <v>97</v>
      </c>
      <c r="DG15">
        <f t="shared" ca="1" si="1"/>
        <v>10</v>
      </c>
      <c r="DH15">
        <f t="shared" ca="1" si="1"/>
        <v>48</v>
      </c>
      <c r="DI15">
        <f>SUMIFS($DS$31:$DS$111,$DR$31:$DR$111,DB$6+DF$6)</f>
        <v>-4</v>
      </c>
      <c r="DJ15">
        <f>$DC$6</f>
        <v>26</v>
      </c>
      <c r="DP15" s="21" t="s">
        <v>85</v>
      </c>
      <c r="DQ15" s="16" t="s">
        <v>54</v>
      </c>
      <c r="DT15">
        <v>7</v>
      </c>
      <c r="DU15">
        <v>2</v>
      </c>
      <c r="DV15" s="10" t="s">
        <v>32</v>
      </c>
    </row>
    <row r="16" spans="1:129" ht="15.75" thickBot="1" x14ac:dyDescent="0.3">
      <c r="A16" s="1">
        <v>26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4">
        <v>1</v>
      </c>
      <c r="AQ16" s="4">
        <v>1</v>
      </c>
      <c r="AR16" s="4">
        <v>1</v>
      </c>
      <c r="AS16" s="4">
        <v>1</v>
      </c>
      <c r="AT16" s="4">
        <v>1</v>
      </c>
      <c r="AU16" s="4">
        <v>1</v>
      </c>
      <c r="AV16" s="4">
        <v>1</v>
      </c>
      <c r="AW16" s="4">
        <v>1</v>
      </c>
      <c r="AX16" s="4">
        <v>1</v>
      </c>
      <c r="AY16" s="4">
        <v>1</v>
      </c>
      <c r="AZ16" s="4">
        <v>1</v>
      </c>
      <c r="BA16" s="4">
        <v>1</v>
      </c>
      <c r="BB16" s="4">
        <v>1</v>
      </c>
      <c r="BC16" s="4">
        <v>1</v>
      </c>
      <c r="BD16" s="4">
        <v>1</v>
      </c>
      <c r="BE16" s="4">
        <v>1</v>
      </c>
      <c r="BF16" s="4">
        <v>1</v>
      </c>
      <c r="BG16" s="4">
        <v>1</v>
      </c>
      <c r="BH16" s="4">
        <v>1</v>
      </c>
      <c r="BI16" s="4">
        <v>1</v>
      </c>
      <c r="BJ16" s="4">
        <v>1</v>
      </c>
      <c r="BK16" s="4">
        <v>1</v>
      </c>
      <c r="BL16" s="4">
        <v>1</v>
      </c>
      <c r="BM16" s="4">
        <v>1</v>
      </c>
      <c r="BN16" s="4">
        <v>1</v>
      </c>
      <c r="BO16" s="4">
        <v>1</v>
      </c>
      <c r="BP16" s="4">
        <v>1</v>
      </c>
      <c r="BQ16" s="4">
        <v>1</v>
      </c>
      <c r="BR16" s="4">
        <v>1</v>
      </c>
      <c r="BS16" s="4">
        <v>1</v>
      </c>
      <c r="BT16" s="3">
        <v>3</v>
      </c>
      <c r="BU16" s="3">
        <v>3</v>
      </c>
      <c r="BV16" s="3">
        <v>3</v>
      </c>
      <c r="BW16" s="3">
        <v>3</v>
      </c>
      <c r="BX16" s="3">
        <v>3</v>
      </c>
      <c r="BY16" s="3">
        <v>3</v>
      </c>
      <c r="BZ16" s="3">
        <v>3</v>
      </c>
      <c r="CA16" s="3">
        <v>3</v>
      </c>
      <c r="CB16" s="3">
        <v>3</v>
      </c>
      <c r="CC16" s="3">
        <v>3</v>
      </c>
      <c r="CD16" s="3">
        <v>3</v>
      </c>
      <c r="CE16" s="3">
        <v>3</v>
      </c>
      <c r="CF16" s="3">
        <v>3</v>
      </c>
      <c r="CG16" s="3">
        <v>3</v>
      </c>
      <c r="CH16" s="3">
        <v>3</v>
      </c>
      <c r="CI16" s="3">
        <v>3</v>
      </c>
      <c r="CJ16" s="3">
        <v>3</v>
      </c>
      <c r="CK16" s="3">
        <v>3</v>
      </c>
      <c r="CL16" s="3">
        <v>3</v>
      </c>
      <c r="CM16" s="3">
        <v>3</v>
      </c>
      <c r="CN16" s="3">
        <v>3</v>
      </c>
      <c r="CO16" s="3">
        <v>3</v>
      </c>
      <c r="CP16" s="3">
        <v>3</v>
      </c>
      <c r="CQ16" s="3">
        <v>3</v>
      </c>
      <c r="CR16" s="2">
        <v>5</v>
      </c>
      <c r="CS16" s="2">
        <v>5</v>
      </c>
      <c r="CT16" s="2">
        <v>5</v>
      </c>
      <c r="CU16" s="2">
        <v>5</v>
      </c>
      <c r="CV16" s="2">
        <v>5</v>
      </c>
      <c r="CW16" s="2">
        <v>5</v>
      </c>
      <c r="CY16" s="1" t="s">
        <v>15</v>
      </c>
      <c r="CZ16" s="1" t="str">
        <f>$CZ$7</f>
        <v>Alexander Ashley</v>
      </c>
      <c r="DA16">
        <f t="shared" ca="1" si="2"/>
        <v>25</v>
      </c>
      <c r="DB16">
        <f t="shared" ca="1" si="1"/>
        <v>13</v>
      </c>
      <c r="DC16">
        <f t="shared" ca="1" si="1"/>
        <v>95</v>
      </c>
      <c r="DD16">
        <f t="shared" ca="1" si="1"/>
        <v>74</v>
      </c>
      <c r="DE16">
        <f t="shared" ca="1" si="1"/>
        <v>95</v>
      </c>
      <c r="DF16">
        <f t="shared" ca="1" si="1"/>
        <v>89</v>
      </c>
      <c r="DG16">
        <f t="shared" ca="1" si="1"/>
        <v>65</v>
      </c>
      <c r="DH16">
        <f t="shared" ca="1" si="1"/>
        <v>54</v>
      </c>
      <c r="DI16">
        <f>SUMIFS($DS$31:$DS$111,$DR$31:$DR$111,DB$7+DF$7)</f>
        <v>-2</v>
      </c>
      <c r="DJ16">
        <f>$DC$7</f>
        <v>21</v>
      </c>
      <c r="DP16" s="20" t="s">
        <v>55</v>
      </c>
      <c r="DQ16" s="16" t="s">
        <v>56</v>
      </c>
      <c r="DT16">
        <v>8</v>
      </c>
      <c r="DU16">
        <v>2</v>
      </c>
      <c r="DV16" s="10" t="s">
        <v>32</v>
      </c>
    </row>
    <row r="17" spans="1:126" ht="15.75" thickBot="1" x14ac:dyDescent="0.3">
      <c r="A17" s="1">
        <v>25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4">
        <v>1</v>
      </c>
      <c r="AQ17" s="4">
        <v>1</v>
      </c>
      <c r="AR17" s="4">
        <v>1</v>
      </c>
      <c r="AS17" s="4">
        <v>1</v>
      </c>
      <c r="AT17" s="4">
        <v>1</v>
      </c>
      <c r="AU17" s="4">
        <v>1</v>
      </c>
      <c r="AV17" s="4">
        <v>1</v>
      </c>
      <c r="AW17" s="4">
        <v>1</v>
      </c>
      <c r="AX17" s="4">
        <v>1</v>
      </c>
      <c r="AY17" s="4">
        <v>1</v>
      </c>
      <c r="AZ17" s="4">
        <v>1</v>
      </c>
      <c r="BA17" s="4">
        <v>1</v>
      </c>
      <c r="BB17" s="4">
        <v>1</v>
      </c>
      <c r="BC17" s="4">
        <v>1</v>
      </c>
      <c r="BD17" s="4">
        <v>1</v>
      </c>
      <c r="BE17" s="4">
        <v>1</v>
      </c>
      <c r="BF17" s="4">
        <v>1</v>
      </c>
      <c r="BG17" s="4">
        <v>1</v>
      </c>
      <c r="BH17" s="4">
        <v>1</v>
      </c>
      <c r="BI17" s="4">
        <v>1</v>
      </c>
      <c r="BJ17" s="4">
        <v>1</v>
      </c>
      <c r="BK17" s="4">
        <v>1</v>
      </c>
      <c r="BL17" s="4">
        <v>1</v>
      </c>
      <c r="BM17" s="4">
        <v>1</v>
      </c>
      <c r="BN17" s="4">
        <v>1</v>
      </c>
      <c r="BO17" s="4">
        <v>1</v>
      </c>
      <c r="BP17" s="4">
        <v>1</v>
      </c>
      <c r="BQ17" s="4">
        <v>1</v>
      </c>
      <c r="BR17" s="4">
        <v>1</v>
      </c>
      <c r="BS17" s="4">
        <v>1</v>
      </c>
      <c r="BT17" s="3">
        <v>3</v>
      </c>
      <c r="BU17" s="3">
        <v>3</v>
      </c>
      <c r="BV17" s="3">
        <v>3</v>
      </c>
      <c r="BW17" s="3">
        <v>3</v>
      </c>
      <c r="BX17" s="3">
        <v>3</v>
      </c>
      <c r="BY17" s="3">
        <v>3</v>
      </c>
      <c r="BZ17" s="3">
        <v>3</v>
      </c>
      <c r="CA17" s="3">
        <v>3</v>
      </c>
      <c r="CB17" s="3">
        <v>3</v>
      </c>
      <c r="CC17" s="3">
        <v>3</v>
      </c>
      <c r="CD17" s="3">
        <v>3</v>
      </c>
      <c r="CE17" s="3">
        <v>3</v>
      </c>
      <c r="CF17" s="3">
        <v>3</v>
      </c>
      <c r="CG17" s="3">
        <v>3</v>
      </c>
      <c r="CH17" s="3">
        <v>3</v>
      </c>
      <c r="CI17" s="3">
        <v>3</v>
      </c>
      <c r="CJ17" s="3">
        <v>3</v>
      </c>
      <c r="CK17" s="3">
        <v>3</v>
      </c>
      <c r="CL17" s="3">
        <v>3</v>
      </c>
      <c r="CM17" s="3">
        <v>3</v>
      </c>
      <c r="CN17" s="3">
        <v>3</v>
      </c>
      <c r="CO17" s="3">
        <v>3</v>
      </c>
      <c r="CP17" s="3">
        <v>3</v>
      </c>
      <c r="CQ17" s="3">
        <v>3</v>
      </c>
      <c r="CR17" s="2">
        <v>5</v>
      </c>
      <c r="CS17" s="2">
        <v>5</v>
      </c>
      <c r="CT17" s="2">
        <v>5</v>
      </c>
      <c r="CU17" s="2">
        <v>5</v>
      </c>
      <c r="CV17" s="2">
        <v>5</v>
      </c>
      <c r="CW17" s="2">
        <v>5</v>
      </c>
      <c r="CY17" s="1" t="s">
        <v>16</v>
      </c>
      <c r="CZ17" s="1" t="str">
        <f>$CZ$6</f>
        <v>Chester Wilkinson</v>
      </c>
      <c r="DA17">
        <f t="shared" ca="1" si="2"/>
        <v>61</v>
      </c>
      <c r="DB17">
        <f t="shared" ca="1" si="1"/>
        <v>29</v>
      </c>
      <c r="DC17">
        <f t="shared" ca="1" si="1"/>
        <v>66</v>
      </c>
      <c r="DD17">
        <f t="shared" ca="1" si="1"/>
        <v>41</v>
      </c>
      <c r="DE17">
        <f t="shared" ca="1" si="1"/>
        <v>20</v>
      </c>
      <c r="DF17">
        <f t="shared" ca="1" si="1"/>
        <v>9</v>
      </c>
      <c r="DG17">
        <f t="shared" ca="1" si="1"/>
        <v>14</v>
      </c>
      <c r="DH17">
        <f t="shared" ca="1" si="1"/>
        <v>81</v>
      </c>
      <c r="DI17">
        <f>SUMIFS($DS$31:$DS$111,$DR$31:$DR$111,DB$6+DF$6)</f>
        <v>-4</v>
      </c>
      <c r="DJ17">
        <f>$DC$6</f>
        <v>26</v>
      </c>
      <c r="DP17" s="20" t="s">
        <v>57</v>
      </c>
      <c r="DQ17" s="16" t="s">
        <v>58</v>
      </c>
      <c r="DT17">
        <v>9</v>
      </c>
      <c r="DU17">
        <v>2</v>
      </c>
      <c r="DV17" s="10" t="s">
        <v>32</v>
      </c>
    </row>
    <row r="18" spans="1:126" ht="15.75" thickBot="1" x14ac:dyDescent="0.3">
      <c r="A18" s="1">
        <v>24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4">
        <v>1</v>
      </c>
      <c r="AQ18" s="4">
        <v>1</v>
      </c>
      <c r="AR18" s="4">
        <v>1</v>
      </c>
      <c r="AS18" s="4">
        <v>1</v>
      </c>
      <c r="AT18" s="4">
        <v>1</v>
      </c>
      <c r="AU18" s="4">
        <v>1</v>
      </c>
      <c r="AV18" s="4">
        <v>1</v>
      </c>
      <c r="AW18" s="4">
        <v>1</v>
      </c>
      <c r="AX18" s="4">
        <v>1</v>
      </c>
      <c r="AY18" s="4">
        <v>1</v>
      </c>
      <c r="AZ18" s="4">
        <v>1</v>
      </c>
      <c r="BA18" s="4">
        <v>1</v>
      </c>
      <c r="BB18" s="4">
        <v>1</v>
      </c>
      <c r="BC18" s="4">
        <v>1</v>
      </c>
      <c r="BD18" s="4">
        <v>1</v>
      </c>
      <c r="BE18" s="4">
        <v>1</v>
      </c>
      <c r="BF18" s="4">
        <v>1</v>
      </c>
      <c r="BG18" s="4">
        <v>1</v>
      </c>
      <c r="BH18" s="4">
        <v>1</v>
      </c>
      <c r="BI18" s="4">
        <v>1</v>
      </c>
      <c r="BJ18" s="4">
        <v>1</v>
      </c>
      <c r="BK18" s="4">
        <v>1</v>
      </c>
      <c r="BL18" s="4">
        <v>1</v>
      </c>
      <c r="BM18" s="4">
        <v>1</v>
      </c>
      <c r="BN18" s="4">
        <v>1</v>
      </c>
      <c r="BO18" s="4">
        <v>1</v>
      </c>
      <c r="BP18" s="4">
        <v>1</v>
      </c>
      <c r="BQ18" s="4">
        <v>1</v>
      </c>
      <c r="BR18" s="4">
        <v>1</v>
      </c>
      <c r="BS18" s="4">
        <v>1</v>
      </c>
      <c r="BT18" s="3">
        <v>3</v>
      </c>
      <c r="BU18" s="3">
        <v>3</v>
      </c>
      <c r="BV18" s="3">
        <v>3</v>
      </c>
      <c r="BW18" s="3">
        <v>3</v>
      </c>
      <c r="BX18" s="3">
        <v>3</v>
      </c>
      <c r="BY18" s="3">
        <v>3</v>
      </c>
      <c r="BZ18" s="3">
        <v>3</v>
      </c>
      <c r="CA18" s="3">
        <v>3</v>
      </c>
      <c r="CB18" s="3">
        <v>3</v>
      </c>
      <c r="CC18" s="3">
        <v>3</v>
      </c>
      <c r="CD18" s="3">
        <v>3</v>
      </c>
      <c r="CE18" s="3">
        <v>3</v>
      </c>
      <c r="CF18" s="3">
        <v>3</v>
      </c>
      <c r="CG18" s="3">
        <v>3</v>
      </c>
      <c r="CH18" s="3">
        <v>3</v>
      </c>
      <c r="CI18" s="3">
        <v>3</v>
      </c>
      <c r="CJ18" s="3">
        <v>3</v>
      </c>
      <c r="CK18" s="3">
        <v>3</v>
      </c>
      <c r="CL18" s="3">
        <v>3</v>
      </c>
      <c r="CM18" s="3">
        <v>3</v>
      </c>
      <c r="CN18" s="3">
        <v>3</v>
      </c>
      <c r="CO18" s="3">
        <v>3</v>
      </c>
      <c r="CP18" s="3">
        <v>3</v>
      </c>
      <c r="CQ18" s="3">
        <v>3</v>
      </c>
      <c r="CR18" s="2">
        <v>5</v>
      </c>
      <c r="CS18" s="2">
        <v>5</v>
      </c>
      <c r="CT18" s="2">
        <v>5</v>
      </c>
      <c r="CU18" s="2">
        <v>5</v>
      </c>
      <c r="CV18" s="2">
        <v>5</v>
      </c>
      <c r="CW18" s="2">
        <v>5</v>
      </c>
      <c r="CY18" s="1" t="s">
        <v>17</v>
      </c>
      <c r="CZ18" s="1" t="str">
        <f>$CZ$7</f>
        <v>Alexander Ashley</v>
      </c>
      <c r="DA18">
        <f t="shared" ca="1" si="2"/>
        <v>30</v>
      </c>
      <c r="DB18">
        <f t="shared" ca="1" si="1"/>
        <v>14</v>
      </c>
      <c r="DC18">
        <f t="shared" ca="1" si="1"/>
        <v>34</v>
      </c>
      <c r="DD18">
        <f t="shared" ca="1" si="1"/>
        <v>13</v>
      </c>
      <c r="DE18">
        <f t="shared" ca="1" si="1"/>
        <v>73</v>
      </c>
      <c r="DF18">
        <f t="shared" ca="1" si="1"/>
        <v>79</v>
      </c>
      <c r="DG18">
        <f t="shared" ca="1" si="1"/>
        <v>59</v>
      </c>
      <c r="DH18">
        <f t="shared" ca="1" si="1"/>
        <v>16</v>
      </c>
      <c r="DI18">
        <f>SUMIFS($DS$31:$DS$111,$DR$31:$DR$111,DB$7+DF$7)</f>
        <v>-2</v>
      </c>
      <c r="DJ18">
        <f>$DC$7</f>
        <v>21</v>
      </c>
      <c r="DP18" s="20" t="s">
        <v>59</v>
      </c>
      <c r="DQ18" s="16" t="s">
        <v>60</v>
      </c>
      <c r="DT18">
        <v>10</v>
      </c>
      <c r="DU18">
        <v>2</v>
      </c>
      <c r="DV18" s="10" t="s">
        <v>32</v>
      </c>
    </row>
    <row r="19" spans="1:126" ht="15.75" thickBot="1" x14ac:dyDescent="0.3">
      <c r="A19" s="1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4">
        <v>1</v>
      </c>
      <c r="AQ19" s="4">
        <v>1</v>
      </c>
      <c r="AR19" s="4">
        <v>1</v>
      </c>
      <c r="AS19" s="4">
        <v>1</v>
      </c>
      <c r="AT19" s="4">
        <v>1</v>
      </c>
      <c r="AU19" s="4">
        <v>1</v>
      </c>
      <c r="AV19" s="4">
        <v>1</v>
      </c>
      <c r="AW19" s="4">
        <v>1</v>
      </c>
      <c r="AX19" s="4">
        <v>1</v>
      </c>
      <c r="AY19" s="4">
        <v>1</v>
      </c>
      <c r="AZ19" s="4">
        <v>1</v>
      </c>
      <c r="BA19" s="4">
        <v>1</v>
      </c>
      <c r="BB19" s="4">
        <v>1</v>
      </c>
      <c r="BC19" s="4">
        <v>1</v>
      </c>
      <c r="BD19" s="4">
        <v>1</v>
      </c>
      <c r="BE19" s="4">
        <v>1</v>
      </c>
      <c r="BF19" s="4">
        <v>1</v>
      </c>
      <c r="BG19" s="4">
        <v>1</v>
      </c>
      <c r="BH19" s="4">
        <v>1</v>
      </c>
      <c r="BI19" s="4">
        <v>1</v>
      </c>
      <c r="BJ19" s="4">
        <v>1</v>
      </c>
      <c r="BK19" s="4">
        <v>1</v>
      </c>
      <c r="BL19" s="4">
        <v>1</v>
      </c>
      <c r="BM19" s="4">
        <v>1</v>
      </c>
      <c r="BN19" s="4">
        <v>1</v>
      </c>
      <c r="BO19" s="4">
        <v>1</v>
      </c>
      <c r="BP19" s="4">
        <v>1</v>
      </c>
      <c r="BQ19" s="4">
        <v>1</v>
      </c>
      <c r="BR19" s="4">
        <v>1</v>
      </c>
      <c r="BS19" s="4">
        <v>1</v>
      </c>
      <c r="BT19" s="3">
        <v>3</v>
      </c>
      <c r="BU19" s="3">
        <v>3</v>
      </c>
      <c r="BV19" s="3">
        <v>3</v>
      </c>
      <c r="BW19" s="3">
        <v>3</v>
      </c>
      <c r="BX19" s="3">
        <v>3</v>
      </c>
      <c r="BY19" s="3">
        <v>3</v>
      </c>
      <c r="BZ19" s="3">
        <v>3</v>
      </c>
      <c r="CA19" s="3">
        <v>3</v>
      </c>
      <c r="CB19" s="3">
        <v>3</v>
      </c>
      <c r="CC19" s="3">
        <v>3</v>
      </c>
      <c r="CD19" s="3">
        <v>3</v>
      </c>
      <c r="CE19" s="3">
        <v>3</v>
      </c>
      <c r="CF19" s="3">
        <v>3</v>
      </c>
      <c r="CG19" s="3">
        <v>3</v>
      </c>
      <c r="CH19" s="3">
        <v>3</v>
      </c>
      <c r="CI19" s="3">
        <v>3</v>
      </c>
      <c r="CJ19" s="3">
        <v>3</v>
      </c>
      <c r="CK19" s="3">
        <v>3</v>
      </c>
      <c r="CL19" s="3">
        <v>3</v>
      </c>
      <c r="CM19" s="3">
        <v>3</v>
      </c>
      <c r="CN19" s="3">
        <v>3</v>
      </c>
      <c r="CO19" s="3">
        <v>3</v>
      </c>
      <c r="CP19" s="3">
        <v>3</v>
      </c>
      <c r="CQ19" s="3">
        <v>3</v>
      </c>
      <c r="CR19" s="2">
        <v>5</v>
      </c>
      <c r="CS19" s="2">
        <v>5</v>
      </c>
      <c r="CT19" s="2">
        <v>5</v>
      </c>
      <c r="CU19" s="2">
        <v>5</v>
      </c>
      <c r="CV19" s="2">
        <v>5</v>
      </c>
      <c r="CW19" s="2">
        <v>5</v>
      </c>
      <c r="CY19" s="1" t="s">
        <v>18</v>
      </c>
      <c r="CZ19" s="1" t="str">
        <f>$CZ$6</f>
        <v>Chester Wilkinson</v>
      </c>
      <c r="DA19">
        <f t="shared" ca="1" si="2"/>
        <v>89</v>
      </c>
      <c r="DB19">
        <f t="shared" ca="1" si="1"/>
        <v>32</v>
      </c>
      <c r="DC19">
        <f t="shared" ca="1" si="1"/>
        <v>16</v>
      </c>
      <c r="DD19">
        <f t="shared" ca="1" si="1"/>
        <v>6</v>
      </c>
      <c r="DE19">
        <f t="shared" ca="1" si="1"/>
        <v>59</v>
      </c>
      <c r="DF19">
        <f t="shared" ca="1" si="1"/>
        <v>39</v>
      </c>
      <c r="DG19">
        <f t="shared" ca="1" si="1"/>
        <v>54</v>
      </c>
      <c r="DH19">
        <f t="shared" ca="1" si="1"/>
        <v>91</v>
      </c>
      <c r="DI19">
        <f>SUMIFS($DS$31:$DS$111,$DR$31:$DR$111,DB$6+DF$6)</f>
        <v>-4</v>
      </c>
      <c r="DJ19">
        <f>$DC$6</f>
        <v>26</v>
      </c>
      <c r="DP19" s="20" t="s">
        <v>61</v>
      </c>
      <c r="DQ19" s="16" t="s">
        <v>62</v>
      </c>
      <c r="DT19">
        <v>11</v>
      </c>
      <c r="DU19">
        <v>2</v>
      </c>
      <c r="DV19" s="10" t="s">
        <v>32</v>
      </c>
    </row>
    <row r="20" spans="1:126" ht="15.75" thickBot="1" x14ac:dyDescent="0.3">
      <c r="A20" s="1">
        <v>22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4">
        <v>1</v>
      </c>
      <c r="AQ20" s="4">
        <v>1</v>
      </c>
      <c r="AR20" s="4">
        <v>1</v>
      </c>
      <c r="AS20" s="4">
        <v>1</v>
      </c>
      <c r="AT20" s="4">
        <v>1</v>
      </c>
      <c r="AU20" s="4">
        <v>1</v>
      </c>
      <c r="AV20" s="4">
        <v>1</v>
      </c>
      <c r="AW20" s="4">
        <v>1</v>
      </c>
      <c r="AX20" s="4">
        <v>1</v>
      </c>
      <c r="AY20" s="4">
        <v>1</v>
      </c>
      <c r="AZ20" s="4">
        <v>1</v>
      </c>
      <c r="BA20" s="4">
        <v>1</v>
      </c>
      <c r="BB20" s="4">
        <v>1</v>
      </c>
      <c r="BC20" s="4">
        <v>1</v>
      </c>
      <c r="BD20" s="4">
        <v>1</v>
      </c>
      <c r="BE20" s="4">
        <v>1</v>
      </c>
      <c r="BF20" s="4">
        <v>1</v>
      </c>
      <c r="BG20" s="4">
        <v>1</v>
      </c>
      <c r="BH20" s="4">
        <v>1</v>
      </c>
      <c r="BI20" s="4">
        <v>1</v>
      </c>
      <c r="BJ20" s="4">
        <v>1</v>
      </c>
      <c r="BK20" s="4">
        <v>1</v>
      </c>
      <c r="BL20" s="4">
        <v>1</v>
      </c>
      <c r="BM20" s="4">
        <v>1</v>
      </c>
      <c r="BN20" s="4">
        <v>1</v>
      </c>
      <c r="BO20" s="4">
        <v>1</v>
      </c>
      <c r="BP20" s="4">
        <v>1</v>
      </c>
      <c r="BQ20" s="4">
        <v>1</v>
      </c>
      <c r="BR20" s="4">
        <v>1</v>
      </c>
      <c r="BS20" s="4">
        <v>1</v>
      </c>
      <c r="BT20" s="3">
        <v>3</v>
      </c>
      <c r="BU20" s="3">
        <v>3</v>
      </c>
      <c r="BV20" s="3">
        <v>3</v>
      </c>
      <c r="BW20" s="3">
        <v>3</v>
      </c>
      <c r="BX20" s="3">
        <v>3</v>
      </c>
      <c r="BY20" s="3">
        <v>3</v>
      </c>
      <c r="BZ20" s="3">
        <v>3</v>
      </c>
      <c r="CA20" s="3">
        <v>3</v>
      </c>
      <c r="CB20" s="3">
        <v>3</v>
      </c>
      <c r="CC20" s="3">
        <v>3</v>
      </c>
      <c r="CD20" s="3">
        <v>3</v>
      </c>
      <c r="CE20" s="3">
        <v>3</v>
      </c>
      <c r="CF20" s="3">
        <v>3</v>
      </c>
      <c r="CG20" s="3">
        <v>3</v>
      </c>
      <c r="CH20" s="3">
        <v>3</v>
      </c>
      <c r="CI20" s="3">
        <v>3</v>
      </c>
      <c r="CJ20" s="3">
        <v>3</v>
      </c>
      <c r="CK20" s="3">
        <v>3</v>
      </c>
      <c r="CL20" s="3">
        <v>3</v>
      </c>
      <c r="CM20" s="3">
        <v>3</v>
      </c>
      <c r="CN20" s="3">
        <v>3</v>
      </c>
      <c r="CO20" s="3">
        <v>3</v>
      </c>
      <c r="CP20" s="3">
        <v>3</v>
      </c>
      <c r="CQ20" s="3">
        <v>3</v>
      </c>
      <c r="CR20" s="2">
        <v>5</v>
      </c>
      <c r="CS20" s="2">
        <v>5</v>
      </c>
      <c r="CT20" s="2">
        <v>5</v>
      </c>
      <c r="CU20" s="2">
        <v>5</v>
      </c>
      <c r="CV20" s="2">
        <v>5</v>
      </c>
      <c r="CW20" s="2">
        <v>5</v>
      </c>
      <c r="CY20" s="1" t="s">
        <v>19</v>
      </c>
      <c r="CZ20" s="1" t="str">
        <f>$CZ$7</f>
        <v>Alexander Ashley</v>
      </c>
      <c r="DA20">
        <f t="shared" ca="1" si="2"/>
        <v>45</v>
      </c>
      <c r="DB20">
        <f t="shared" ca="1" si="1"/>
        <v>41</v>
      </c>
      <c r="DC20">
        <f t="shared" ca="1" si="1"/>
        <v>50</v>
      </c>
      <c r="DD20">
        <f t="shared" ca="1" si="1"/>
        <v>13</v>
      </c>
      <c r="DE20">
        <f t="shared" ca="1" si="1"/>
        <v>18</v>
      </c>
      <c r="DF20">
        <f t="shared" ca="1" si="1"/>
        <v>7</v>
      </c>
      <c r="DG20">
        <f t="shared" ca="1" si="1"/>
        <v>81</v>
      </c>
      <c r="DH20">
        <f t="shared" ca="1" si="1"/>
        <v>70</v>
      </c>
      <c r="DI20">
        <f>SUMIFS($DS$31:$DS$111,$DR$31:$DR$111,DB$7+DF$7)</f>
        <v>-2</v>
      </c>
      <c r="DJ20">
        <f>$DC$7</f>
        <v>21</v>
      </c>
      <c r="DP20" s="16" t="s">
        <v>63</v>
      </c>
      <c r="DQ20" s="16" t="s">
        <v>64</v>
      </c>
      <c r="DT20">
        <v>12</v>
      </c>
      <c r="DU20">
        <v>2</v>
      </c>
      <c r="DV20" s="10" t="s">
        <v>32</v>
      </c>
    </row>
    <row r="21" spans="1:126" ht="15.75" thickBot="1" x14ac:dyDescent="0.3">
      <c r="A21" s="1">
        <v>21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4">
        <v>1</v>
      </c>
      <c r="AQ21" s="4">
        <v>1</v>
      </c>
      <c r="AR21" s="4">
        <v>1</v>
      </c>
      <c r="AS21" s="4">
        <v>1</v>
      </c>
      <c r="AT21" s="4">
        <v>1</v>
      </c>
      <c r="AU21" s="4">
        <v>1</v>
      </c>
      <c r="AV21" s="4">
        <v>1</v>
      </c>
      <c r="AW21" s="4">
        <v>1</v>
      </c>
      <c r="AX21" s="4">
        <v>1</v>
      </c>
      <c r="AY21" s="4">
        <v>1</v>
      </c>
      <c r="AZ21" s="4">
        <v>1</v>
      </c>
      <c r="BA21" s="4">
        <v>1</v>
      </c>
      <c r="BB21" s="4">
        <v>1</v>
      </c>
      <c r="BC21" s="4">
        <v>1</v>
      </c>
      <c r="BD21" s="4">
        <v>1</v>
      </c>
      <c r="BE21" s="4">
        <v>1</v>
      </c>
      <c r="BF21" s="4">
        <v>1</v>
      </c>
      <c r="BG21" s="4">
        <v>1</v>
      </c>
      <c r="BH21" s="4">
        <v>1</v>
      </c>
      <c r="BI21" s="4">
        <v>1</v>
      </c>
      <c r="BJ21" s="4">
        <v>1</v>
      </c>
      <c r="BK21" s="4">
        <v>1</v>
      </c>
      <c r="BL21" s="4">
        <v>1</v>
      </c>
      <c r="BM21" s="4">
        <v>1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3">
        <v>3</v>
      </c>
      <c r="BU21" s="3">
        <v>3</v>
      </c>
      <c r="BV21" s="3">
        <v>3</v>
      </c>
      <c r="BW21" s="3">
        <v>3</v>
      </c>
      <c r="BX21" s="3">
        <v>3</v>
      </c>
      <c r="BY21" s="3">
        <v>3</v>
      </c>
      <c r="BZ21" s="3">
        <v>3</v>
      </c>
      <c r="CA21" s="3">
        <v>3</v>
      </c>
      <c r="CB21" s="3">
        <v>3</v>
      </c>
      <c r="CC21" s="3">
        <v>3</v>
      </c>
      <c r="CD21" s="3">
        <v>3</v>
      </c>
      <c r="CE21" s="3">
        <v>3</v>
      </c>
      <c r="CF21" s="3">
        <v>3</v>
      </c>
      <c r="CG21" s="3">
        <v>3</v>
      </c>
      <c r="CH21" s="3">
        <v>3</v>
      </c>
      <c r="CI21" s="3">
        <v>3</v>
      </c>
      <c r="CJ21" s="3">
        <v>3</v>
      </c>
      <c r="CK21" s="3">
        <v>3</v>
      </c>
      <c r="CL21" s="3">
        <v>3</v>
      </c>
      <c r="CM21" s="3">
        <v>3</v>
      </c>
      <c r="CN21" s="3">
        <v>3</v>
      </c>
      <c r="CO21" s="3">
        <v>3</v>
      </c>
      <c r="CP21" s="3">
        <v>3</v>
      </c>
      <c r="CQ21" s="3">
        <v>3</v>
      </c>
      <c r="CR21" s="2">
        <v>5</v>
      </c>
      <c r="CS21" s="2">
        <v>5</v>
      </c>
      <c r="CT21" s="2">
        <v>5</v>
      </c>
      <c r="CU21" s="2">
        <v>5</v>
      </c>
      <c r="CV21" s="2">
        <v>5</v>
      </c>
      <c r="CW21" s="2">
        <v>5</v>
      </c>
      <c r="CY21" s="1" t="s">
        <v>20</v>
      </c>
      <c r="CZ21" s="1" t="str">
        <f>$CZ$6</f>
        <v>Chester Wilkinson</v>
      </c>
      <c r="DA21">
        <f t="shared" ca="1" si="2"/>
        <v>34</v>
      </c>
      <c r="DB21">
        <f t="shared" ca="1" si="1"/>
        <v>78</v>
      </c>
      <c r="DC21">
        <f t="shared" ca="1" si="1"/>
        <v>30</v>
      </c>
      <c r="DD21">
        <f t="shared" ca="1" si="1"/>
        <v>0</v>
      </c>
      <c r="DE21">
        <f t="shared" ca="1" si="1"/>
        <v>67</v>
      </c>
      <c r="DF21">
        <f t="shared" ca="1" si="1"/>
        <v>40</v>
      </c>
      <c r="DG21">
        <f t="shared" ca="1" si="1"/>
        <v>25</v>
      </c>
      <c r="DH21">
        <f t="shared" ca="1" si="1"/>
        <v>72</v>
      </c>
      <c r="DI21">
        <f>SUMIFS($DS$31:$DS$111,$DR$31:$DR$111,DB$6+DF$6)</f>
        <v>-4</v>
      </c>
      <c r="DJ21">
        <f>$DC$6</f>
        <v>26</v>
      </c>
      <c r="DP21" s="16" t="s">
        <v>65</v>
      </c>
      <c r="DQ21" s="16" t="s">
        <v>66</v>
      </c>
      <c r="DT21">
        <v>13</v>
      </c>
      <c r="DU21">
        <v>2</v>
      </c>
      <c r="DV21" s="10" t="s">
        <v>32</v>
      </c>
    </row>
    <row r="22" spans="1:126" ht="15.75" thickBot="1" x14ac:dyDescent="0.3">
      <c r="A22" s="1">
        <v>20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4">
        <v>1</v>
      </c>
      <c r="AQ22" s="4">
        <v>1</v>
      </c>
      <c r="AR22" s="4">
        <v>1</v>
      </c>
      <c r="AS22" s="4">
        <v>1</v>
      </c>
      <c r="AT22" s="4">
        <v>1</v>
      </c>
      <c r="AU22" s="4">
        <v>1</v>
      </c>
      <c r="AV22" s="4">
        <v>1</v>
      </c>
      <c r="AW22" s="4">
        <v>1</v>
      </c>
      <c r="AX22" s="4">
        <v>1</v>
      </c>
      <c r="AY22" s="4">
        <v>1</v>
      </c>
      <c r="AZ22" s="4">
        <v>1</v>
      </c>
      <c r="BA22" s="4">
        <v>1</v>
      </c>
      <c r="BB22" s="4">
        <v>1</v>
      </c>
      <c r="BC22" s="4">
        <v>1</v>
      </c>
      <c r="BD22" s="4">
        <v>1</v>
      </c>
      <c r="BE22" s="4">
        <v>1</v>
      </c>
      <c r="BF22" s="4">
        <v>1</v>
      </c>
      <c r="BG22" s="4">
        <v>1</v>
      </c>
      <c r="BH22" s="4">
        <v>1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1</v>
      </c>
      <c r="BO22" s="4">
        <v>1</v>
      </c>
      <c r="BP22" s="4">
        <v>1</v>
      </c>
      <c r="BQ22" s="4">
        <v>1</v>
      </c>
      <c r="BR22" s="4">
        <v>1</v>
      </c>
      <c r="BS22" s="4">
        <v>1</v>
      </c>
      <c r="BT22" s="3">
        <v>3</v>
      </c>
      <c r="BU22" s="3">
        <v>3</v>
      </c>
      <c r="BV22" s="3">
        <v>3</v>
      </c>
      <c r="BW22" s="3">
        <v>3</v>
      </c>
      <c r="BX22" s="3">
        <v>3</v>
      </c>
      <c r="BY22" s="3">
        <v>3</v>
      </c>
      <c r="BZ22" s="3">
        <v>3</v>
      </c>
      <c r="CA22" s="3">
        <v>3</v>
      </c>
      <c r="CB22" s="3">
        <v>3</v>
      </c>
      <c r="CC22" s="3">
        <v>3</v>
      </c>
      <c r="CD22" s="3">
        <v>3</v>
      </c>
      <c r="CE22" s="3">
        <v>3</v>
      </c>
      <c r="CF22" s="3">
        <v>3</v>
      </c>
      <c r="CG22" s="3">
        <v>3</v>
      </c>
      <c r="CH22" s="3">
        <v>3</v>
      </c>
      <c r="CI22" s="3">
        <v>3</v>
      </c>
      <c r="CJ22" s="3">
        <v>3</v>
      </c>
      <c r="CK22" s="3">
        <v>3</v>
      </c>
      <c r="CL22" s="3">
        <v>3</v>
      </c>
      <c r="CM22" s="3">
        <v>3</v>
      </c>
      <c r="CN22" s="3">
        <v>3</v>
      </c>
      <c r="CO22" s="3">
        <v>3</v>
      </c>
      <c r="CP22" s="3">
        <v>3</v>
      </c>
      <c r="CQ22" s="3">
        <v>3</v>
      </c>
      <c r="CR22" s="2">
        <v>5</v>
      </c>
      <c r="CS22" s="2">
        <v>5</v>
      </c>
      <c r="CT22" s="2">
        <v>5</v>
      </c>
      <c r="CU22" s="2">
        <v>5</v>
      </c>
      <c r="CV22" s="2">
        <v>5</v>
      </c>
      <c r="CW22" s="2">
        <v>5</v>
      </c>
      <c r="CY22" s="1" t="s">
        <v>21</v>
      </c>
      <c r="CZ22" s="1" t="str">
        <f>$CZ$7</f>
        <v>Alexander Ashley</v>
      </c>
      <c r="DA22">
        <f t="shared" ca="1" si="2"/>
        <v>6</v>
      </c>
      <c r="DB22">
        <f t="shared" ca="1" si="1"/>
        <v>48</v>
      </c>
      <c r="DC22">
        <f t="shared" ca="1" si="1"/>
        <v>27</v>
      </c>
      <c r="DD22">
        <f t="shared" ca="1" si="1"/>
        <v>31</v>
      </c>
      <c r="DE22">
        <f t="shared" ca="1" si="1"/>
        <v>58</v>
      </c>
      <c r="DF22">
        <f t="shared" ca="1" si="1"/>
        <v>57</v>
      </c>
      <c r="DG22">
        <f t="shared" ca="1" si="1"/>
        <v>58</v>
      </c>
      <c r="DH22">
        <f t="shared" ca="1" si="1"/>
        <v>44</v>
      </c>
      <c r="DI22">
        <f>SUMIFS($DS$31:$DS$111,$DR$31:$DR$111,DB$7+DF$7)</f>
        <v>-2</v>
      </c>
      <c r="DJ22">
        <f>$DC$7</f>
        <v>21</v>
      </c>
      <c r="DP22" s="16" t="s">
        <v>67</v>
      </c>
      <c r="DQ22" s="16" t="s">
        <v>68</v>
      </c>
      <c r="DT22">
        <v>14</v>
      </c>
      <c r="DU22">
        <v>2</v>
      </c>
      <c r="DV22" s="10" t="s">
        <v>32</v>
      </c>
    </row>
    <row r="23" spans="1:126" ht="15.75" thickBot="1" x14ac:dyDescent="0.3">
      <c r="A23" s="1">
        <v>19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4">
        <v>1</v>
      </c>
      <c r="AV23" s="4">
        <v>1</v>
      </c>
      <c r="AW23" s="4">
        <v>1</v>
      </c>
      <c r="AX23" s="4">
        <v>1</v>
      </c>
      <c r="AY23" s="4">
        <v>1</v>
      </c>
      <c r="AZ23" s="4">
        <v>1</v>
      </c>
      <c r="BA23" s="4">
        <v>1</v>
      </c>
      <c r="BB23" s="4">
        <v>1</v>
      </c>
      <c r="BC23" s="4">
        <v>1</v>
      </c>
      <c r="BD23" s="4">
        <v>1</v>
      </c>
      <c r="BE23" s="4">
        <v>1</v>
      </c>
      <c r="BF23" s="4">
        <v>1</v>
      </c>
      <c r="BG23" s="4">
        <v>1</v>
      </c>
      <c r="BH23" s="4">
        <v>1</v>
      </c>
      <c r="BI23" s="4">
        <v>1</v>
      </c>
      <c r="BJ23" s="4">
        <v>1</v>
      </c>
      <c r="BK23" s="4">
        <v>1</v>
      </c>
      <c r="BL23" s="4">
        <v>1</v>
      </c>
      <c r="BM23" s="4">
        <v>1</v>
      </c>
      <c r="BN23" s="4">
        <v>1</v>
      </c>
      <c r="BO23" s="4">
        <v>1</v>
      </c>
      <c r="BP23" s="4">
        <v>1</v>
      </c>
      <c r="BQ23" s="4">
        <v>1</v>
      </c>
      <c r="BR23" s="4">
        <v>1</v>
      </c>
      <c r="BS23" s="4">
        <v>1</v>
      </c>
      <c r="BT23" s="4">
        <v>1</v>
      </c>
      <c r="BU23" s="4">
        <v>1</v>
      </c>
      <c r="BV23" s="4">
        <v>1</v>
      </c>
      <c r="BW23" s="4">
        <v>1</v>
      </c>
      <c r="BX23" s="4">
        <v>1</v>
      </c>
      <c r="BY23" s="3">
        <v>3</v>
      </c>
      <c r="BZ23" s="3">
        <v>3</v>
      </c>
      <c r="CA23" s="3">
        <v>3</v>
      </c>
      <c r="CB23" s="3">
        <v>3</v>
      </c>
      <c r="CC23" s="3">
        <v>3</v>
      </c>
      <c r="CD23" s="3">
        <v>3</v>
      </c>
      <c r="CE23" s="3">
        <v>3</v>
      </c>
      <c r="CF23" s="3">
        <v>3</v>
      </c>
      <c r="CG23" s="3">
        <v>3</v>
      </c>
      <c r="CH23" s="3">
        <v>3</v>
      </c>
      <c r="CI23" s="3">
        <v>3</v>
      </c>
      <c r="CJ23" s="3">
        <v>3</v>
      </c>
      <c r="CK23" s="3">
        <v>3</v>
      </c>
      <c r="CL23" s="3">
        <v>3</v>
      </c>
      <c r="CM23" s="3">
        <v>3</v>
      </c>
      <c r="CN23" s="3">
        <v>3</v>
      </c>
      <c r="CO23" s="3">
        <v>3</v>
      </c>
      <c r="CP23" s="3">
        <v>3</v>
      </c>
      <c r="CQ23" s="3">
        <v>3</v>
      </c>
      <c r="CR23" s="2">
        <v>5</v>
      </c>
      <c r="CS23" s="2">
        <v>5</v>
      </c>
      <c r="CT23" s="2">
        <v>5</v>
      </c>
      <c r="CU23" s="2">
        <v>5</v>
      </c>
      <c r="CV23" s="2">
        <v>5</v>
      </c>
      <c r="CW23" s="2">
        <v>5</v>
      </c>
      <c r="CY23" s="1" t="s">
        <v>22</v>
      </c>
      <c r="CZ23" s="1" t="str">
        <f>$CZ$6</f>
        <v>Chester Wilkinson</v>
      </c>
      <c r="DA23">
        <f t="shared" ca="1" si="2"/>
        <v>67</v>
      </c>
      <c r="DB23">
        <f t="shared" ca="1" si="1"/>
        <v>10</v>
      </c>
      <c r="DC23">
        <f t="shared" ca="1" si="1"/>
        <v>88</v>
      </c>
      <c r="DD23">
        <f t="shared" ca="1" si="1"/>
        <v>56</v>
      </c>
      <c r="DE23">
        <f t="shared" ca="1" si="1"/>
        <v>60</v>
      </c>
      <c r="DF23">
        <f t="shared" ca="1" si="1"/>
        <v>56</v>
      </c>
      <c r="DG23">
        <f t="shared" ca="1" si="1"/>
        <v>17</v>
      </c>
      <c r="DH23">
        <f t="shared" ca="1" si="1"/>
        <v>88</v>
      </c>
      <c r="DI23">
        <f>SUMIFS($DS$31:$DS$111,$DR$31:$DR$111,DB$6+DF$6)</f>
        <v>-4</v>
      </c>
      <c r="DJ23">
        <f>$DC$6</f>
        <v>26</v>
      </c>
      <c r="DP23" s="16" t="s">
        <v>69</v>
      </c>
      <c r="DQ23" s="16" t="s">
        <v>70</v>
      </c>
      <c r="DT23">
        <v>15</v>
      </c>
      <c r="DU23">
        <v>2</v>
      </c>
      <c r="DV23" s="10" t="s">
        <v>32</v>
      </c>
    </row>
    <row r="24" spans="1:126" ht="15.75" thickBot="1" x14ac:dyDescent="0.3">
      <c r="A24" s="1">
        <v>18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4">
        <v>1</v>
      </c>
      <c r="AV24" s="4">
        <v>1</v>
      </c>
      <c r="AW24" s="4">
        <v>1</v>
      </c>
      <c r="AX24" s="4">
        <v>1</v>
      </c>
      <c r="AY24" s="4">
        <v>1</v>
      </c>
      <c r="AZ24" s="4">
        <v>1</v>
      </c>
      <c r="BA24" s="4">
        <v>1</v>
      </c>
      <c r="BB24" s="4">
        <v>1</v>
      </c>
      <c r="BC24" s="4">
        <v>1</v>
      </c>
      <c r="BD24" s="4">
        <v>1</v>
      </c>
      <c r="BE24" s="4">
        <v>1</v>
      </c>
      <c r="BF24" s="4">
        <v>1</v>
      </c>
      <c r="BG24" s="4">
        <v>1</v>
      </c>
      <c r="BH24" s="4">
        <v>1</v>
      </c>
      <c r="BI24" s="4">
        <v>1</v>
      </c>
      <c r="BJ24" s="4">
        <v>1</v>
      </c>
      <c r="BK24" s="4">
        <v>1</v>
      </c>
      <c r="BL24" s="4">
        <v>1</v>
      </c>
      <c r="BM24" s="4">
        <v>1</v>
      </c>
      <c r="BN24" s="4">
        <v>1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1</v>
      </c>
      <c r="BW24" s="4">
        <v>1</v>
      </c>
      <c r="BX24" s="4">
        <v>1</v>
      </c>
      <c r="BY24" s="3">
        <v>3</v>
      </c>
      <c r="BZ24" s="3">
        <v>3</v>
      </c>
      <c r="CA24" s="3">
        <v>3</v>
      </c>
      <c r="CB24" s="3">
        <v>3</v>
      </c>
      <c r="CC24" s="3">
        <v>3</v>
      </c>
      <c r="CD24" s="3">
        <v>3</v>
      </c>
      <c r="CE24" s="3">
        <v>3</v>
      </c>
      <c r="CF24" s="3">
        <v>3</v>
      </c>
      <c r="CG24" s="3">
        <v>3</v>
      </c>
      <c r="CH24" s="3">
        <v>3</v>
      </c>
      <c r="CI24" s="3">
        <v>3</v>
      </c>
      <c r="CJ24" s="3">
        <v>3</v>
      </c>
      <c r="CK24" s="3">
        <v>3</v>
      </c>
      <c r="CL24" s="3">
        <v>3</v>
      </c>
      <c r="CM24" s="3">
        <v>3</v>
      </c>
      <c r="CN24" s="3">
        <v>3</v>
      </c>
      <c r="CO24" s="3">
        <v>3</v>
      </c>
      <c r="CP24" s="3">
        <v>3</v>
      </c>
      <c r="CQ24" s="3">
        <v>3</v>
      </c>
      <c r="CR24" s="2">
        <v>5</v>
      </c>
      <c r="CS24" s="2">
        <v>5</v>
      </c>
      <c r="CT24" s="2">
        <v>5</v>
      </c>
      <c r="CU24" s="2">
        <v>5</v>
      </c>
      <c r="CV24" s="2">
        <v>5</v>
      </c>
      <c r="CW24" s="2">
        <v>5</v>
      </c>
      <c r="CY24" s="1" t="s">
        <v>23</v>
      </c>
      <c r="CZ24" s="1" t="str">
        <f>$CZ$7</f>
        <v>Alexander Ashley</v>
      </c>
      <c r="DA24">
        <f t="shared" ca="1" si="2"/>
        <v>12</v>
      </c>
      <c r="DB24">
        <f t="shared" ca="1" si="1"/>
        <v>69</v>
      </c>
      <c r="DC24">
        <f t="shared" ca="1" si="1"/>
        <v>76</v>
      </c>
      <c r="DD24">
        <f t="shared" ca="1" si="1"/>
        <v>12</v>
      </c>
      <c r="DE24">
        <f t="shared" ca="1" si="1"/>
        <v>28</v>
      </c>
      <c r="DF24">
        <f t="shared" ca="1" si="1"/>
        <v>44</v>
      </c>
      <c r="DG24">
        <f t="shared" ca="1" si="1"/>
        <v>1</v>
      </c>
      <c r="DH24">
        <f t="shared" ca="1" si="1"/>
        <v>57</v>
      </c>
      <c r="DI24">
        <f>SUMIFS($DS$31:$DS$111,$DR$31:$DR$111,DB$7+DF$7)</f>
        <v>-2</v>
      </c>
      <c r="DJ24">
        <f>$DC$7</f>
        <v>21</v>
      </c>
      <c r="DP24" s="16" t="s">
        <v>71</v>
      </c>
      <c r="DQ24" s="16" t="s">
        <v>72</v>
      </c>
      <c r="DT24">
        <v>16</v>
      </c>
      <c r="DU24">
        <v>2</v>
      </c>
      <c r="DV24" s="10" t="s">
        <v>32</v>
      </c>
    </row>
    <row r="25" spans="1:126" ht="15.75" thickBot="1" x14ac:dyDescent="0.3">
      <c r="A25" s="1">
        <v>17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4">
        <v>1</v>
      </c>
      <c r="AV25" s="4">
        <v>1</v>
      </c>
      <c r="AW25" s="4">
        <v>1</v>
      </c>
      <c r="AX25" s="4">
        <v>1</v>
      </c>
      <c r="AY25" s="4">
        <v>1</v>
      </c>
      <c r="AZ25" s="4">
        <v>1</v>
      </c>
      <c r="BA25" s="4">
        <v>1</v>
      </c>
      <c r="BB25" s="4">
        <v>1</v>
      </c>
      <c r="BC25" s="4">
        <v>1</v>
      </c>
      <c r="BD25" s="4">
        <v>1</v>
      </c>
      <c r="BE25" s="4">
        <v>1</v>
      </c>
      <c r="BF25" s="4">
        <v>1</v>
      </c>
      <c r="BG25" s="4">
        <v>1</v>
      </c>
      <c r="BH25" s="4">
        <v>1</v>
      </c>
      <c r="BI25" s="4">
        <v>1</v>
      </c>
      <c r="BJ25" s="4">
        <v>1</v>
      </c>
      <c r="BK25" s="4">
        <v>1</v>
      </c>
      <c r="BL25" s="4">
        <v>1</v>
      </c>
      <c r="BM25" s="4">
        <v>1</v>
      </c>
      <c r="BN25" s="4">
        <v>1</v>
      </c>
      <c r="BO25" s="4">
        <v>1</v>
      </c>
      <c r="BP25" s="4">
        <v>1</v>
      </c>
      <c r="BQ25" s="4">
        <v>1</v>
      </c>
      <c r="BR25" s="4">
        <v>1</v>
      </c>
      <c r="BS25" s="4">
        <v>1</v>
      </c>
      <c r="BT25" s="4">
        <v>1</v>
      </c>
      <c r="BU25" s="4">
        <v>1</v>
      </c>
      <c r="BV25" s="4">
        <v>1</v>
      </c>
      <c r="BW25" s="4">
        <v>1</v>
      </c>
      <c r="BX25" s="4">
        <v>1</v>
      </c>
      <c r="BY25" s="3">
        <v>3</v>
      </c>
      <c r="BZ25" s="3">
        <v>3</v>
      </c>
      <c r="CA25" s="3">
        <v>3</v>
      </c>
      <c r="CB25" s="3">
        <v>3</v>
      </c>
      <c r="CC25" s="3">
        <v>3</v>
      </c>
      <c r="CD25" s="3">
        <v>3</v>
      </c>
      <c r="CE25" s="3">
        <v>3</v>
      </c>
      <c r="CF25" s="3">
        <v>3</v>
      </c>
      <c r="CG25" s="3">
        <v>3</v>
      </c>
      <c r="CH25" s="3">
        <v>3</v>
      </c>
      <c r="CI25" s="3">
        <v>3</v>
      </c>
      <c r="CJ25" s="3">
        <v>3</v>
      </c>
      <c r="CK25" s="3">
        <v>3</v>
      </c>
      <c r="CL25" s="3">
        <v>3</v>
      </c>
      <c r="CM25" s="3">
        <v>3</v>
      </c>
      <c r="CN25" s="3">
        <v>3</v>
      </c>
      <c r="CO25" s="3">
        <v>3</v>
      </c>
      <c r="CP25" s="3">
        <v>3</v>
      </c>
      <c r="CQ25" s="3">
        <v>3</v>
      </c>
      <c r="CR25" s="2">
        <v>5</v>
      </c>
      <c r="CS25" s="2">
        <v>5</v>
      </c>
      <c r="CT25" s="2">
        <v>5</v>
      </c>
      <c r="CU25" s="2">
        <v>5</v>
      </c>
      <c r="CV25" s="2">
        <v>5</v>
      </c>
      <c r="CW25" s="2">
        <v>5</v>
      </c>
      <c r="CY25" s="1" t="s">
        <v>92</v>
      </c>
      <c r="CZ25" s="1" t="str">
        <f>$CZ$6</f>
        <v>Chester Wilkinson</v>
      </c>
      <c r="DA25">
        <f t="shared" ca="1" si="2"/>
        <v>35</v>
      </c>
      <c r="DB25">
        <f t="shared" ca="1" si="1"/>
        <v>52</v>
      </c>
      <c r="DC25">
        <f t="shared" ca="1" si="1"/>
        <v>95</v>
      </c>
      <c r="DD25">
        <f t="shared" ca="1" si="1"/>
        <v>91</v>
      </c>
      <c r="DE25">
        <f t="shared" ca="1" si="1"/>
        <v>95</v>
      </c>
      <c r="DF25">
        <f t="shared" ca="1" si="1"/>
        <v>94</v>
      </c>
      <c r="DG25">
        <f t="shared" ca="1" si="1"/>
        <v>60</v>
      </c>
      <c r="DH25">
        <f t="shared" ca="1" si="1"/>
        <v>57</v>
      </c>
      <c r="DI25">
        <f>SUMIFS($DS$31:$DS$111,$DR$31:$DR$111,DB$6+DF$6)</f>
        <v>-4</v>
      </c>
      <c r="DJ25">
        <f>$DC$6</f>
        <v>26</v>
      </c>
      <c r="DP25" s="16" t="s">
        <v>73</v>
      </c>
      <c r="DQ25" s="16" t="s">
        <v>74</v>
      </c>
      <c r="DT25">
        <v>17</v>
      </c>
      <c r="DU25">
        <v>2</v>
      </c>
      <c r="DV25" s="10" t="s">
        <v>32</v>
      </c>
    </row>
    <row r="26" spans="1:126" ht="15.75" thickBot="1" x14ac:dyDescent="0.3">
      <c r="A26" s="1">
        <v>16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4">
        <v>1</v>
      </c>
      <c r="AV26" s="4">
        <v>1</v>
      </c>
      <c r="AW26" s="4">
        <v>1</v>
      </c>
      <c r="AX26" s="4">
        <v>1</v>
      </c>
      <c r="AY26" s="4">
        <v>1</v>
      </c>
      <c r="AZ26" s="4">
        <v>1</v>
      </c>
      <c r="BA26" s="4">
        <v>1</v>
      </c>
      <c r="BB26" s="4">
        <v>1</v>
      </c>
      <c r="BC26" s="4">
        <v>1</v>
      </c>
      <c r="BD26" s="4">
        <v>1</v>
      </c>
      <c r="BE26" s="4">
        <v>1</v>
      </c>
      <c r="BF26" s="4">
        <v>1</v>
      </c>
      <c r="BG26" s="4">
        <v>1</v>
      </c>
      <c r="BH26" s="4">
        <v>1</v>
      </c>
      <c r="BI26" s="4">
        <v>1</v>
      </c>
      <c r="BJ26" s="4">
        <v>1</v>
      </c>
      <c r="BK26" s="4">
        <v>1</v>
      </c>
      <c r="BL26" s="4">
        <v>1</v>
      </c>
      <c r="BM26" s="4">
        <v>1</v>
      </c>
      <c r="BN26" s="4">
        <v>1</v>
      </c>
      <c r="BO26" s="4">
        <v>1</v>
      </c>
      <c r="BP26" s="4">
        <v>1</v>
      </c>
      <c r="BQ26" s="4">
        <v>1</v>
      </c>
      <c r="BR26" s="4">
        <v>1</v>
      </c>
      <c r="BS26" s="4">
        <v>1</v>
      </c>
      <c r="BT26" s="4">
        <v>1</v>
      </c>
      <c r="BU26" s="4">
        <v>1</v>
      </c>
      <c r="BV26" s="4">
        <v>1</v>
      </c>
      <c r="BW26" s="4">
        <v>1</v>
      </c>
      <c r="BX26" s="4">
        <v>1</v>
      </c>
      <c r="BY26" s="3">
        <v>3</v>
      </c>
      <c r="BZ26" s="3">
        <v>3</v>
      </c>
      <c r="CA26" s="3">
        <v>3</v>
      </c>
      <c r="CB26" s="3">
        <v>3</v>
      </c>
      <c r="CC26" s="3">
        <v>3</v>
      </c>
      <c r="CD26" s="3">
        <v>3</v>
      </c>
      <c r="CE26" s="3">
        <v>3</v>
      </c>
      <c r="CF26" s="3">
        <v>3</v>
      </c>
      <c r="CG26" s="3">
        <v>3</v>
      </c>
      <c r="CH26" s="3">
        <v>3</v>
      </c>
      <c r="CI26" s="3">
        <v>3</v>
      </c>
      <c r="CJ26" s="3">
        <v>3</v>
      </c>
      <c r="CK26" s="3">
        <v>3</v>
      </c>
      <c r="CL26" s="3">
        <v>3</v>
      </c>
      <c r="CM26" s="3">
        <v>3</v>
      </c>
      <c r="CN26" s="3">
        <v>3</v>
      </c>
      <c r="CO26" s="3">
        <v>3</v>
      </c>
      <c r="CP26" s="3">
        <v>3</v>
      </c>
      <c r="CQ26" s="3">
        <v>3</v>
      </c>
      <c r="CR26" s="2">
        <v>5</v>
      </c>
      <c r="CS26" s="2">
        <v>5</v>
      </c>
      <c r="CT26" s="2">
        <v>5</v>
      </c>
      <c r="CU26" s="2">
        <v>5</v>
      </c>
      <c r="CV26" s="2">
        <v>5</v>
      </c>
      <c r="CW26" s="2">
        <v>5</v>
      </c>
      <c r="CY26" s="1" t="s">
        <v>93</v>
      </c>
      <c r="CZ26" s="1" t="str">
        <f>$CZ$7</f>
        <v>Alexander Ashley</v>
      </c>
      <c r="DA26">
        <f t="shared" ca="1" si="2"/>
        <v>77</v>
      </c>
      <c r="DB26">
        <f t="shared" ca="1" si="1"/>
        <v>47</v>
      </c>
      <c r="DC26">
        <f t="shared" ca="1" si="1"/>
        <v>58</v>
      </c>
      <c r="DD26">
        <f t="shared" ca="1" si="1"/>
        <v>90</v>
      </c>
      <c r="DE26">
        <f t="shared" ca="1" si="1"/>
        <v>3</v>
      </c>
      <c r="DF26">
        <f t="shared" ca="1" si="1"/>
        <v>37</v>
      </c>
      <c r="DG26">
        <f t="shared" ca="1" si="1"/>
        <v>6</v>
      </c>
      <c r="DH26">
        <f t="shared" ca="1" si="1"/>
        <v>35</v>
      </c>
      <c r="DI26">
        <f>SUMIFS($DS$31:$DS$111,$DR$31:$DR$111,DB$7+DF$7)</f>
        <v>-2</v>
      </c>
      <c r="DJ26">
        <f>$DC$7</f>
        <v>21</v>
      </c>
      <c r="DP26" s="16" t="s">
        <v>75</v>
      </c>
      <c r="DQ26" s="16" t="s">
        <v>76</v>
      </c>
      <c r="DT26">
        <v>18</v>
      </c>
      <c r="DU26">
        <v>2</v>
      </c>
      <c r="DV26" s="10" t="s">
        <v>32</v>
      </c>
    </row>
    <row r="27" spans="1:126" ht="30.75" thickBot="1" x14ac:dyDescent="0.3">
      <c r="A27" s="1">
        <v>15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4">
        <v>1</v>
      </c>
      <c r="AV27" s="4">
        <v>1</v>
      </c>
      <c r="AW27" s="4">
        <v>1</v>
      </c>
      <c r="AX27" s="4">
        <v>1</v>
      </c>
      <c r="AY27" s="4">
        <v>1</v>
      </c>
      <c r="AZ27" s="4">
        <v>1</v>
      </c>
      <c r="BA27" s="4">
        <v>1</v>
      </c>
      <c r="BB27" s="4">
        <v>1</v>
      </c>
      <c r="BC27" s="4">
        <v>1</v>
      </c>
      <c r="BD27" s="4">
        <v>1</v>
      </c>
      <c r="BE27" s="4">
        <v>1</v>
      </c>
      <c r="BF27" s="4">
        <v>1</v>
      </c>
      <c r="BG27" s="4">
        <v>1</v>
      </c>
      <c r="BH27" s="4">
        <v>1</v>
      </c>
      <c r="BI27" s="4">
        <v>1</v>
      </c>
      <c r="BJ27" s="4">
        <v>1</v>
      </c>
      <c r="BK27" s="4">
        <v>1</v>
      </c>
      <c r="BL27" s="4">
        <v>1</v>
      </c>
      <c r="BM27" s="4">
        <v>1</v>
      </c>
      <c r="BN27" s="4">
        <v>1</v>
      </c>
      <c r="BO27" s="4">
        <v>1</v>
      </c>
      <c r="BP27" s="4">
        <v>1</v>
      </c>
      <c r="BQ27" s="4">
        <v>1</v>
      </c>
      <c r="BR27" s="4">
        <v>1</v>
      </c>
      <c r="BS27" s="4">
        <v>1</v>
      </c>
      <c r="BT27" s="4">
        <v>1</v>
      </c>
      <c r="BU27" s="4">
        <v>1</v>
      </c>
      <c r="BV27" s="4">
        <v>1</v>
      </c>
      <c r="BW27" s="4">
        <v>1</v>
      </c>
      <c r="BX27" s="4">
        <v>1</v>
      </c>
      <c r="BY27" s="3">
        <v>3</v>
      </c>
      <c r="BZ27" s="3">
        <v>3</v>
      </c>
      <c r="CA27" s="3">
        <v>3</v>
      </c>
      <c r="CB27" s="3">
        <v>3</v>
      </c>
      <c r="CC27" s="3">
        <v>3</v>
      </c>
      <c r="CD27" s="3">
        <v>3</v>
      </c>
      <c r="CE27" s="3">
        <v>3</v>
      </c>
      <c r="CF27" s="3">
        <v>3</v>
      </c>
      <c r="CG27" s="3">
        <v>3</v>
      </c>
      <c r="CH27" s="3">
        <v>3</v>
      </c>
      <c r="CI27" s="3">
        <v>3</v>
      </c>
      <c r="CJ27" s="3">
        <v>3</v>
      </c>
      <c r="CK27" s="3">
        <v>3</v>
      </c>
      <c r="CL27" s="3">
        <v>3</v>
      </c>
      <c r="CM27" s="3">
        <v>3</v>
      </c>
      <c r="CN27" s="3">
        <v>3</v>
      </c>
      <c r="CO27" s="3">
        <v>3</v>
      </c>
      <c r="CP27" s="3">
        <v>3</v>
      </c>
      <c r="CQ27" s="3">
        <v>3</v>
      </c>
      <c r="CR27" s="2">
        <v>5</v>
      </c>
      <c r="CS27" s="2">
        <v>5</v>
      </c>
      <c r="CT27" s="2">
        <v>5</v>
      </c>
      <c r="CU27" s="2">
        <v>5</v>
      </c>
      <c r="CV27" s="2">
        <v>5</v>
      </c>
      <c r="CW27" s="2">
        <v>5</v>
      </c>
      <c r="CY27" s="1" t="s">
        <v>94</v>
      </c>
      <c r="CZ27" s="1" t="str">
        <f>$CZ$6</f>
        <v>Chester Wilkinson</v>
      </c>
      <c r="DA27">
        <f t="shared" ca="1" si="2"/>
        <v>51</v>
      </c>
      <c r="DB27">
        <f t="shared" ca="1" si="2"/>
        <v>5</v>
      </c>
      <c r="DC27">
        <f t="shared" ca="1" si="2"/>
        <v>43</v>
      </c>
      <c r="DD27">
        <f t="shared" ca="1" si="2"/>
        <v>11</v>
      </c>
      <c r="DE27">
        <f t="shared" ca="1" si="2"/>
        <v>63</v>
      </c>
      <c r="DF27">
        <f t="shared" ca="1" si="2"/>
        <v>47</v>
      </c>
      <c r="DG27">
        <f t="shared" ca="1" si="2"/>
        <v>64</v>
      </c>
      <c r="DH27">
        <f t="shared" ca="1" si="2"/>
        <v>21</v>
      </c>
      <c r="DI27">
        <f>SUMIFS($DS$31:$DS$111,$DR$31:$DR$111,DB$6+DF$6)</f>
        <v>-4</v>
      </c>
      <c r="DJ27">
        <f>$DC$6</f>
        <v>26</v>
      </c>
      <c r="DP27" s="16" t="s">
        <v>77</v>
      </c>
      <c r="DQ27" s="16" t="s">
        <v>78</v>
      </c>
      <c r="DT27">
        <v>19</v>
      </c>
      <c r="DU27">
        <v>2</v>
      </c>
      <c r="DV27" s="10" t="s">
        <v>32</v>
      </c>
    </row>
    <row r="28" spans="1:126" ht="30.75" thickBot="1" x14ac:dyDescent="0.3">
      <c r="A28" s="1">
        <v>14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4">
        <v>1</v>
      </c>
      <c r="AV28" s="4">
        <v>1</v>
      </c>
      <c r="AW28" s="4">
        <v>1</v>
      </c>
      <c r="AX28" s="4">
        <v>1</v>
      </c>
      <c r="AY28" s="4">
        <v>1</v>
      </c>
      <c r="AZ28" s="4">
        <v>1</v>
      </c>
      <c r="BA28" s="4">
        <v>1</v>
      </c>
      <c r="BB28" s="4">
        <v>1</v>
      </c>
      <c r="BC28" s="4">
        <v>1</v>
      </c>
      <c r="BD28" s="4">
        <v>1</v>
      </c>
      <c r="BE28" s="4">
        <v>1</v>
      </c>
      <c r="BF28" s="4">
        <v>1</v>
      </c>
      <c r="BG28" s="4">
        <v>1</v>
      </c>
      <c r="BH28" s="4">
        <v>1</v>
      </c>
      <c r="BI28" s="4">
        <v>1</v>
      </c>
      <c r="BJ28" s="4">
        <v>1</v>
      </c>
      <c r="BK28" s="4">
        <v>1</v>
      </c>
      <c r="BL28" s="4">
        <v>1</v>
      </c>
      <c r="BM28" s="4">
        <v>1</v>
      </c>
      <c r="BN28" s="4">
        <v>1</v>
      </c>
      <c r="BO28" s="4">
        <v>1</v>
      </c>
      <c r="BP28" s="4">
        <v>1</v>
      </c>
      <c r="BQ28" s="4">
        <v>1</v>
      </c>
      <c r="BR28" s="4">
        <v>1</v>
      </c>
      <c r="BS28" s="4">
        <v>1</v>
      </c>
      <c r="BT28" s="4">
        <v>1</v>
      </c>
      <c r="BU28" s="4">
        <v>1</v>
      </c>
      <c r="BV28" s="4">
        <v>1</v>
      </c>
      <c r="BW28" s="4">
        <v>1</v>
      </c>
      <c r="BX28" s="4">
        <v>1</v>
      </c>
      <c r="BY28" s="3">
        <v>3</v>
      </c>
      <c r="BZ28" s="3">
        <v>3</v>
      </c>
      <c r="CA28" s="3">
        <v>3</v>
      </c>
      <c r="CB28" s="3">
        <v>3</v>
      </c>
      <c r="CC28" s="3">
        <v>3</v>
      </c>
      <c r="CD28" s="3">
        <v>3</v>
      </c>
      <c r="CE28" s="3">
        <v>3</v>
      </c>
      <c r="CF28" s="3">
        <v>3</v>
      </c>
      <c r="CG28" s="3">
        <v>3</v>
      </c>
      <c r="CH28" s="3">
        <v>3</v>
      </c>
      <c r="CI28" s="3">
        <v>3</v>
      </c>
      <c r="CJ28" s="3">
        <v>3</v>
      </c>
      <c r="CK28" s="3">
        <v>3</v>
      </c>
      <c r="CL28" s="3">
        <v>3</v>
      </c>
      <c r="CM28" s="3">
        <v>3</v>
      </c>
      <c r="CN28" s="3">
        <v>3</v>
      </c>
      <c r="CO28" s="3">
        <v>3</v>
      </c>
      <c r="CP28" s="3">
        <v>3</v>
      </c>
      <c r="CQ28" s="3">
        <v>3</v>
      </c>
      <c r="CR28" s="2">
        <v>5</v>
      </c>
      <c r="CS28" s="2">
        <v>5</v>
      </c>
      <c r="CT28" s="2">
        <v>5</v>
      </c>
      <c r="CU28" s="2">
        <v>5</v>
      </c>
      <c r="CV28" s="2">
        <v>5</v>
      </c>
      <c r="CW28" s="2">
        <v>5</v>
      </c>
      <c r="CY28" s="1" t="s">
        <v>95</v>
      </c>
      <c r="CZ28" s="1" t="str">
        <f>$CZ$7</f>
        <v>Alexander Ashley</v>
      </c>
      <c r="DA28">
        <f t="shared" ref="DA28:DH43" ca="1" si="3">RANDBETWEEN(0,99)</f>
        <v>1</v>
      </c>
      <c r="DB28">
        <f t="shared" ca="1" si="3"/>
        <v>69</v>
      </c>
      <c r="DC28">
        <f t="shared" ca="1" si="3"/>
        <v>24</v>
      </c>
      <c r="DD28">
        <f t="shared" ca="1" si="3"/>
        <v>5</v>
      </c>
      <c r="DE28">
        <f t="shared" ca="1" si="3"/>
        <v>57</v>
      </c>
      <c r="DF28">
        <f t="shared" ca="1" si="3"/>
        <v>15</v>
      </c>
      <c r="DG28">
        <f t="shared" ca="1" si="3"/>
        <v>14</v>
      </c>
      <c r="DH28">
        <f t="shared" ca="1" si="3"/>
        <v>28</v>
      </c>
      <c r="DI28">
        <f>SUMIFS($DS$31:$DS$111,$DR$31:$DR$111,DB$7+DF$7)</f>
        <v>-2</v>
      </c>
      <c r="DJ28">
        <f>$DC$7</f>
        <v>21</v>
      </c>
      <c r="DP28" s="16" t="s">
        <v>79</v>
      </c>
      <c r="DQ28" s="16" t="s">
        <v>80</v>
      </c>
      <c r="DT28">
        <v>20</v>
      </c>
      <c r="DU28">
        <v>2</v>
      </c>
      <c r="DV28" s="10" t="s">
        <v>32</v>
      </c>
    </row>
    <row r="29" spans="1:126" ht="15.75" thickBot="1" x14ac:dyDescent="0.3">
      <c r="A29" s="1">
        <v>13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4">
        <v>1</v>
      </c>
      <c r="AV29" s="4">
        <v>1</v>
      </c>
      <c r="AW29" s="4">
        <v>1</v>
      </c>
      <c r="AX29" s="4">
        <v>1</v>
      </c>
      <c r="AY29" s="4">
        <v>1</v>
      </c>
      <c r="AZ29" s="4">
        <v>1</v>
      </c>
      <c r="BA29" s="4">
        <v>1</v>
      </c>
      <c r="BB29" s="4">
        <v>1</v>
      </c>
      <c r="BC29" s="4">
        <v>1</v>
      </c>
      <c r="BD29" s="4">
        <v>1</v>
      </c>
      <c r="BE29" s="4">
        <v>1</v>
      </c>
      <c r="BF29" s="4">
        <v>1</v>
      </c>
      <c r="BG29" s="4">
        <v>1</v>
      </c>
      <c r="BH29" s="4">
        <v>1</v>
      </c>
      <c r="BI29" s="4">
        <v>1</v>
      </c>
      <c r="BJ29" s="4">
        <v>1</v>
      </c>
      <c r="BK29" s="4">
        <v>1</v>
      </c>
      <c r="BL29" s="4">
        <v>1</v>
      </c>
      <c r="BM29" s="4">
        <v>1</v>
      </c>
      <c r="BN29" s="4">
        <v>1</v>
      </c>
      <c r="BO29" s="4">
        <v>1</v>
      </c>
      <c r="BP29" s="4">
        <v>1</v>
      </c>
      <c r="BQ29" s="4">
        <v>1</v>
      </c>
      <c r="BR29" s="4">
        <v>1</v>
      </c>
      <c r="BS29" s="4">
        <v>1</v>
      </c>
      <c r="BT29" s="4">
        <v>1</v>
      </c>
      <c r="BU29" s="4">
        <v>1</v>
      </c>
      <c r="BV29" s="4">
        <v>1</v>
      </c>
      <c r="BW29" s="4">
        <v>1</v>
      </c>
      <c r="BX29" s="4">
        <v>1</v>
      </c>
      <c r="BY29" s="3">
        <v>3</v>
      </c>
      <c r="BZ29" s="3">
        <v>3</v>
      </c>
      <c r="CA29" s="3">
        <v>3</v>
      </c>
      <c r="CB29" s="3">
        <v>3</v>
      </c>
      <c r="CC29" s="3">
        <v>3</v>
      </c>
      <c r="CD29" s="3">
        <v>3</v>
      </c>
      <c r="CE29" s="3">
        <v>3</v>
      </c>
      <c r="CF29" s="3">
        <v>3</v>
      </c>
      <c r="CG29" s="3">
        <v>3</v>
      </c>
      <c r="CH29" s="3">
        <v>3</v>
      </c>
      <c r="CI29" s="3">
        <v>3</v>
      </c>
      <c r="CJ29" s="3">
        <v>3</v>
      </c>
      <c r="CK29" s="3">
        <v>3</v>
      </c>
      <c r="CL29" s="3">
        <v>3</v>
      </c>
      <c r="CM29" s="3">
        <v>3</v>
      </c>
      <c r="CN29" s="3">
        <v>3</v>
      </c>
      <c r="CO29" s="3">
        <v>3</v>
      </c>
      <c r="CP29" s="3">
        <v>3</v>
      </c>
      <c r="CQ29" s="3">
        <v>3</v>
      </c>
      <c r="CR29" s="2">
        <v>5</v>
      </c>
      <c r="CS29" s="2">
        <v>5</v>
      </c>
      <c r="CT29" s="2">
        <v>5</v>
      </c>
      <c r="CU29" s="2">
        <v>5</v>
      </c>
      <c r="CV29" s="2">
        <v>5</v>
      </c>
      <c r="CW29" s="2">
        <v>5</v>
      </c>
      <c r="CY29" s="1" t="s">
        <v>96</v>
      </c>
      <c r="CZ29" s="1" t="str">
        <f>$CZ$6</f>
        <v>Chester Wilkinson</v>
      </c>
      <c r="DA29">
        <f t="shared" ca="1" si="3"/>
        <v>64</v>
      </c>
      <c r="DB29">
        <f t="shared" ca="1" si="3"/>
        <v>8</v>
      </c>
      <c r="DC29">
        <f t="shared" ca="1" si="3"/>
        <v>77</v>
      </c>
      <c r="DD29">
        <f t="shared" ca="1" si="3"/>
        <v>6</v>
      </c>
      <c r="DE29">
        <f t="shared" ca="1" si="3"/>
        <v>80</v>
      </c>
      <c r="DF29">
        <f t="shared" ca="1" si="3"/>
        <v>98</v>
      </c>
      <c r="DG29">
        <f t="shared" ca="1" si="3"/>
        <v>13</v>
      </c>
      <c r="DH29">
        <f t="shared" ca="1" si="3"/>
        <v>63</v>
      </c>
      <c r="DI29">
        <f>SUMIFS($DS$31:$DS$111,$DR$31:$DR$111,DB$6+DF$6)</f>
        <v>-4</v>
      </c>
      <c r="DJ29">
        <f>$DC$6</f>
        <v>26</v>
      </c>
      <c r="DT29">
        <v>21</v>
      </c>
      <c r="DU29">
        <v>2</v>
      </c>
      <c r="DV29" s="10" t="s">
        <v>32</v>
      </c>
    </row>
    <row r="30" spans="1:126" ht="15.75" thickBot="1" x14ac:dyDescent="0.3">
      <c r="A30" s="1">
        <v>12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4">
        <v>1</v>
      </c>
      <c r="AV30" s="4">
        <v>1</v>
      </c>
      <c r="AW30" s="4">
        <v>1</v>
      </c>
      <c r="AX30" s="4">
        <v>1</v>
      </c>
      <c r="AY30" s="4">
        <v>1</v>
      </c>
      <c r="AZ30" s="4">
        <v>1</v>
      </c>
      <c r="BA30" s="4">
        <v>1</v>
      </c>
      <c r="BB30" s="4">
        <v>1</v>
      </c>
      <c r="BC30" s="4">
        <v>1</v>
      </c>
      <c r="BD30" s="4">
        <v>1</v>
      </c>
      <c r="BE30" s="4">
        <v>1</v>
      </c>
      <c r="BF30" s="4">
        <v>1</v>
      </c>
      <c r="BG30" s="4">
        <v>1</v>
      </c>
      <c r="BH30" s="4">
        <v>1</v>
      </c>
      <c r="BI30" s="4">
        <v>1</v>
      </c>
      <c r="BJ30" s="4">
        <v>1</v>
      </c>
      <c r="BK30" s="4">
        <v>1</v>
      </c>
      <c r="BL30" s="4">
        <v>1</v>
      </c>
      <c r="BM30" s="4">
        <v>1</v>
      </c>
      <c r="BN30" s="4">
        <v>1</v>
      </c>
      <c r="BO30" s="4">
        <v>1</v>
      </c>
      <c r="BP30" s="4">
        <v>1</v>
      </c>
      <c r="BQ30" s="4">
        <v>1</v>
      </c>
      <c r="BR30" s="4">
        <v>1</v>
      </c>
      <c r="BS30" s="4">
        <v>1</v>
      </c>
      <c r="BT30" s="4">
        <v>1</v>
      </c>
      <c r="BU30" s="4">
        <v>1</v>
      </c>
      <c r="BV30" s="4">
        <v>1</v>
      </c>
      <c r="BW30" s="4">
        <v>1</v>
      </c>
      <c r="BX30" s="4">
        <v>1</v>
      </c>
      <c r="BY30" s="3">
        <v>3</v>
      </c>
      <c r="BZ30" s="3">
        <v>3</v>
      </c>
      <c r="CA30" s="3">
        <v>3</v>
      </c>
      <c r="CB30" s="3">
        <v>3</v>
      </c>
      <c r="CC30" s="3">
        <v>3</v>
      </c>
      <c r="CD30" s="3">
        <v>3</v>
      </c>
      <c r="CE30" s="3">
        <v>3</v>
      </c>
      <c r="CF30" s="3">
        <v>3</v>
      </c>
      <c r="CG30" s="3">
        <v>3</v>
      </c>
      <c r="CH30" s="3">
        <v>3</v>
      </c>
      <c r="CI30" s="3">
        <v>3</v>
      </c>
      <c r="CJ30" s="3">
        <v>3</v>
      </c>
      <c r="CK30" s="3">
        <v>3</v>
      </c>
      <c r="CL30" s="3">
        <v>3</v>
      </c>
      <c r="CM30" s="3">
        <v>3</v>
      </c>
      <c r="CN30" s="3">
        <v>3</v>
      </c>
      <c r="CO30" s="3">
        <v>3</v>
      </c>
      <c r="CP30" s="3">
        <v>3</v>
      </c>
      <c r="CQ30" s="3">
        <v>3</v>
      </c>
      <c r="CR30" s="2">
        <v>5</v>
      </c>
      <c r="CS30" s="2">
        <v>5</v>
      </c>
      <c r="CT30" s="2">
        <v>5</v>
      </c>
      <c r="CU30" s="2">
        <v>5</v>
      </c>
      <c r="CV30" s="2">
        <v>5</v>
      </c>
      <c r="CW30" s="2">
        <v>5</v>
      </c>
      <c r="CY30" s="1" t="s">
        <v>97</v>
      </c>
      <c r="CZ30" s="1" t="str">
        <f>$CZ$7</f>
        <v>Alexander Ashley</v>
      </c>
      <c r="DA30">
        <f t="shared" ca="1" si="3"/>
        <v>38</v>
      </c>
      <c r="DB30">
        <f t="shared" ca="1" si="3"/>
        <v>41</v>
      </c>
      <c r="DC30">
        <f t="shared" ca="1" si="3"/>
        <v>37</v>
      </c>
      <c r="DD30">
        <f t="shared" ca="1" si="3"/>
        <v>66</v>
      </c>
      <c r="DE30">
        <f t="shared" ca="1" si="3"/>
        <v>53</v>
      </c>
      <c r="DF30">
        <f t="shared" ca="1" si="3"/>
        <v>82</v>
      </c>
      <c r="DG30">
        <f t="shared" ca="1" si="3"/>
        <v>2</v>
      </c>
      <c r="DH30">
        <f t="shared" ca="1" si="3"/>
        <v>66</v>
      </c>
      <c r="DI30">
        <f>SUMIFS($DS$31:$DS$111,$DR$31:$DR$111,DB$7+DF$7)</f>
        <v>-2</v>
      </c>
      <c r="DJ30">
        <f>$DC$7</f>
        <v>21</v>
      </c>
      <c r="DP30" s="18" t="s">
        <v>1</v>
      </c>
      <c r="DQ30" s="18" t="s">
        <v>5</v>
      </c>
      <c r="DR30" t="s">
        <v>84</v>
      </c>
      <c r="DS30" s="19" t="s">
        <v>83</v>
      </c>
      <c r="DT30">
        <v>22</v>
      </c>
      <c r="DU30">
        <v>2</v>
      </c>
      <c r="DV30" s="10" t="s">
        <v>32</v>
      </c>
    </row>
    <row r="31" spans="1:126" ht="15.75" thickBot="1" x14ac:dyDescent="0.3">
      <c r="A31" s="1">
        <v>11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4">
        <v>1</v>
      </c>
      <c r="AV31" s="4">
        <v>1</v>
      </c>
      <c r="AW31" s="4">
        <v>1</v>
      </c>
      <c r="AX31" s="4">
        <v>1</v>
      </c>
      <c r="AY31" s="4">
        <v>1</v>
      </c>
      <c r="AZ31" s="4">
        <v>1</v>
      </c>
      <c r="BA31" s="4">
        <v>1</v>
      </c>
      <c r="BB31" s="4">
        <v>1</v>
      </c>
      <c r="BC31" s="4">
        <v>1</v>
      </c>
      <c r="BD31" s="4">
        <v>1</v>
      </c>
      <c r="BE31" s="4">
        <v>1</v>
      </c>
      <c r="BF31" s="4">
        <v>1</v>
      </c>
      <c r="BG31" s="4">
        <v>1</v>
      </c>
      <c r="BH31" s="4">
        <v>1</v>
      </c>
      <c r="BI31" s="4">
        <v>1</v>
      </c>
      <c r="BJ31" s="4">
        <v>1</v>
      </c>
      <c r="BK31" s="4">
        <v>1</v>
      </c>
      <c r="BL31" s="4">
        <v>1</v>
      </c>
      <c r="BM31" s="4">
        <v>1</v>
      </c>
      <c r="BN31" s="4">
        <v>1</v>
      </c>
      <c r="BO31" s="4">
        <v>1</v>
      </c>
      <c r="BP31" s="4">
        <v>1</v>
      </c>
      <c r="BQ31" s="4">
        <v>1</v>
      </c>
      <c r="BR31" s="4">
        <v>1</v>
      </c>
      <c r="BS31" s="4">
        <v>1</v>
      </c>
      <c r="BT31" s="4">
        <v>1</v>
      </c>
      <c r="BU31" s="4">
        <v>1</v>
      </c>
      <c r="BV31" s="4">
        <v>1</v>
      </c>
      <c r="BW31" s="4">
        <v>1</v>
      </c>
      <c r="BX31" s="4">
        <v>1</v>
      </c>
      <c r="BY31" s="3">
        <v>3</v>
      </c>
      <c r="BZ31" s="3">
        <v>3</v>
      </c>
      <c r="CA31" s="3">
        <v>3</v>
      </c>
      <c r="CB31" s="3">
        <v>3</v>
      </c>
      <c r="CC31" s="3">
        <v>3</v>
      </c>
      <c r="CD31" s="3">
        <v>3</v>
      </c>
      <c r="CE31" s="3">
        <v>3</v>
      </c>
      <c r="CF31" s="3">
        <v>3</v>
      </c>
      <c r="CG31" s="3">
        <v>3</v>
      </c>
      <c r="CH31" s="3">
        <v>3</v>
      </c>
      <c r="CI31" s="3">
        <v>3</v>
      </c>
      <c r="CJ31" s="3">
        <v>3</v>
      </c>
      <c r="CK31" s="3">
        <v>3</v>
      </c>
      <c r="CL31" s="3">
        <v>3</v>
      </c>
      <c r="CM31" s="3">
        <v>3</v>
      </c>
      <c r="CN31" s="3">
        <v>3</v>
      </c>
      <c r="CO31" s="3">
        <v>3</v>
      </c>
      <c r="CP31" s="3">
        <v>3</v>
      </c>
      <c r="CQ31" s="3">
        <v>3</v>
      </c>
      <c r="CR31" s="2">
        <v>5</v>
      </c>
      <c r="CS31" s="2">
        <v>5</v>
      </c>
      <c r="CT31" s="2">
        <v>5</v>
      </c>
      <c r="CU31" s="2">
        <v>5</v>
      </c>
      <c r="CV31" s="2">
        <v>5</v>
      </c>
      <c r="CW31" s="2">
        <v>5</v>
      </c>
      <c r="CY31" s="1" t="s">
        <v>98</v>
      </c>
      <c r="CZ31" s="1" t="str">
        <f>$CZ$6</f>
        <v>Chester Wilkinson</v>
      </c>
      <c r="DA31">
        <f t="shared" ca="1" si="3"/>
        <v>28</v>
      </c>
      <c r="DB31">
        <f t="shared" ca="1" si="3"/>
        <v>4</v>
      </c>
      <c r="DC31">
        <f t="shared" ca="1" si="3"/>
        <v>48</v>
      </c>
      <c r="DD31">
        <f t="shared" ca="1" si="3"/>
        <v>50</v>
      </c>
      <c r="DE31">
        <f t="shared" ca="1" si="3"/>
        <v>19</v>
      </c>
      <c r="DF31">
        <f t="shared" ca="1" si="3"/>
        <v>3</v>
      </c>
      <c r="DG31">
        <f t="shared" ca="1" si="3"/>
        <v>95</v>
      </c>
      <c r="DH31">
        <f t="shared" ca="1" si="3"/>
        <v>68</v>
      </c>
      <c r="DI31">
        <f>SUMIFS($DS$31:$DS$111,$DR$31:$DR$111,DB$6+DF$6)</f>
        <v>-4</v>
      </c>
      <c r="DJ31">
        <f>$DC$6</f>
        <v>26</v>
      </c>
      <c r="DP31">
        <v>0</v>
      </c>
      <c r="DQ31">
        <v>0</v>
      </c>
      <c r="DR31">
        <v>0</v>
      </c>
      <c r="DS31">
        <v>-1</v>
      </c>
      <c r="DT31">
        <v>23</v>
      </c>
      <c r="DU31">
        <v>2</v>
      </c>
      <c r="DV31" s="10" t="s">
        <v>32</v>
      </c>
    </row>
    <row r="32" spans="1:126" ht="15.75" thickBot="1" x14ac:dyDescent="0.3">
      <c r="A32" s="1">
        <v>10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4">
        <v>1</v>
      </c>
      <c r="AV32" s="4">
        <v>1</v>
      </c>
      <c r="AW32" s="4">
        <v>1</v>
      </c>
      <c r="AX32" s="4">
        <v>1</v>
      </c>
      <c r="AY32" s="4">
        <v>1</v>
      </c>
      <c r="AZ32" s="4">
        <v>1</v>
      </c>
      <c r="BA32" s="4">
        <v>1</v>
      </c>
      <c r="BB32" s="4">
        <v>1</v>
      </c>
      <c r="BC32" s="4">
        <v>1</v>
      </c>
      <c r="BD32" s="4">
        <v>1</v>
      </c>
      <c r="BE32" s="4">
        <v>1</v>
      </c>
      <c r="BF32" s="4">
        <v>1</v>
      </c>
      <c r="BG32" s="4">
        <v>1</v>
      </c>
      <c r="BH32" s="4">
        <v>1</v>
      </c>
      <c r="BI32" s="4">
        <v>1</v>
      </c>
      <c r="BJ32" s="4">
        <v>1</v>
      </c>
      <c r="BK32" s="4">
        <v>1</v>
      </c>
      <c r="BL32" s="4">
        <v>1</v>
      </c>
      <c r="BM32" s="4">
        <v>1</v>
      </c>
      <c r="BN32" s="4">
        <v>1</v>
      </c>
      <c r="BO32" s="4">
        <v>1</v>
      </c>
      <c r="BP32" s="4">
        <v>1</v>
      </c>
      <c r="BQ32" s="4">
        <v>1</v>
      </c>
      <c r="BR32" s="4">
        <v>1</v>
      </c>
      <c r="BS32" s="4">
        <v>1</v>
      </c>
      <c r="BT32" s="4">
        <v>1</v>
      </c>
      <c r="BU32" s="4">
        <v>1</v>
      </c>
      <c r="BV32" s="4">
        <v>1</v>
      </c>
      <c r="BW32" s="4">
        <v>1</v>
      </c>
      <c r="BX32" s="4">
        <v>1</v>
      </c>
      <c r="BY32" s="3">
        <v>3</v>
      </c>
      <c r="BZ32" s="3">
        <v>3</v>
      </c>
      <c r="CA32" s="3">
        <v>3</v>
      </c>
      <c r="CB32" s="3">
        <v>3</v>
      </c>
      <c r="CC32" s="3">
        <v>3</v>
      </c>
      <c r="CD32" s="3">
        <v>3</v>
      </c>
      <c r="CE32" s="3">
        <v>3</v>
      </c>
      <c r="CF32" s="3">
        <v>3</v>
      </c>
      <c r="CG32" s="3">
        <v>3</v>
      </c>
      <c r="CH32" s="3">
        <v>3</v>
      </c>
      <c r="CI32" s="3">
        <v>3</v>
      </c>
      <c r="CJ32" s="3">
        <v>3</v>
      </c>
      <c r="CK32" s="3">
        <v>3</v>
      </c>
      <c r="CL32" s="3">
        <v>3</v>
      </c>
      <c r="CM32" s="3">
        <v>3</v>
      </c>
      <c r="CN32" s="3">
        <v>3</v>
      </c>
      <c r="CO32" s="3">
        <v>3</v>
      </c>
      <c r="CP32" s="3">
        <v>3</v>
      </c>
      <c r="CQ32" s="3">
        <v>3</v>
      </c>
      <c r="CR32" s="3">
        <v>3</v>
      </c>
      <c r="CS32" s="3">
        <v>3</v>
      </c>
      <c r="CT32" s="3">
        <v>3</v>
      </c>
      <c r="CU32" s="2">
        <v>5</v>
      </c>
      <c r="CV32" s="2">
        <v>5</v>
      </c>
      <c r="CW32" s="2">
        <v>5</v>
      </c>
      <c r="CY32" s="1" t="s">
        <v>107</v>
      </c>
      <c r="CZ32" s="1" t="str">
        <f>$CZ$7</f>
        <v>Alexander Ashley</v>
      </c>
      <c r="DA32">
        <f t="shared" ca="1" si="3"/>
        <v>73</v>
      </c>
      <c r="DB32">
        <f t="shared" ca="1" si="3"/>
        <v>78</v>
      </c>
      <c r="DC32">
        <f t="shared" ca="1" si="3"/>
        <v>57</v>
      </c>
      <c r="DD32">
        <f t="shared" ca="1" si="3"/>
        <v>16</v>
      </c>
      <c r="DE32">
        <f t="shared" ca="1" si="3"/>
        <v>29</v>
      </c>
      <c r="DF32">
        <f t="shared" ca="1" si="3"/>
        <v>64</v>
      </c>
      <c r="DG32">
        <f t="shared" ca="1" si="3"/>
        <v>1</v>
      </c>
      <c r="DH32">
        <f t="shared" ca="1" si="3"/>
        <v>1</v>
      </c>
      <c r="DI32">
        <f>SUMIFS($DS$31:$DS$111,$DR$31:$DR$111,DB$7+DF$7)</f>
        <v>-2</v>
      </c>
      <c r="DJ32">
        <f>$DC$7</f>
        <v>21</v>
      </c>
      <c r="DP32">
        <v>1</v>
      </c>
      <c r="DQ32">
        <v>1</v>
      </c>
      <c r="DR32">
        <v>1</v>
      </c>
      <c r="DS32">
        <v>-1</v>
      </c>
      <c r="DT32">
        <v>24</v>
      </c>
      <c r="DU32">
        <v>2</v>
      </c>
      <c r="DV32" s="10" t="s">
        <v>32</v>
      </c>
    </row>
    <row r="33" spans="1:126" ht="15.75" thickBot="1" x14ac:dyDescent="0.3">
      <c r="A33" s="1">
        <v>9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4">
        <v>1</v>
      </c>
      <c r="BA33" s="4">
        <v>1</v>
      </c>
      <c r="BB33" s="4">
        <v>1</v>
      </c>
      <c r="BC33" s="4">
        <v>1</v>
      </c>
      <c r="BD33" s="4">
        <v>1</v>
      </c>
      <c r="BE33" s="4">
        <v>1</v>
      </c>
      <c r="BF33" s="4">
        <v>1</v>
      </c>
      <c r="BG33" s="4">
        <v>1</v>
      </c>
      <c r="BH33" s="4">
        <v>1</v>
      </c>
      <c r="BI33" s="4">
        <v>1</v>
      </c>
      <c r="BJ33" s="4">
        <v>1</v>
      </c>
      <c r="BK33" s="4">
        <v>1</v>
      </c>
      <c r="BL33" s="4">
        <v>1</v>
      </c>
      <c r="BM33" s="4">
        <v>1</v>
      </c>
      <c r="BN33" s="4">
        <v>1</v>
      </c>
      <c r="BO33" s="4">
        <v>1</v>
      </c>
      <c r="BP33" s="4">
        <v>1</v>
      </c>
      <c r="BQ33" s="4">
        <v>1</v>
      </c>
      <c r="BR33" s="4">
        <v>1</v>
      </c>
      <c r="BS33" s="4">
        <v>1</v>
      </c>
      <c r="BT33" s="4">
        <v>1</v>
      </c>
      <c r="BU33" s="4">
        <v>1</v>
      </c>
      <c r="BV33" s="4">
        <v>1</v>
      </c>
      <c r="BW33" s="4">
        <v>1</v>
      </c>
      <c r="BX33" s="4">
        <v>1</v>
      </c>
      <c r="BY33" s="4">
        <v>1</v>
      </c>
      <c r="BZ33" s="4">
        <v>1</v>
      </c>
      <c r="CA33" s="4">
        <v>1</v>
      </c>
      <c r="CB33" s="4">
        <v>1</v>
      </c>
      <c r="CC33" s="4">
        <v>1</v>
      </c>
      <c r="CD33" s="3">
        <v>3</v>
      </c>
      <c r="CE33" s="3">
        <v>3</v>
      </c>
      <c r="CF33" s="3">
        <v>3</v>
      </c>
      <c r="CG33" s="3">
        <v>3</v>
      </c>
      <c r="CH33" s="3">
        <v>3</v>
      </c>
      <c r="CI33" s="3">
        <v>3</v>
      </c>
      <c r="CJ33" s="3">
        <v>3</v>
      </c>
      <c r="CK33" s="3">
        <v>3</v>
      </c>
      <c r="CL33" s="3">
        <v>3</v>
      </c>
      <c r="CM33" s="3">
        <v>3</v>
      </c>
      <c r="CN33" s="3">
        <v>3</v>
      </c>
      <c r="CO33" s="3">
        <v>3</v>
      </c>
      <c r="CP33" s="3">
        <v>3</v>
      </c>
      <c r="CQ33" s="3">
        <v>3</v>
      </c>
      <c r="CR33" s="3">
        <v>3</v>
      </c>
      <c r="CS33" s="3">
        <v>3</v>
      </c>
      <c r="CT33" s="3">
        <v>3</v>
      </c>
      <c r="CU33" s="2">
        <v>5</v>
      </c>
      <c r="CV33" s="2">
        <v>5</v>
      </c>
      <c r="CW33" s="2">
        <v>5</v>
      </c>
      <c r="CY33" s="1" t="s">
        <v>108</v>
      </c>
      <c r="CZ33" s="1" t="str">
        <f>$CZ$6</f>
        <v>Chester Wilkinson</v>
      </c>
      <c r="DA33">
        <f t="shared" ca="1" si="3"/>
        <v>7</v>
      </c>
      <c r="DB33">
        <f t="shared" ca="1" si="3"/>
        <v>25</v>
      </c>
      <c r="DC33">
        <f t="shared" ca="1" si="3"/>
        <v>16</v>
      </c>
      <c r="DD33">
        <f t="shared" ca="1" si="3"/>
        <v>21</v>
      </c>
      <c r="DE33">
        <f t="shared" ca="1" si="3"/>
        <v>17</v>
      </c>
      <c r="DF33">
        <f t="shared" ca="1" si="3"/>
        <v>20</v>
      </c>
      <c r="DG33">
        <f t="shared" ca="1" si="3"/>
        <v>58</v>
      </c>
      <c r="DH33">
        <f t="shared" ca="1" si="3"/>
        <v>49</v>
      </c>
      <c r="DI33">
        <f>SUMIFS($DS$31:$DS$111,$DR$31:$DR$111,DB$6+DF$6)</f>
        <v>-4</v>
      </c>
      <c r="DJ33">
        <f>$DC$6</f>
        <v>26</v>
      </c>
      <c r="DP33">
        <v>2</v>
      </c>
      <c r="DQ33">
        <v>2</v>
      </c>
      <c r="DR33">
        <v>2</v>
      </c>
      <c r="DS33">
        <v>-1</v>
      </c>
      <c r="DT33">
        <v>25</v>
      </c>
      <c r="DU33">
        <v>2</v>
      </c>
      <c r="DV33" s="10" t="s">
        <v>32</v>
      </c>
    </row>
    <row r="34" spans="1:126" ht="15.75" thickBot="1" x14ac:dyDescent="0.3">
      <c r="A34" s="1">
        <v>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4">
        <v>1</v>
      </c>
      <c r="BA34" s="4">
        <v>1</v>
      </c>
      <c r="BB34" s="4">
        <v>1</v>
      </c>
      <c r="BC34" s="4">
        <v>1</v>
      </c>
      <c r="BD34" s="4">
        <v>1</v>
      </c>
      <c r="BE34" s="4">
        <v>1</v>
      </c>
      <c r="BF34" s="4">
        <v>1</v>
      </c>
      <c r="BG34" s="4">
        <v>1</v>
      </c>
      <c r="BH34" s="4">
        <v>1</v>
      </c>
      <c r="BI34" s="4">
        <v>1</v>
      </c>
      <c r="BJ34" s="4">
        <v>1</v>
      </c>
      <c r="BK34" s="4">
        <v>1</v>
      </c>
      <c r="BL34" s="4">
        <v>1</v>
      </c>
      <c r="BM34" s="4">
        <v>1</v>
      </c>
      <c r="BN34" s="4">
        <v>1</v>
      </c>
      <c r="BO34" s="4">
        <v>1</v>
      </c>
      <c r="BP34" s="4">
        <v>1</v>
      </c>
      <c r="BQ34" s="4">
        <v>1</v>
      </c>
      <c r="BR34" s="4">
        <v>1</v>
      </c>
      <c r="BS34" s="4">
        <v>1</v>
      </c>
      <c r="BT34" s="4">
        <v>1</v>
      </c>
      <c r="BU34" s="4">
        <v>1</v>
      </c>
      <c r="BV34" s="4">
        <v>1</v>
      </c>
      <c r="BW34" s="4">
        <v>1</v>
      </c>
      <c r="BX34" s="4">
        <v>1</v>
      </c>
      <c r="BY34" s="4">
        <v>1</v>
      </c>
      <c r="BZ34" s="4">
        <v>1</v>
      </c>
      <c r="CA34" s="4">
        <v>1</v>
      </c>
      <c r="CB34" s="4">
        <v>1</v>
      </c>
      <c r="CC34" s="4">
        <v>1</v>
      </c>
      <c r="CD34" s="3">
        <v>3</v>
      </c>
      <c r="CE34" s="3">
        <v>3</v>
      </c>
      <c r="CF34" s="3">
        <v>3</v>
      </c>
      <c r="CG34" s="3">
        <v>3</v>
      </c>
      <c r="CH34" s="3">
        <v>3</v>
      </c>
      <c r="CI34" s="3">
        <v>3</v>
      </c>
      <c r="CJ34" s="3">
        <v>3</v>
      </c>
      <c r="CK34" s="3">
        <v>3</v>
      </c>
      <c r="CL34" s="3">
        <v>3</v>
      </c>
      <c r="CM34" s="3">
        <v>3</v>
      </c>
      <c r="CN34" s="3">
        <v>3</v>
      </c>
      <c r="CO34" s="3">
        <v>3</v>
      </c>
      <c r="CP34" s="3">
        <v>3</v>
      </c>
      <c r="CQ34" s="3">
        <v>3</v>
      </c>
      <c r="CR34" s="3">
        <v>3</v>
      </c>
      <c r="CS34" s="3">
        <v>3</v>
      </c>
      <c r="CT34" s="3">
        <v>3</v>
      </c>
      <c r="CU34" s="2">
        <v>5</v>
      </c>
      <c r="CV34" s="2">
        <v>5</v>
      </c>
      <c r="CW34" s="2">
        <v>5</v>
      </c>
      <c r="CY34" s="1" t="s">
        <v>109</v>
      </c>
      <c r="CZ34" s="1" t="str">
        <f>$CZ$7</f>
        <v>Alexander Ashley</v>
      </c>
      <c r="DA34">
        <f t="shared" ca="1" si="3"/>
        <v>90</v>
      </c>
      <c r="DB34">
        <f t="shared" ca="1" si="3"/>
        <v>56</v>
      </c>
      <c r="DC34">
        <f t="shared" ca="1" si="3"/>
        <v>1</v>
      </c>
      <c r="DD34">
        <f t="shared" ca="1" si="3"/>
        <v>72</v>
      </c>
      <c r="DE34">
        <f t="shared" ca="1" si="3"/>
        <v>39</v>
      </c>
      <c r="DF34">
        <f t="shared" ca="1" si="3"/>
        <v>9</v>
      </c>
      <c r="DG34">
        <f t="shared" ca="1" si="3"/>
        <v>45</v>
      </c>
      <c r="DH34">
        <f t="shared" ca="1" si="3"/>
        <v>73</v>
      </c>
      <c r="DI34">
        <f>SUMIFS($DS$31:$DS$111,$DR$31:$DR$111,DB$7+DF$7)</f>
        <v>-2</v>
      </c>
      <c r="DJ34">
        <f>$DC$7</f>
        <v>21</v>
      </c>
      <c r="DP34">
        <v>3</v>
      </c>
      <c r="DQ34">
        <v>3</v>
      </c>
      <c r="DR34">
        <v>3</v>
      </c>
      <c r="DS34">
        <v>-1</v>
      </c>
      <c r="DT34">
        <v>26</v>
      </c>
      <c r="DU34">
        <v>2</v>
      </c>
      <c r="DV34" s="10" t="s">
        <v>32</v>
      </c>
    </row>
    <row r="35" spans="1:126" ht="15.75" thickBot="1" x14ac:dyDescent="0.3">
      <c r="A35" s="1">
        <v>7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4">
        <v>1</v>
      </c>
      <c r="BA35" s="4">
        <v>1</v>
      </c>
      <c r="BB35" s="4">
        <v>1</v>
      </c>
      <c r="BC35" s="4">
        <v>1</v>
      </c>
      <c r="BD35" s="4">
        <v>1</v>
      </c>
      <c r="BE35" s="4">
        <v>1</v>
      </c>
      <c r="BF35" s="4">
        <v>1</v>
      </c>
      <c r="BG35" s="4">
        <v>1</v>
      </c>
      <c r="BH35" s="4">
        <v>1</v>
      </c>
      <c r="BI35" s="4">
        <v>1</v>
      </c>
      <c r="BJ35" s="4">
        <v>1</v>
      </c>
      <c r="BK35" s="4">
        <v>1</v>
      </c>
      <c r="BL35" s="4">
        <v>1</v>
      </c>
      <c r="BM35" s="4">
        <v>1</v>
      </c>
      <c r="BN35" s="4">
        <v>1</v>
      </c>
      <c r="BO35" s="4">
        <v>1</v>
      </c>
      <c r="BP35" s="4">
        <v>1</v>
      </c>
      <c r="BQ35" s="4">
        <v>1</v>
      </c>
      <c r="BR35" s="4">
        <v>1</v>
      </c>
      <c r="BS35" s="4">
        <v>1</v>
      </c>
      <c r="BT35" s="4">
        <v>1</v>
      </c>
      <c r="BU35" s="4">
        <v>1</v>
      </c>
      <c r="BV35" s="4">
        <v>1</v>
      </c>
      <c r="BW35" s="4">
        <v>1</v>
      </c>
      <c r="BX35" s="4">
        <v>1</v>
      </c>
      <c r="BY35" s="4">
        <v>1</v>
      </c>
      <c r="BZ35" s="4">
        <v>1</v>
      </c>
      <c r="CA35" s="4">
        <v>1</v>
      </c>
      <c r="CB35" s="4">
        <v>1</v>
      </c>
      <c r="CC35" s="4">
        <v>1</v>
      </c>
      <c r="CD35" s="3">
        <v>3</v>
      </c>
      <c r="CE35" s="3">
        <v>3</v>
      </c>
      <c r="CF35" s="3">
        <v>3</v>
      </c>
      <c r="CG35" s="3">
        <v>3</v>
      </c>
      <c r="CH35" s="3">
        <v>3</v>
      </c>
      <c r="CI35" s="3">
        <v>3</v>
      </c>
      <c r="CJ35" s="3">
        <v>3</v>
      </c>
      <c r="CK35" s="3">
        <v>3</v>
      </c>
      <c r="CL35" s="3">
        <v>3</v>
      </c>
      <c r="CM35" s="3">
        <v>3</v>
      </c>
      <c r="CN35" s="3">
        <v>3</v>
      </c>
      <c r="CO35" s="3">
        <v>3</v>
      </c>
      <c r="CP35" s="3">
        <v>3</v>
      </c>
      <c r="CQ35" s="3">
        <v>3</v>
      </c>
      <c r="CR35" s="3">
        <v>3</v>
      </c>
      <c r="CS35" s="3">
        <v>3</v>
      </c>
      <c r="CT35" s="3">
        <v>3</v>
      </c>
      <c r="CU35" s="2">
        <v>5</v>
      </c>
      <c r="CV35" s="2">
        <v>5</v>
      </c>
      <c r="CW35" s="2">
        <v>5</v>
      </c>
      <c r="CY35" s="1" t="s">
        <v>110</v>
      </c>
      <c r="CZ35" s="1" t="str">
        <f>$CZ$6</f>
        <v>Chester Wilkinson</v>
      </c>
      <c r="DA35">
        <f t="shared" ca="1" si="3"/>
        <v>87</v>
      </c>
      <c r="DB35">
        <f t="shared" ca="1" si="3"/>
        <v>63</v>
      </c>
      <c r="DC35">
        <f t="shared" ca="1" si="3"/>
        <v>88</v>
      </c>
      <c r="DD35">
        <f t="shared" ca="1" si="3"/>
        <v>55</v>
      </c>
      <c r="DE35">
        <f t="shared" ca="1" si="3"/>
        <v>45</v>
      </c>
      <c r="DF35">
        <f t="shared" ca="1" si="3"/>
        <v>66</v>
      </c>
      <c r="DG35">
        <f t="shared" ca="1" si="3"/>
        <v>37</v>
      </c>
      <c r="DH35">
        <f t="shared" ca="1" si="3"/>
        <v>13</v>
      </c>
      <c r="DI35">
        <f>SUMIFS($DS$31:$DS$111,$DR$31:$DR$111,DB$6+DF$6)</f>
        <v>-4</v>
      </c>
      <c r="DJ35">
        <f>$DC$6</f>
        <v>26</v>
      </c>
      <c r="DP35">
        <v>4</v>
      </c>
      <c r="DQ35">
        <v>4</v>
      </c>
      <c r="DR35">
        <v>4</v>
      </c>
      <c r="DS35">
        <v>-1</v>
      </c>
      <c r="DT35">
        <v>27</v>
      </c>
      <c r="DU35">
        <v>2</v>
      </c>
      <c r="DV35" s="10" t="s">
        <v>32</v>
      </c>
    </row>
    <row r="36" spans="1:126" ht="15.75" thickBot="1" x14ac:dyDescent="0.3">
      <c r="A36" s="1">
        <v>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4">
        <v>1</v>
      </c>
      <c r="BA36" s="4">
        <v>1</v>
      </c>
      <c r="BB36" s="4">
        <v>1</v>
      </c>
      <c r="BC36" s="4">
        <v>1</v>
      </c>
      <c r="BD36" s="4">
        <v>1</v>
      </c>
      <c r="BE36" s="4">
        <v>1</v>
      </c>
      <c r="BF36" s="4">
        <v>1</v>
      </c>
      <c r="BG36" s="4">
        <v>1</v>
      </c>
      <c r="BH36" s="4">
        <v>1</v>
      </c>
      <c r="BI36" s="4">
        <v>1</v>
      </c>
      <c r="BJ36" s="4">
        <v>1</v>
      </c>
      <c r="BK36" s="4">
        <v>1</v>
      </c>
      <c r="BL36" s="4">
        <v>1</v>
      </c>
      <c r="BM36" s="4">
        <v>1</v>
      </c>
      <c r="BN36" s="4">
        <v>1</v>
      </c>
      <c r="BO36" s="4">
        <v>1</v>
      </c>
      <c r="BP36" s="4">
        <v>1</v>
      </c>
      <c r="BQ36" s="4">
        <v>1</v>
      </c>
      <c r="BR36" s="4">
        <v>1</v>
      </c>
      <c r="BS36" s="4">
        <v>1</v>
      </c>
      <c r="BT36" s="4">
        <v>1</v>
      </c>
      <c r="BU36" s="4">
        <v>1</v>
      </c>
      <c r="BV36" s="4">
        <v>1</v>
      </c>
      <c r="BW36" s="4">
        <v>1</v>
      </c>
      <c r="BX36" s="4">
        <v>1</v>
      </c>
      <c r="BY36" s="4">
        <v>1</v>
      </c>
      <c r="BZ36" s="4">
        <v>1</v>
      </c>
      <c r="CA36" s="4">
        <v>1</v>
      </c>
      <c r="CB36" s="4">
        <v>1</v>
      </c>
      <c r="CC36" s="4">
        <v>1</v>
      </c>
      <c r="CD36" s="3">
        <v>3</v>
      </c>
      <c r="CE36" s="3">
        <v>3</v>
      </c>
      <c r="CF36" s="3">
        <v>3</v>
      </c>
      <c r="CG36" s="3">
        <v>3</v>
      </c>
      <c r="CH36" s="3">
        <v>3</v>
      </c>
      <c r="CI36" s="3">
        <v>3</v>
      </c>
      <c r="CJ36" s="3">
        <v>3</v>
      </c>
      <c r="CK36" s="3">
        <v>3</v>
      </c>
      <c r="CL36" s="3">
        <v>3</v>
      </c>
      <c r="CM36" s="3">
        <v>3</v>
      </c>
      <c r="CN36" s="3">
        <v>3</v>
      </c>
      <c r="CO36" s="3">
        <v>3</v>
      </c>
      <c r="CP36" s="3">
        <v>3</v>
      </c>
      <c r="CQ36" s="3">
        <v>3</v>
      </c>
      <c r="CR36" s="3">
        <v>3</v>
      </c>
      <c r="CS36" s="3">
        <v>3</v>
      </c>
      <c r="CT36" s="3">
        <v>3</v>
      </c>
      <c r="CU36" s="2">
        <v>5</v>
      </c>
      <c r="CV36" s="2">
        <v>5</v>
      </c>
      <c r="CW36" s="2">
        <v>5</v>
      </c>
      <c r="CY36" s="1" t="s">
        <v>111</v>
      </c>
      <c r="CZ36" s="1" t="str">
        <f>$CZ$7</f>
        <v>Alexander Ashley</v>
      </c>
      <c r="DA36">
        <f t="shared" ca="1" si="3"/>
        <v>91</v>
      </c>
      <c r="DB36">
        <f t="shared" ca="1" si="3"/>
        <v>97</v>
      </c>
      <c r="DC36">
        <f t="shared" ca="1" si="3"/>
        <v>31</v>
      </c>
      <c r="DD36">
        <f t="shared" ca="1" si="3"/>
        <v>49</v>
      </c>
      <c r="DE36">
        <f t="shared" ca="1" si="3"/>
        <v>92</v>
      </c>
      <c r="DF36">
        <f t="shared" ca="1" si="3"/>
        <v>53</v>
      </c>
      <c r="DG36">
        <f t="shared" ca="1" si="3"/>
        <v>57</v>
      </c>
      <c r="DH36">
        <f t="shared" ca="1" si="3"/>
        <v>0</v>
      </c>
      <c r="DI36">
        <f>SUMIFS($DS$31:$DS$111,$DR$31:$DR$111,DB$7+DF$7)</f>
        <v>-2</v>
      </c>
      <c r="DJ36">
        <f>$DC$7</f>
        <v>21</v>
      </c>
      <c r="DP36">
        <v>5</v>
      </c>
      <c r="DQ36">
        <v>5</v>
      </c>
      <c r="DR36">
        <v>5</v>
      </c>
      <c r="DS36">
        <v>-1</v>
      </c>
      <c r="DT36">
        <v>28</v>
      </c>
      <c r="DU36">
        <v>2</v>
      </c>
      <c r="DV36" s="10" t="s">
        <v>32</v>
      </c>
    </row>
    <row r="37" spans="1:126" ht="15.75" thickBot="1" x14ac:dyDescent="0.3">
      <c r="A37" s="1">
        <v>5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4">
        <v>1</v>
      </c>
      <c r="BF37" s="4">
        <v>1</v>
      </c>
      <c r="BG37" s="4">
        <v>1</v>
      </c>
      <c r="BH37" s="4">
        <v>1</v>
      </c>
      <c r="BI37" s="4">
        <v>1</v>
      </c>
      <c r="BJ37" s="4">
        <v>1</v>
      </c>
      <c r="BK37" s="4">
        <v>1</v>
      </c>
      <c r="BL37" s="4">
        <v>1</v>
      </c>
      <c r="BM37" s="4">
        <v>1</v>
      </c>
      <c r="BN37" s="4">
        <v>1</v>
      </c>
      <c r="BO37" s="4">
        <v>1</v>
      </c>
      <c r="BP37" s="4">
        <v>1</v>
      </c>
      <c r="BQ37" s="4">
        <v>1</v>
      </c>
      <c r="BR37" s="4">
        <v>1</v>
      </c>
      <c r="BS37" s="4">
        <v>1</v>
      </c>
      <c r="BT37" s="4">
        <v>1</v>
      </c>
      <c r="BU37" s="4">
        <v>1</v>
      </c>
      <c r="BV37" s="4">
        <v>1</v>
      </c>
      <c r="BW37" s="4">
        <v>1</v>
      </c>
      <c r="BX37" s="4">
        <v>1</v>
      </c>
      <c r="BY37" s="4">
        <v>1</v>
      </c>
      <c r="BZ37" s="4">
        <v>1</v>
      </c>
      <c r="CA37" s="4">
        <v>1</v>
      </c>
      <c r="CB37" s="4">
        <v>1</v>
      </c>
      <c r="CC37" s="4">
        <v>1</v>
      </c>
      <c r="CD37" s="4">
        <v>1</v>
      </c>
      <c r="CE37" s="4">
        <v>1</v>
      </c>
      <c r="CF37" s="4">
        <v>1</v>
      </c>
      <c r="CG37" s="4">
        <v>1</v>
      </c>
      <c r="CH37" s="4">
        <v>1</v>
      </c>
      <c r="CI37" s="3">
        <v>3</v>
      </c>
      <c r="CJ37" s="3">
        <v>3</v>
      </c>
      <c r="CK37" s="3">
        <v>3</v>
      </c>
      <c r="CL37" s="3">
        <v>3</v>
      </c>
      <c r="CM37" s="3">
        <v>3</v>
      </c>
      <c r="CN37" s="3">
        <v>3</v>
      </c>
      <c r="CO37" s="3">
        <v>3</v>
      </c>
      <c r="CP37" s="3">
        <v>3</v>
      </c>
      <c r="CQ37" s="3">
        <v>3</v>
      </c>
      <c r="CR37" s="3">
        <v>3</v>
      </c>
      <c r="CS37" s="3">
        <v>3</v>
      </c>
      <c r="CT37" s="3">
        <v>3</v>
      </c>
      <c r="CU37" s="3">
        <v>3</v>
      </c>
      <c r="CV37" s="3">
        <v>3</v>
      </c>
      <c r="CW37" s="2">
        <v>5</v>
      </c>
      <c r="CY37" s="1" t="s">
        <v>112</v>
      </c>
      <c r="CZ37" s="1" t="str">
        <f>$CZ$6</f>
        <v>Chester Wilkinson</v>
      </c>
      <c r="DA37">
        <f t="shared" ca="1" si="3"/>
        <v>1</v>
      </c>
      <c r="DB37">
        <f t="shared" ca="1" si="3"/>
        <v>72</v>
      </c>
      <c r="DC37">
        <f t="shared" ca="1" si="3"/>
        <v>60</v>
      </c>
      <c r="DD37">
        <f t="shared" ca="1" si="3"/>
        <v>53</v>
      </c>
      <c r="DE37">
        <f t="shared" ca="1" si="3"/>
        <v>62</v>
      </c>
      <c r="DF37">
        <f t="shared" ca="1" si="3"/>
        <v>7</v>
      </c>
      <c r="DG37">
        <f t="shared" ca="1" si="3"/>
        <v>9</v>
      </c>
      <c r="DH37">
        <f t="shared" ca="1" si="3"/>
        <v>20</v>
      </c>
      <c r="DI37">
        <f>SUMIFS($DS$31:$DS$111,$DR$31:$DR$111,DB$6+DF$6)</f>
        <v>-4</v>
      </c>
      <c r="DJ37">
        <f>$DC$6</f>
        <v>26</v>
      </c>
      <c r="DP37">
        <v>6</v>
      </c>
      <c r="DQ37">
        <v>6</v>
      </c>
      <c r="DR37">
        <v>6</v>
      </c>
      <c r="DS37">
        <v>-1</v>
      </c>
      <c r="DT37">
        <v>29</v>
      </c>
      <c r="DU37">
        <v>2</v>
      </c>
      <c r="DV37" s="10" t="s">
        <v>32</v>
      </c>
    </row>
    <row r="38" spans="1:126" ht="15.75" thickBot="1" x14ac:dyDescent="0.3">
      <c r="A38" s="1">
        <v>4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4">
        <v>1</v>
      </c>
      <c r="BF38" s="4">
        <v>1</v>
      </c>
      <c r="BG38" s="4">
        <v>1</v>
      </c>
      <c r="BH38" s="4">
        <v>1</v>
      </c>
      <c r="BI38" s="4">
        <v>1</v>
      </c>
      <c r="BJ38" s="4">
        <v>1</v>
      </c>
      <c r="BK38" s="4">
        <v>1</v>
      </c>
      <c r="BL38" s="4">
        <v>1</v>
      </c>
      <c r="BM38" s="4">
        <v>1</v>
      </c>
      <c r="BN38" s="4">
        <v>1</v>
      </c>
      <c r="BO38" s="4">
        <v>1</v>
      </c>
      <c r="BP38" s="4">
        <v>1</v>
      </c>
      <c r="BQ38" s="4">
        <v>1</v>
      </c>
      <c r="BR38" s="4">
        <v>1</v>
      </c>
      <c r="BS38" s="4">
        <v>1</v>
      </c>
      <c r="BT38" s="4">
        <v>1</v>
      </c>
      <c r="BU38" s="4">
        <v>1</v>
      </c>
      <c r="BV38" s="4">
        <v>1</v>
      </c>
      <c r="BW38" s="4">
        <v>1</v>
      </c>
      <c r="BX38" s="4">
        <v>1</v>
      </c>
      <c r="BY38" s="4">
        <v>1</v>
      </c>
      <c r="BZ38" s="4">
        <v>1</v>
      </c>
      <c r="CA38" s="4">
        <v>1</v>
      </c>
      <c r="CB38" s="4">
        <v>1</v>
      </c>
      <c r="CC38" s="4">
        <v>1</v>
      </c>
      <c r="CD38" s="4">
        <v>1</v>
      </c>
      <c r="CE38" s="4">
        <v>1</v>
      </c>
      <c r="CF38" s="4">
        <v>1</v>
      </c>
      <c r="CG38" s="4">
        <v>1</v>
      </c>
      <c r="CH38" s="4">
        <v>1</v>
      </c>
      <c r="CI38" s="3">
        <v>3</v>
      </c>
      <c r="CJ38" s="3">
        <v>3</v>
      </c>
      <c r="CK38" s="3">
        <v>3</v>
      </c>
      <c r="CL38" s="3">
        <v>3</v>
      </c>
      <c r="CM38" s="3">
        <v>3</v>
      </c>
      <c r="CN38" s="3">
        <v>3</v>
      </c>
      <c r="CO38" s="3">
        <v>3</v>
      </c>
      <c r="CP38" s="3">
        <v>3</v>
      </c>
      <c r="CQ38" s="3">
        <v>3</v>
      </c>
      <c r="CR38" s="3">
        <v>3</v>
      </c>
      <c r="CS38" s="3">
        <v>3</v>
      </c>
      <c r="CT38" s="3">
        <v>3</v>
      </c>
      <c r="CU38" s="3">
        <v>3</v>
      </c>
      <c r="CV38" s="3">
        <v>3</v>
      </c>
      <c r="CW38" s="2">
        <v>5</v>
      </c>
      <c r="CY38" s="1" t="s">
        <v>113</v>
      </c>
      <c r="CZ38" s="1" t="str">
        <f>$CZ$7</f>
        <v>Alexander Ashley</v>
      </c>
      <c r="DA38">
        <f t="shared" ca="1" si="3"/>
        <v>60</v>
      </c>
      <c r="DB38">
        <f t="shared" ca="1" si="3"/>
        <v>46</v>
      </c>
      <c r="DC38">
        <f t="shared" ca="1" si="3"/>
        <v>87</v>
      </c>
      <c r="DD38">
        <f t="shared" ca="1" si="3"/>
        <v>79</v>
      </c>
      <c r="DE38">
        <f t="shared" ca="1" si="3"/>
        <v>76</v>
      </c>
      <c r="DF38">
        <f t="shared" ca="1" si="3"/>
        <v>49</v>
      </c>
      <c r="DG38">
        <f t="shared" ca="1" si="3"/>
        <v>12</v>
      </c>
      <c r="DH38">
        <f t="shared" ca="1" si="3"/>
        <v>19</v>
      </c>
      <c r="DI38">
        <f>SUMIFS($DS$31:$DS$111,$DR$31:$DR$111,DB$7+DF$7)</f>
        <v>-2</v>
      </c>
      <c r="DJ38">
        <f>$DC$7</f>
        <v>21</v>
      </c>
      <c r="DP38">
        <v>7</v>
      </c>
      <c r="DQ38">
        <v>7</v>
      </c>
      <c r="DR38">
        <v>7</v>
      </c>
      <c r="DS38">
        <v>-1</v>
      </c>
      <c r="DT38">
        <v>30</v>
      </c>
      <c r="DU38">
        <v>2</v>
      </c>
      <c r="DV38" s="10" t="s">
        <v>32</v>
      </c>
    </row>
    <row r="39" spans="1:126" ht="15.75" thickBot="1" x14ac:dyDescent="0.3">
      <c r="A39" s="1">
        <v>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4">
        <v>1</v>
      </c>
      <c r="BF39" s="4">
        <v>1</v>
      </c>
      <c r="BG39" s="4">
        <v>1</v>
      </c>
      <c r="BH39" s="4">
        <v>1</v>
      </c>
      <c r="BI39" s="4">
        <v>1</v>
      </c>
      <c r="BJ39" s="4">
        <v>1</v>
      </c>
      <c r="BK39" s="4">
        <v>1</v>
      </c>
      <c r="BL39" s="4">
        <v>1</v>
      </c>
      <c r="BM39" s="4">
        <v>1</v>
      </c>
      <c r="BN39" s="4">
        <v>1</v>
      </c>
      <c r="BO39" s="4">
        <v>1</v>
      </c>
      <c r="BP39" s="4">
        <v>1</v>
      </c>
      <c r="BQ39" s="4">
        <v>1</v>
      </c>
      <c r="BR39" s="4">
        <v>1</v>
      </c>
      <c r="BS39" s="4">
        <v>1</v>
      </c>
      <c r="BT39" s="4">
        <v>1</v>
      </c>
      <c r="BU39" s="4">
        <v>1</v>
      </c>
      <c r="BV39" s="4">
        <v>1</v>
      </c>
      <c r="BW39" s="4">
        <v>1</v>
      </c>
      <c r="BX39" s="4">
        <v>1</v>
      </c>
      <c r="BY39" s="4">
        <v>1</v>
      </c>
      <c r="BZ39" s="4">
        <v>1</v>
      </c>
      <c r="CA39" s="4">
        <v>1</v>
      </c>
      <c r="CB39" s="4">
        <v>1</v>
      </c>
      <c r="CC39" s="4">
        <v>1</v>
      </c>
      <c r="CD39" s="4">
        <v>1</v>
      </c>
      <c r="CE39" s="4">
        <v>1</v>
      </c>
      <c r="CF39" s="4">
        <v>1</v>
      </c>
      <c r="CG39" s="4">
        <v>1</v>
      </c>
      <c r="CH39" s="4">
        <v>1</v>
      </c>
      <c r="CI39" s="3">
        <v>3</v>
      </c>
      <c r="CJ39" s="3">
        <v>3</v>
      </c>
      <c r="CK39" s="3">
        <v>3</v>
      </c>
      <c r="CL39" s="3">
        <v>3</v>
      </c>
      <c r="CM39" s="3">
        <v>3</v>
      </c>
      <c r="CN39" s="3">
        <v>3</v>
      </c>
      <c r="CO39" s="3">
        <v>3</v>
      </c>
      <c r="CP39" s="3">
        <v>3</v>
      </c>
      <c r="CQ39" s="3">
        <v>3</v>
      </c>
      <c r="CR39" s="3">
        <v>3</v>
      </c>
      <c r="CS39" s="3">
        <v>3</v>
      </c>
      <c r="CT39" s="3">
        <v>3</v>
      </c>
      <c r="CU39" s="3">
        <v>3</v>
      </c>
      <c r="CV39" s="3">
        <v>3</v>
      </c>
      <c r="CW39" s="2">
        <v>5</v>
      </c>
      <c r="CY39" s="1" t="s">
        <v>114</v>
      </c>
      <c r="CZ39" s="1" t="str">
        <f>$CZ$6</f>
        <v>Chester Wilkinson</v>
      </c>
      <c r="DA39">
        <f t="shared" ca="1" si="3"/>
        <v>55</v>
      </c>
      <c r="DB39">
        <f t="shared" ca="1" si="3"/>
        <v>48</v>
      </c>
      <c r="DC39">
        <f t="shared" ca="1" si="3"/>
        <v>36</v>
      </c>
      <c r="DD39">
        <f t="shared" ca="1" si="3"/>
        <v>64</v>
      </c>
      <c r="DE39">
        <f t="shared" ca="1" si="3"/>
        <v>42</v>
      </c>
      <c r="DF39">
        <f t="shared" ca="1" si="3"/>
        <v>27</v>
      </c>
      <c r="DG39">
        <f t="shared" ca="1" si="3"/>
        <v>95</v>
      </c>
      <c r="DH39">
        <f t="shared" ca="1" si="3"/>
        <v>35</v>
      </c>
      <c r="DI39">
        <f>SUMIFS($DS$31:$DS$111,$DR$31:$DR$111,DB$6+DF$6)</f>
        <v>-4</v>
      </c>
      <c r="DJ39">
        <f>$DC$6</f>
        <v>26</v>
      </c>
      <c r="DP39">
        <v>8</v>
      </c>
      <c r="DQ39">
        <v>8</v>
      </c>
      <c r="DR39">
        <v>8</v>
      </c>
      <c r="DS39">
        <v>-1</v>
      </c>
      <c r="DT39">
        <v>31</v>
      </c>
      <c r="DU39">
        <v>2</v>
      </c>
      <c r="DV39" s="10" t="s">
        <v>32</v>
      </c>
    </row>
    <row r="40" spans="1:126" ht="15.75" thickBot="1" x14ac:dyDescent="0.3">
      <c r="A40" s="1">
        <v>2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4">
        <v>1</v>
      </c>
      <c r="BK40" s="4">
        <v>1</v>
      </c>
      <c r="BL40" s="4">
        <v>1</v>
      </c>
      <c r="BM40" s="4">
        <v>1</v>
      </c>
      <c r="BN40" s="4">
        <v>1</v>
      </c>
      <c r="BO40" s="4">
        <v>1</v>
      </c>
      <c r="BP40" s="4">
        <v>1</v>
      </c>
      <c r="BQ40" s="4">
        <v>1</v>
      </c>
      <c r="BR40" s="4">
        <v>1</v>
      </c>
      <c r="BS40" s="4">
        <v>1</v>
      </c>
      <c r="BT40" s="4">
        <v>1</v>
      </c>
      <c r="BU40" s="4">
        <v>1</v>
      </c>
      <c r="BV40" s="4">
        <v>1</v>
      </c>
      <c r="BW40" s="4">
        <v>1</v>
      </c>
      <c r="BX40" s="4">
        <v>1</v>
      </c>
      <c r="BY40" s="4">
        <v>1</v>
      </c>
      <c r="BZ40" s="4">
        <v>1</v>
      </c>
      <c r="CA40" s="4">
        <v>1</v>
      </c>
      <c r="CB40" s="4">
        <v>1</v>
      </c>
      <c r="CC40" s="4">
        <v>1</v>
      </c>
      <c r="CD40" s="4">
        <v>1</v>
      </c>
      <c r="CE40" s="4">
        <v>1</v>
      </c>
      <c r="CF40" s="4">
        <v>1</v>
      </c>
      <c r="CG40" s="4">
        <v>1</v>
      </c>
      <c r="CH40" s="4">
        <v>1</v>
      </c>
      <c r="CI40" s="4">
        <v>1</v>
      </c>
      <c r="CJ40" s="4">
        <v>1</v>
      </c>
      <c r="CK40" s="4">
        <v>1</v>
      </c>
      <c r="CL40" s="4">
        <v>1</v>
      </c>
      <c r="CM40" s="4">
        <v>1</v>
      </c>
      <c r="CN40" s="3">
        <v>3</v>
      </c>
      <c r="CO40" s="3">
        <v>3</v>
      </c>
      <c r="CP40" s="3">
        <v>3</v>
      </c>
      <c r="CQ40" s="3">
        <v>3</v>
      </c>
      <c r="CR40" s="3">
        <v>3</v>
      </c>
      <c r="CS40" s="3">
        <v>3</v>
      </c>
      <c r="CT40" s="3">
        <v>3</v>
      </c>
      <c r="CU40" s="3">
        <v>3</v>
      </c>
      <c r="CV40" s="3">
        <v>3</v>
      </c>
      <c r="CW40" s="2">
        <v>5</v>
      </c>
      <c r="CY40" s="1" t="s">
        <v>115</v>
      </c>
      <c r="CZ40" s="1" t="str">
        <f>$CZ$7</f>
        <v>Alexander Ashley</v>
      </c>
      <c r="DA40">
        <f t="shared" ca="1" si="3"/>
        <v>89</v>
      </c>
      <c r="DB40">
        <f t="shared" ca="1" si="3"/>
        <v>12</v>
      </c>
      <c r="DC40">
        <f t="shared" ca="1" si="3"/>
        <v>11</v>
      </c>
      <c r="DD40">
        <f t="shared" ca="1" si="3"/>
        <v>25</v>
      </c>
      <c r="DE40">
        <f t="shared" ca="1" si="3"/>
        <v>9</v>
      </c>
      <c r="DF40">
        <f t="shared" ca="1" si="3"/>
        <v>54</v>
      </c>
      <c r="DG40">
        <f t="shared" ca="1" si="3"/>
        <v>56</v>
      </c>
      <c r="DH40">
        <f t="shared" ca="1" si="3"/>
        <v>21</v>
      </c>
      <c r="DI40">
        <f>SUMIFS($DS$31:$DS$111,$DR$31:$DR$111,DB$7+DF$7)</f>
        <v>-2</v>
      </c>
      <c r="DJ40">
        <f>$DC$7</f>
        <v>21</v>
      </c>
      <c r="DP40">
        <v>9</v>
      </c>
      <c r="DQ40">
        <v>9</v>
      </c>
      <c r="DR40">
        <v>9</v>
      </c>
      <c r="DS40">
        <v>-1</v>
      </c>
      <c r="DT40">
        <v>32</v>
      </c>
      <c r="DU40">
        <v>2</v>
      </c>
      <c r="DV40" s="10" t="s">
        <v>32</v>
      </c>
    </row>
    <row r="41" spans="1:126" ht="15.75" thickBot="1" x14ac:dyDescent="0.3">
      <c r="A41" s="1">
        <v>1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4">
        <v>1</v>
      </c>
      <c r="BK41" s="4">
        <v>1</v>
      </c>
      <c r="BL41" s="4">
        <v>1</v>
      </c>
      <c r="BM41" s="4">
        <v>1</v>
      </c>
      <c r="BN41" s="4">
        <v>1</v>
      </c>
      <c r="BO41" s="4">
        <v>1</v>
      </c>
      <c r="BP41" s="4">
        <v>1</v>
      </c>
      <c r="BQ41" s="4">
        <v>1</v>
      </c>
      <c r="BR41" s="4">
        <v>1</v>
      </c>
      <c r="BS41" s="4">
        <v>1</v>
      </c>
      <c r="BT41" s="4">
        <v>1</v>
      </c>
      <c r="BU41" s="4">
        <v>1</v>
      </c>
      <c r="BV41" s="4">
        <v>1</v>
      </c>
      <c r="BW41" s="4">
        <v>1</v>
      </c>
      <c r="BX41" s="4">
        <v>1</v>
      </c>
      <c r="BY41" s="4">
        <v>1</v>
      </c>
      <c r="BZ41" s="4">
        <v>1</v>
      </c>
      <c r="CA41" s="4">
        <v>1</v>
      </c>
      <c r="CB41" s="4">
        <v>1</v>
      </c>
      <c r="CC41" s="4">
        <v>1</v>
      </c>
      <c r="CD41" s="4">
        <v>1</v>
      </c>
      <c r="CE41" s="4">
        <v>1</v>
      </c>
      <c r="CF41" s="4">
        <v>1</v>
      </c>
      <c r="CG41" s="4">
        <v>1</v>
      </c>
      <c r="CH41" s="4">
        <v>1</v>
      </c>
      <c r="CI41" s="4">
        <v>1</v>
      </c>
      <c r="CJ41" s="4">
        <v>1</v>
      </c>
      <c r="CK41" s="4">
        <v>1</v>
      </c>
      <c r="CL41" s="4">
        <v>1</v>
      </c>
      <c r="CM41" s="4">
        <v>1</v>
      </c>
      <c r="CN41" s="3">
        <v>3</v>
      </c>
      <c r="CO41" s="3">
        <v>3</v>
      </c>
      <c r="CP41" s="3">
        <v>3</v>
      </c>
      <c r="CQ41" s="3">
        <v>3</v>
      </c>
      <c r="CR41" s="3">
        <v>3</v>
      </c>
      <c r="CS41" s="3">
        <v>3</v>
      </c>
      <c r="CT41" s="3">
        <v>3</v>
      </c>
      <c r="CU41" s="3">
        <v>3</v>
      </c>
      <c r="CV41" s="3">
        <v>3</v>
      </c>
      <c r="CW41" s="2">
        <v>5</v>
      </c>
      <c r="CY41" s="1" t="s">
        <v>230</v>
      </c>
      <c r="CZ41" s="1" t="str">
        <f>$CZ$6</f>
        <v>Chester Wilkinson</v>
      </c>
      <c r="DA41">
        <f t="shared" ca="1" si="3"/>
        <v>26</v>
      </c>
      <c r="DB41">
        <f t="shared" ca="1" si="3"/>
        <v>85</v>
      </c>
      <c r="DC41">
        <f t="shared" ca="1" si="3"/>
        <v>15</v>
      </c>
      <c r="DD41">
        <f t="shared" ca="1" si="3"/>
        <v>69</v>
      </c>
      <c r="DE41">
        <f t="shared" ca="1" si="3"/>
        <v>22</v>
      </c>
      <c r="DF41">
        <f t="shared" ca="1" si="3"/>
        <v>95</v>
      </c>
      <c r="DG41">
        <f t="shared" ca="1" si="3"/>
        <v>50</v>
      </c>
      <c r="DH41">
        <f t="shared" ca="1" si="3"/>
        <v>7</v>
      </c>
      <c r="DI41">
        <f>SUMIFS($DS$31:$DS$111,$DR$31:$DR$111,DB$6+DF$6)</f>
        <v>-4</v>
      </c>
      <c r="DJ41">
        <f>$DC$6</f>
        <v>26</v>
      </c>
      <c r="DP41">
        <v>10</v>
      </c>
      <c r="DQ41">
        <v>10</v>
      </c>
      <c r="DR41">
        <v>10</v>
      </c>
      <c r="DS41">
        <v>-1</v>
      </c>
      <c r="DT41">
        <v>33</v>
      </c>
      <c r="DU41">
        <v>2</v>
      </c>
      <c r="DV41" s="10" t="s">
        <v>32</v>
      </c>
    </row>
    <row r="42" spans="1:126" ht="15.75" thickBot="1" x14ac:dyDescent="0.3">
      <c r="A42" s="1">
        <v>0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4">
        <v>1</v>
      </c>
      <c r="BP42" s="4">
        <v>1</v>
      </c>
      <c r="BQ42" s="4">
        <v>1</v>
      </c>
      <c r="BR42" s="4">
        <v>1</v>
      </c>
      <c r="BS42" s="4">
        <v>1</v>
      </c>
      <c r="BT42" s="4">
        <v>1</v>
      </c>
      <c r="BU42" s="4">
        <v>1</v>
      </c>
      <c r="BV42" s="4">
        <v>1</v>
      </c>
      <c r="BW42" s="4">
        <v>1</v>
      </c>
      <c r="BX42" s="4">
        <v>1</v>
      </c>
      <c r="BY42" s="4">
        <v>1</v>
      </c>
      <c r="BZ42" s="4">
        <v>1</v>
      </c>
      <c r="CA42" s="4">
        <v>1</v>
      </c>
      <c r="CB42" s="4">
        <v>1</v>
      </c>
      <c r="CC42" s="4">
        <v>1</v>
      </c>
      <c r="CD42" s="4">
        <v>1</v>
      </c>
      <c r="CE42" s="4">
        <v>1</v>
      </c>
      <c r="CF42" s="4">
        <v>1</v>
      </c>
      <c r="CG42" s="4">
        <v>1</v>
      </c>
      <c r="CH42" s="4">
        <v>1</v>
      </c>
      <c r="CI42" s="4">
        <v>1</v>
      </c>
      <c r="CJ42" s="4">
        <v>1</v>
      </c>
      <c r="CK42" s="4">
        <v>1</v>
      </c>
      <c r="CL42" s="4">
        <v>1</v>
      </c>
      <c r="CM42" s="4">
        <v>1</v>
      </c>
      <c r="CN42" s="4">
        <v>1</v>
      </c>
      <c r="CO42" s="4">
        <v>1</v>
      </c>
      <c r="CP42" s="4">
        <v>1</v>
      </c>
      <c r="CQ42" s="4">
        <v>1</v>
      </c>
      <c r="CR42" s="3">
        <v>3</v>
      </c>
      <c r="CS42" s="3">
        <v>3</v>
      </c>
      <c r="CT42" s="3">
        <v>3</v>
      </c>
      <c r="CU42" s="3">
        <v>3</v>
      </c>
      <c r="CV42" s="3">
        <v>3</v>
      </c>
      <c r="CW42" s="2">
        <v>5</v>
      </c>
      <c r="CY42" s="1" t="s">
        <v>231</v>
      </c>
      <c r="CZ42" s="1" t="str">
        <f>$CZ$7</f>
        <v>Alexander Ashley</v>
      </c>
      <c r="DA42">
        <f t="shared" ca="1" si="3"/>
        <v>82</v>
      </c>
      <c r="DB42">
        <f t="shared" ca="1" si="3"/>
        <v>58</v>
      </c>
      <c r="DC42">
        <f t="shared" ca="1" si="3"/>
        <v>35</v>
      </c>
      <c r="DD42">
        <f t="shared" ca="1" si="3"/>
        <v>36</v>
      </c>
      <c r="DE42">
        <f t="shared" ca="1" si="3"/>
        <v>59</v>
      </c>
      <c r="DF42">
        <f t="shared" ca="1" si="3"/>
        <v>61</v>
      </c>
      <c r="DG42">
        <f t="shared" ca="1" si="3"/>
        <v>90</v>
      </c>
      <c r="DH42">
        <f t="shared" ca="1" si="3"/>
        <v>76</v>
      </c>
      <c r="DI42">
        <f>SUMIFS($DS$31:$DS$111,$DR$31:$DR$111,DB$7+DF$7)</f>
        <v>-2</v>
      </c>
      <c r="DJ42">
        <f>$DC$7</f>
        <v>21</v>
      </c>
      <c r="DP42">
        <v>11</v>
      </c>
      <c r="DQ42">
        <v>11</v>
      </c>
      <c r="DR42">
        <v>11</v>
      </c>
      <c r="DS42">
        <v>-1</v>
      </c>
      <c r="DT42">
        <v>34</v>
      </c>
      <c r="DU42">
        <v>2</v>
      </c>
      <c r="DV42" s="10" t="s">
        <v>32</v>
      </c>
    </row>
    <row r="43" spans="1:126" ht="15.75" thickBot="1" x14ac:dyDescent="0.3">
      <c r="A43" s="1" t="s">
        <v>28</v>
      </c>
      <c r="B43" s="17">
        <v>1</v>
      </c>
      <c r="C43" s="9">
        <v>2</v>
      </c>
      <c r="D43" s="9">
        <v>2</v>
      </c>
      <c r="E43" s="9">
        <v>3</v>
      </c>
      <c r="F43" s="9">
        <v>3</v>
      </c>
      <c r="G43" s="9">
        <v>3</v>
      </c>
      <c r="H43" s="9">
        <v>4</v>
      </c>
      <c r="I43" s="9">
        <v>4</v>
      </c>
      <c r="J43" s="9">
        <v>4</v>
      </c>
      <c r="K43" s="9">
        <v>4</v>
      </c>
      <c r="L43" s="9">
        <v>5</v>
      </c>
      <c r="M43" s="9">
        <v>5</v>
      </c>
      <c r="N43" s="9">
        <v>5</v>
      </c>
      <c r="O43" s="9">
        <v>5</v>
      </c>
      <c r="P43" s="9">
        <v>5</v>
      </c>
      <c r="Q43" s="9">
        <v>5</v>
      </c>
      <c r="R43" s="9">
        <v>5</v>
      </c>
      <c r="S43" s="9">
        <v>5</v>
      </c>
      <c r="T43" s="9">
        <v>5</v>
      </c>
      <c r="U43" s="9">
        <v>5</v>
      </c>
      <c r="V43" s="9">
        <v>5</v>
      </c>
      <c r="W43" s="9">
        <v>5</v>
      </c>
      <c r="X43" s="9">
        <v>5</v>
      </c>
      <c r="Y43" s="9">
        <v>5</v>
      </c>
      <c r="Z43" s="9">
        <v>5</v>
      </c>
      <c r="AA43" s="9">
        <v>5</v>
      </c>
      <c r="AB43" s="9">
        <v>5</v>
      </c>
      <c r="AC43" s="9">
        <v>5</v>
      </c>
      <c r="AD43" s="9">
        <v>5</v>
      </c>
      <c r="AE43" s="9">
        <v>5</v>
      </c>
      <c r="AF43" s="9">
        <v>5</v>
      </c>
      <c r="AG43" s="9">
        <v>5</v>
      </c>
      <c r="AH43" s="9">
        <v>5</v>
      </c>
      <c r="AI43" s="9">
        <v>5</v>
      </c>
      <c r="AJ43" s="9">
        <v>5</v>
      </c>
      <c r="AK43" s="9">
        <v>5</v>
      </c>
      <c r="AL43" s="9">
        <v>5</v>
      </c>
      <c r="AM43" s="9">
        <v>5</v>
      </c>
      <c r="AN43" s="9">
        <v>5</v>
      </c>
      <c r="AO43" s="9">
        <v>5</v>
      </c>
      <c r="AP43" s="9">
        <v>5</v>
      </c>
      <c r="AQ43" s="9">
        <v>5</v>
      </c>
      <c r="AR43" s="9">
        <v>5</v>
      </c>
      <c r="AS43" s="9">
        <v>5</v>
      </c>
      <c r="AT43" s="9">
        <v>5</v>
      </c>
      <c r="AU43" s="9">
        <v>5</v>
      </c>
      <c r="AV43" s="9">
        <v>5</v>
      </c>
      <c r="AW43" s="9">
        <v>5</v>
      </c>
      <c r="AX43" s="9">
        <v>5</v>
      </c>
      <c r="AY43" s="9">
        <v>5</v>
      </c>
      <c r="AZ43" s="9">
        <v>5</v>
      </c>
      <c r="BA43" s="9">
        <v>5</v>
      </c>
      <c r="BB43" s="9">
        <v>5</v>
      </c>
      <c r="BC43" s="9">
        <v>5</v>
      </c>
      <c r="BD43" s="9">
        <v>5</v>
      </c>
      <c r="BE43" s="9">
        <v>5</v>
      </c>
      <c r="BF43" s="9">
        <v>5</v>
      </c>
      <c r="BG43" s="9">
        <v>5</v>
      </c>
      <c r="BH43" s="9">
        <v>5</v>
      </c>
      <c r="BI43" s="9">
        <v>5</v>
      </c>
      <c r="BJ43" s="9">
        <v>5</v>
      </c>
      <c r="BK43" s="9">
        <v>5</v>
      </c>
      <c r="BL43" s="9">
        <v>5</v>
      </c>
      <c r="BM43" s="9">
        <v>5</v>
      </c>
      <c r="BN43" s="9">
        <v>5</v>
      </c>
      <c r="BO43" s="9">
        <v>5</v>
      </c>
      <c r="BP43" s="9">
        <v>5</v>
      </c>
      <c r="BQ43" s="9">
        <v>5</v>
      </c>
      <c r="BR43" s="9">
        <v>5</v>
      </c>
      <c r="BS43" s="9">
        <v>5</v>
      </c>
      <c r="BT43" s="9">
        <v>5</v>
      </c>
      <c r="BU43" s="9">
        <v>5</v>
      </c>
      <c r="BV43" s="9">
        <v>5</v>
      </c>
      <c r="BW43" s="9">
        <v>5</v>
      </c>
      <c r="BX43" s="9">
        <v>5</v>
      </c>
      <c r="BY43" s="9">
        <v>5</v>
      </c>
      <c r="BZ43" s="9">
        <v>5</v>
      </c>
      <c r="CA43" s="9">
        <v>5</v>
      </c>
      <c r="CB43" s="9">
        <v>5</v>
      </c>
      <c r="CC43" s="9">
        <v>5</v>
      </c>
      <c r="CD43" s="9">
        <v>5</v>
      </c>
      <c r="CE43" s="9">
        <v>5</v>
      </c>
      <c r="CF43" s="9">
        <v>5</v>
      </c>
      <c r="CG43" s="9">
        <v>5</v>
      </c>
      <c r="CH43" s="9">
        <v>5</v>
      </c>
      <c r="CI43" s="9">
        <v>5</v>
      </c>
      <c r="CJ43" s="9">
        <v>5</v>
      </c>
      <c r="CK43" s="9">
        <v>5</v>
      </c>
      <c r="CL43" s="9">
        <v>5</v>
      </c>
      <c r="CM43" s="9">
        <v>5</v>
      </c>
      <c r="CN43" s="9">
        <v>4</v>
      </c>
      <c r="CO43" s="9">
        <v>4</v>
      </c>
      <c r="CP43" s="9">
        <v>4</v>
      </c>
      <c r="CQ43" s="9">
        <v>4</v>
      </c>
      <c r="CR43" s="9">
        <v>3</v>
      </c>
      <c r="CS43" s="9">
        <v>3</v>
      </c>
      <c r="CT43" s="9">
        <v>3</v>
      </c>
      <c r="CU43" s="9">
        <v>2</v>
      </c>
      <c r="CV43" s="9">
        <v>2</v>
      </c>
      <c r="CW43" s="9">
        <v>1</v>
      </c>
      <c r="CY43" s="1" t="s">
        <v>232</v>
      </c>
      <c r="CZ43" s="1" t="str">
        <f>$CZ$6</f>
        <v>Chester Wilkinson</v>
      </c>
      <c r="DA43">
        <f t="shared" ca="1" si="3"/>
        <v>42</v>
      </c>
      <c r="DB43">
        <f t="shared" ca="1" si="3"/>
        <v>75</v>
      </c>
      <c r="DC43">
        <f t="shared" ca="1" si="3"/>
        <v>98</v>
      </c>
      <c r="DD43">
        <f t="shared" ca="1" si="3"/>
        <v>11</v>
      </c>
      <c r="DE43">
        <f t="shared" ca="1" si="3"/>
        <v>4</v>
      </c>
      <c r="DF43">
        <f t="shared" ca="1" si="3"/>
        <v>35</v>
      </c>
      <c r="DG43">
        <f t="shared" ca="1" si="3"/>
        <v>45</v>
      </c>
      <c r="DH43">
        <f t="shared" ca="1" si="3"/>
        <v>74</v>
      </c>
      <c r="DI43">
        <f>SUMIFS($DS$31:$DS$111,$DR$31:$DR$111,DB$6+DF$6)</f>
        <v>-4</v>
      </c>
      <c r="DJ43">
        <f>$DC$6</f>
        <v>26</v>
      </c>
      <c r="DP43">
        <v>12</v>
      </c>
      <c r="DQ43">
        <v>12</v>
      </c>
      <c r="DR43">
        <v>12</v>
      </c>
      <c r="DS43">
        <v>-1</v>
      </c>
      <c r="DT43">
        <v>35</v>
      </c>
      <c r="DU43">
        <v>2</v>
      </c>
      <c r="DV43" s="10" t="s">
        <v>32</v>
      </c>
    </row>
    <row r="44" spans="1:126" ht="15.75" thickBot="1" x14ac:dyDescent="0.3">
      <c r="CY44" s="1" t="s">
        <v>233</v>
      </c>
      <c r="CZ44" s="1" t="str">
        <f>$CZ$7</f>
        <v>Alexander Ashley</v>
      </c>
      <c r="DA44">
        <f t="shared" ref="DA44:DH60" ca="1" si="4">RANDBETWEEN(0,99)</f>
        <v>57</v>
      </c>
      <c r="DB44">
        <f t="shared" ca="1" si="4"/>
        <v>26</v>
      </c>
      <c r="DC44">
        <f t="shared" ca="1" si="4"/>
        <v>7</v>
      </c>
      <c r="DD44">
        <f t="shared" ca="1" si="4"/>
        <v>0</v>
      </c>
      <c r="DE44">
        <f t="shared" ca="1" si="4"/>
        <v>96</v>
      </c>
      <c r="DF44">
        <f t="shared" ca="1" si="4"/>
        <v>62</v>
      </c>
      <c r="DG44">
        <f t="shared" ca="1" si="4"/>
        <v>63</v>
      </c>
      <c r="DH44">
        <f t="shared" ca="1" si="4"/>
        <v>86</v>
      </c>
      <c r="DI44">
        <f>SUMIFS($DS$31:$DS$111,$DR$31:$DR$111,DB$7+DF$7)</f>
        <v>-2</v>
      </c>
      <c r="DJ44">
        <f>$DC$7</f>
        <v>21</v>
      </c>
      <c r="DP44">
        <v>13</v>
      </c>
      <c r="DQ44">
        <v>13</v>
      </c>
      <c r="DR44">
        <v>13</v>
      </c>
      <c r="DS44">
        <v>-1</v>
      </c>
      <c r="DT44">
        <v>36</v>
      </c>
      <c r="DU44">
        <v>2</v>
      </c>
      <c r="DV44" s="10" t="s">
        <v>32</v>
      </c>
    </row>
    <row r="45" spans="1:126" ht="15.75" thickBot="1" x14ac:dyDescent="0.3">
      <c r="CY45" s="1" t="s">
        <v>234</v>
      </c>
      <c r="CZ45" s="1" t="str">
        <f>$CZ$6</f>
        <v>Chester Wilkinson</v>
      </c>
      <c r="DA45">
        <f t="shared" ca="1" si="4"/>
        <v>16</v>
      </c>
      <c r="DB45">
        <f t="shared" ca="1" si="4"/>
        <v>88</v>
      </c>
      <c r="DC45">
        <f t="shared" ca="1" si="4"/>
        <v>31</v>
      </c>
      <c r="DD45">
        <f t="shared" ca="1" si="4"/>
        <v>28</v>
      </c>
      <c r="DE45">
        <f t="shared" ca="1" si="4"/>
        <v>65</v>
      </c>
      <c r="DF45">
        <f t="shared" ca="1" si="4"/>
        <v>73</v>
      </c>
      <c r="DG45">
        <f t="shared" ca="1" si="4"/>
        <v>96</v>
      </c>
      <c r="DH45">
        <f t="shared" ca="1" si="4"/>
        <v>50</v>
      </c>
      <c r="DI45">
        <f>SUMIFS($DS$31:$DS$111,$DR$31:$DR$111,DB$6+DF$6)</f>
        <v>-4</v>
      </c>
      <c r="DJ45">
        <f>$DC$6</f>
        <v>26</v>
      </c>
      <c r="DP45">
        <v>14</v>
      </c>
      <c r="DQ45">
        <v>14</v>
      </c>
      <c r="DR45">
        <v>14</v>
      </c>
      <c r="DS45">
        <v>-1</v>
      </c>
      <c r="DT45">
        <v>37</v>
      </c>
      <c r="DU45">
        <v>2</v>
      </c>
      <c r="DV45" s="10" t="s">
        <v>32</v>
      </c>
    </row>
    <row r="46" spans="1:126" ht="15.75" thickBot="1" x14ac:dyDescent="0.3">
      <c r="CY46" s="1" t="s">
        <v>235</v>
      </c>
      <c r="CZ46" s="1" t="str">
        <f>$CZ$7</f>
        <v>Alexander Ashley</v>
      </c>
      <c r="DA46">
        <f t="shared" ca="1" si="4"/>
        <v>10</v>
      </c>
      <c r="DB46">
        <f t="shared" ca="1" si="4"/>
        <v>56</v>
      </c>
      <c r="DC46">
        <f t="shared" ca="1" si="4"/>
        <v>56</v>
      </c>
      <c r="DD46">
        <f t="shared" ca="1" si="4"/>
        <v>65</v>
      </c>
      <c r="DE46">
        <f t="shared" ca="1" si="4"/>
        <v>26</v>
      </c>
      <c r="DF46">
        <f t="shared" ca="1" si="4"/>
        <v>56</v>
      </c>
      <c r="DG46">
        <f t="shared" ca="1" si="4"/>
        <v>11</v>
      </c>
      <c r="DH46">
        <f t="shared" ca="1" si="4"/>
        <v>65</v>
      </c>
      <c r="DI46">
        <f>SUMIFS($DS$31:$DS$111,$DR$31:$DR$111,DB$7+DF$7)</f>
        <v>-2</v>
      </c>
      <c r="DJ46">
        <f>$DC$7</f>
        <v>21</v>
      </c>
      <c r="DP46">
        <v>15</v>
      </c>
      <c r="DQ46">
        <v>15</v>
      </c>
      <c r="DR46">
        <v>15</v>
      </c>
      <c r="DS46">
        <v>-1</v>
      </c>
      <c r="DT46">
        <v>38</v>
      </c>
      <c r="DU46">
        <v>2</v>
      </c>
      <c r="DV46" s="10" t="s">
        <v>32</v>
      </c>
    </row>
    <row r="47" spans="1:126" ht="15.75" thickBot="1" x14ac:dyDescent="0.3">
      <c r="CY47" s="1" t="s">
        <v>236</v>
      </c>
      <c r="CZ47" s="1" t="str">
        <f>$CZ$6</f>
        <v>Chester Wilkinson</v>
      </c>
      <c r="DA47">
        <f t="shared" ca="1" si="4"/>
        <v>58</v>
      </c>
      <c r="DB47">
        <f t="shared" ca="1" si="4"/>
        <v>24</v>
      </c>
      <c r="DC47">
        <f t="shared" ca="1" si="4"/>
        <v>4</v>
      </c>
      <c r="DD47">
        <f t="shared" ca="1" si="4"/>
        <v>67</v>
      </c>
      <c r="DE47">
        <f t="shared" ca="1" si="4"/>
        <v>64</v>
      </c>
      <c r="DF47">
        <f t="shared" ca="1" si="4"/>
        <v>64</v>
      </c>
      <c r="DG47">
        <f t="shared" ca="1" si="4"/>
        <v>47</v>
      </c>
      <c r="DH47">
        <f t="shared" ca="1" si="4"/>
        <v>71</v>
      </c>
      <c r="DI47">
        <f>SUMIFS($DS$31:$DS$111,$DR$31:$DR$111,DB$6+DF$6)</f>
        <v>-4</v>
      </c>
      <c r="DJ47">
        <f>$DC$6</f>
        <v>26</v>
      </c>
      <c r="DP47">
        <v>16</v>
      </c>
      <c r="DQ47">
        <v>16</v>
      </c>
      <c r="DR47">
        <v>16</v>
      </c>
      <c r="DS47">
        <v>-1</v>
      </c>
      <c r="DT47">
        <v>39</v>
      </c>
      <c r="DU47">
        <v>2</v>
      </c>
      <c r="DV47" s="10" t="s">
        <v>32</v>
      </c>
    </row>
    <row r="48" spans="1:126" ht="15.75" thickBot="1" x14ac:dyDescent="0.3">
      <c r="CY48" s="1" t="s">
        <v>237</v>
      </c>
      <c r="CZ48" s="1" t="str">
        <f>$CZ$7</f>
        <v>Alexander Ashley</v>
      </c>
      <c r="DA48">
        <f t="shared" ca="1" si="4"/>
        <v>54</v>
      </c>
      <c r="DB48">
        <f t="shared" ca="1" si="4"/>
        <v>31</v>
      </c>
      <c r="DC48">
        <f t="shared" ca="1" si="4"/>
        <v>85</v>
      </c>
      <c r="DD48">
        <f t="shared" ca="1" si="4"/>
        <v>91</v>
      </c>
      <c r="DE48">
        <f t="shared" ca="1" si="4"/>
        <v>39</v>
      </c>
      <c r="DF48">
        <f t="shared" ca="1" si="4"/>
        <v>55</v>
      </c>
      <c r="DG48">
        <f t="shared" ca="1" si="4"/>
        <v>13</v>
      </c>
      <c r="DH48">
        <f t="shared" ca="1" si="4"/>
        <v>73</v>
      </c>
      <c r="DI48">
        <f>SUMIFS($DS$31:$DS$111,$DR$31:$DR$111,DB$7+DF$7)</f>
        <v>-2</v>
      </c>
      <c r="DJ48">
        <f>$DC$7</f>
        <v>21</v>
      </c>
      <c r="DP48">
        <v>17</v>
      </c>
      <c r="DQ48">
        <v>17</v>
      </c>
      <c r="DR48">
        <v>17</v>
      </c>
      <c r="DS48">
        <v>-1</v>
      </c>
      <c r="DT48">
        <v>40</v>
      </c>
      <c r="DU48">
        <v>2</v>
      </c>
      <c r="DV48" s="10" t="s">
        <v>32</v>
      </c>
    </row>
    <row r="49" spans="103:126" ht="15.75" thickBot="1" x14ac:dyDescent="0.3">
      <c r="CY49" s="1" t="s">
        <v>238</v>
      </c>
      <c r="CZ49" s="1" t="str">
        <f>$CZ$6</f>
        <v>Chester Wilkinson</v>
      </c>
      <c r="DA49">
        <f t="shared" ca="1" si="4"/>
        <v>3</v>
      </c>
      <c r="DB49">
        <f t="shared" ca="1" si="4"/>
        <v>71</v>
      </c>
      <c r="DC49">
        <f t="shared" ca="1" si="4"/>
        <v>53</v>
      </c>
      <c r="DD49">
        <f t="shared" ca="1" si="4"/>
        <v>90</v>
      </c>
      <c r="DE49">
        <f t="shared" ca="1" si="4"/>
        <v>99</v>
      </c>
      <c r="DF49">
        <f t="shared" ca="1" si="4"/>
        <v>90</v>
      </c>
      <c r="DG49">
        <f t="shared" ca="1" si="4"/>
        <v>43</v>
      </c>
      <c r="DH49">
        <f t="shared" ca="1" si="4"/>
        <v>85</v>
      </c>
      <c r="DI49">
        <f>SUMIFS($DS$31:$DS$111,$DR$31:$DR$111,DB$6+DF$6)</f>
        <v>-4</v>
      </c>
      <c r="DJ49">
        <f>$DC$6</f>
        <v>26</v>
      </c>
      <c r="DP49">
        <v>18</v>
      </c>
      <c r="DQ49">
        <v>18</v>
      </c>
      <c r="DR49">
        <v>18</v>
      </c>
      <c r="DS49">
        <v>-1</v>
      </c>
      <c r="DT49">
        <v>41</v>
      </c>
      <c r="DU49">
        <v>2</v>
      </c>
      <c r="DV49" s="10" t="s">
        <v>32</v>
      </c>
    </row>
    <row r="50" spans="103:126" ht="15.75" thickBot="1" x14ac:dyDescent="0.3">
      <c r="CY50" s="1" t="s">
        <v>239</v>
      </c>
      <c r="CZ50" s="1" t="str">
        <f>$CZ$7</f>
        <v>Alexander Ashley</v>
      </c>
      <c r="DA50">
        <f t="shared" ca="1" si="4"/>
        <v>8</v>
      </c>
      <c r="DB50">
        <f t="shared" ca="1" si="4"/>
        <v>90</v>
      </c>
      <c r="DC50">
        <f t="shared" ca="1" si="4"/>
        <v>2</v>
      </c>
      <c r="DD50">
        <f t="shared" ca="1" si="4"/>
        <v>41</v>
      </c>
      <c r="DE50">
        <f t="shared" ca="1" si="4"/>
        <v>87</v>
      </c>
      <c r="DF50">
        <f t="shared" ca="1" si="4"/>
        <v>47</v>
      </c>
      <c r="DG50">
        <f t="shared" ca="1" si="4"/>
        <v>32</v>
      </c>
      <c r="DH50">
        <f t="shared" ca="1" si="4"/>
        <v>26</v>
      </c>
      <c r="DI50">
        <f>SUMIFS($DS$31:$DS$111,$DR$31:$DR$111,DB$7+DF$7)</f>
        <v>-2</v>
      </c>
      <c r="DJ50">
        <f>$DC$7</f>
        <v>21</v>
      </c>
      <c r="DP50">
        <v>19</v>
      </c>
      <c r="DQ50">
        <v>19</v>
      </c>
      <c r="DR50">
        <v>19</v>
      </c>
      <c r="DS50">
        <v>-1</v>
      </c>
      <c r="DT50">
        <v>42</v>
      </c>
      <c r="DU50">
        <v>2</v>
      </c>
      <c r="DV50" s="10" t="s">
        <v>32</v>
      </c>
    </row>
    <row r="51" spans="103:126" ht="15.75" thickBot="1" x14ac:dyDescent="0.3">
      <c r="CY51" s="1" t="s">
        <v>240</v>
      </c>
      <c r="CZ51" s="1" t="str">
        <f>$CZ$6</f>
        <v>Chester Wilkinson</v>
      </c>
      <c r="DA51">
        <f t="shared" ca="1" si="4"/>
        <v>30</v>
      </c>
      <c r="DB51">
        <f t="shared" ca="1" si="4"/>
        <v>80</v>
      </c>
      <c r="DC51">
        <f t="shared" ca="1" si="4"/>
        <v>43</v>
      </c>
      <c r="DD51">
        <f t="shared" ca="1" si="4"/>
        <v>69</v>
      </c>
      <c r="DE51">
        <f t="shared" ca="1" si="4"/>
        <v>8</v>
      </c>
      <c r="DF51">
        <f t="shared" ca="1" si="4"/>
        <v>65</v>
      </c>
      <c r="DG51">
        <f t="shared" ca="1" si="4"/>
        <v>84</v>
      </c>
      <c r="DH51">
        <f t="shared" ca="1" si="4"/>
        <v>50</v>
      </c>
      <c r="DI51">
        <f>SUMIFS($DS$31:$DS$111,$DR$31:$DR$111,DB$6+DF$6)</f>
        <v>-4</v>
      </c>
      <c r="DJ51">
        <f>$DC$6</f>
        <v>26</v>
      </c>
      <c r="DP51">
        <v>20</v>
      </c>
      <c r="DQ51">
        <v>20</v>
      </c>
      <c r="DR51">
        <v>20</v>
      </c>
      <c r="DS51">
        <v>-2</v>
      </c>
      <c r="DT51">
        <v>43</v>
      </c>
      <c r="DU51">
        <v>2</v>
      </c>
      <c r="DV51" s="10" t="s">
        <v>32</v>
      </c>
    </row>
    <row r="52" spans="103:126" ht="15.75" thickBot="1" x14ac:dyDescent="0.3">
      <c r="CY52" s="1" t="s">
        <v>241</v>
      </c>
      <c r="CZ52" s="1" t="str">
        <f>$CZ$7</f>
        <v>Alexander Ashley</v>
      </c>
      <c r="DA52">
        <f t="shared" ca="1" si="4"/>
        <v>70</v>
      </c>
      <c r="DB52">
        <f t="shared" ca="1" si="4"/>
        <v>91</v>
      </c>
      <c r="DC52">
        <f t="shared" ca="1" si="4"/>
        <v>6</v>
      </c>
      <c r="DD52">
        <f t="shared" ca="1" si="4"/>
        <v>41</v>
      </c>
      <c r="DE52">
        <f t="shared" ca="1" si="4"/>
        <v>37</v>
      </c>
      <c r="DF52">
        <f t="shared" ca="1" si="4"/>
        <v>31</v>
      </c>
      <c r="DG52">
        <f t="shared" ca="1" si="4"/>
        <v>56</v>
      </c>
      <c r="DH52">
        <f t="shared" ca="1" si="4"/>
        <v>58</v>
      </c>
      <c r="DI52">
        <f>SUMIFS($DS$31:$DS$111,$DR$31:$DR$111,DB$7+DF$7)</f>
        <v>-2</v>
      </c>
      <c r="DJ52">
        <f>$DC$7</f>
        <v>21</v>
      </c>
      <c r="DP52">
        <v>21</v>
      </c>
      <c r="DQ52">
        <v>21</v>
      </c>
      <c r="DR52">
        <v>21</v>
      </c>
      <c r="DS52">
        <v>-2</v>
      </c>
      <c r="DT52">
        <v>44</v>
      </c>
      <c r="DU52">
        <v>2</v>
      </c>
      <c r="DV52" s="10" t="s">
        <v>32</v>
      </c>
    </row>
    <row r="53" spans="103:126" ht="15.75" thickBot="1" x14ac:dyDescent="0.3">
      <c r="CY53" s="1" t="s">
        <v>242</v>
      </c>
      <c r="CZ53" s="1" t="str">
        <f>$CZ$6</f>
        <v>Chester Wilkinson</v>
      </c>
      <c r="DA53">
        <f t="shared" ca="1" si="4"/>
        <v>92</v>
      </c>
      <c r="DB53">
        <f t="shared" ca="1" si="4"/>
        <v>46</v>
      </c>
      <c r="DC53">
        <f t="shared" ca="1" si="4"/>
        <v>57</v>
      </c>
      <c r="DD53">
        <f t="shared" ca="1" si="4"/>
        <v>46</v>
      </c>
      <c r="DE53">
        <f t="shared" ca="1" si="4"/>
        <v>31</v>
      </c>
      <c r="DF53">
        <f t="shared" ca="1" si="4"/>
        <v>59</v>
      </c>
      <c r="DG53">
        <f t="shared" ca="1" si="4"/>
        <v>58</v>
      </c>
      <c r="DH53">
        <f t="shared" ca="1" si="4"/>
        <v>73</v>
      </c>
      <c r="DI53">
        <f>SUMIFS($DS$31:$DS$111,$DR$31:$DR$111,DB$6+DF$6)</f>
        <v>-4</v>
      </c>
      <c r="DJ53">
        <f>$DC$6</f>
        <v>26</v>
      </c>
      <c r="DP53">
        <v>22</v>
      </c>
      <c r="DQ53">
        <v>22</v>
      </c>
      <c r="DR53">
        <v>22</v>
      </c>
      <c r="DS53">
        <v>-2</v>
      </c>
      <c r="DT53">
        <v>45</v>
      </c>
      <c r="DU53">
        <v>2</v>
      </c>
      <c r="DV53" s="10" t="s">
        <v>32</v>
      </c>
    </row>
    <row r="54" spans="103:126" ht="15.75" thickBot="1" x14ac:dyDescent="0.3">
      <c r="CY54" s="1" t="s">
        <v>243</v>
      </c>
      <c r="CZ54" s="1" t="str">
        <f>$CZ$7</f>
        <v>Alexander Ashley</v>
      </c>
      <c r="DA54">
        <f t="shared" ca="1" si="4"/>
        <v>79</v>
      </c>
      <c r="DB54">
        <f t="shared" ca="1" si="4"/>
        <v>38</v>
      </c>
      <c r="DC54">
        <f t="shared" ca="1" si="4"/>
        <v>90</v>
      </c>
      <c r="DD54">
        <f t="shared" ca="1" si="4"/>
        <v>42</v>
      </c>
      <c r="DE54">
        <f t="shared" ca="1" si="4"/>
        <v>76</v>
      </c>
      <c r="DF54">
        <f t="shared" ca="1" si="4"/>
        <v>44</v>
      </c>
      <c r="DG54">
        <f t="shared" ca="1" si="4"/>
        <v>96</v>
      </c>
      <c r="DH54">
        <f t="shared" ca="1" si="4"/>
        <v>6</v>
      </c>
      <c r="DI54">
        <f>SUMIFS($DS$31:$DS$111,$DR$31:$DR$111,DB$7+DF$7)</f>
        <v>-2</v>
      </c>
      <c r="DJ54">
        <f>$DC$7</f>
        <v>21</v>
      </c>
      <c r="DP54">
        <v>23</v>
      </c>
      <c r="DQ54">
        <v>23</v>
      </c>
      <c r="DR54">
        <v>23</v>
      </c>
      <c r="DS54">
        <v>-2</v>
      </c>
      <c r="DT54">
        <v>46</v>
      </c>
      <c r="DU54">
        <v>2</v>
      </c>
      <c r="DV54" s="10" t="s">
        <v>32</v>
      </c>
    </row>
    <row r="55" spans="103:126" ht="15.75" thickBot="1" x14ac:dyDescent="0.3">
      <c r="CY55" s="1" t="s">
        <v>244</v>
      </c>
      <c r="CZ55" s="1" t="str">
        <f>$CZ$6</f>
        <v>Chester Wilkinson</v>
      </c>
      <c r="DA55">
        <f t="shared" ca="1" si="4"/>
        <v>66</v>
      </c>
      <c r="DB55">
        <f t="shared" ca="1" si="4"/>
        <v>15</v>
      </c>
      <c r="DC55">
        <f t="shared" ca="1" si="4"/>
        <v>59</v>
      </c>
      <c r="DD55">
        <f t="shared" ca="1" si="4"/>
        <v>46</v>
      </c>
      <c r="DE55">
        <f t="shared" ca="1" si="4"/>
        <v>83</v>
      </c>
      <c r="DF55">
        <f t="shared" ca="1" si="4"/>
        <v>61</v>
      </c>
      <c r="DG55">
        <f t="shared" ca="1" si="4"/>
        <v>7</v>
      </c>
      <c r="DH55">
        <f t="shared" ca="1" si="4"/>
        <v>46</v>
      </c>
      <c r="DI55">
        <f>SUMIFS($DS$31:$DS$111,$DR$31:$DR$111,DB$6+DF$6)</f>
        <v>-4</v>
      </c>
      <c r="DJ55">
        <f>$DC$6</f>
        <v>26</v>
      </c>
      <c r="DP55">
        <v>24</v>
      </c>
      <c r="DQ55">
        <v>24</v>
      </c>
      <c r="DR55">
        <v>24</v>
      </c>
      <c r="DS55">
        <v>-2</v>
      </c>
      <c r="DT55">
        <v>47</v>
      </c>
      <c r="DU55">
        <v>2</v>
      </c>
      <c r="DV55" s="10" t="s">
        <v>32</v>
      </c>
    </row>
    <row r="56" spans="103:126" ht="15.75" thickBot="1" x14ac:dyDescent="0.3">
      <c r="CY56" s="1" t="s">
        <v>245</v>
      </c>
      <c r="CZ56" s="1" t="str">
        <f>$CZ$7</f>
        <v>Alexander Ashley</v>
      </c>
      <c r="DA56">
        <f t="shared" ca="1" si="4"/>
        <v>83</v>
      </c>
      <c r="DB56">
        <f t="shared" ca="1" si="4"/>
        <v>62</v>
      </c>
      <c r="DC56">
        <f t="shared" ca="1" si="4"/>
        <v>4</v>
      </c>
      <c r="DD56">
        <f t="shared" ca="1" si="4"/>
        <v>22</v>
      </c>
      <c r="DE56">
        <f t="shared" ca="1" si="4"/>
        <v>23</v>
      </c>
      <c r="DF56">
        <f t="shared" ca="1" si="4"/>
        <v>10</v>
      </c>
      <c r="DG56">
        <f t="shared" ca="1" si="4"/>
        <v>81</v>
      </c>
      <c r="DH56">
        <f t="shared" ca="1" si="4"/>
        <v>23</v>
      </c>
      <c r="DI56">
        <f>SUMIFS($DS$31:$DS$111,$DR$31:$DR$111,DB$7+DF$7)</f>
        <v>-2</v>
      </c>
      <c r="DJ56">
        <f>$DC$7</f>
        <v>21</v>
      </c>
      <c r="DP56">
        <v>25</v>
      </c>
      <c r="DQ56">
        <v>25</v>
      </c>
      <c r="DR56">
        <v>25</v>
      </c>
      <c r="DS56">
        <v>-2</v>
      </c>
      <c r="DT56">
        <v>48</v>
      </c>
      <c r="DU56">
        <v>2</v>
      </c>
      <c r="DV56" s="10" t="s">
        <v>32</v>
      </c>
    </row>
    <row r="57" spans="103:126" ht="15.75" thickBot="1" x14ac:dyDescent="0.3">
      <c r="CY57" s="1" t="s">
        <v>246</v>
      </c>
      <c r="CZ57" s="1" t="str">
        <f>$CZ$6</f>
        <v>Chester Wilkinson</v>
      </c>
      <c r="DA57">
        <f t="shared" ca="1" si="4"/>
        <v>79</v>
      </c>
      <c r="DB57">
        <f t="shared" ca="1" si="4"/>
        <v>55</v>
      </c>
      <c r="DC57">
        <f t="shared" ca="1" si="4"/>
        <v>61</v>
      </c>
      <c r="DD57">
        <f t="shared" ca="1" si="4"/>
        <v>39</v>
      </c>
      <c r="DE57">
        <f t="shared" ca="1" si="4"/>
        <v>41</v>
      </c>
      <c r="DF57">
        <f t="shared" ca="1" si="4"/>
        <v>76</v>
      </c>
      <c r="DG57">
        <f t="shared" ca="1" si="4"/>
        <v>77</v>
      </c>
      <c r="DH57">
        <f t="shared" ca="1" si="4"/>
        <v>21</v>
      </c>
      <c r="DI57">
        <f>SUMIFS($DS$31:$DS$111,$DR$31:$DR$111,DB$6+DF$6)</f>
        <v>-4</v>
      </c>
      <c r="DJ57">
        <f>$DC$6</f>
        <v>26</v>
      </c>
      <c r="DP57">
        <v>26</v>
      </c>
      <c r="DQ57">
        <v>26</v>
      </c>
      <c r="DR57">
        <v>26</v>
      </c>
      <c r="DS57">
        <v>-2</v>
      </c>
      <c r="DT57">
        <v>49</v>
      </c>
      <c r="DU57">
        <v>2</v>
      </c>
      <c r="DV57" s="10" t="s">
        <v>32</v>
      </c>
    </row>
    <row r="58" spans="103:126" ht="15.75" thickBot="1" x14ac:dyDescent="0.3">
      <c r="CY58" s="1" t="s">
        <v>247</v>
      </c>
      <c r="CZ58" s="1" t="str">
        <f>$CZ$7</f>
        <v>Alexander Ashley</v>
      </c>
      <c r="DA58">
        <f t="shared" ca="1" si="4"/>
        <v>4</v>
      </c>
      <c r="DB58">
        <f t="shared" ca="1" si="4"/>
        <v>33</v>
      </c>
      <c r="DC58">
        <f t="shared" ca="1" si="4"/>
        <v>84</v>
      </c>
      <c r="DD58">
        <f t="shared" ca="1" si="4"/>
        <v>20</v>
      </c>
      <c r="DE58">
        <f t="shared" ca="1" si="4"/>
        <v>80</v>
      </c>
      <c r="DF58">
        <f t="shared" ca="1" si="4"/>
        <v>59</v>
      </c>
      <c r="DG58">
        <f t="shared" ca="1" si="4"/>
        <v>98</v>
      </c>
      <c r="DH58">
        <f t="shared" ca="1" si="4"/>
        <v>23</v>
      </c>
      <c r="DI58">
        <f>SUMIFS($DS$31:$DS$111,$DR$31:$DR$111,DB$7+DF$7)</f>
        <v>-2</v>
      </c>
      <c r="DJ58">
        <f>$DC$7</f>
        <v>21</v>
      </c>
      <c r="DP58">
        <v>27</v>
      </c>
      <c r="DQ58">
        <v>27</v>
      </c>
      <c r="DR58">
        <v>27</v>
      </c>
      <c r="DS58">
        <v>-2</v>
      </c>
      <c r="DT58">
        <v>50</v>
      </c>
      <c r="DU58">
        <v>2</v>
      </c>
      <c r="DV58" s="10" t="s">
        <v>32</v>
      </c>
    </row>
    <row r="59" spans="103:126" ht="15.75" thickBot="1" x14ac:dyDescent="0.3">
      <c r="CY59" s="1" t="s">
        <v>248</v>
      </c>
      <c r="CZ59" s="1" t="str">
        <f>$CZ$6</f>
        <v>Chester Wilkinson</v>
      </c>
      <c r="DA59">
        <f t="shared" ca="1" si="4"/>
        <v>4</v>
      </c>
      <c r="DB59">
        <f t="shared" ca="1" si="4"/>
        <v>10</v>
      </c>
      <c r="DC59">
        <f t="shared" ca="1" si="4"/>
        <v>41</v>
      </c>
      <c r="DD59">
        <f t="shared" ca="1" si="4"/>
        <v>17</v>
      </c>
      <c r="DE59">
        <f t="shared" ca="1" si="4"/>
        <v>11</v>
      </c>
      <c r="DF59">
        <f t="shared" ca="1" si="4"/>
        <v>73</v>
      </c>
      <c r="DG59">
        <f t="shared" ca="1" si="4"/>
        <v>74</v>
      </c>
      <c r="DH59">
        <f t="shared" ca="1" si="4"/>
        <v>83</v>
      </c>
      <c r="DI59">
        <f>SUMIFS($DS$31:$DS$111,$DR$31:$DR$111,DB$6+DF$6)</f>
        <v>-4</v>
      </c>
      <c r="DJ59">
        <f>$DC$6</f>
        <v>26</v>
      </c>
      <c r="DP59">
        <v>28</v>
      </c>
      <c r="DQ59">
        <v>28</v>
      </c>
      <c r="DR59">
        <v>28</v>
      </c>
      <c r="DS59">
        <v>-2</v>
      </c>
      <c r="DT59">
        <v>51</v>
      </c>
      <c r="DU59">
        <v>2</v>
      </c>
      <c r="DV59" s="10" t="s">
        <v>32</v>
      </c>
    </row>
    <row r="60" spans="103:126" ht="15.75" thickBot="1" x14ac:dyDescent="0.3">
      <c r="CY60" s="1" t="s">
        <v>249</v>
      </c>
      <c r="CZ60" s="1" t="str">
        <f>$CZ$7</f>
        <v>Alexander Ashley</v>
      </c>
      <c r="DA60">
        <f t="shared" ca="1" si="4"/>
        <v>41</v>
      </c>
      <c r="DB60">
        <f t="shared" ca="1" si="4"/>
        <v>51</v>
      </c>
      <c r="DC60">
        <f t="shared" ca="1" si="4"/>
        <v>12</v>
      </c>
      <c r="DD60">
        <f t="shared" ca="1" si="4"/>
        <v>38</v>
      </c>
      <c r="DE60">
        <f t="shared" ca="1" si="4"/>
        <v>54</v>
      </c>
      <c r="DF60">
        <f t="shared" ca="1" si="4"/>
        <v>54</v>
      </c>
      <c r="DG60">
        <f t="shared" ca="1" si="4"/>
        <v>2</v>
      </c>
      <c r="DH60">
        <f t="shared" ca="1" si="4"/>
        <v>71</v>
      </c>
      <c r="DI60">
        <f>SUMIFS($DS$31:$DS$111,$DR$31:$DR$111,DB$7+DF$7)</f>
        <v>-2</v>
      </c>
      <c r="DJ60">
        <f>$DC$7</f>
        <v>21</v>
      </c>
      <c r="DP60">
        <v>29</v>
      </c>
      <c r="DQ60">
        <v>29</v>
      </c>
      <c r="DR60">
        <v>29</v>
      </c>
      <c r="DS60">
        <v>-2</v>
      </c>
      <c r="DT60">
        <v>52</v>
      </c>
      <c r="DU60">
        <v>2</v>
      </c>
      <c r="DV60" s="10" t="s">
        <v>32</v>
      </c>
    </row>
    <row r="61" spans="103:126" ht="15.75" thickBot="1" x14ac:dyDescent="0.3">
      <c r="DP61">
        <v>30</v>
      </c>
      <c r="DQ61">
        <v>30</v>
      </c>
      <c r="DR61">
        <v>30</v>
      </c>
      <c r="DS61">
        <v>-2</v>
      </c>
      <c r="DT61">
        <v>53</v>
      </c>
      <c r="DU61">
        <v>2</v>
      </c>
      <c r="DV61" s="10" t="s">
        <v>32</v>
      </c>
    </row>
    <row r="62" spans="103:126" ht="15.75" thickBot="1" x14ac:dyDescent="0.3">
      <c r="DP62">
        <v>31</v>
      </c>
      <c r="DQ62">
        <v>31</v>
      </c>
      <c r="DR62">
        <v>31</v>
      </c>
      <c r="DS62">
        <v>-2</v>
      </c>
      <c r="DT62">
        <v>54</v>
      </c>
      <c r="DU62">
        <v>2</v>
      </c>
      <c r="DV62" s="10" t="s">
        <v>32</v>
      </c>
    </row>
    <row r="63" spans="103:126" ht="15.75" thickBot="1" x14ac:dyDescent="0.3">
      <c r="DP63">
        <v>32</v>
      </c>
      <c r="DQ63">
        <v>32</v>
      </c>
      <c r="DR63">
        <v>32</v>
      </c>
      <c r="DS63">
        <v>-2</v>
      </c>
      <c r="DT63">
        <v>55</v>
      </c>
      <c r="DU63">
        <v>2</v>
      </c>
      <c r="DV63" s="10" t="s">
        <v>32</v>
      </c>
    </row>
    <row r="64" spans="103:126" ht="15.75" thickBot="1" x14ac:dyDescent="0.3">
      <c r="DP64">
        <v>33</v>
      </c>
      <c r="DQ64">
        <v>33</v>
      </c>
      <c r="DR64">
        <v>33</v>
      </c>
      <c r="DS64">
        <v>-2</v>
      </c>
      <c r="DT64">
        <v>56</v>
      </c>
      <c r="DU64">
        <v>2</v>
      </c>
      <c r="DV64" s="10" t="s">
        <v>32</v>
      </c>
    </row>
    <row r="65" spans="103:126" ht="15.75" thickBot="1" x14ac:dyDescent="0.3">
      <c r="DP65">
        <v>34</v>
      </c>
      <c r="DQ65">
        <v>34</v>
      </c>
      <c r="DR65">
        <v>34</v>
      </c>
      <c r="DS65">
        <v>-2</v>
      </c>
      <c r="DT65">
        <v>57</v>
      </c>
      <c r="DU65">
        <v>2</v>
      </c>
      <c r="DV65" s="10" t="s">
        <v>32</v>
      </c>
    </row>
    <row r="66" spans="103:126" ht="15.75" thickBot="1" x14ac:dyDescent="0.3">
      <c r="CZ66" s="1" t="str">
        <f>_xlfn.CONCAT("average roll for ",CZ6)</f>
        <v>average roll for Chester Wilkinson</v>
      </c>
      <c r="DA66">
        <f ca="1">AVERAGE(DA11,DA13,DA15,DA17,DA19,DA21,DA23,DA25,DA27,DA29,DA31,DA33,DA35,DA37,DA39)</f>
        <v>45.866666666666667</v>
      </c>
      <c r="DB66" s="50" t="s">
        <v>122</v>
      </c>
      <c r="DC66" s="50"/>
      <c r="DD66" s="50"/>
      <c r="DP66">
        <v>35</v>
      </c>
      <c r="DQ66">
        <v>35</v>
      </c>
      <c r="DR66">
        <v>35</v>
      </c>
      <c r="DS66">
        <v>-2</v>
      </c>
      <c r="DT66">
        <v>58</v>
      </c>
      <c r="DU66">
        <v>2</v>
      </c>
      <c r="DV66" s="10" t="s">
        <v>32</v>
      </c>
    </row>
    <row r="67" spans="103:126" ht="15.75" thickBot="1" x14ac:dyDescent="0.3">
      <c r="CZ67" s="1" t="str">
        <f>_xlfn.CONCAT("average roll for ",CZ7)</f>
        <v>average roll for Alexander Ashley</v>
      </c>
      <c r="DA67">
        <f ca="1">AVERAGE(DA12,DA14,DA16,DA18,DA20,DA22,DA24,DA26,DA28,DA30,DA32,DA34,DA36,DA38,DA40)</f>
        <v>44.6</v>
      </c>
      <c r="DB67" s="50"/>
      <c r="DC67" s="50"/>
      <c r="DD67" s="50"/>
      <c r="DP67">
        <v>36</v>
      </c>
      <c r="DQ67">
        <v>36</v>
      </c>
      <c r="DR67">
        <v>36</v>
      </c>
      <c r="DS67">
        <v>-2</v>
      </c>
      <c r="DT67">
        <v>59</v>
      </c>
      <c r="DU67">
        <v>2</v>
      </c>
      <c r="DV67" s="10" t="s">
        <v>32</v>
      </c>
    </row>
    <row r="68" spans="103:126" ht="15.75" thickBot="1" x14ac:dyDescent="0.3">
      <c r="DA68" s="45" t="s">
        <v>25</v>
      </c>
      <c r="DB68" s="45"/>
      <c r="DC68" s="45"/>
      <c r="DD68" s="45"/>
      <c r="DE68" s="45"/>
      <c r="DF68" s="45"/>
      <c r="DG68" s="45"/>
      <c r="DH68" s="8"/>
      <c r="DK68" s="19" t="s">
        <v>118</v>
      </c>
      <c r="DP68">
        <v>37</v>
      </c>
      <c r="DQ68">
        <v>37</v>
      </c>
      <c r="DR68">
        <v>37</v>
      </c>
      <c r="DS68">
        <v>-2</v>
      </c>
      <c r="DT68">
        <v>60</v>
      </c>
      <c r="DU68">
        <v>2</v>
      </c>
      <c r="DV68" s="10" t="s">
        <v>32</v>
      </c>
    </row>
    <row r="69" spans="103:126" ht="15.75" thickBot="1" x14ac:dyDescent="0.3">
      <c r="CY69" s="1" t="s">
        <v>10</v>
      </c>
      <c r="CZ69" s="1" t="str">
        <f>$CZ$6</f>
        <v>Chester Wilkinson</v>
      </c>
      <c r="DA69">
        <f ca="1">IFERROR(INDEX($B$2:$CW$42, MATCH(DA$6,$A$2:$A$42,0), MATCH(DA11,$B$1:$CW$1,0)+SUMIFS($B$43:$CW$43,$B$1:$CW$1,DA11)*$DI11),0)</f>
        <v>1</v>
      </c>
      <c r="DB69">
        <f t="shared" ref="DB69:DG69" ca="1" si="5">INDEX($B$2:$CW$42, MATCH(DB$6,$A$2:$A$42,0), MATCH(DB11,$B$1:$CW$1,0)+SUMIFS($B$43:$CW$43,$B$1:$CW$1,DB11)*$DI11)</f>
        <v>5</v>
      </c>
      <c r="DC69">
        <f t="shared" ca="1" si="5"/>
        <v>0</v>
      </c>
      <c r="DD69">
        <f t="shared" ca="1" si="5"/>
        <v>1</v>
      </c>
      <c r="DE69">
        <f t="shared" ca="1" si="5"/>
        <v>1</v>
      </c>
      <c r="DF69">
        <f t="shared" ca="1" si="5"/>
        <v>1</v>
      </c>
      <c r="DG69" t="e">
        <f t="shared" ca="1" si="5"/>
        <v>#VALUE!</v>
      </c>
      <c r="DH69">
        <f t="shared" ref="DH69:DH118" ca="1" si="6">SUMIFS($DU$8:$DU$107,$DT$8:$DT$107,DH11)</f>
        <v>1.5</v>
      </c>
      <c r="DI69" t="str">
        <f t="shared" ref="DI69:DI118" ca="1" si="7">INDEX($DV$8:$DV$107,MATCH(DH11,$DT$8:$DT$107))</f>
        <v>Knocked Out Briefly</v>
      </c>
      <c r="DJ69">
        <f t="shared" ref="DJ69:DJ118" si="8">DJ11</f>
        <v>26</v>
      </c>
      <c r="DP69">
        <v>38</v>
      </c>
      <c r="DQ69">
        <v>38</v>
      </c>
      <c r="DR69">
        <v>38</v>
      </c>
      <c r="DS69">
        <v>-2</v>
      </c>
      <c r="DT69">
        <v>61</v>
      </c>
      <c r="DU69">
        <v>2</v>
      </c>
      <c r="DV69" s="10" t="s">
        <v>36</v>
      </c>
    </row>
    <row r="70" spans="103:126" ht="15.75" thickBot="1" x14ac:dyDescent="0.3">
      <c r="CY70" s="1" t="s">
        <v>11</v>
      </c>
      <c r="CZ70" s="1" t="str">
        <f>$CZ$7</f>
        <v>Alexander Ashley</v>
      </c>
      <c r="DA70">
        <f ca="1">IFERROR(INDEX($B$2:$CW$42, MATCH(DA$7+DK70,$A$2:$A$42,0), MATCH(DA12,$B$1:$CW$1,0)+SUMIFS($B$43:$CW$43,$B$1:$CW$1,DA12)*$DI12),0)</f>
        <v>0</v>
      </c>
      <c r="DB70">
        <f ca="1">INDEX($B$2:$CW$42, MATCH(DB$7,$A$2:$A$42,0), MATCH(DB12,$B$1:$CW$1,0)+SUMIFS(C44:CX44,C2:CX2,DB12)*DJ12)</f>
        <v>3</v>
      </c>
      <c r="DC70" t="e">
        <f ca="1">INDEX($B$2:$CW$42, MATCH(DC$7,$A$2:$A$42,0), MATCH(DC12,$B$1:$CW$1,0)+SUMIFS(D44:CX44,D2:CY2,DC12)*DK12)</f>
        <v>#VALUE!</v>
      </c>
      <c r="DD70" t="e">
        <f ca="1">INDEX($B$2:$CW$42, MATCH(DD$7,$A$2:$A$42,0), MATCH(DD12,$B$1:$CW$1,0)+SUMIFS(E44:CX44,E2:CZ2,DD12)*DP12)</f>
        <v>#VALUE!</v>
      </c>
      <c r="DE70" t="e">
        <f ca="1">INDEX($B$2:$CW$42, MATCH(DE$7,$A$2:$A$42,0), MATCH(DE12,$B$1:$CW$1,0)+SUMIFS(F44:CX44,F2:DA2,DE12)*DQ12)</f>
        <v>#VALUE!</v>
      </c>
      <c r="DF70" t="e">
        <f ca="1">INDEX($B$2:$CW$42, MATCH(DF$7,$A$2:$A$42,0), MATCH(DF12,$B$1:$CW$1,0)+SUMIFS(G44:CX44,G2:DB2,DF12)*DR12)</f>
        <v>#VALUE!</v>
      </c>
      <c r="DG70" t="e">
        <f ca="1">INDEX($B$2:$CW$42, MATCH(DG$7,$A$2:$A$42,0), MATCH(DG12,$B$1:$CW$1,0)+SUMIFS(H44:CX44,H2:DC2,DG12)*DS12)</f>
        <v>#VALUE!</v>
      </c>
      <c r="DH70">
        <f t="shared" ca="1" si="6"/>
        <v>2</v>
      </c>
      <c r="DI70" t="str">
        <f t="shared" ca="1" si="7"/>
        <v>Direct Hit</v>
      </c>
      <c r="DJ70">
        <f t="shared" si="8"/>
        <v>21</v>
      </c>
      <c r="DK70">
        <f ca="1">IF(AND(DI69=$DW$4,DA69=5),-RANDBETWEEN(1,8),0)</f>
        <v>0</v>
      </c>
      <c r="DP70">
        <v>39</v>
      </c>
      <c r="DQ70">
        <v>39</v>
      </c>
      <c r="DR70">
        <v>39</v>
      </c>
      <c r="DS70">
        <v>-2</v>
      </c>
      <c r="DT70">
        <v>62</v>
      </c>
      <c r="DU70">
        <v>2</v>
      </c>
      <c r="DV70" s="10" t="s">
        <v>36</v>
      </c>
    </row>
    <row r="71" spans="103:126" ht="15.75" thickBot="1" x14ac:dyDescent="0.3">
      <c r="CY71" s="1" t="s">
        <v>12</v>
      </c>
      <c r="CZ71" s="1" t="str">
        <f>$CZ$6</f>
        <v>Chester Wilkinson</v>
      </c>
      <c r="DA71">
        <f ca="1">IFERROR(INDEX($B$2:$CW$42, MATCH(DA$6+DK71,$A$2:$A$42,0), MATCH(DA13,$B$1:$CW$1,0)+SUMIFS($B$43:$CW$43,$B$1:$CW$1,DA13)*$DI13),0)</f>
        <v>0</v>
      </c>
      <c r="DB71">
        <f t="shared" ref="DB71:DG71" ca="1" si="9">INDEX($B$2:$CW$42, MATCH(DB$6,$A$2:$A$42,0), MATCH(DB13,$B$1:$CW$1,0))</f>
        <v>0</v>
      </c>
      <c r="DC71">
        <f t="shared" ca="1" si="9"/>
        <v>0</v>
      </c>
      <c r="DD71">
        <f t="shared" ca="1" si="9"/>
        <v>1</v>
      </c>
      <c r="DE71">
        <f t="shared" ca="1" si="9"/>
        <v>0</v>
      </c>
      <c r="DF71">
        <f t="shared" ca="1" si="9"/>
        <v>0</v>
      </c>
      <c r="DG71">
        <f t="shared" ca="1" si="9"/>
        <v>0</v>
      </c>
      <c r="DH71">
        <f t="shared" ca="1" si="6"/>
        <v>2</v>
      </c>
      <c r="DI71" t="str">
        <f t="shared" ca="1" si="7"/>
        <v>Collapsed Lung</v>
      </c>
      <c r="DJ71">
        <f t="shared" si="8"/>
        <v>26</v>
      </c>
      <c r="DK71">
        <f t="shared" ref="DK71:DK118" ca="1" si="10">IF(AND(DI70=$DW$4,DA70=5),-RANDBETWEEN(1,8),0)</f>
        <v>0</v>
      </c>
      <c r="DP71">
        <v>40</v>
      </c>
      <c r="DQ71">
        <v>40</v>
      </c>
      <c r="DR71">
        <v>40</v>
      </c>
      <c r="DS71">
        <v>-3</v>
      </c>
      <c r="DT71">
        <v>63</v>
      </c>
      <c r="DU71">
        <v>2</v>
      </c>
      <c r="DV71" s="10" t="s">
        <v>36</v>
      </c>
    </row>
    <row r="72" spans="103:126" ht="15.75" thickBot="1" x14ac:dyDescent="0.3">
      <c r="CY72" s="1" t="s">
        <v>13</v>
      </c>
      <c r="CZ72" s="1" t="str">
        <f>$CZ$7</f>
        <v>Alexander Ashley</v>
      </c>
      <c r="DA72">
        <f ca="1">IFERROR(INDEX($B$2:$CW$42, MATCH(DA$7+DK72+DK70,$A$2:$A$42,0), MATCH(DA14,$B$1:$CW$1,0)+SUMIFS($B$43:$CW$43,$B$1:$CW$1,DA14)*$DI14),0)</f>
        <v>0</v>
      </c>
      <c r="DB72">
        <f t="shared" ref="DB72:DG72" ca="1" si="11">INDEX($B$2:$CW$42, MATCH(DB$7,$A$2:$A$42,0), MATCH(DB14,$B$1:$CW$1,0))</f>
        <v>1</v>
      </c>
      <c r="DC72">
        <f t="shared" ca="1" si="11"/>
        <v>1</v>
      </c>
      <c r="DD72">
        <f t="shared" ca="1" si="11"/>
        <v>3</v>
      </c>
      <c r="DE72">
        <f t="shared" ca="1" si="11"/>
        <v>0</v>
      </c>
      <c r="DF72">
        <f t="shared" ca="1" si="11"/>
        <v>1</v>
      </c>
      <c r="DG72">
        <f t="shared" ca="1" si="11"/>
        <v>1</v>
      </c>
      <c r="DH72">
        <f t="shared" ca="1" si="6"/>
        <v>1.5</v>
      </c>
      <c r="DI72" t="str">
        <f t="shared" ca="1" si="7"/>
        <v>Knocked Out Briefly</v>
      </c>
      <c r="DJ72">
        <f t="shared" si="8"/>
        <v>21</v>
      </c>
      <c r="DK72">
        <f t="shared" ca="1" si="10"/>
        <v>0</v>
      </c>
      <c r="DR72">
        <v>41</v>
      </c>
      <c r="DS72">
        <v>-3</v>
      </c>
      <c r="DT72">
        <v>64</v>
      </c>
      <c r="DU72">
        <v>2</v>
      </c>
      <c r="DV72" s="10" t="s">
        <v>36</v>
      </c>
    </row>
    <row r="73" spans="103:126" ht="15.75" thickBot="1" x14ac:dyDescent="0.3">
      <c r="CY73" s="1" t="s">
        <v>14</v>
      </c>
      <c r="CZ73" s="1" t="str">
        <f>$CZ$6</f>
        <v>Chester Wilkinson</v>
      </c>
      <c r="DA73">
        <f ca="1">IFERROR(INDEX($B$2:$CW$42, MATCH(DA$6+DK73+DK71,$A$2:$A$42,0), MATCH(DA15,$B$1:$CW$1,0)+SUMIFS($B$43:$CW$43,$B$1:$CW$1,DA15)*$DI15),0)</f>
        <v>0</v>
      </c>
      <c r="DB73">
        <f t="shared" ref="DB73:DG73" ca="1" si="12">INDEX($B$2:$CW$42, MATCH(DB$6,$A$2:$A$42,0), MATCH(DB15,$B$1:$CW$1,0))</f>
        <v>3</v>
      </c>
      <c r="DC73">
        <f t="shared" ca="1" si="12"/>
        <v>0</v>
      </c>
      <c r="DD73">
        <f t="shared" ca="1" si="12"/>
        <v>0</v>
      </c>
      <c r="DE73">
        <f t="shared" ca="1" si="12"/>
        <v>3</v>
      </c>
      <c r="DF73">
        <f t="shared" ca="1" si="12"/>
        <v>5</v>
      </c>
      <c r="DG73">
        <f t="shared" ca="1" si="12"/>
        <v>0</v>
      </c>
      <c r="DH73">
        <f t="shared" ca="1" si="6"/>
        <v>2</v>
      </c>
      <c r="DI73" t="str">
        <f t="shared" ca="1" si="7"/>
        <v>Direct Hit</v>
      </c>
      <c r="DJ73">
        <f t="shared" si="8"/>
        <v>26</v>
      </c>
      <c r="DK73">
        <f t="shared" ca="1" si="10"/>
        <v>0</v>
      </c>
      <c r="DR73">
        <v>42</v>
      </c>
      <c r="DS73">
        <v>-3</v>
      </c>
      <c r="DT73">
        <v>65</v>
      </c>
      <c r="DU73">
        <v>2</v>
      </c>
      <c r="DV73" s="10" t="s">
        <v>36</v>
      </c>
    </row>
    <row r="74" spans="103:126" ht="15.75" thickBot="1" x14ac:dyDescent="0.3">
      <c r="CY74" s="1" t="s">
        <v>15</v>
      </c>
      <c r="CZ74" s="1" t="str">
        <f>$CZ$7</f>
        <v>Alexander Ashley</v>
      </c>
      <c r="DA74">
        <f ca="1">IFERROR(INDEX($B$2:$CW$42, MATCH(DA$7+DK74+DK72,$A$2:$A$42,0), MATCH(DA16,$B$1:$CW$1,0)+SUMIFS($B$43:$CW$43,$B$1:$CW$1,DA16)*$DI16),0)</f>
        <v>0</v>
      </c>
      <c r="DB74">
        <f t="shared" ref="DB74:DG74" ca="1" si="13">INDEX($B$2:$CW$42, MATCH(DB$7,$A$2:$A$42,0), MATCH(DB16,$B$1:$CW$1,0))</f>
        <v>0</v>
      </c>
      <c r="DC74">
        <f t="shared" ca="1" si="13"/>
        <v>5</v>
      </c>
      <c r="DD74">
        <f t="shared" ca="1" si="13"/>
        <v>3</v>
      </c>
      <c r="DE74">
        <f t="shared" ca="1" si="13"/>
        <v>5</v>
      </c>
      <c r="DF74">
        <f t="shared" ca="1" si="13"/>
        <v>3</v>
      </c>
      <c r="DG74">
        <f t="shared" ca="1" si="13"/>
        <v>1</v>
      </c>
      <c r="DH74">
        <f t="shared" ca="1" si="6"/>
        <v>2</v>
      </c>
      <c r="DI74" t="str">
        <f t="shared" ca="1" si="7"/>
        <v>Direct Hit</v>
      </c>
      <c r="DJ74">
        <f t="shared" si="8"/>
        <v>21</v>
      </c>
      <c r="DK74">
        <f t="shared" ca="1" si="10"/>
        <v>0</v>
      </c>
      <c r="DR74">
        <v>43</v>
      </c>
      <c r="DS74">
        <v>-3</v>
      </c>
      <c r="DT74">
        <v>66</v>
      </c>
      <c r="DU74">
        <v>2</v>
      </c>
      <c r="DV74" s="10" t="s">
        <v>36</v>
      </c>
    </row>
    <row r="75" spans="103:126" ht="15.75" customHeight="1" thickBot="1" x14ac:dyDescent="0.3">
      <c r="CY75" s="1" t="s">
        <v>16</v>
      </c>
      <c r="CZ75" s="1" t="str">
        <f>$CZ$6</f>
        <v>Chester Wilkinson</v>
      </c>
      <c r="DA75">
        <f ca="1">IFERROR(INDEX($B$2:$CW$42, MATCH(DA$6+DK75+DK73,$A$2:$A$42,0), MATCH(DA17,$B$1:$CW$1,0)+SUMIFS($B$43:$CW$43,$B$1:$CW$1,DA17)*$DI17),0)</f>
        <v>1</v>
      </c>
      <c r="DB75">
        <f t="shared" ref="DB75:DG75" ca="1" si="14">INDEX($B$2:$CW$42, MATCH(DB$6,$A$2:$A$42,0), MATCH(DB17,$B$1:$CW$1,0))</f>
        <v>0</v>
      </c>
      <c r="DC75">
        <f t="shared" ca="1" si="14"/>
        <v>1</v>
      </c>
      <c r="DD75">
        <f t="shared" ca="1" si="14"/>
        <v>1</v>
      </c>
      <c r="DE75">
        <f t="shared" ca="1" si="14"/>
        <v>0</v>
      </c>
      <c r="DF75">
        <f t="shared" ca="1" si="14"/>
        <v>0</v>
      </c>
      <c r="DG75">
        <f t="shared" ca="1" si="14"/>
        <v>0</v>
      </c>
      <c r="DH75">
        <f t="shared" ca="1" si="6"/>
        <v>1.7</v>
      </c>
      <c r="DI75" t="str">
        <f t="shared" ca="1" si="7"/>
        <v>Broken Rib</v>
      </c>
      <c r="DJ75">
        <f t="shared" si="8"/>
        <v>26</v>
      </c>
      <c r="DK75">
        <f t="shared" ca="1" si="10"/>
        <v>0</v>
      </c>
      <c r="DR75">
        <v>44</v>
      </c>
      <c r="DS75">
        <v>-3</v>
      </c>
      <c r="DT75">
        <v>67</v>
      </c>
      <c r="DU75">
        <v>2</v>
      </c>
      <c r="DV75" s="10" t="s">
        <v>36</v>
      </c>
    </row>
    <row r="76" spans="103:126" ht="15.75" customHeight="1" thickBot="1" x14ac:dyDescent="0.3">
      <c r="CY76" s="1" t="s">
        <v>17</v>
      </c>
      <c r="CZ76" s="1" t="str">
        <f>$CZ$7</f>
        <v>Alexander Ashley</v>
      </c>
      <c r="DA76">
        <f ca="1">IFERROR(INDEX($B$2:$CW$42, MATCH(DA$7+DK76+DK74,$A$2:$A$42,0), MATCH(DA18,$B$1:$CW$1,0)+SUMIFS($B$43:$CW$43,$B$1:$CW$1,DA18)*$DI18),0)</f>
        <v>0</v>
      </c>
      <c r="DB76">
        <f t="shared" ref="DB76:DG76" ca="1" si="15">INDEX($B$2:$CW$42, MATCH(DB$7,$A$2:$A$42,0), MATCH(DB18,$B$1:$CW$1,0))</f>
        <v>0</v>
      </c>
      <c r="DC76">
        <f t="shared" ca="1" si="15"/>
        <v>0</v>
      </c>
      <c r="DD76">
        <f t="shared" ca="1" si="15"/>
        <v>0</v>
      </c>
      <c r="DE76">
        <f t="shared" ca="1" si="15"/>
        <v>1</v>
      </c>
      <c r="DF76">
        <f t="shared" ca="1" si="15"/>
        <v>1</v>
      </c>
      <c r="DG76">
        <f t="shared" ca="1" si="15"/>
        <v>1</v>
      </c>
      <c r="DH76">
        <f t="shared" ca="1" si="6"/>
        <v>2</v>
      </c>
      <c r="DI76" t="str">
        <f t="shared" ca="1" si="7"/>
        <v>Direct Hit</v>
      </c>
      <c r="DJ76">
        <f t="shared" si="8"/>
        <v>21</v>
      </c>
      <c r="DK76">
        <f t="shared" ca="1" si="10"/>
        <v>0</v>
      </c>
      <c r="DR76">
        <v>45</v>
      </c>
      <c r="DS76">
        <v>-3</v>
      </c>
      <c r="DT76">
        <v>68</v>
      </c>
      <c r="DU76">
        <v>2</v>
      </c>
      <c r="DV76" s="10" t="s">
        <v>36</v>
      </c>
    </row>
    <row r="77" spans="103:126" ht="15.75" customHeight="1" thickBot="1" x14ac:dyDescent="0.3">
      <c r="CY77" s="1" t="s">
        <v>18</v>
      </c>
      <c r="CZ77" s="1" t="str">
        <f>$CZ$6</f>
        <v>Chester Wilkinson</v>
      </c>
      <c r="DA77">
        <f ca="1">IFERROR(INDEX($B$2:$CW$42, MATCH(DA$6+DK77+DK75,$A$2:$A$42,0), MATCH(DA19,$B$1:$CW$1,0)+SUMIFS($B$43:$CW$43,$B$1:$CW$1,DA19)*$DI19),0)</f>
        <v>3</v>
      </c>
      <c r="DB77">
        <f t="shared" ref="DB77:DG77" ca="1" si="16">INDEX($B$2:$CW$42, MATCH(DB$6,$A$2:$A$42,0), MATCH(DB19,$B$1:$CW$1,0))</f>
        <v>0</v>
      </c>
      <c r="DC77">
        <f t="shared" ca="1" si="16"/>
        <v>0</v>
      </c>
      <c r="DD77">
        <f t="shared" ca="1" si="16"/>
        <v>0</v>
      </c>
      <c r="DE77">
        <f t="shared" ca="1" si="16"/>
        <v>1</v>
      </c>
      <c r="DF77">
        <f t="shared" ca="1" si="16"/>
        <v>1</v>
      </c>
      <c r="DG77">
        <f t="shared" ca="1" si="16"/>
        <v>1</v>
      </c>
      <c r="DH77">
        <f t="shared" ca="1" si="6"/>
        <v>1.5</v>
      </c>
      <c r="DI77" t="str">
        <f t="shared" ca="1" si="7"/>
        <v>Knocked Out Briefly</v>
      </c>
      <c r="DJ77">
        <f t="shared" si="8"/>
        <v>26</v>
      </c>
      <c r="DK77">
        <f t="shared" ca="1" si="10"/>
        <v>0</v>
      </c>
      <c r="DR77">
        <v>46</v>
      </c>
      <c r="DS77">
        <v>-3</v>
      </c>
      <c r="DT77">
        <v>69</v>
      </c>
      <c r="DU77">
        <v>2</v>
      </c>
      <c r="DV77" s="10" t="s">
        <v>36</v>
      </c>
    </row>
    <row r="78" spans="103:126" ht="15.75" thickBot="1" x14ac:dyDescent="0.3">
      <c r="CY78" s="1" t="s">
        <v>19</v>
      </c>
      <c r="CZ78" s="1" t="str">
        <f>$CZ$7</f>
        <v>Alexander Ashley</v>
      </c>
      <c r="DA78">
        <f ca="1">IFERROR(INDEX($B$2:$CW$42, MATCH(DA$7+DK78+DK76,$A$2:$A$42,0), MATCH(DA20,$B$1:$CW$1,0)+SUMIFS($B$43:$CW$43,$B$1:$CW$1,DA20)*$DI20),0)</f>
        <v>0</v>
      </c>
      <c r="DB78">
        <f t="shared" ref="DB78:DG78" ca="1" si="17">INDEX($B$2:$CW$42, MATCH(DB$7,$A$2:$A$42,0), MATCH(DB20,$B$1:$CW$1,0))</f>
        <v>1</v>
      </c>
      <c r="DC78">
        <f t="shared" ca="1" si="17"/>
        <v>1</v>
      </c>
      <c r="DD78">
        <f t="shared" ca="1" si="17"/>
        <v>0</v>
      </c>
      <c r="DE78">
        <f t="shared" ca="1" si="17"/>
        <v>0</v>
      </c>
      <c r="DF78">
        <f t="shared" ca="1" si="17"/>
        <v>0</v>
      </c>
      <c r="DG78">
        <f t="shared" ca="1" si="17"/>
        <v>3</v>
      </c>
      <c r="DH78">
        <f t="shared" ca="1" si="6"/>
        <v>2</v>
      </c>
      <c r="DI78" t="str">
        <f t="shared" ca="1" si="7"/>
        <v>Collapsed Lung</v>
      </c>
      <c r="DJ78">
        <f t="shared" si="8"/>
        <v>21</v>
      </c>
      <c r="DK78">
        <f t="shared" ca="1" si="10"/>
        <v>0</v>
      </c>
      <c r="DR78">
        <v>47</v>
      </c>
      <c r="DS78">
        <v>-3</v>
      </c>
      <c r="DT78">
        <v>70</v>
      </c>
      <c r="DU78">
        <v>2</v>
      </c>
      <c r="DV78" s="10" t="s">
        <v>36</v>
      </c>
    </row>
    <row r="79" spans="103:126" ht="15.75" thickBot="1" x14ac:dyDescent="0.3">
      <c r="CY79" s="1" t="s">
        <v>20</v>
      </c>
      <c r="CZ79" s="1" t="str">
        <f>$CZ$6</f>
        <v>Chester Wilkinson</v>
      </c>
      <c r="DA79">
        <f ca="1">IFERROR(INDEX($B$2:$CW$42, MATCH(DA$6+DK79+DK77,$A$2:$A$42,0), MATCH(DA21,$B$1:$CW$1,0)+SUMIFS($B$43:$CW$43,$B$1:$CW$1,DA21)*$DI21),0)</f>
        <v>0</v>
      </c>
      <c r="DB79">
        <f t="shared" ref="DB79:DG79" ca="1" si="18">INDEX($B$2:$CW$42, MATCH(DB$6,$A$2:$A$42,0), MATCH(DB21,$B$1:$CW$1,0))</f>
        <v>3</v>
      </c>
      <c r="DC79">
        <f t="shared" ca="1" si="18"/>
        <v>0</v>
      </c>
      <c r="DD79">
        <f t="shared" ca="1" si="18"/>
        <v>0</v>
      </c>
      <c r="DE79">
        <f t="shared" ca="1" si="18"/>
        <v>3</v>
      </c>
      <c r="DF79">
        <f t="shared" ca="1" si="18"/>
        <v>1</v>
      </c>
      <c r="DG79">
        <f t="shared" ca="1" si="18"/>
        <v>0</v>
      </c>
      <c r="DH79">
        <f t="shared" ca="1" si="6"/>
        <v>1.5</v>
      </c>
      <c r="DI79" t="str">
        <f t="shared" ca="1" si="7"/>
        <v>Dazed</v>
      </c>
      <c r="DJ79">
        <f t="shared" si="8"/>
        <v>26</v>
      </c>
      <c r="DK79">
        <f t="shared" ca="1" si="10"/>
        <v>0</v>
      </c>
      <c r="DR79">
        <v>48</v>
      </c>
      <c r="DS79">
        <v>-3</v>
      </c>
      <c r="DT79">
        <v>71</v>
      </c>
      <c r="DU79">
        <v>1.5</v>
      </c>
      <c r="DV79" s="10" t="s">
        <v>40</v>
      </c>
    </row>
    <row r="80" spans="103:126" ht="15.75" customHeight="1" thickBot="1" x14ac:dyDescent="0.3">
      <c r="CY80" s="1" t="s">
        <v>21</v>
      </c>
      <c r="CZ80" s="1" t="str">
        <f>$CZ$7</f>
        <v>Alexander Ashley</v>
      </c>
      <c r="DA80">
        <f ca="1">IFERROR(INDEX($B$2:$CW$42, MATCH(DA$7+DK80+DK78,$A$2:$A$42,0), MATCH(DA22,$B$1:$CW$1,0)+SUMIFS($B$43:$CW$43,$B$1:$CW$1,DA22)*$DI22),0)</f>
        <v>0</v>
      </c>
      <c r="DB80">
        <f t="shared" ref="DB80:DG80" ca="1" si="19">INDEX($B$2:$CW$42, MATCH(DB$7,$A$2:$A$42,0), MATCH(DB22,$B$1:$CW$1,0))</f>
        <v>1</v>
      </c>
      <c r="DC80">
        <f t="shared" ca="1" si="19"/>
        <v>0</v>
      </c>
      <c r="DD80">
        <f t="shared" ca="1" si="19"/>
        <v>0</v>
      </c>
      <c r="DE80">
        <f t="shared" ca="1" si="19"/>
        <v>1</v>
      </c>
      <c r="DF80">
        <f t="shared" ca="1" si="19"/>
        <v>1</v>
      </c>
      <c r="DG80">
        <f t="shared" ca="1" si="19"/>
        <v>1</v>
      </c>
      <c r="DH80">
        <f t="shared" ca="1" si="6"/>
        <v>2</v>
      </c>
      <c r="DI80" t="str">
        <f t="shared" ca="1" si="7"/>
        <v>Direct Hit</v>
      </c>
      <c r="DJ80">
        <f t="shared" si="8"/>
        <v>21</v>
      </c>
      <c r="DK80">
        <f t="shared" ca="1" si="10"/>
        <v>0</v>
      </c>
      <c r="DR80">
        <v>49</v>
      </c>
      <c r="DS80">
        <v>-3</v>
      </c>
      <c r="DT80">
        <v>72</v>
      </c>
      <c r="DU80">
        <v>1.5</v>
      </c>
      <c r="DV80" s="10" t="s">
        <v>40</v>
      </c>
    </row>
    <row r="81" spans="103:126" ht="15.75" thickBot="1" x14ac:dyDescent="0.3">
      <c r="CY81" s="1" t="s">
        <v>22</v>
      </c>
      <c r="CZ81" s="1" t="str">
        <f>$CZ$6</f>
        <v>Chester Wilkinson</v>
      </c>
      <c r="DA81">
        <f ca="1">IFERROR(INDEX($B$2:$CW$42, MATCH(DA$6+DK81+DK79,$A$2:$A$42,0), MATCH(DA23,$B$1:$CW$1,0)+SUMIFS($B$43:$CW$43,$B$1:$CW$1,DA23)*$DI23),0)</f>
        <v>1</v>
      </c>
      <c r="DB81">
        <f t="shared" ref="DB81:DG81" ca="1" si="20">INDEX($B$2:$CW$42, MATCH(DB$6,$A$2:$A$42,0), MATCH(DB23,$B$1:$CW$1,0))</f>
        <v>0</v>
      </c>
      <c r="DC81">
        <f t="shared" ca="1" si="20"/>
        <v>3</v>
      </c>
      <c r="DD81">
        <f t="shared" ca="1" si="20"/>
        <v>1</v>
      </c>
      <c r="DE81">
        <f t="shared" ca="1" si="20"/>
        <v>1</v>
      </c>
      <c r="DF81">
        <f t="shared" ca="1" si="20"/>
        <v>1</v>
      </c>
      <c r="DG81">
        <f t="shared" ca="1" si="20"/>
        <v>0</v>
      </c>
      <c r="DH81">
        <f t="shared" ca="1" si="6"/>
        <v>1.7</v>
      </c>
      <c r="DI81" t="str">
        <f t="shared" ca="1" si="7"/>
        <v>Broken Rib</v>
      </c>
      <c r="DJ81">
        <f t="shared" si="8"/>
        <v>26</v>
      </c>
      <c r="DK81">
        <f t="shared" ca="1" si="10"/>
        <v>0</v>
      </c>
      <c r="DR81">
        <v>50</v>
      </c>
      <c r="DS81">
        <v>-3</v>
      </c>
      <c r="DT81">
        <v>73</v>
      </c>
      <c r="DU81">
        <v>1.5</v>
      </c>
      <c r="DV81" s="10" t="s">
        <v>40</v>
      </c>
    </row>
    <row r="82" spans="103:126" ht="15.75" thickBot="1" x14ac:dyDescent="0.3">
      <c r="CY82" s="1" t="s">
        <v>23</v>
      </c>
      <c r="CZ82" s="1" t="str">
        <f>$CZ$7</f>
        <v>Alexander Ashley</v>
      </c>
      <c r="DA82">
        <f ca="1">IFERROR(INDEX($B$2:$CW$42, MATCH(DA$7+DK82+DK80,$A$2:$A$42,0), MATCH(DA24,$B$1:$CW$1,0)+SUMIFS($B$43:$CW$43,$B$1:$CW$1,DA24)*$DI24),0)</f>
        <v>0</v>
      </c>
      <c r="DB82">
        <f t="shared" ref="DB82:DG82" ca="1" si="21">INDEX($B$2:$CW$42, MATCH(DB$7,$A$2:$A$42,0), MATCH(DB24,$B$1:$CW$1,0))</f>
        <v>1</v>
      </c>
      <c r="DC82">
        <f t="shared" ca="1" si="21"/>
        <v>3</v>
      </c>
      <c r="DD82">
        <f t="shared" ca="1" si="21"/>
        <v>0</v>
      </c>
      <c r="DE82">
        <f t="shared" ca="1" si="21"/>
        <v>0</v>
      </c>
      <c r="DF82">
        <f t="shared" ca="1" si="21"/>
        <v>0</v>
      </c>
      <c r="DG82">
        <f t="shared" ca="1" si="21"/>
        <v>0</v>
      </c>
      <c r="DH82">
        <f t="shared" ca="1" si="6"/>
        <v>2</v>
      </c>
      <c r="DI82" t="str">
        <f t="shared" ca="1" si="7"/>
        <v>Direct Hit</v>
      </c>
      <c r="DJ82">
        <f t="shared" si="8"/>
        <v>21</v>
      </c>
      <c r="DK82">
        <f t="shared" ca="1" si="10"/>
        <v>0</v>
      </c>
      <c r="DR82">
        <v>51</v>
      </c>
      <c r="DS82">
        <v>-3</v>
      </c>
      <c r="DT82">
        <v>74</v>
      </c>
      <c r="DU82">
        <v>1.5</v>
      </c>
      <c r="DV82" s="10" t="s">
        <v>40</v>
      </c>
    </row>
    <row r="83" spans="103:126" ht="15.75" thickBot="1" x14ac:dyDescent="0.3">
      <c r="CY83" s="1" t="s">
        <v>92</v>
      </c>
      <c r="CZ83" s="1" t="str">
        <f>$CZ$6</f>
        <v>Chester Wilkinson</v>
      </c>
      <c r="DA83">
        <f ca="1">IFERROR(INDEX($B$2:$CW$42, MATCH(DA$6+DK83+DK81,$A$2:$A$42,0), MATCH(DA25,$B$1:$CW$1,0)+SUMIFS($B$43:$CW$43,$B$1:$CW$1,DA25)*$DI25),0)</f>
        <v>0</v>
      </c>
      <c r="DH83">
        <f t="shared" ca="1" si="6"/>
        <v>2</v>
      </c>
      <c r="DI83" t="str">
        <f t="shared" ca="1" si="7"/>
        <v>Direct Hit</v>
      </c>
      <c r="DJ83">
        <f t="shared" si="8"/>
        <v>26</v>
      </c>
      <c r="DK83">
        <f t="shared" ca="1" si="10"/>
        <v>0</v>
      </c>
      <c r="DR83">
        <v>52</v>
      </c>
      <c r="DS83">
        <v>-3</v>
      </c>
      <c r="DT83">
        <v>75</v>
      </c>
      <c r="DU83">
        <v>1.5</v>
      </c>
      <c r="DV83" s="10" t="s">
        <v>40</v>
      </c>
    </row>
    <row r="84" spans="103:126" ht="15.75" thickBot="1" x14ac:dyDescent="0.3">
      <c r="CY84" s="1" t="s">
        <v>93</v>
      </c>
      <c r="CZ84" s="1" t="str">
        <f>$CZ$7</f>
        <v>Alexander Ashley</v>
      </c>
      <c r="DA84">
        <f ca="1">IFERROR(INDEX($B$2:$CW$42, MATCH(DA$7+DK84+DK82,$A$2:$A$42,0), MATCH(DA26,$B$1:$CW$1,0)+SUMIFS($B$43:$CW$43,$B$1:$CW$1,DA26)*$DI26),0)</f>
        <v>1</v>
      </c>
      <c r="DH84">
        <f t="shared" ca="1" si="6"/>
        <v>2</v>
      </c>
      <c r="DI84" t="str">
        <f t="shared" ca="1" si="7"/>
        <v>Direct Hit</v>
      </c>
      <c r="DJ84">
        <f t="shared" si="8"/>
        <v>21</v>
      </c>
      <c r="DK84">
        <f t="shared" ca="1" si="10"/>
        <v>0</v>
      </c>
      <c r="DR84">
        <v>53</v>
      </c>
      <c r="DS84">
        <v>-3</v>
      </c>
      <c r="DT84">
        <v>76</v>
      </c>
      <c r="DU84">
        <v>1.5</v>
      </c>
      <c r="DV84" s="10" t="s">
        <v>40</v>
      </c>
    </row>
    <row r="85" spans="103:126" ht="15.75" thickBot="1" x14ac:dyDescent="0.3">
      <c r="CY85" s="1" t="s">
        <v>94</v>
      </c>
      <c r="CZ85" s="1" t="str">
        <f>$CZ$6</f>
        <v>Chester Wilkinson</v>
      </c>
      <c r="DA85">
        <f ca="1">IFERROR(INDEX($B$2:$CW$42, MATCH(DA$6+DK85+DK83,$A$2:$A$42,0), MATCH(DA27,$B$1:$CW$1,0)+SUMIFS($B$43:$CW$43,$B$1:$CW$1,DA27)*$DI27),0)</f>
        <v>0</v>
      </c>
      <c r="DH85">
        <f t="shared" ca="1" si="6"/>
        <v>2</v>
      </c>
      <c r="DI85" t="str">
        <f t="shared" ca="1" si="7"/>
        <v>Direct Hit</v>
      </c>
      <c r="DJ85">
        <f t="shared" si="8"/>
        <v>26</v>
      </c>
      <c r="DK85">
        <f t="shared" ca="1" si="10"/>
        <v>0</v>
      </c>
      <c r="DR85">
        <v>54</v>
      </c>
      <c r="DS85">
        <v>-3</v>
      </c>
      <c r="DT85">
        <v>77</v>
      </c>
      <c r="DU85">
        <v>1.5</v>
      </c>
      <c r="DV85" s="10" t="s">
        <v>40</v>
      </c>
    </row>
    <row r="86" spans="103:126" ht="15.75" thickBot="1" x14ac:dyDescent="0.3">
      <c r="CY86" s="1" t="s">
        <v>95</v>
      </c>
      <c r="CZ86" s="1" t="str">
        <f>$CZ$7</f>
        <v>Alexander Ashley</v>
      </c>
      <c r="DA86">
        <f ca="1">IFERROR(INDEX($B$2:$CW$42, MATCH(DA$7+DK86+DK84,$A$2:$A$42,0), MATCH(DA28,$B$1:$CW$1,0)+SUMIFS($B$43:$CW$43,$B$1:$CW$1,DA28)*$DI28),0)</f>
        <v>0</v>
      </c>
      <c r="DH86">
        <f t="shared" ca="1" si="6"/>
        <v>2</v>
      </c>
      <c r="DI86" t="str">
        <f t="shared" ca="1" si="7"/>
        <v>Direct Hit</v>
      </c>
      <c r="DJ86">
        <f t="shared" si="8"/>
        <v>21</v>
      </c>
      <c r="DK86">
        <f t="shared" ca="1" si="10"/>
        <v>0</v>
      </c>
      <c r="DR86">
        <v>55</v>
      </c>
      <c r="DS86">
        <v>-3</v>
      </c>
      <c r="DT86">
        <v>78</v>
      </c>
      <c r="DU86">
        <v>1.5</v>
      </c>
      <c r="DV86" s="10" t="s">
        <v>40</v>
      </c>
    </row>
    <row r="87" spans="103:126" ht="15.75" thickBot="1" x14ac:dyDescent="0.3">
      <c r="CY87" s="1" t="s">
        <v>96</v>
      </c>
      <c r="CZ87" s="1" t="str">
        <f>$CZ$6</f>
        <v>Chester Wilkinson</v>
      </c>
      <c r="DA87">
        <f ca="1">IFERROR(INDEX($B$2:$CW$42, MATCH(DA$6+DK87+DK85,$A$2:$A$42,0), MATCH(DA29,$B$1:$CW$1,0)+SUMIFS($B$43:$CW$43,$B$1:$CW$1,DA29)*$DI29),0)</f>
        <v>1</v>
      </c>
      <c r="DH87">
        <f t="shared" ca="1" si="6"/>
        <v>2</v>
      </c>
      <c r="DI87" t="str">
        <f t="shared" ca="1" si="7"/>
        <v>Collapsed Lung</v>
      </c>
      <c r="DJ87">
        <f t="shared" si="8"/>
        <v>26</v>
      </c>
      <c r="DK87">
        <f t="shared" ca="1" si="10"/>
        <v>0</v>
      </c>
      <c r="DR87">
        <v>56</v>
      </c>
      <c r="DS87">
        <v>-3</v>
      </c>
      <c r="DT87">
        <v>79</v>
      </c>
      <c r="DU87">
        <v>1.5</v>
      </c>
      <c r="DV87" s="10" t="s">
        <v>40</v>
      </c>
    </row>
    <row r="88" spans="103:126" ht="15.75" thickBot="1" x14ac:dyDescent="0.3">
      <c r="CY88" s="1" t="s">
        <v>97</v>
      </c>
      <c r="CZ88" s="1" t="str">
        <f>$CZ$7</f>
        <v>Alexander Ashley</v>
      </c>
      <c r="DA88">
        <f ca="1">IFERROR(INDEX($B$2:$CW$42, MATCH(DA$7+DK88+DK86,$A$2:$A$42,0), MATCH(DA30,$B$1:$CW$1,0)+SUMIFS($B$43:$CW$43,$B$1:$CW$1,DA30)*$DI30),0)</f>
        <v>0</v>
      </c>
      <c r="DH88">
        <f t="shared" ca="1" si="6"/>
        <v>2</v>
      </c>
      <c r="DI88" t="str">
        <f t="shared" ca="1" si="7"/>
        <v>Collapsed Lung</v>
      </c>
      <c r="DJ88">
        <f t="shared" si="8"/>
        <v>21</v>
      </c>
      <c r="DK88">
        <f t="shared" ca="1" si="10"/>
        <v>0</v>
      </c>
      <c r="DR88">
        <v>57</v>
      </c>
      <c r="DS88">
        <v>-3</v>
      </c>
      <c r="DT88">
        <v>80</v>
      </c>
      <c r="DU88">
        <v>1.5</v>
      </c>
      <c r="DV88" s="10" t="s">
        <v>40</v>
      </c>
    </row>
    <row r="89" spans="103:126" ht="15.75" thickBot="1" x14ac:dyDescent="0.3">
      <c r="CY89" s="1" t="s">
        <v>98</v>
      </c>
      <c r="CZ89" s="1" t="str">
        <f>$CZ$6</f>
        <v>Chester Wilkinson</v>
      </c>
      <c r="DA89">
        <f ca="1">IFERROR(INDEX($B$2:$CW$42, MATCH(DA$6+DK89+DK87,$A$2:$A$42,0), MATCH(DA31,$B$1:$CW$1,0)+SUMIFS($B$43:$CW$43,$B$1:$CW$1,DA31)*$DI31),0)</f>
        <v>0</v>
      </c>
      <c r="DH89">
        <f t="shared" ca="1" si="6"/>
        <v>2</v>
      </c>
      <c r="DI89" t="str">
        <f t="shared" ca="1" si="7"/>
        <v>Collapsed Lung</v>
      </c>
      <c r="DJ89">
        <f t="shared" si="8"/>
        <v>26</v>
      </c>
      <c r="DK89">
        <f t="shared" ca="1" si="10"/>
        <v>0</v>
      </c>
      <c r="DR89">
        <v>58</v>
      </c>
      <c r="DS89">
        <v>-3</v>
      </c>
      <c r="DT89">
        <v>81</v>
      </c>
      <c r="DU89">
        <v>1.7</v>
      </c>
      <c r="DV89" s="10" t="s">
        <v>44</v>
      </c>
    </row>
    <row r="90" spans="103:126" ht="15.75" thickBot="1" x14ac:dyDescent="0.3">
      <c r="CY90" s="1" t="s">
        <v>107</v>
      </c>
      <c r="CZ90" s="1" t="str">
        <f>$CZ$7</f>
        <v>Alexander Ashley</v>
      </c>
      <c r="DA90">
        <f ca="1">IFERROR(INDEX($B$2:$CW$42, MATCH(DA$7+DK90+DK88,$A$2:$A$42,0), MATCH(DA32,$B$1:$CW$1,0)+SUMIFS($B$43:$CW$43,$B$1:$CW$1,DA32)*$DI32),0)</f>
        <v>1</v>
      </c>
      <c r="DH90">
        <f t="shared" ca="1" si="6"/>
        <v>2</v>
      </c>
      <c r="DI90" t="str">
        <f t="shared" ca="1" si="7"/>
        <v>Direct Hit</v>
      </c>
      <c r="DJ90">
        <f t="shared" si="8"/>
        <v>21</v>
      </c>
      <c r="DK90">
        <f t="shared" ca="1" si="10"/>
        <v>0</v>
      </c>
      <c r="DR90">
        <v>59</v>
      </c>
      <c r="DS90">
        <v>-3</v>
      </c>
      <c r="DT90">
        <v>82</v>
      </c>
      <c r="DU90">
        <v>1.7</v>
      </c>
      <c r="DV90" s="10" t="s">
        <v>44</v>
      </c>
    </row>
    <row r="91" spans="103:126" ht="15.75" thickBot="1" x14ac:dyDescent="0.3">
      <c r="CY91" s="1" t="s">
        <v>108</v>
      </c>
      <c r="CZ91" s="1" t="str">
        <f>$CZ$6</f>
        <v>Chester Wilkinson</v>
      </c>
      <c r="DA91">
        <f ca="1">IFERROR(INDEX($B$2:$CW$42, MATCH(DA$6+DK91+DK89,$A$2:$A$42,0), MATCH(DA33,$B$1:$CW$1,0)+SUMIFS($B$43:$CW$43,$B$1:$CW$1,DA33)*$DI33),0)</f>
        <v>0</v>
      </c>
      <c r="DH91">
        <f t="shared" ca="1" si="6"/>
        <v>2</v>
      </c>
      <c r="DI91" t="str">
        <f t="shared" ca="1" si="7"/>
        <v>Direct Hit</v>
      </c>
      <c r="DJ91">
        <f t="shared" si="8"/>
        <v>26</v>
      </c>
      <c r="DK91">
        <f t="shared" ca="1" si="10"/>
        <v>0</v>
      </c>
      <c r="DR91">
        <v>60</v>
      </c>
      <c r="DS91">
        <v>-4</v>
      </c>
      <c r="DT91">
        <v>83</v>
      </c>
      <c r="DU91">
        <v>1.7</v>
      </c>
      <c r="DV91" s="10" t="s">
        <v>44</v>
      </c>
    </row>
    <row r="92" spans="103:126" ht="15.75" thickBot="1" x14ac:dyDescent="0.3">
      <c r="CY92" s="1" t="s">
        <v>109</v>
      </c>
      <c r="CZ92" s="1" t="str">
        <f>$CZ$7</f>
        <v>Alexander Ashley</v>
      </c>
      <c r="DA92">
        <f ca="1">IFERROR(INDEX($B$2:$CW$42, MATCH(DA$7+DK92+DK90,$A$2:$A$42,0), MATCH(DA34,$B$1:$CW$1,0)+SUMIFS($B$43:$CW$43,$B$1:$CW$1,DA34)*$DI34),0)</f>
        <v>3</v>
      </c>
      <c r="DH92">
        <f t="shared" ca="1" si="6"/>
        <v>1.5</v>
      </c>
      <c r="DI92" t="str">
        <f t="shared" ca="1" si="7"/>
        <v>Dazed</v>
      </c>
      <c r="DJ92">
        <f t="shared" si="8"/>
        <v>21</v>
      </c>
      <c r="DK92">
        <f t="shared" ca="1" si="10"/>
        <v>0</v>
      </c>
      <c r="DR92">
        <v>61</v>
      </c>
      <c r="DS92">
        <v>-4</v>
      </c>
      <c r="DT92">
        <v>84</v>
      </c>
      <c r="DU92">
        <v>1.7</v>
      </c>
      <c r="DV92" s="10" t="s">
        <v>44</v>
      </c>
    </row>
    <row r="93" spans="103:126" ht="15.75" thickBot="1" x14ac:dyDescent="0.3">
      <c r="CY93" s="1" t="s">
        <v>110</v>
      </c>
      <c r="CZ93" s="1" t="str">
        <f>$CZ$6</f>
        <v>Chester Wilkinson</v>
      </c>
      <c r="DA93">
        <f ca="1">IFERROR(INDEX($B$2:$CW$42, MATCH(DA$6+DK93+DK91,$A$2:$A$42,0), MATCH(DA35,$B$1:$CW$1,0)+SUMIFS($B$43:$CW$43,$B$1:$CW$1,DA35)*$DI35),0)</f>
        <v>3</v>
      </c>
      <c r="DH93">
        <f t="shared" ca="1" si="6"/>
        <v>2</v>
      </c>
      <c r="DI93" t="str">
        <f t="shared" ca="1" si="7"/>
        <v>Direct Hit</v>
      </c>
      <c r="DJ93">
        <f t="shared" si="8"/>
        <v>26</v>
      </c>
      <c r="DK93">
        <f t="shared" ca="1" si="10"/>
        <v>0</v>
      </c>
      <c r="DR93">
        <v>62</v>
      </c>
      <c r="DS93">
        <v>-4</v>
      </c>
      <c r="DT93">
        <v>85</v>
      </c>
      <c r="DU93">
        <v>1.7</v>
      </c>
      <c r="DV93" s="10" t="s">
        <v>44</v>
      </c>
    </row>
    <row r="94" spans="103:126" ht="15.75" thickBot="1" x14ac:dyDescent="0.3">
      <c r="CY94" s="1" t="s">
        <v>111</v>
      </c>
      <c r="CZ94" s="1" t="str">
        <f>$CZ$7</f>
        <v>Alexander Ashley</v>
      </c>
      <c r="DA94">
        <f ca="1">IFERROR(INDEX($B$2:$CW$42, MATCH(DA$7+DK94+DK92,$A$2:$A$42,0), MATCH(DA36,$B$1:$CW$1,0)+SUMIFS($B$43:$CW$43,$B$1:$CW$1,DA36)*$DI36),0)</f>
        <v>3</v>
      </c>
      <c r="DH94">
        <f t="shared" ca="1" si="6"/>
        <v>2</v>
      </c>
      <c r="DI94" t="str">
        <f t="shared" ca="1" si="7"/>
        <v>Direct Hit</v>
      </c>
      <c r="DJ94">
        <f t="shared" si="8"/>
        <v>21</v>
      </c>
      <c r="DK94">
        <f t="shared" ca="1" si="10"/>
        <v>0</v>
      </c>
      <c r="DR94">
        <v>63</v>
      </c>
      <c r="DS94">
        <v>-4</v>
      </c>
      <c r="DT94">
        <v>86</v>
      </c>
      <c r="DU94">
        <v>1.7</v>
      </c>
      <c r="DV94" s="10" t="s">
        <v>44</v>
      </c>
    </row>
    <row r="95" spans="103:126" ht="15.75" thickBot="1" x14ac:dyDescent="0.3">
      <c r="CY95" s="1" t="s">
        <v>112</v>
      </c>
      <c r="CZ95" s="1" t="str">
        <f>$CZ$6</f>
        <v>Chester Wilkinson</v>
      </c>
      <c r="DA95">
        <f ca="1">IFERROR(INDEX($B$2:$CW$42, MATCH(DA$6+DK95+DK93,$A$2:$A$42,0), MATCH(DA37,$B$1:$CW$1,0)+SUMIFS($B$43:$CW$43,$B$1:$CW$1,DA37)*$DI37),0)</f>
        <v>0</v>
      </c>
      <c r="DH95">
        <f t="shared" ca="1" si="6"/>
        <v>2</v>
      </c>
      <c r="DI95" t="str">
        <f t="shared" ca="1" si="7"/>
        <v>Direct Hit</v>
      </c>
      <c r="DJ95">
        <f t="shared" si="8"/>
        <v>26</v>
      </c>
      <c r="DK95">
        <f t="shared" ca="1" si="10"/>
        <v>0</v>
      </c>
      <c r="DR95">
        <v>64</v>
      </c>
      <c r="DS95">
        <v>-4</v>
      </c>
      <c r="DT95">
        <v>87</v>
      </c>
      <c r="DU95">
        <v>1.7</v>
      </c>
      <c r="DV95" s="10" t="s">
        <v>44</v>
      </c>
    </row>
    <row r="96" spans="103:126" ht="15.75" thickBot="1" x14ac:dyDescent="0.3">
      <c r="CY96" s="1" t="s">
        <v>113</v>
      </c>
      <c r="CZ96" s="1" t="str">
        <f>$CZ$7</f>
        <v>Alexander Ashley</v>
      </c>
      <c r="DA96">
        <f ca="1">IFERROR(INDEX($B$2:$CW$42, MATCH(DA$7+DK96+DK94,$A$2:$A$42,0), MATCH(DA38,$B$1:$CW$1,0)+SUMIFS($B$43:$CW$43,$B$1:$CW$1,DA38)*$DI38),0)</f>
        <v>1</v>
      </c>
      <c r="DH96">
        <f t="shared" ca="1" si="6"/>
        <v>2</v>
      </c>
      <c r="DI96" t="str">
        <f t="shared" ca="1" si="7"/>
        <v>Direct Hit</v>
      </c>
      <c r="DJ96">
        <f t="shared" si="8"/>
        <v>21</v>
      </c>
      <c r="DK96">
        <f t="shared" ca="1" si="10"/>
        <v>0</v>
      </c>
      <c r="DR96">
        <v>65</v>
      </c>
      <c r="DS96">
        <v>-4</v>
      </c>
      <c r="DT96">
        <v>88</v>
      </c>
      <c r="DU96">
        <v>1.7</v>
      </c>
      <c r="DV96" s="10" t="s">
        <v>44</v>
      </c>
    </row>
    <row r="97" spans="103:126" ht="15.75" thickBot="1" x14ac:dyDescent="0.3">
      <c r="CY97" s="1" t="s">
        <v>114</v>
      </c>
      <c r="CZ97" s="1" t="str">
        <f>$CZ$6</f>
        <v>Chester Wilkinson</v>
      </c>
      <c r="DA97">
        <f ca="1">IFERROR(INDEX($B$2:$CW$42, MATCH(DA$6+DK97+DK95,$A$2:$A$42,0), MATCH(DA39,$B$1:$CW$1,0)+SUMIFS($B$43:$CW$43,$B$1:$CW$1,DA39)*$DI39),0)</f>
        <v>1</v>
      </c>
      <c r="DH97">
        <f t="shared" ca="1" si="6"/>
        <v>2</v>
      </c>
      <c r="DI97" t="str">
        <f t="shared" ca="1" si="7"/>
        <v>Direct Hit</v>
      </c>
      <c r="DJ97">
        <f t="shared" si="8"/>
        <v>26</v>
      </c>
      <c r="DK97">
        <f t="shared" ca="1" si="10"/>
        <v>0</v>
      </c>
      <c r="DR97">
        <v>66</v>
      </c>
      <c r="DS97">
        <v>-4</v>
      </c>
      <c r="DT97">
        <v>89</v>
      </c>
      <c r="DU97">
        <v>1.7</v>
      </c>
      <c r="DV97" s="10" t="s">
        <v>44</v>
      </c>
    </row>
    <row r="98" spans="103:126" ht="15.75" thickBot="1" x14ac:dyDescent="0.3">
      <c r="CY98" s="1" t="s">
        <v>115</v>
      </c>
      <c r="CZ98" s="1" t="str">
        <f>$CZ$7</f>
        <v>Alexander Ashley</v>
      </c>
      <c r="DA98">
        <f ca="1">IFERROR(INDEX($B$2:$CW$42, MATCH(DA$7+DK98+DK96,$A$2:$A$42,0), MATCH(DA40,$B$1:$CW$1,0)+SUMIFS($B$43:$CW$43,$B$1:$CW$1,DA40)*$DI40),0)</f>
        <v>1</v>
      </c>
      <c r="DH98">
        <f t="shared" ca="1" si="6"/>
        <v>2</v>
      </c>
      <c r="DI98" t="str">
        <f t="shared" ca="1" si="7"/>
        <v>Direct Hit</v>
      </c>
      <c r="DJ98">
        <f t="shared" si="8"/>
        <v>21</v>
      </c>
      <c r="DK98">
        <f ca="1">IF(AND(DI97=$DW$4,DA97=5),-RANDBETWEEN(1,8),0)</f>
        <v>0</v>
      </c>
      <c r="DR98">
        <v>67</v>
      </c>
      <c r="DS98">
        <v>-4</v>
      </c>
      <c r="DT98">
        <v>90</v>
      </c>
      <c r="DU98">
        <v>1.7</v>
      </c>
      <c r="DV98" s="10" t="s">
        <v>44</v>
      </c>
    </row>
    <row r="99" spans="103:126" ht="15.75" thickBot="1" x14ac:dyDescent="0.3">
      <c r="CY99" s="1" t="s">
        <v>230</v>
      </c>
      <c r="CZ99" s="1" t="str">
        <f>$CZ$6</f>
        <v>Chester Wilkinson</v>
      </c>
      <c r="DA99">
        <f t="shared" ref="DA99" ca="1" si="22">IFERROR(INDEX($B$2:$CW$42, MATCH(DA$6+DK99+DK97,$A$2:$A$42,0), MATCH(DA41,$B$1:$CW$1,0)+SUMIFS($B$43:$CW$43,$B$1:$CW$1,DA41)*$DI41),0)</f>
        <v>0</v>
      </c>
      <c r="DH99">
        <f t="shared" ca="1" si="6"/>
        <v>2</v>
      </c>
      <c r="DI99" t="str">
        <f t="shared" ca="1" si="7"/>
        <v>Direct Hit</v>
      </c>
      <c r="DJ99">
        <f t="shared" si="8"/>
        <v>26</v>
      </c>
      <c r="DK99">
        <f t="shared" ca="1" si="10"/>
        <v>0</v>
      </c>
      <c r="DR99">
        <v>68</v>
      </c>
      <c r="DS99">
        <v>-4</v>
      </c>
      <c r="DT99">
        <v>91</v>
      </c>
      <c r="DU99">
        <v>1.5</v>
      </c>
      <c r="DV99" s="10" t="s">
        <v>48</v>
      </c>
    </row>
    <row r="100" spans="103:126" ht="15.75" thickBot="1" x14ac:dyDescent="0.3">
      <c r="CY100" s="1" t="s">
        <v>231</v>
      </c>
      <c r="CZ100" s="1" t="str">
        <f>$CZ$7</f>
        <v>Alexander Ashley</v>
      </c>
      <c r="DA100">
        <f t="shared" ref="DA100" ca="1" si="23">IFERROR(INDEX($B$2:$CW$42, MATCH(DA$7+DK100+DK98,$A$2:$A$42,0), MATCH(DA42,$B$1:$CW$1,0)+SUMIFS($B$43:$CW$43,$B$1:$CW$1,DA42)*$DI42),0)</f>
        <v>1</v>
      </c>
      <c r="DH100">
        <f t="shared" ca="1" si="6"/>
        <v>1.5</v>
      </c>
      <c r="DI100" t="str">
        <f t="shared" ca="1" si="7"/>
        <v>Dazed</v>
      </c>
      <c r="DJ100">
        <f t="shared" si="8"/>
        <v>21</v>
      </c>
      <c r="DK100">
        <f t="shared" ca="1" si="10"/>
        <v>0</v>
      </c>
      <c r="DR100">
        <v>69</v>
      </c>
      <c r="DS100">
        <v>-4</v>
      </c>
      <c r="DT100">
        <v>92</v>
      </c>
      <c r="DU100">
        <v>1.5</v>
      </c>
      <c r="DV100" s="10" t="s">
        <v>48</v>
      </c>
    </row>
    <row r="101" spans="103:126" ht="15.75" thickBot="1" x14ac:dyDescent="0.3">
      <c r="CY101" s="1" t="s">
        <v>232</v>
      </c>
      <c r="CZ101" s="1" t="str">
        <f>$CZ$6</f>
        <v>Chester Wilkinson</v>
      </c>
      <c r="DA101">
        <f t="shared" ref="DA101" ca="1" si="24">IFERROR(INDEX($B$2:$CW$42, MATCH(DA$6+DK101+DK99,$A$2:$A$42,0), MATCH(DA43,$B$1:$CW$1,0)+SUMIFS($B$43:$CW$43,$B$1:$CW$1,DA43)*$DI43),0)</f>
        <v>0</v>
      </c>
      <c r="DH101">
        <f t="shared" ca="1" si="6"/>
        <v>1.5</v>
      </c>
      <c r="DI101" t="str">
        <f t="shared" ca="1" si="7"/>
        <v>Dazed</v>
      </c>
      <c r="DJ101">
        <f t="shared" si="8"/>
        <v>26</v>
      </c>
      <c r="DK101">
        <f t="shared" ca="1" si="10"/>
        <v>0</v>
      </c>
      <c r="DR101">
        <v>70</v>
      </c>
      <c r="DS101">
        <v>-4</v>
      </c>
      <c r="DT101">
        <v>93</v>
      </c>
      <c r="DU101">
        <v>1.5</v>
      </c>
      <c r="DV101" s="10" t="s">
        <v>48</v>
      </c>
    </row>
    <row r="102" spans="103:126" ht="15.75" thickBot="1" x14ac:dyDescent="0.3">
      <c r="CY102" s="1" t="s">
        <v>233</v>
      </c>
      <c r="CZ102" s="1" t="str">
        <f>$CZ$7</f>
        <v>Alexander Ashley</v>
      </c>
      <c r="DA102">
        <f t="shared" ref="DA102" ca="1" si="25">IFERROR(INDEX($B$2:$CW$42, MATCH(DA$7+DK102+DK100,$A$2:$A$42,0), MATCH(DA44,$B$1:$CW$1,0)+SUMIFS($B$43:$CW$43,$B$1:$CW$1,DA44)*$DI44),0)</f>
        <v>0</v>
      </c>
      <c r="DH102">
        <f t="shared" ca="1" si="6"/>
        <v>1.7</v>
      </c>
      <c r="DI102" t="str">
        <f t="shared" ca="1" si="7"/>
        <v>Broken Rib</v>
      </c>
      <c r="DJ102">
        <f t="shared" si="8"/>
        <v>21</v>
      </c>
      <c r="DK102">
        <f t="shared" ca="1" si="10"/>
        <v>0</v>
      </c>
      <c r="DR102">
        <v>71</v>
      </c>
      <c r="DS102">
        <v>-4</v>
      </c>
      <c r="DT102">
        <v>94</v>
      </c>
      <c r="DU102">
        <v>1.5</v>
      </c>
      <c r="DV102" s="10" t="s">
        <v>48</v>
      </c>
    </row>
    <row r="103" spans="103:126" ht="15.75" thickBot="1" x14ac:dyDescent="0.3">
      <c r="CY103" s="1" t="s">
        <v>234</v>
      </c>
      <c r="CZ103" s="1" t="str">
        <f>$CZ$6</f>
        <v>Chester Wilkinson</v>
      </c>
      <c r="DA103">
        <f t="shared" ref="DA103" ca="1" si="26">IFERROR(INDEX($B$2:$CW$42, MATCH(DA$6+DK103+DK101,$A$2:$A$42,0), MATCH(DA45,$B$1:$CW$1,0)+SUMIFS($B$43:$CW$43,$B$1:$CW$1,DA45)*$DI45),0)</f>
        <v>0</v>
      </c>
      <c r="DH103">
        <f t="shared" ca="1" si="6"/>
        <v>2</v>
      </c>
      <c r="DI103" t="str">
        <f t="shared" ca="1" si="7"/>
        <v>Direct Hit</v>
      </c>
      <c r="DJ103">
        <f t="shared" si="8"/>
        <v>26</v>
      </c>
      <c r="DK103">
        <f t="shared" ca="1" si="10"/>
        <v>0</v>
      </c>
      <c r="DR103">
        <v>72</v>
      </c>
      <c r="DS103">
        <v>-4</v>
      </c>
      <c r="DT103">
        <v>95</v>
      </c>
      <c r="DU103">
        <v>1.5</v>
      </c>
      <c r="DV103" s="10" t="s">
        <v>48</v>
      </c>
    </row>
    <row r="104" spans="103:126" ht="15.75" thickBot="1" x14ac:dyDescent="0.3">
      <c r="CY104" s="1" t="s">
        <v>235</v>
      </c>
      <c r="CZ104" s="1" t="str">
        <f>$CZ$7</f>
        <v>Alexander Ashley</v>
      </c>
      <c r="DA104">
        <f t="shared" ref="DA104" ca="1" si="27">IFERROR(INDEX($B$2:$CW$42, MATCH(DA$7+DK104+DK102,$A$2:$A$42,0), MATCH(DA46,$B$1:$CW$1,0)+SUMIFS($B$43:$CW$43,$B$1:$CW$1,DA46)*$DI46),0)</f>
        <v>0</v>
      </c>
      <c r="DH104">
        <f t="shared" ca="1" si="6"/>
        <v>2</v>
      </c>
      <c r="DI104" t="str">
        <f t="shared" ca="1" si="7"/>
        <v>Collapsed Lung</v>
      </c>
      <c r="DJ104">
        <f t="shared" si="8"/>
        <v>21</v>
      </c>
      <c r="DK104">
        <f t="shared" ca="1" si="10"/>
        <v>0</v>
      </c>
      <c r="DR104">
        <v>73</v>
      </c>
      <c r="DS104">
        <v>-4</v>
      </c>
      <c r="DT104">
        <v>96</v>
      </c>
      <c r="DU104">
        <v>1.5</v>
      </c>
      <c r="DV104" s="10" t="s">
        <v>48</v>
      </c>
    </row>
    <row r="105" spans="103:126" ht="15.75" thickBot="1" x14ac:dyDescent="0.3">
      <c r="CY105" s="1" t="s">
        <v>236</v>
      </c>
      <c r="CZ105" s="1" t="str">
        <f>$CZ$6</f>
        <v>Chester Wilkinson</v>
      </c>
      <c r="DA105">
        <f t="shared" ref="DA105" ca="1" si="28">IFERROR(INDEX($B$2:$CW$42, MATCH(DA$6+DK105+DK103,$A$2:$A$42,0), MATCH(DA47,$B$1:$CW$1,0)+SUMIFS($B$43:$CW$43,$B$1:$CW$1,DA47)*$DI47),0)</f>
        <v>1</v>
      </c>
      <c r="DH105">
        <f t="shared" ca="1" si="6"/>
        <v>1.5</v>
      </c>
      <c r="DI105" t="str">
        <f t="shared" ca="1" si="7"/>
        <v>Dazed</v>
      </c>
      <c r="DJ105">
        <f t="shared" si="8"/>
        <v>26</v>
      </c>
      <c r="DK105">
        <f t="shared" ca="1" si="10"/>
        <v>0</v>
      </c>
      <c r="DR105">
        <v>74</v>
      </c>
      <c r="DS105">
        <v>-4</v>
      </c>
      <c r="DT105">
        <v>97</v>
      </c>
      <c r="DU105">
        <v>1.5</v>
      </c>
      <c r="DV105" s="10" t="s">
        <v>48</v>
      </c>
    </row>
    <row r="106" spans="103:126" ht="15.75" thickBot="1" x14ac:dyDescent="0.3">
      <c r="CY106" s="1" t="s">
        <v>237</v>
      </c>
      <c r="CZ106" s="1" t="str">
        <f>$CZ$7</f>
        <v>Alexander Ashley</v>
      </c>
      <c r="DA106">
        <f t="shared" ref="DA106" ca="1" si="29">IFERROR(INDEX($B$2:$CW$42, MATCH(DA$7+DK106+DK104,$A$2:$A$42,0), MATCH(DA48,$B$1:$CW$1,0)+SUMIFS($B$43:$CW$43,$B$1:$CW$1,DA48)*$DI48),0)</f>
        <v>0</v>
      </c>
      <c r="DH106">
        <f t="shared" ca="1" si="6"/>
        <v>1.5</v>
      </c>
      <c r="DI106" t="str">
        <f t="shared" ca="1" si="7"/>
        <v>Dazed</v>
      </c>
      <c r="DJ106">
        <f t="shared" si="8"/>
        <v>21</v>
      </c>
      <c r="DK106">
        <f t="shared" ca="1" si="10"/>
        <v>0</v>
      </c>
      <c r="DR106">
        <v>75</v>
      </c>
      <c r="DS106">
        <v>-4</v>
      </c>
      <c r="DT106">
        <v>98</v>
      </c>
      <c r="DU106">
        <v>1.5</v>
      </c>
      <c r="DV106" s="10" t="s">
        <v>48</v>
      </c>
    </row>
    <row r="107" spans="103:126" ht="15.75" thickBot="1" x14ac:dyDescent="0.3">
      <c r="CY107" s="1" t="s">
        <v>238</v>
      </c>
      <c r="CZ107" s="1" t="str">
        <f>$CZ$6</f>
        <v>Chester Wilkinson</v>
      </c>
      <c r="DA107">
        <f t="shared" ref="DA107" ca="1" si="30">IFERROR(INDEX($B$2:$CW$42, MATCH(DA$6+DK107+DK105,$A$2:$A$42,0), MATCH(DA49,$B$1:$CW$1,0)+SUMIFS($B$43:$CW$43,$B$1:$CW$1,DA49)*$DI49),0)</f>
        <v>0</v>
      </c>
      <c r="DH107">
        <f t="shared" ca="1" si="6"/>
        <v>1.7</v>
      </c>
      <c r="DI107" t="str">
        <f t="shared" ca="1" si="7"/>
        <v>Broken Rib</v>
      </c>
      <c r="DJ107">
        <f t="shared" si="8"/>
        <v>26</v>
      </c>
      <c r="DK107">
        <f t="shared" ca="1" si="10"/>
        <v>0</v>
      </c>
      <c r="DR107">
        <v>76</v>
      </c>
      <c r="DS107">
        <v>-4</v>
      </c>
      <c r="DT107">
        <v>99</v>
      </c>
      <c r="DU107">
        <v>1.5</v>
      </c>
      <c r="DV107" s="10" t="s">
        <v>48</v>
      </c>
    </row>
    <row r="108" spans="103:126" ht="15" customHeight="1" x14ac:dyDescent="0.25">
      <c r="CY108" s="1" t="s">
        <v>239</v>
      </c>
      <c r="CZ108" s="1" t="str">
        <f>$CZ$7</f>
        <v>Alexander Ashley</v>
      </c>
      <c r="DA108">
        <f t="shared" ref="DA108" ca="1" si="31">IFERROR(INDEX($B$2:$CW$42, MATCH(DA$7+DK108+DK106,$A$2:$A$42,0), MATCH(DA50,$B$1:$CW$1,0)+SUMIFS($B$43:$CW$43,$B$1:$CW$1,DA50)*$DI50),0)</f>
        <v>0</v>
      </c>
      <c r="DH108">
        <f t="shared" ca="1" si="6"/>
        <v>2</v>
      </c>
      <c r="DI108" t="str">
        <f t="shared" ca="1" si="7"/>
        <v>Direct Hit</v>
      </c>
      <c r="DJ108">
        <f t="shared" si="8"/>
        <v>21</v>
      </c>
      <c r="DK108">
        <f t="shared" ca="1" si="10"/>
        <v>0</v>
      </c>
      <c r="DR108">
        <v>77</v>
      </c>
      <c r="DS108">
        <v>-4</v>
      </c>
    </row>
    <row r="109" spans="103:126" x14ac:dyDescent="0.25">
      <c r="CY109" s="1" t="s">
        <v>240</v>
      </c>
      <c r="CZ109" s="1" t="str">
        <f>$CZ$6</f>
        <v>Chester Wilkinson</v>
      </c>
      <c r="DA109">
        <f t="shared" ref="DA109" ca="1" si="32">IFERROR(INDEX($B$2:$CW$42, MATCH(DA$6+DK109+DK107,$A$2:$A$42,0), MATCH(DA51,$B$1:$CW$1,0)+SUMIFS($B$43:$CW$43,$B$1:$CW$1,DA51)*$DI51),0)</f>
        <v>0</v>
      </c>
      <c r="DH109">
        <f t="shared" ca="1" si="6"/>
        <v>2</v>
      </c>
      <c r="DI109" t="str">
        <f t="shared" ca="1" si="7"/>
        <v>Direct Hit</v>
      </c>
      <c r="DJ109">
        <f t="shared" si="8"/>
        <v>26</v>
      </c>
      <c r="DK109">
        <f t="shared" ca="1" si="10"/>
        <v>0</v>
      </c>
      <c r="DR109">
        <v>78</v>
      </c>
      <c r="DS109">
        <v>-4</v>
      </c>
    </row>
    <row r="110" spans="103:126" x14ac:dyDescent="0.25">
      <c r="CY110" s="1" t="s">
        <v>241</v>
      </c>
      <c r="CZ110" s="1" t="str">
        <f>$CZ$7</f>
        <v>Alexander Ashley</v>
      </c>
      <c r="DA110">
        <f t="shared" ref="DA110" ca="1" si="33">IFERROR(INDEX($B$2:$CW$42, MATCH(DA$7+DK110+DK108,$A$2:$A$42,0), MATCH(DA52,$B$1:$CW$1,0)+SUMIFS($B$43:$CW$43,$B$1:$CW$1,DA52)*$DI52),0)</f>
        <v>1</v>
      </c>
      <c r="DH110">
        <f t="shared" ca="1" si="6"/>
        <v>2</v>
      </c>
      <c r="DI110" t="str">
        <f t="shared" ca="1" si="7"/>
        <v>Direct Hit</v>
      </c>
      <c r="DJ110">
        <f t="shared" si="8"/>
        <v>21</v>
      </c>
      <c r="DK110">
        <f t="shared" ca="1" si="10"/>
        <v>0</v>
      </c>
      <c r="DR110">
        <v>79</v>
      </c>
      <c r="DS110">
        <v>-4</v>
      </c>
    </row>
    <row r="111" spans="103:126" x14ac:dyDescent="0.25">
      <c r="CY111" s="1" t="s">
        <v>242</v>
      </c>
      <c r="CZ111" s="1" t="str">
        <f>$CZ$6</f>
        <v>Chester Wilkinson</v>
      </c>
      <c r="DA111">
        <f t="shared" ref="DA111" ca="1" si="34">IFERROR(INDEX($B$2:$CW$42, MATCH(DA$6+DK111+DK109,$A$2:$A$42,0), MATCH(DA53,$B$1:$CW$1,0)+SUMIFS($B$43:$CW$43,$B$1:$CW$1,DA53)*$DI53),0)</f>
        <v>3</v>
      </c>
      <c r="DH111">
        <f t="shared" ca="1" si="6"/>
        <v>1.5</v>
      </c>
      <c r="DI111" t="str">
        <f t="shared" ca="1" si="7"/>
        <v>Dazed</v>
      </c>
      <c r="DJ111">
        <f t="shared" si="8"/>
        <v>26</v>
      </c>
      <c r="DK111">
        <f t="shared" ca="1" si="10"/>
        <v>0</v>
      </c>
      <c r="DR111">
        <v>80</v>
      </c>
      <c r="DS111">
        <v>-5</v>
      </c>
    </row>
    <row r="112" spans="103:126" x14ac:dyDescent="0.25">
      <c r="CY112" s="1" t="s">
        <v>243</v>
      </c>
      <c r="CZ112" s="1" t="str">
        <f>$CZ$7</f>
        <v>Alexander Ashley</v>
      </c>
      <c r="DA112">
        <f t="shared" ref="DA112" ca="1" si="35">IFERROR(INDEX($B$2:$CW$42, MATCH(DA$7+DK112+DK110,$A$2:$A$42,0), MATCH(DA54,$B$1:$CW$1,0)+SUMIFS($B$43:$CW$43,$B$1:$CW$1,DA54)*$DI54),0)</f>
        <v>1</v>
      </c>
      <c r="DH112">
        <f t="shared" ca="1" si="6"/>
        <v>2</v>
      </c>
      <c r="DI112" t="str">
        <f t="shared" ca="1" si="7"/>
        <v>Direct Hit</v>
      </c>
      <c r="DJ112">
        <f t="shared" si="8"/>
        <v>21</v>
      </c>
      <c r="DK112">
        <f t="shared" ca="1" si="10"/>
        <v>0</v>
      </c>
    </row>
    <row r="113" spans="103:119" x14ac:dyDescent="0.25">
      <c r="CY113" s="1" t="s">
        <v>244</v>
      </c>
      <c r="CZ113" s="1" t="str">
        <f>$CZ$6</f>
        <v>Chester Wilkinson</v>
      </c>
      <c r="DA113">
        <f t="shared" ref="DA113" ca="1" si="36">IFERROR(INDEX($B$2:$CW$42, MATCH(DA$6+DK113+DK111,$A$2:$A$42,0), MATCH(DA55,$B$1:$CW$1,0)+SUMIFS($B$43:$CW$43,$B$1:$CW$1,DA55)*$DI55),0)</f>
        <v>1</v>
      </c>
      <c r="DH113">
        <f t="shared" ca="1" si="6"/>
        <v>2</v>
      </c>
      <c r="DI113" t="str">
        <f t="shared" ca="1" si="7"/>
        <v>Direct Hit</v>
      </c>
      <c r="DJ113">
        <f t="shared" si="8"/>
        <v>26</v>
      </c>
      <c r="DK113">
        <f t="shared" ca="1" si="10"/>
        <v>0</v>
      </c>
    </row>
    <row r="114" spans="103:119" x14ac:dyDescent="0.25">
      <c r="CY114" s="1" t="s">
        <v>245</v>
      </c>
      <c r="CZ114" s="1" t="str">
        <f>$CZ$7</f>
        <v>Alexander Ashley</v>
      </c>
      <c r="DA114">
        <f t="shared" ref="DA114" ca="1" si="37">IFERROR(INDEX($B$2:$CW$42, MATCH(DA$7+DK114+DK112,$A$2:$A$42,0), MATCH(DA56,$B$1:$CW$1,0)+SUMIFS($B$43:$CW$43,$B$1:$CW$1,DA56)*$DI56),0)</f>
        <v>1</v>
      </c>
      <c r="DH114">
        <f t="shared" ca="1" si="6"/>
        <v>2</v>
      </c>
      <c r="DI114" t="str">
        <f t="shared" ca="1" si="7"/>
        <v>Direct Hit</v>
      </c>
      <c r="DJ114">
        <f t="shared" si="8"/>
        <v>21</v>
      </c>
      <c r="DK114">
        <f t="shared" ca="1" si="10"/>
        <v>0</v>
      </c>
    </row>
    <row r="115" spans="103:119" x14ac:dyDescent="0.25">
      <c r="CY115" s="1" t="s">
        <v>246</v>
      </c>
      <c r="CZ115" s="1" t="str">
        <f>$CZ$6</f>
        <v>Chester Wilkinson</v>
      </c>
      <c r="DA115">
        <f t="shared" ref="DA115" ca="1" si="38">IFERROR(INDEX($B$2:$CW$42, MATCH(DA$6+DK115+DK113,$A$2:$A$42,0), MATCH(DA57,$B$1:$CW$1,0)+SUMIFS($B$43:$CW$43,$B$1:$CW$1,DA57)*$DI57),0)</f>
        <v>1</v>
      </c>
      <c r="DH115">
        <f t="shared" ca="1" si="6"/>
        <v>2</v>
      </c>
      <c r="DI115" t="str">
        <f t="shared" ca="1" si="7"/>
        <v>Direct Hit</v>
      </c>
      <c r="DJ115">
        <f t="shared" si="8"/>
        <v>26</v>
      </c>
      <c r="DK115">
        <f t="shared" ca="1" si="10"/>
        <v>0</v>
      </c>
    </row>
    <row r="116" spans="103:119" x14ac:dyDescent="0.25">
      <c r="CY116" s="1" t="s">
        <v>247</v>
      </c>
      <c r="CZ116" s="1" t="str">
        <f>$CZ$7</f>
        <v>Alexander Ashley</v>
      </c>
      <c r="DA116">
        <f t="shared" ref="DA116" ca="1" si="39">IFERROR(INDEX($B$2:$CW$42, MATCH(DA$7+DK116+DK114,$A$2:$A$42,0), MATCH(DA58,$B$1:$CW$1,0)+SUMIFS($B$43:$CW$43,$B$1:$CW$1,DA58)*$DI58),0)</f>
        <v>0</v>
      </c>
      <c r="DH116">
        <f t="shared" ca="1" si="6"/>
        <v>2</v>
      </c>
      <c r="DI116" t="str">
        <f t="shared" ca="1" si="7"/>
        <v>Direct Hit</v>
      </c>
      <c r="DJ116">
        <f t="shared" si="8"/>
        <v>21</v>
      </c>
      <c r="DK116">
        <f t="shared" ca="1" si="10"/>
        <v>0</v>
      </c>
    </row>
    <row r="117" spans="103:119" x14ac:dyDescent="0.25">
      <c r="CY117" s="1" t="s">
        <v>248</v>
      </c>
      <c r="CZ117" s="1" t="str">
        <f>$CZ$6</f>
        <v>Chester Wilkinson</v>
      </c>
      <c r="DA117">
        <f t="shared" ref="DA117" ca="1" si="40">IFERROR(INDEX($B$2:$CW$42, MATCH(DA$6+DK117+DK115,$A$2:$A$42,0), MATCH(DA59,$B$1:$CW$1,0)+SUMIFS($B$43:$CW$43,$B$1:$CW$1,DA59)*$DI59),0)</f>
        <v>0</v>
      </c>
      <c r="DH117">
        <f t="shared" ca="1" si="6"/>
        <v>1.7</v>
      </c>
      <c r="DI117" t="str">
        <f t="shared" ca="1" si="7"/>
        <v>Broken Rib</v>
      </c>
      <c r="DJ117">
        <f t="shared" si="8"/>
        <v>26</v>
      </c>
      <c r="DK117">
        <f t="shared" ca="1" si="10"/>
        <v>0</v>
      </c>
    </row>
    <row r="118" spans="103:119" x14ac:dyDescent="0.25">
      <c r="CY118" s="1" t="s">
        <v>249</v>
      </c>
      <c r="CZ118" s="1" t="str">
        <f>$CZ$7</f>
        <v>Alexander Ashley</v>
      </c>
      <c r="DA118">
        <f t="shared" ref="DA118" ca="1" si="41">IFERROR(INDEX($B$2:$CW$42, MATCH(DA$7+DK118+DK116,$A$2:$A$42,0), MATCH(DA60,$B$1:$CW$1,0)+SUMIFS($B$43:$CW$43,$B$1:$CW$1,DA60)*$DI60),0)</f>
        <v>0</v>
      </c>
      <c r="DH118">
        <f t="shared" ca="1" si="6"/>
        <v>1.5</v>
      </c>
      <c r="DI118" t="str">
        <f t="shared" ca="1" si="7"/>
        <v>Dazed</v>
      </c>
      <c r="DJ118">
        <f t="shared" si="8"/>
        <v>21</v>
      </c>
      <c r="DK118">
        <f t="shared" ca="1" si="10"/>
        <v>0</v>
      </c>
    </row>
    <row r="122" spans="103:119" ht="26.25" x14ac:dyDescent="0.4">
      <c r="CY122" s="33" t="s">
        <v>121</v>
      </c>
      <c r="CZ122" s="33"/>
      <c r="DA122" s="33"/>
      <c r="DB122" s="33"/>
      <c r="DC122" s="33"/>
      <c r="DD122" s="33"/>
      <c r="DE122" s="33"/>
      <c r="DF122" s="33"/>
      <c r="DG122" s="33"/>
    </row>
    <row r="123" spans="103:119" ht="26.25" x14ac:dyDescent="0.4">
      <c r="CY123" s="33"/>
      <c r="CZ123" s="33"/>
      <c r="DA123" s="33"/>
      <c r="DB123" s="33"/>
      <c r="DC123" s="33"/>
      <c r="DD123" s="33"/>
      <c r="DE123" s="33"/>
      <c r="DF123" s="33"/>
      <c r="DG123" s="33"/>
    </row>
    <row r="124" spans="103:119" ht="45" x14ac:dyDescent="0.25">
      <c r="DA124" s="27" t="s">
        <v>89</v>
      </c>
      <c r="DB124" s="23" t="s">
        <v>91</v>
      </c>
      <c r="DC124" s="24" t="s">
        <v>90</v>
      </c>
      <c r="DD124" s="26" t="s">
        <v>104</v>
      </c>
      <c r="DE124" s="25" t="s">
        <v>99</v>
      </c>
      <c r="DF124" s="32" t="str">
        <f>_xlfn.CONCAT(CZ6," HP")</f>
        <v>Chester Wilkinson HP</v>
      </c>
      <c r="DG124" s="32" t="str">
        <f>_xlfn.CONCAT(CZ7," HP")</f>
        <v>Alexander Ashley HP</v>
      </c>
      <c r="DI124" t="s">
        <v>120</v>
      </c>
      <c r="DK124" t="s">
        <v>116</v>
      </c>
      <c r="DM124" t="s">
        <v>119</v>
      </c>
    </row>
    <row r="125" spans="103:119" x14ac:dyDescent="0.25">
      <c r="CY125" s="1" t="s">
        <v>10</v>
      </c>
      <c r="CZ125" s="1" t="str">
        <f>$CZ$6</f>
        <v>Chester Wilkinson</v>
      </c>
      <c r="DA125" t="str">
        <f ca="1">IF(OR(DF125="",DF125&lt;1),"",IF(DA69,"-","miss"))</f>
        <v>-</v>
      </c>
      <c r="DB125">
        <f ca="1">IF(DA69=1,DJ69,"0")*DI125</f>
        <v>26</v>
      </c>
      <c r="DC125">
        <f ca="1">IF(DA69=3,DJ69,"0")*DI125</f>
        <v>0</v>
      </c>
      <c r="DD125">
        <f ca="1">IF(DA69=5,ROUND(DJ69*DH69,0),"0")*DI125</f>
        <v>0</v>
      </c>
      <c r="DE125" t="str">
        <f ca="1">IF(OR(DF125="",DF125&lt;1),"",IF(DA69=5,DI69,""))</f>
        <v/>
      </c>
      <c r="DF125" s="1">
        <f>DI6+DJ6</f>
        <v>118</v>
      </c>
      <c r="DG125" s="1">
        <f>DI7+DJ7</f>
        <v>103</v>
      </c>
      <c r="DH125" t="str">
        <f t="shared" ref="DH125:DH141" si="42">IF(DH124="",IFERROR(_xlfn.IFS(DF125&lt;1,_xlfn.CONCAT($CZ$7," WINS!"),DG125&lt;1,_xlfn.CONCAT($CZ$6," WINS!")),"")," ")</f>
        <v/>
      </c>
      <c r="DI125">
        <f>IF(DH7&gt;DH6,0,1)</f>
        <v>1</v>
      </c>
    </row>
    <row r="126" spans="103:119" x14ac:dyDescent="0.25">
      <c r="CY126" s="1" t="s">
        <v>11</v>
      </c>
      <c r="CZ126" s="1" t="str">
        <f>$CZ$7</f>
        <v>Alexander Ashley</v>
      </c>
      <c r="DA126" t="str">
        <f t="shared" ref="DA126:DA174" ca="1" si="43">IF(OR(DF126="",DF126&lt;1),"",IF(DA70,"-","miss"))</f>
        <v>miss</v>
      </c>
      <c r="DB126">
        <f ca="1">IF(DA70=1,DJ70,"0")*DK126*DM126</f>
        <v>0</v>
      </c>
      <c r="DC126">
        <f ca="1">IF(DA70=3,DJ70,"0")*DK126*DM126</f>
        <v>0</v>
      </c>
      <c r="DD126">
        <f ca="1">IF(DA70=5,ROUND(DJ70*DH70,0),"0")*DK126*DM126</f>
        <v>0</v>
      </c>
      <c r="DE126" t="str">
        <f t="shared" ref="DE126:DE174" ca="1" si="44">IF(OR(DF126="",DF126&lt;1),"",IF(DA70=5,DI70,""))</f>
        <v/>
      </c>
      <c r="DF126" s="1">
        <f ca="1">IFERROR(IF(DG126&lt;1,"",DF125),"")</f>
        <v>118</v>
      </c>
      <c r="DG126" s="1">
        <f ca="1">IFERROR(DG125-DB125-DC125-DD125,"")</f>
        <v>77</v>
      </c>
      <c r="DH126" t="str">
        <f t="shared" ca="1" si="42"/>
        <v/>
      </c>
      <c r="DK126">
        <f ca="1">IF(AND(DE125=$DW$3),0,1)</f>
        <v>1</v>
      </c>
      <c r="DM126">
        <f ca="1">IF(AND(DE125=$DW$6),0,1)</f>
        <v>1</v>
      </c>
      <c r="DN126">
        <v>1</v>
      </c>
      <c r="DO126">
        <v>1</v>
      </c>
    </row>
    <row r="127" spans="103:119" x14ac:dyDescent="0.25">
      <c r="CY127" s="1" t="s">
        <v>12</v>
      </c>
      <c r="CZ127" s="1" t="str">
        <f>$CZ$6</f>
        <v>Chester Wilkinson</v>
      </c>
      <c r="DA127" t="str">
        <f t="shared" ca="1" si="43"/>
        <v>miss</v>
      </c>
      <c r="DB127">
        <f ca="1">IF(DA71=1,DJ71,"0")*DK127*DM127*DN127</f>
        <v>0</v>
      </c>
      <c r="DC127">
        <f ca="1">IF(DA71=3,DJ71,"0")*DK127*DM127*DN127</f>
        <v>0</v>
      </c>
      <c r="DD127">
        <f ca="1">IF(DA71=5,ROUND(DJ71*DH71,0),"0")*DK127*DM127*DN127</f>
        <v>0</v>
      </c>
      <c r="DE127" t="str">
        <f t="shared" ca="1" si="44"/>
        <v/>
      </c>
      <c r="DF127" s="1">
        <f ca="1">IFERROR(DF126-DB126-DC126-DD126,"")</f>
        <v>118</v>
      </c>
      <c r="DG127" s="1">
        <f ca="1">IF(DF127&lt;1,"",DG126)</f>
        <v>77</v>
      </c>
      <c r="DH127" t="str">
        <f t="shared" ca="1" si="42"/>
        <v/>
      </c>
      <c r="DK127">
        <f ca="1">IF(AND(DE126=$DW$3),0,1)</f>
        <v>1</v>
      </c>
      <c r="DM127">
        <f t="shared" ref="DM127:DM174" ca="1" si="45">IF(AND(DE126=$DW$6),0,1)</f>
        <v>1</v>
      </c>
      <c r="DN127">
        <v>1</v>
      </c>
      <c r="DO127">
        <v>1</v>
      </c>
    </row>
    <row r="128" spans="103:119" x14ac:dyDescent="0.25">
      <c r="CY128" s="1" t="s">
        <v>13</v>
      </c>
      <c r="CZ128" s="1" t="str">
        <f>$CZ$7</f>
        <v>Alexander Ashley</v>
      </c>
      <c r="DA128" t="str">
        <f t="shared" ca="1" si="43"/>
        <v>miss</v>
      </c>
      <c r="DB128">
        <f t="shared" ref="DB128:DB174" ca="1" si="46">IF(DA72=1,DJ72,"0")*DK128*DM128*DN128*DO128</f>
        <v>0</v>
      </c>
      <c r="DC128">
        <f t="shared" ref="DC128:DC174" ca="1" si="47">IF(DA72=3,DJ72,"0")*DK128*DM128*DN128*DO128</f>
        <v>0</v>
      </c>
      <c r="DD128">
        <f t="shared" ref="DD128:DD174" ca="1" si="48">IF(DA72=5,ROUND(DJ72*DH72,0),"0")*DK128*DM128*DN128*DO128</f>
        <v>0</v>
      </c>
      <c r="DE128" t="str">
        <f t="shared" ca="1" si="44"/>
        <v/>
      </c>
      <c r="DF128" s="1">
        <f ca="1">IFERROR(IF(DG128&lt;1,"",DF127),"")</f>
        <v>118</v>
      </c>
      <c r="DG128" s="1">
        <f ca="1">IFERROR(DG127-DB127-DC127-DD127,"")</f>
        <v>77</v>
      </c>
      <c r="DH128" t="str">
        <f t="shared" ca="1" si="42"/>
        <v/>
      </c>
      <c r="DK128">
        <f t="shared" ref="DK128:DK174" ca="1" si="49">IF(AND(DE127=$DW$3),0,1)</f>
        <v>1</v>
      </c>
      <c r="DM128">
        <f t="shared" ca="1" si="45"/>
        <v>1</v>
      </c>
      <c r="DN128">
        <f ca="1">DM126</f>
        <v>1</v>
      </c>
      <c r="DO128">
        <v>1</v>
      </c>
    </row>
    <row r="129" spans="103:119" x14ac:dyDescent="0.25">
      <c r="CY129" s="1" t="s">
        <v>14</v>
      </c>
      <c r="CZ129" s="1" t="str">
        <f>$CZ$6</f>
        <v>Chester Wilkinson</v>
      </c>
      <c r="DA129" t="str">
        <f t="shared" ca="1" si="43"/>
        <v>miss</v>
      </c>
      <c r="DB129">
        <f t="shared" ca="1" si="46"/>
        <v>0</v>
      </c>
      <c r="DC129">
        <f t="shared" ca="1" si="47"/>
        <v>0</v>
      </c>
      <c r="DD129">
        <f t="shared" ca="1" si="48"/>
        <v>0</v>
      </c>
      <c r="DE129" t="str">
        <f t="shared" ca="1" si="44"/>
        <v/>
      </c>
      <c r="DF129" s="1">
        <f ca="1">IFERROR(DF128-DB128-DC128-DD128,"")</f>
        <v>118</v>
      </c>
      <c r="DG129" s="1">
        <f ca="1">IF(DF129&lt;1,"",DG128)</f>
        <v>77</v>
      </c>
      <c r="DH129" t="str">
        <f t="shared" ca="1" si="42"/>
        <v/>
      </c>
      <c r="DK129">
        <f t="shared" ca="1" si="49"/>
        <v>1</v>
      </c>
      <c r="DM129">
        <f t="shared" ca="1" si="45"/>
        <v>1</v>
      </c>
      <c r="DN129">
        <f ca="1">DM127</f>
        <v>1</v>
      </c>
      <c r="DO129">
        <v>1</v>
      </c>
    </row>
    <row r="130" spans="103:119" x14ac:dyDescent="0.25">
      <c r="CY130" s="1" t="s">
        <v>15</v>
      </c>
      <c r="CZ130" s="1" t="str">
        <f>$CZ$7</f>
        <v>Alexander Ashley</v>
      </c>
      <c r="DA130" t="str">
        <f t="shared" ca="1" si="43"/>
        <v>miss</v>
      </c>
      <c r="DB130">
        <f t="shared" ca="1" si="46"/>
        <v>0</v>
      </c>
      <c r="DC130">
        <f t="shared" ca="1" si="47"/>
        <v>0</v>
      </c>
      <c r="DD130">
        <f t="shared" ca="1" si="48"/>
        <v>0</v>
      </c>
      <c r="DE130" t="str">
        <f t="shared" ca="1" si="44"/>
        <v/>
      </c>
      <c r="DF130" s="1">
        <f ca="1">IFERROR(IF(DG130&lt;1,"",DF129),"")</f>
        <v>118</v>
      </c>
      <c r="DG130" s="1">
        <f ca="1">IFERROR(DG129-DB129-DC129-DD129,"")</f>
        <v>77</v>
      </c>
      <c r="DH130" t="str">
        <f t="shared" ca="1" si="42"/>
        <v/>
      </c>
      <c r="DK130">
        <f t="shared" ca="1" si="49"/>
        <v>1</v>
      </c>
      <c r="DM130">
        <f t="shared" ca="1" si="45"/>
        <v>1</v>
      </c>
      <c r="DN130">
        <f ca="1">DM128</f>
        <v>1</v>
      </c>
      <c r="DO130">
        <f ca="1">DM126</f>
        <v>1</v>
      </c>
    </row>
    <row r="131" spans="103:119" x14ac:dyDescent="0.25">
      <c r="CY131" s="1" t="s">
        <v>16</v>
      </c>
      <c r="CZ131" s="1" t="str">
        <f>$CZ$6</f>
        <v>Chester Wilkinson</v>
      </c>
      <c r="DA131" t="str">
        <f t="shared" ca="1" si="43"/>
        <v>-</v>
      </c>
      <c r="DB131">
        <f t="shared" ca="1" si="46"/>
        <v>26</v>
      </c>
      <c r="DC131">
        <f t="shared" ca="1" si="47"/>
        <v>0</v>
      </c>
      <c r="DD131">
        <f t="shared" ca="1" si="48"/>
        <v>0</v>
      </c>
      <c r="DE131" t="str">
        <f t="shared" ca="1" si="44"/>
        <v/>
      </c>
      <c r="DF131" s="1">
        <f ca="1">IFERROR(DF130-DB130-DC130-DD130,"")</f>
        <v>118</v>
      </c>
      <c r="DG131" s="1">
        <f ca="1">IF(DF131&lt;1,"",DG130)</f>
        <v>77</v>
      </c>
      <c r="DH131" t="str">
        <f t="shared" ca="1" si="42"/>
        <v/>
      </c>
      <c r="DK131">
        <f t="shared" ca="1" si="49"/>
        <v>1</v>
      </c>
      <c r="DM131">
        <f t="shared" ca="1" si="45"/>
        <v>1</v>
      </c>
      <c r="DN131">
        <f t="shared" ref="DN131:DN174" ca="1" si="50">DM129</f>
        <v>1</v>
      </c>
      <c r="DO131">
        <f ca="1">DM127</f>
        <v>1</v>
      </c>
    </row>
    <row r="132" spans="103:119" x14ac:dyDescent="0.25">
      <c r="CY132" s="1" t="s">
        <v>17</v>
      </c>
      <c r="CZ132" s="1" t="str">
        <f>$CZ$7</f>
        <v>Alexander Ashley</v>
      </c>
      <c r="DA132" t="str">
        <f t="shared" ca="1" si="43"/>
        <v>miss</v>
      </c>
      <c r="DB132">
        <f t="shared" ca="1" si="46"/>
        <v>0</v>
      </c>
      <c r="DC132">
        <f t="shared" ca="1" si="47"/>
        <v>0</v>
      </c>
      <c r="DD132">
        <f t="shared" ca="1" si="48"/>
        <v>0</v>
      </c>
      <c r="DE132" t="str">
        <f t="shared" ca="1" si="44"/>
        <v/>
      </c>
      <c r="DF132" s="1">
        <f ca="1">IFERROR(IF(DG132&lt;1,"",DF131),"")</f>
        <v>118</v>
      </c>
      <c r="DG132" s="1">
        <f ca="1">IFERROR(DG131-DB131-DC131-DD131,"")</f>
        <v>51</v>
      </c>
      <c r="DH132" t="str">
        <f t="shared" ca="1" si="42"/>
        <v/>
      </c>
      <c r="DK132">
        <f t="shared" ca="1" si="49"/>
        <v>1</v>
      </c>
      <c r="DM132">
        <f t="shared" ca="1" si="45"/>
        <v>1</v>
      </c>
      <c r="DN132">
        <f t="shared" ca="1" si="50"/>
        <v>1</v>
      </c>
      <c r="DO132">
        <f ca="1">DM128</f>
        <v>1</v>
      </c>
    </row>
    <row r="133" spans="103:119" x14ac:dyDescent="0.25">
      <c r="CY133" s="1" t="s">
        <v>18</v>
      </c>
      <c r="CZ133" s="1" t="str">
        <f>$CZ$6</f>
        <v>Chester Wilkinson</v>
      </c>
      <c r="DA133" t="str">
        <f t="shared" ca="1" si="43"/>
        <v>-</v>
      </c>
      <c r="DB133">
        <f t="shared" ca="1" si="46"/>
        <v>0</v>
      </c>
      <c r="DC133">
        <f t="shared" ca="1" si="47"/>
        <v>26</v>
      </c>
      <c r="DD133">
        <f t="shared" ca="1" si="48"/>
        <v>0</v>
      </c>
      <c r="DE133" t="str">
        <f t="shared" ca="1" si="44"/>
        <v/>
      </c>
      <c r="DF133" s="1">
        <f ca="1">IFERROR(DF132-DB132-DC132-DD132,"")</f>
        <v>118</v>
      </c>
      <c r="DG133" s="1">
        <f ca="1">IF(DF133&lt;1,"",DG132)</f>
        <v>51</v>
      </c>
      <c r="DH133" t="str">
        <f t="shared" ca="1" si="42"/>
        <v/>
      </c>
      <c r="DK133">
        <f t="shared" ca="1" si="49"/>
        <v>1</v>
      </c>
      <c r="DM133">
        <f t="shared" ca="1" si="45"/>
        <v>1</v>
      </c>
      <c r="DN133">
        <f t="shared" ca="1" si="50"/>
        <v>1</v>
      </c>
      <c r="DO133">
        <f t="shared" ref="DO133:DO174" ca="1" si="51">DM129</f>
        <v>1</v>
      </c>
    </row>
    <row r="134" spans="103:119" x14ac:dyDescent="0.25">
      <c r="CY134" s="1" t="s">
        <v>19</v>
      </c>
      <c r="CZ134" s="1" t="str">
        <f>$CZ$7</f>
        <v>Alexander Ashley</v>
      </c>
      <c r="DA134" t="str">
        <f t="shared" ca="1" si="43"/>
        <v>miss</v>
      </c>
      <c r="DB134">
        <f t="shared" ca="1" si="46"/>
        <v>0</v>
      </c>
      <c r="DC134">
        <f t="shared" ca="1" si="47"/>
        <v>0</v>
      </c>
      <c r="DD134">
        <f t="shared" ca="1" si="48"/>
        <v>0</v>
      </c>
      <c r="DE134" t="str">
        <f t="shared" ca="1" si="44"/>
        <v/>
      </c>
      <c r="DF134" s="1">
        <f ca="1">IFERROR(IF(DG134&lt;1,"",DF133),"")</f>
        <v>118</v>
      </c>
      <c r="DG134" s="1">
        <f ca="1">IFERROR(DG133-DB133-DC133-DD133,"")</f>
        <v>25</v>
      </c>
      <c r="DH134" t="str">
        <f t="shared" ca="1" si="42"/>
        <v/>
      </c>
      <c r="DK134">
        <f t="shared" ca="1" si="49"/>
        <v>1</v>
      </c>
      <c r="DM134">
        <f t="shared" ca="1" si="45"/>
        <v>1</v>
      </c>
      <c r="DN134">
        <f t="shared" ca="1" si="50"/>
        <v>1</v>
      </c>
      <c r="DO134">
        <f t="shared" ca="1" si="51"/>
        <v>1</v>
      </c>
    </row>
    <row r="135" spans="103:119" x14ac:dyDescent="0.25">
      <c r="CY135" s="1" t="s">
        <v>20</v>
      </c>
      <c r="CZ135" s="1" t="str">
        <f>$CZ$6</f>
        <v>Chester Wilkinson</v>
      </c>
      <c r="DA135" t="str">
        <f t="shared" ca="1" si="43"/>
        <v>miss</v>
      </c>
      <c r="DB135">
        <f t="shared" ca="1" si="46"/>
        <v>0</v>
      </c>
      <c r="DC135">
        <f t="shared" ca="1" si="47"/>
        <v>0</v>
      </c>
      <c r="DD135">
        <f t="shared" ca="1" si="48"/>
        <v>0</v>
      </c>
      <c r="DE135" t="str">
        <f t="shared" ca="1" si="44"/>
        <v/>
      </c>
      <c r="DF135" s="1">
        <f ca="1">IFERROR(DF134-DB134-DC134-DD134,"")</f>
        <v>118</v>
      </c>
      <c r="DG135" s="1">
        <f ca="1">IF(DF135&lt;1,"",DG134)</f>
        <v>25</v>
      </c>
      <c r="DH135" t="str">
        <f t="shared" ca="1" si="42"/>
        <v/>
      </c>
      <c r="DK135">
        <f t="shared" ca="1" si="49"/>
        <v>1</v>
      </c>
      <c r="DM135">
        <f t="shared" ca="1" si="45"/>
        <v>1</v>
      </c>
      <c r="DN135">
        <f t="shared" ca="1" si="50"/>
        <v>1</v>
      </c>
      <c r="DO135">
        <f t="shared" ca="1" si="51"/>
        <v>1</v>
      </c>
    </row>
    <row r="136" spans="103:119" x14ac:dyDescent="0.25">
      <c r="CY136" s="1" t="s">
        <v>21</v>
      </c>
      <c r="CZ136" s="1" t="str">
        <f>$CZ$7</f>
        <v>Alexander Ashley</v>
      </c>
      <c r="DA136" t="str">
        <f t="shared" ca="1" si="43"/>
        <v>miss</v>
      </c>
      <c r="DB136">
        <f t="shared" ca="1" si="46"/>
        <v>0</v>
      </c>
      <c r="DC136">
        <f t="shared" ca="1" si="47"/>
        <v>0</v>
      </c>
      <c r="DD136">
        <f t="shared" ca="1" si="48"/>
        <v>0</v>
      </c>
      <c r="DE136" t="str">
        <f t="shared" ca="1" si="44"/>
        <v/>
      </c>
      <c r="DF136" s="1">
        <f ca="1">IFERROR(IF(DG136&lt;1,"",DF135),"")</f>
        <v>118</v>
      </c>
      <c r="DG136" s="1">
        <f ca="1">IFERROR(DG135-DB135-DC135-DD135,"")</f>
        <v>25</v>
      </c>
      <c r="DH136" t="str">
        <f t="shared" ca="1" si="42"/>
        <v/>
      </c>
      <c r="DK136">
        <f t="shared" ca="1" si="49"/>
        <v>1</v>
      </c>
      <c r="DM136">
        <f t="shared" ca="1" si="45"/>
        <v>1</v>
      </c>
      <c r="DN136">
        <f t="shared" ca="1" si="50"/>
        <v>1</v>
      </c>
      <c r="DO136">
        <f t="shared" ca="1" si="51"/>
        <v>1</v>
      </c>
    </row>
    <row r="137" spans="103:119" x14ac:dyDescent="0.25">
      <c r="CY137" s="1" t="s">
        <v>22</v>
      </c>
      <c r="CZ137" s="1" t="str">
        <f>$CZ$6</f>
        <v>Chester Wilkinson</v>
      </c>
      <c r="DA137" t="str">
        <f t="shared" ca="1" si="43"/>
        <v>-</v>
      </c>
      <c r="DB137">
        <f t="shared" ca="1" si="46"/>
        <v>26</v>
      </c>
      <c r="DC137">
        <f t="shared" ca="1" si="47"/>
        <v>0</v>
      </c>
      <c r="DD137">
        <f t="shared" ca="1" si="48"/>
        <v>0</v>
      </c>
      <c r="DE137" t="str">
        <f t="shared" ca="1" si="44"/>
        <v/>
      </c>
      <c r="DF137" s="1">
        <f ca="1">IFERROR(DF136-DB136-DC136-DD136,"")</f>
        <v>118</v>
      </c>
      <c r="DG137" s="1">
        <f ca="1">IF(DF137&lt;1,"",DG136)</f>
        <v>25</v>
      </c>
      <c r="DH137" t="str">
        <f t="shared" ca="1" si="42"/>
        <v/>
      </c>
      <c r="DK137">
        <f t="shared" ca="1" si="49"/>
        <v>1</v>
      </c>
      <c r="DM137">
        <f t="shared" ca="1" si="45"/>
        <v>1</v>
      </c>
      <c r="DN137">
        <f t="shared" ca="1" si="50"/>
        <v>1</v>
      </c>
      <c r="DO137">
        <f t="shared" ca="1" si="51"/>
        <v>1</v>
      </c>
    </row>
    <row r="138" spans="103:119" x14ac:dyDescent="0.25">
      <c r="CY138" s="1" t="s">
        <v>23</v>
      </c>
      <c r="CZ138" s="1" t="str">
        <f>$CZ$7</f>
        <v>Alexander Ashley</v>
      </c>
      <c r="DA138" t="str">
        <f t="shared" ca="1" si="43"/>
        <v/>
      </c>
      <c r="DB138">
        <f t="shared" ca="1" si="46"/>
        <v>0</v>
      </c>
      <c r="DC138">
        <f t="shared" ca="1" si="47"/>
        <v>0</v>
      </c>
      <c r="DD138">
        <f t="shared" ca="1" si="48"/>
        <v>0</v>
      </c>
      <c r="DE138" t="str">
        <f t="shared" ca="1" si="44"/>
        <v/>
      </c>
      <c r="DF138" s="1" t="str">
        <f ca="1">IFERROR(IF(DG138&lt;1,"",DF137),"")</f>
        <v/>
      </c>
      <c r="DG138" s="1">
        <f ca="1">IFERROR(DG137-DB137-DC137-DD137,"")</f>
        <v>-1</v>
      </c>
      <c r="DH138" t="str">
        <f t="shared" ca="1" si="42"/>
        <v>Chester Wilkinson WINS!</v>
      </c>
      <c r="DK138">
        <f t="shared" ca="1" si="49"/>
        <v>1</v>
      </c>
      <c r="DM138">
        <f t="shared" ca="1" si="45"/>
        <v>1</v>
      </c>
      <c r="DN138">
        <f t="shared" ca="1" si="50"/>
        <v>1</v>
      </c>
      <c r="DO138">
        <f t="shared" ca="1" si="51"/>
        <v>1</v>
      </c>
    </row>
    <row r="139" spans="103:119" x14ac:dyDescent="0.25">
      <c r="CY139" s="1" t="s">
        <v>92</v>
      </c>
      <c r="CZ139" s="1" t="str">
        <f>$CZ$6</f>
        <v>Chester Wilkinson</v>
      </c>
      <c r="DA139" t="str">
        <f t="shared" ca="1" si="43"/>
        <v/>
      </c>
      <c r="DB139">
        <f t="shared" ca="1" si="46"/>
        <v>0</v>
      </c>
      <c r="DC139">
        <f t="shared" ca="1" si="47"/>
        <v>0</v>
      </c>
      <c r="DD139">
        <f t="shared" ca="1" si="48"/>
        <v>0</v>
      </c>
      <c r="DE139" t="str">
        <f t="shared" ca="1" si="44"/>
        <v/>
      </c>
      <c r="DF139" s="1" t="str">
        <f ca="1">IFERROR(DF138-DB138-DC138-DD138,"")</f>
        <v/>
      </c>
      <c r="DG139" s="1">
        <f ca="1">IF(DF139&lt;1,"",DG138)</f>
        <v>-1</v>
      </c>
      <c r="DH139" t="str">
        <f t="shared" ca="1" si="42"/>
        <v xml:space="preserve"> </v>
      </c>
      <c r="DK139">
        <f t="shared" ca="1" si="49"/>
        <v>1</v>
      </c>
      <c r="DM139">
        <f t="shared" ca="1" si="45"/>
        <v>1</v>
      </c>
      <c r="DN139">
        <f t="shared" ca="1" si="50"/>
        <v>1</v>
      </c>
      <c r="DO139">
        <f t="shared" ca="1" si="51"/>
        <v>1</v>
      </c>
    </row>
    <row r="140" spans="103:119" x14ac:dyDescent="0.25">
      <c r="CY140" s="1" t="s">
        <v>93</v>
      </c>
      <c r="CZ140" s="1" t="str">
        <f>$CZ$7</f>
        <v>Alexander Ashley</v>
      </c>
      <c r="DA140" t="str">
        <f t="shared" ca="1" si="43"/>
        <v/>
      </c>
      <c r="DB140">
        <f t="shared" ca="1" si="46"/>
        <v>21</v>
      </c>
      <c r="DC140">
        <f t="shared" ca="1" si="47"/>
        <v>0</v>
      </c>
      <c r="DD140">
        <f t="shared" ca="1" si="48"/>
        <v>0</v>
      </c>
      <c r="DE140" t="str">
        <f t="shared" ca="1" si="44"/>
        <v/>
      </c>
      <c r="DF140" s="1" t="str">
        <f ca="1">IFERROR(IF(DG140&lt;1,"",DF139),"")</f>
        <v/>
      </c>
      <c r="DG140" s="1">
        <f ca="1">IFERROR(DG139-DB139-DC139-DD139,"")</f>
        <v>-1</v>
      </c>
      <c r="DH140" t="str">
        <f t="shared" ca="1" si="42"/>
        <v xml:space="preserve"> </v>
      </c>
      <c r="DK140">
        <f t="shared" ca="1" si="49"/>
        <v>1</v>
      </c>
      <c r="DM140">
        <f t="shared" ca="1" si="45"/>
        <v>1</v>
      </c>
      <c r="DN140">
        <f t="shared" ca="1" si="50"/>
        <v>1</v>
      </c>
      <c r="DO140">
        <f t="shared" ca="1" si="51"/>
        <v>1</v>
      </c>
    </row>
    <row r="141" spans="103:119" x14ac:dyDescent="0.25">
      <c r="CY141" s="1" t="s">
        <v>94</v>
      </c>
      <c r="CZ141" s="1" t="str">
        <f>$CZ$6</f>
        <v>Chester Wilkinson</v>
      </c>
      <c r="DA141" t="str">
        <f t="shared" ca="1" si="43"/>
        <v/>
      </c>
      <c r="DB141">
        <f t="shared" ca="1" si="46"/>
        <v>0</v>
      </c>
      <c r="DC141">
        <f t="shared" ca="1" si="47"/>
        <v>0</v>
      </c>
      <c r="DD141">
        <f t="shared" ca="1" si="48"/>
        <v>0</v>
      </c>
      <c r="DE141" t="str">
        <f t="shared" ca="1" si="44"/>
        <v/>
      </c>
      <c r="DF141" s="1" t="str">
        <f ca="1">IFERROR(DF140-DB140-DC140-DD140,"")</f>
        <v/>
      </c>
      <c r="DG141" s="1">
        <f ca="1">IF(DF141&lt;1,"",DG140)</f>
        <v>-1</v>
      </c>
      <c r="DH141" t="str">
        <f t="shared" ca="1" si="42"/>
        <v xml:space="preserve"> </v>
      </c>
      <c r="DK141">
        <f t="shared" ca="1" si="49"/>
        <v>1</v>
      </c>
      <c r="DM141">
        <f t="shared" ca="1" si="45"/>
        <v>1</v>
      </c>
      <c r="DN141">
        <f t="shared" ca="1" si="50"/>
        <v>1</v>
      </c>
      <c r="DO141">
        <f t="shared" ca="1" si="51"/>
        <v>1</v>
      </c>
    </row>
    <row r="142" spans="103:119" x14ac:dyDescent="0.25">
      <c r="CY142" s="1" t="s">
        <v>95</v>
      </c>
      <c r="CZ142" s="1" t="str">
        <f>$CZ$7</f>
        <v>Alexander Ashley</v>
      </c>
      <c r="DA142" t="str">
        <f t="shared" ca="1" si="43"/>
        <v/>
      </c>
      <c r="DB142">
        <f t="shared" ca="1" si="46"/>
        <v>0</v>
      </c>
      <c r="DC142">
        <f t="shared" ca="1" si="47"/>
        <v>0</v>
      </c>
      <c r="DD142">
        <f t="shared" ca="1" si="48"/>
        <v>0</v>
      </c>
      <c r="DE142" t="str">
        <f t="shared" ca="1" si="44"/>
        <v/>
      </c>
      <c r="DF142" s="1" t="str">
        <f ca="1">IFERROR(IF(DG142&lt;1,"",DF141),"")</f>
        <v/>
      </c>
      <c r="DG142" s="1">
        <f ca="1">IFERROR(DG141-DB141-DC141-DD141,"")</f>
        <v>-1</v>
      </c>
      <c r="DH142" t="str">
        <f ca="1">IF(DH141="",IFERROR(_xlfn.IFS(DF142&lt;1,_xlfn.CONCAT($CZ$7," WINS!"),DG142&lt;1,_xlfn.CONCAT($CZ$6," WINS!")),"")," ")</f>
        <v xml:space="preserve"> </v>
      </c>
      <c r="DK142">
        <f t="shared" ca="1" si="49"/>
        <v>1</v>
      </c>
      <c r="DM142">
        <f t="shared" ca="1" si="45"/>
        <v>1</v>
      </c>
      <c r="DN142">
        <f t="shared" ca="1" si="50"/>
        <v>1</v>
      </c>
      <c r="DO142">
        <f t="shared" ca="1" si="51"/>
        <v>1</v>
      </c>
    </row>
    <row r="143" spans="103:119" x14ac:dyDescent="0.25">
      <c r="CY143" s="1" t="s">
        <v>96</v>
      </c>
      <c r="CZ143" s="1" t="str">
        <f>$CZ$6</f>
        <v>Chester Wilkinson</v>
      </c>
      <c r="DA143" t="str">
        <f t="shared" ca="1" si="43"/>
        <v/>
      </c>
      <c r="DB143">
        <f t="shared" ca="1" si="46"/>
        <v>26</v>
      </c>
      <c r="DC143">
        <f t="shared" ca="1" si="47"/>
        <v>0</v>
      </c>
      <c r="DD143">
        <f t="shared" ca="1" si="48"/>
        <v>0</v>
      </c>
      <c r="DE143" t="str">
        <f t="shared" ca="1" si="44"/>
        <v/>
      </c>
      <c r="DF143" s="1" t="str">
        <f ca="1">IFERROR(DF142-DB142-DC142-DD142,"")</f>
        <v/>
      </c>
      <c r="DG143" s="1">
        <f ca="1">IF(DF143&lt;1,"",DG142)</f>
        <v>-1</v>
      </c>
      <c r="DH143" t="str">
        <f t="shared" ref="DH143:DH155" ca="1" si="52">IF(DH142="",IFERROR(_xlfn.IFS(DF143&lt;1,_xlfn.CONCAT($CZ$7," WINS!"),DG143&lt;1,_xlfn.CONCAT($CZ$6," WINS!")),"")," ")</f>
        <v xml:space="preserve"> </v>
      </c>
      <c r="DK143">
        <f t="shared" ca="1" si="49"/>
        <v>1</v>
      </c>
      <c r="DM143">
        <f t="shared" ca="1" si="45"/>
        <v>1</v>
      </c>
      <c r="DN143">
        <f t="shared" ca="1" si="50"/>
        <v>1</v>
      </c>
      <c r="DO143">
        <f t="shared" ca="1" si="51"/>
        <v>1</v>
      </c>
    </row>
    <row r="144" spans="103:119" x14ac:dyDescent="0.25">
      <c r="CY144" s="1" t="s">
        <v>97</v>
      </c>
      <c r="CZ144" s="1" t="str">
        <f>$CZ$7</f>
        <v>Alexander Ashley</v>
      </c>
      <c r="DA144" t="str">
        <f t="shared" ca="1" si="43"/>
        <v/>
      </c>
      <c r="DB144">
        <f t="shared" ca="1" si="46"/>
        <v>0</v>
      </c>
      <c r="DC144">
        <f t="shared" ca="1" si="47"/>
        <v>0</v>
      </c>
      <c r="DD144">
        <f t="shared" ca="1" si="48"/>
        <v>0</v>
      </c>
      <c r="DE144" t="str">
        <f t="shared" ca="1" si="44"/>
        <v/>
      </c>
      <c r="DF144" s="1" t="str">
        <f ca="1">IFERROR(IF(DG144&lt;1,"",DF143),"")</f>
        <v/>
      </c>
      <c r="DG144" s="1">
        <f ca="1">IFERROR(DG143-DB143-DC143-DD143,"")</f>
        <v>-27</v>
      </c>
      <c r="DH144" t="str">
        <f t="shared" ca="1" si="52"/>
        <v xml:space="preserve"> </v>
      </c>
      <c r="DK144">
        <f t="shared" ca="1" si="49"/>
        <v>1</v>
      </c>
      <c r="DM144">
        <f t="shared" ca="1" si="45"/>
        <v>1</v>
      </c>
      <c r="DN144">
        <f t="shared" ca="1" si="50"/>
        <v>1</v>
      </c>
      <c r="DO144">
        <f t="shared" ca="1" si="51"/>
        <v>1</v>
      </c>
    </row>
    <row r="145" spans="103:119" x14ac:dyDescent="0.25">
      <c r="CY145" s="1" t="s">
        <v>98</v>
      </c>
      <c r="CZ145" s="1" t="str">
        <f>$CZ$6</f>
        <v>Chester Wilkinson</v>
      </c>
      <c r="DA145" t="str">
        <f t="shared" ca="1" si="43"/>
        <v/>
      </c>
      <c r="DB145">
        <f t="shared" ca="1" si="46"/>
        <v>0</v>
      </c>
      <c r="DC145">
        <f t="shared" ca="1" si="47"/>
        <v>0</v>
      </c>
      <c r="DD145">
        <f t="shared" ca="1" si="48"/>
        <v>0</v>
      </c>
      <c r="DE145" t="str">
        <f t="shared" ca="1" si="44"/>
        <v/>
      </c>
      <c r="DF145" s="1" t="str">
        <f ca="1">IFERROR(DF144-DB144-DC144-DD144,"")</f>
        <v/>
      </c>
      <c r="DG145" s="1">
        <f ca="1">IF(DF145&lt;1,"",DG144)</f>
        <v>-27</v>
      </c>
      <c r="DH145" t="str">
        <f t="shared" ca="1" si="52"/>
        <v xml:space="preserve"> </v>
      </c>
      <c r="DK145">
        <f t="shared" ca="1" si="49"/>
        <v>1</v>
      </c>
      <c r="DM145">
        <f t="shared" ca="1" si="45"/>
        <v>1</v>
      </c>
      <c r="DN145">
        <f t="shared" ca="1" si="50"/>
        <v>1</v>
      </c>
      <c r="DO145">
        <f t="shared" ca="1" si="51"/>
        <v>1</v>
      </c>
    </row>
    <row r="146" spans="103:119" x14ac:dyDescent="0.25">
      <c r="CY146" s="1" t="s">
        <v>107</v>
      </c>
      <c r="CZ146" s="1" t="str">
        <f>$CZ$7</f>
        <v>Alexander Ashley</v>
      </c>
      <c r="DA146" t="str">
        <f t="shared" ca="1" si="43"/>
        <v/>
      </c>
      <c r="DB146">
        <f t="shared" ca="1" si="46"/>
        <v>21</v>
      </c>
      <c r="DC146">
        <f t="shared" ca="1" si="47"/>
        <v>0</v>
      </c>
      <c r="DD146">
        <f t="shared" ca="1" si="48"/>
        <v>0</v>
      </c>
      <c r="DE146" t="str">
        <f t="shared" ca="1" si="44"/>
        <v/>
      </c>
      <c r="DF146" s="1" t="str">
        <f ca="1">IFERROR(IF(DG146&lt;1,"",DF145),"")</f>
        <v/>
      </c>
      <c r="DG146" s="1">
        <f ca="1">IFERROR(DG145-DB145-DC145-DD145,"")</f>
        <v>-27</v>
      </c>
      <c r="DH146" t="str">
        <f t="shared" ca="1" si="52"/>
        <v xml:space="preserve"> </v>
      </c>
      <c r="DK146">
        <f t="shared" ca="1" si="49"/>
        <v>1</v>
      </c>
      <c r="DM146">
        <f t="shared" ca="1" si="45"/>
        <v>1</v>
      </c>
      <c r="DN146">
        <f t="shared" ca="1" si="50"/>
        <v>1</v>
      </c>
      <c r="DO146">
        <f t="shared" ca="1" si="51"/>
        <v>1</v>
      </c>
    </row>
    <row r="147" spans="103:119" x14ac:dyDescent="0.25">
      <c r="CY147" s="1" t="s">
        <v>108</v>
      </c>
      <c r="CZ147" s="1" t="str">
        <f>$CZ$6</f>
        <v>Chester Wilkinson</v>
      </c>
      <c r="DA147" t="str">
        <f t="shared" ca="1" si="43"/>
        <v/>
      </c>
      <c r="DB147">
        <f t="shared" ca="1" si="46"/>
        <v>0</v>
      </c>
      <c r="DC147">
        <f t="shared" ca="1" si="47"/>
        <v>0</v>
      </c>
      <c r="DD147">
        <f t="shared" ca="1" si="48"/>
        <v>0</v>
      </c>
      <c r="DE147" t="str">
        <f t="shared" ca="1" si="44"/>
        <v/>
      </c>
      <c r="DF147" s="1" t="str">
        <f ca="1">IFERROR(DF146-DB146-DC146-DD146,"")</f>
        <v/>
      </c>
      <c r="DG147" s="1">
        <f ca="1">IF(DF147&lt;1,"",DG146)</f>
        <v>-27</v>
      </c>
      <c r="DH147" t="str">
        <f t="shared" ca="1" si="52"/>
        <v xml:space="preserve"> </v>
      </c>
      <c r="DK147">
        <f t="shared" ca="1" si="49"/>
        <v>1</v>
      </c>
      <c r="DM147">
        <f t="shared" ca="1" si="45"/>
        <v>1</v>
      </c>
      <c r="DN147">
        <f t="shared" ca="1" si="50"/>
        <v>1</v>
      </c>
      <c r="DO147">
        <f t="shared" ca="1" si="51"/>
        <v>1</v>
      </c>
    </row>
    <row r="148" spans="103:119" x14ac:dyDescent="0.25">
      <c r="CY148" s="1" t="s">
        <v>109</v>
      </c>
      <c r="CZ148" s="1" t="str">
        <f>$CZ$7</f>
        <v>Alexander Ashley</v>
      </c>
      <c r="DA148" t="str">
        <f t="shared" ca="1" si="43"/>
        <v/>
      </c>
      <c r="DB148">
        <f t="shared" ca="1" si="46"/>
        <v>0</v>
      </c>
      <c r="DC148">
        <f t="shared" ca="1" si="47"/>
        <v>21</v>
      </c>
      <c r="DD148">
        <f t="shared" ca="1" si="48"/>
        <v>0</v>
      </c>
      <c r="DE148" t="str">
        <f t="shared" ca="1" si="44"/>
        <v/>
      </c>
      <c r="DF148" s="1" t="str">
        <f ca="1">IFERROR(IF(DG148&lt;1,"",DF147),"")</f>
        <v/>
      </c>
      <c r="DG148" s="1">
        <f ca="1">IFERROR(DG147-DB147-DC147-DD147,"")</f>
        <v>-27</v>
      </c>
      <c r="DH148" t="str">
        <f t="shared" ca="1" si="52"/>
        <v xml:space="preserve"> </v>
      </c>
      <c r="DK148">
        <f t="shared" ca="1" si="49"/>
        <v>1</v>
      </c>
      <c r="DM148">
        <f t="shared" ca="1" si="45"/>
        <v>1</v>
      </c>
      <c r="DN148">
        <f t="shared" ca="1" si="50"/>
        <v>1</v>
      </c>
      <c r="DO148">
        <f t="shared" ca="1" si="51"/>
        <v>1</v>
      </c>
    </row>
    <row r="149" spans="103:119" x14ac:dyDescent="0.25">
      <c r="CY149" s="1" t="s">
        <v>110</v>
      </c>
      <c r="CZ149" s="1" t="str">
        <f>$CZ$6</f>
        <v>Chester Wilkinson</v>
      </c>
      <c r="DA149" t="str">
        <f t="shared" ca="1" si="43"/>
        <v/>
      </c>
      <c r="DB149">
        <f t="shared" ca="1" si="46"/>
        <v>0</v>
      </c>
      <c r="DC149">
        <f t="shared" ca="1" si="47"/>
        <v>26</v>
      </c>
      <c r="DD149">
        <f t="shared" ca="1" si="48"/>
        <v>0</v>
      </c>
      <c r="DE149" t="str">
        <f t="shared" ca="1" si="44"/>
        <v/>
      </c>
      <c r="DF149" s="1" t="str">
        <f ca="1">IFERROR(DF148-DB148-DC148-DD148,"")</f>
        <v/>
      </c>
      <c r="DG149" s="1">
        <f ca="1">IF(DF149&lt;1,"",DG148)</f>
        <v>-27</v>
      </c>
      <c r="DH149" t="str">
        <f t="shared" ca="1" si="52"/>
        <v xml:space="preserve"> </v>
      </c>
      <c r="DK149">
        <f t="shared" ca="1" si="49"/>
        <v>1</v>
      </c>
      <c r="DM149">
        <f t="shared" ca="1" si="45"/>
        <v>1</v>
      </c>
      <c r="DN149">
        <f t="shared" ca="1" si="50"/>
        <v>1</v>
      </c>
      <c r="DO149">
        <f t="shared" ca="1" si="51"/>
        <v>1</v>
      </c>
    </row>
    <row r="150" spans="103:119" x14ac:dyDescent="0.25">
      <c r="CY150" s="1" t="s">
        <v>111</v>
      </c>
      <c r="CZ150" s="1" t="str">
        <f>$CZ$7</f>
        <v>Alexander Ashley</v>
      </c>
      <c r="DA150" t="str">
        <f t="shared" ca="1" si="43"/>
        <v/>
      </c>
      <c r="DB150">
        <f t="shared" ca="1" si="46"/>
        <v>0</v>
      </c>
      <c r="DC150">
        <f t="shared" ca="1" si="47"/>
        <v>21</v>
      </c>
      <c r="DD150">
        <f t="shared" ca="1" si="48"/>
        <v>0</v>
      </c>
      <c r="DE150" t="str">
        <f t="shared" ca="1" si="44"/>
        <v/>
      </c>
      <c r="DF150" s="1" t="str">
        <f ca="1">IFERROR(IF(DG150&lt;1,"",DF149),"")</f>
        <v/>
      </c>
      <c r="DG150" s="1">
        <f ca="1">IFERROR(DG149-DB149-DC149-DD149,"")</f>
        <v>-53</v>
      </c>
      <c r="DH150" t="str">
        <f t="shared" ca="1" si="52"/>
        <v xml:space="preserve"> </v>
      </c>
      <c r="DK150">
        <f t="shared" ca="1" si="49"/>
        <v>1</v>
      </c>
      <c r="DM150">
        <f t="shared" ca="1" si="45"/>
        <v>1</v>
      </c>
      <c r="DN150">
        <f t="shared" ca="1" si="50"/>
        <v>1</v>
      </c>
      <c r="DO150">
        <f t="shared" ca="1" si="51"/>
        <v>1</v>
      </c>
    </row>
    <row r="151" spans="103:119" x14ac:dyDescent="0.25">
      <c r="CY151" s="1" t="s">
        <v>112</v>
      </c>
      <c r="CZ151" s="1" t="str">
        <f>$CZ$6</f>
        <v>Chester Wilkinson</v>
      </c>
      <c r="DA151" t="str">
        <f t="shared" ca="1" si="43"/>
        <v/>
      </c>
      <c r="DB151">
        <f t="shared" ca="1" si="46"/>
        <v>0</v>
      </c>
      <c r="DC151">
        <f t="shared" ca="1" si="47"/>
        <v>0</v>
      </c>
      <c r="DD151">
        <f t="shared" ca="1" si="48"/>
        <v>0</v>
      </c>
      <c r="DE151" t="str">
        <f t="shared" ca="1" si="44"/>
        <v/>
      </c>
      <c r="DF151" s="1" t="str">
        <f ca="1">IFERROR(DF150-DB150-DC150-DD150,"")</f>
        <v/>
      </c>
      <c r="DG151" s="1">
        <f ca="1">IF(DF151&lt;1,"",DG150)</f>
        <v>-53</v>
      </c>
      <c r="DH151" t="str">
        <f t="shared" ca="1" si="52"/>
        <v xml:space="preserve"> </v>
      </c>
      <c r="DK151">
        <f t="shared" ca="1" si="49"/>
        <v>1</v>
      </c>
      <c r="DM151">
        <f t="shared" ca="1" si="45"/>
        <v>1</v>
      </c>
      <c r="DN151">
        <f t="shared" ca="1" si="50"/>
        <v>1</v>
      </c>
      <c r="DO151">
        <f t="shared" ca="1" si="51"/>
        <v>1</v>
      </c>
    </row>
    <row r="152" spans="103:119" x14ac:dyDescent="0.25">
      <c r="CY152" s="1" t="s">
        <v>113</v>
      </c>
      <c r="CZ152" s="1" t="str">
        <f>$CZ$7</f>
        <v>Alexander Ashley</v>
      </c>
      <c r="DA152" t="str">
        <f t="shared" ca="1" si="43"/>
        <v/>
      </c>
      <c r="DB152">
        <f t="shared" ca="1" si="46"/>
        <v>21</v>
      </c>
      <c r="DC152">
        <f t="shared" ca="1" si="47"/>
        <v>0</v>
      </c>
      <c r="DD152">
        <f t="shared" ca="1" si="48"/>
        <v>0</v>
      </c>
      <c r="DE152" t="str">
        <f t="shared" ca="1" si="44"/>
        <v/>
      </c>
      <c r="DF152" s="1" t="str">
        <f ca="1">IFERROR(IF(DG152&lt;1,"",DF151),"")</f>
        <v/>
      </c>
      <c r="DG152" s="1">
        <f ca="1">IFERROR(DG151-DB151-DC151-DD151,"")</f>
        <v>-53</v>
      </c>
      <c r="DH152" t="str">
        <f t="shared" ca="1" si="52"/>
        <v xml:space="preserve"> </v>
      </c>
      <c r="DK152">
        <f t="shared" ca="1" si="49"/>
        <v>1</v>
      </c>
      <c r="DM152">
        <f t="shared" ca="1" si="45"/>
        <v>1</v>
      </c>
      <c r="DN152">
        <f t="shared" ca="1" si="50"/>
        <v>1</v>
      </c>
      <c r="DO152">
        <f t="shared" ca="1" si="51"/>
        <v>1</v>
      </c>
    </row>
    <row r="153" spans="103:119" x14ac:dyDescent="0.25">
      <c r="CY153" s="1" t="s">
        <v>114</v>
      </c>
      <c r="CZ153" s="1" t="str">
        <f>$CZ$6</f>
        <v>Chester Wilkinson</v>
      </c>
      <c r="DA153" t="str">
        <f t="shared" ca="1" si="43"/>
        <v/>
      </c>
      <c r="DB153">
        <f t="shared" ca="1" si="46"/>
        <v>26</v>
      </c>
      <c r="DC153">
        <f t="shared" ca="1" si="47"/>
        <v>0</v>
      </c>
      <c r="DD153">
        <f t="shared" ca="1" si="48"/>
        <v>0</v>
      </c>
      <c r="DE153" t="str">
        <f t="shared" ca="1" si="44"/>
        <v/>
      </c>
      <c r="DF153" s="1" t="str">
        <f ca="1">IFERROR(DF152-DB152-DC152-DD152,"")</f>
        <v/>
      </c>
      <c r="DG153" s="1">
        <f ca="1">IF(DF153&lt;1,"",DG152)</f>
        <v>-53</v>
      </c>
      <c r="DH153" t="str">
        <f t="shared" ca="1" si="52"/>
        <v xml:space="preserve"> </v>
      </c>
      <c r="DK153">
        <f t="shared" ca="1" si="49"/>
        <v>1</v>
      </c>
      <c r="DM153">
        <f t="shared" ca="1" si="45"/>
        <v>1</v>
      </c>
      <c r="DN153">
        <f t="shared" ca="1" si="50"/>
        <v>1</v>
      </c>
      <c r="DO153">
        <f t="shared" ca="1" si="51"/>
        <v>1</v>
      </c>
    </row>
    <row r="154" spans="103:119" x14ac:dyDescent="0.25">
      <c r="CY154" s="1" t="s">
        <v>115</v>
      </c>
      <c r="CZ154" s="1" t="str">
        <f>$CZ$7</f>
        <v>Alexander Ashley</v>
      </c>
      <c r="DA154" t="str">
        <f t="shared" ca="1" si="43"/>
        <v/>
      </c>
      <c r="DB154">
        <f t="shared" ca="1" si="46"/>
        <v>21</v>
      </c>
      <c r="DC154">
        <f t="shared" ca="1" si="47"/>
        <v>0</v>
      </c>
      <c r="DD154">
        <f t="shared" ca="1" si="48"/>
        <v>0</v>
      </c>
      <c r="DE154" t="str">
        <f t="shared" ca="1" si="44"/>
        <v/>
      </c>
      <c r="DF154" s="1" t="str">
        <f ca="1">IFERROR(IF(DG154&lt;1,"",DF153),"")</f>
        <v/>
      </c>
      <c r="DG154" s="1">
        <f ca="1">IFERROR(DG153-DB153-DC153-DD153,"")</f>
        <v>-79</v>
      </c>
      <c r="DH154" t="str">
        <f t="shared" ca="1" si="52"/>
        <v xml:space="preserve"> </v>
      </c>
      <c r="DK154">
        <f t="shared" ca="1" si="49"/>
        <v>1</v>
      </c>
      <c r="DM154">
        <f t="shared" ca="1" si="45"/>
        <v>1</v>
      </c>
      <c r="DN154">
        <f t="shared" ca="1" si="50"/>
        <v>1</v>
      </c>
      <c r="DO154">
        <f t="shared" ca="1" si="51"/>
        <v>1</v>
      </c>
    </row>
    <row r="155" spans="103:119" x14ac:dyDescent="0.25">
      <c r="CY155" s="1" t="s">
        <v>230</v>
      </c>
      <c r="CZ155" s="1" t="str">
        <f>$CZ$6</f>
        <v>Chester Wilkinson</v>
      </c>
      <c r="DA155" t="str">
        <f t="shared" ca="1" si="43"/>
        <v/>
      </c>
      <c r="DB155">
        <f t="shared" ca="1" si="46"/>
        <v>0</v>
      </c>
      <c r="DC155">
        <f t="shared" ca="1" si="47"/>
        <v>0</v>
      </c>
      <c r="DD155">
        <f t="shared" ca="1" si="48"/>
        <v>0</v>
      </c>
      <c r="DE155" t="str">
        <f t="shared" ca="1" si="44"/>
        <v/>
      </c>
      <c r="DF155" s="1" t="str">
        <f ca="1">IFERROR(DF154-DB154-DC154-DD154,"")</f>
        <v/>
      </c>
      <c r="DG155" s="1">
        <f ca="1">IF(DF155&lt;1,"",DG154)</f>
        <v>-79</v>
      </c>
      <c r="DH155" t="str">
        <f t="shared" ca="1" si="52"/>
        <v xml:space="preserve"> </v>
      </c>
      <c r="DK155">
        <f t="shared" ca="1" si="49"/>
        <v>1</v>
      </c>
      <c r="DM155">
        <f t="shared" ca="1" si="45"/>
        <v>1</v>
      </c>
      <c r="DN155">
        <f t="shared" ca="1" si="50"/>
        <v>1</v>
      </c>
      <c r="DO155">
        <f t="shared" ca="1" si="51"/>
        <v>1</v>
      </c>
    </row>
    <row r="156" spans="103:119" x14ac:dyDescent="0.25">
      <c r="CY156" s="1" t="s">
        <v>231</v>
      </c>
      <c r="CZ156" s="1" t="str">
        <f>$CZ$7</f>
        <v>Alexander Ashley</v>
      </c>
      <c r="DA156" t="str">
        <f t="shared" ca="1" si="43"/>
        <v/>
      </c>
      <c r="DB156">
        <f t="shared" ca="1" si="46"/>
        <v>21</v>
      </c>
      <c r="DC156">
        <f t="shared" ca="1" si="47"/>
        <v>0</v>
      </c>
      <c r="DD156">
        <f t="shared" ca="1" si="48"/>
        <v>0</v>
      </c>
      <c r="DE156" t="str">
        <f t="shared" ca="1" si="44"/>
        <v/>
      </c>
      <c r="DF156" s="1" t="str">
        <f ca="1">IFERROR(IF(DG156&lt;1,"",DF155),"")</f>
        <v/>
      </c>
      <c r="DG156" s="1">
        <f ca="1">IFERROR(DG155-DB155-DC155-DD155,"")</f>
        <v>-79</v>
      </c>
      <c r="DH156" t="str">
        <f ca="1">IF(DH155="",IFERROR(_xlfn.IFS(DF156&lt;1,_xlfn.CONCAT($CZ$7," WINS!"),DG156&lt;1,_xlfn.CONCAT($CZ$6," WINS!")),"")," ")</f>
        <v xml:space="preserve"> </v>
      </c>
      <c r="DK156">
        <f t="shared" ca="1" si="49"/>
        <v>1</v>
      </c>
      <c r="DM156">
        <f t="shared" ca="1" si="45"/>
        <v>1</v>
      </c>
      <c r="DN156">
        <f t="shared" ca="1" si="50"/>
        <v>1</v>
      </c>
      <c r="DO156">
        <f t="shared" ca="1" si="51"/>
        <v>1</v>
      </c>
    </row>
    <row r="157" spans="103:119" x14ac:dyDescent="0.25">
      <c r="CY157" s="1" t="s">
        <v>232</v>
      </c>
      <c r="CZ157" s="1" t="str">
        <f>$CZ$6</f>
        <v>Chester Wilkinson</v>
      </c>
      <c r="DA157" t="str">
        <f t="shared" ca="1" si="43"/>
        <v/>
      </c>
      <c r="DB157">
        <f t="shared" ca="1" si="46"/>
        <v>0</v>
      </c>
      <c r="DC157">
        <f t="shared" ca="1" si="47"/>
        <v>0</v>
      </c>
      <c r="DD157">
        <f t="shared" ca="1" si="48"/>
        <v>0</v>
      </c>
      <c r="DE157" t="str">
        <f t="shared" ca="1" si="44"/>
        <v/>
      </c>
      <c r="DF157" s="1" t="str">
        <f ca="1">IFERROR(DF156-DB156-DC156-DD156,"")</f>
        <v/>
      </c>
      <c r="DG157" s="1">
        <f ca="1">IF(DF157&lt;1,"",DG156)</f>
        <v>-79</v>
      </c>
      <c r="DH157" t="str">
        <f t="shared" ref="DH157:DH174" ca="1" si="53">IF(DH156="",IFERROR(_xlfn.IFS(DF157&lt;1,_xlfn.CONCAT($CZ$7," WINS!"),DG157&lt;1,_xlfn.CONCAT($CZ$6," WINS!")),"")," ")</f>
        <v xml:space="preserve"> </v>
      </c>
      <c r="DK157">
        <f t="shared" ca="1" si="49"/>
        <v>1</v>
      </c>
      <c r="DM157">
        <f t="shared" ca="1" si="45"/>
        <v>1</v>
      </c>
      <c r="DN157">
        <f t="shared" ca="1" si="50"/>
        <v>1</v>
      </c>
      <c r="DO157">
        <f t="shared" ca="1" si="51"/>
        <v>1</v>
      </c>
    </row>
    <row r="158" spans="103:119" x14ac:dyDescent="0.25">
      <c r="CY158" s="1" t="s">
        <v>233</v>
      </c>
      <c r="CZ158" s="1" t="str">
        <f>$CZ$7</f>
        <v>Alexander Ashley</v>
      </c>
      <c r="DA158" t="str">
        <f t="shared" ca="1" si="43"/>
        <v/>
      </c>
      <c r="DB158">
        <f t="shared" ca="1" si="46"/>
        <v>0</v>
      </c>
      <c r="DC158">
        <f t="shared" ca="1" si="47"/>
        <v>0</v>
      </c>
      <c r="DD158">
        <f t="shared" ca="1" si="48"/>
        <v>0</v>
      </c>
      <c r="DE158" t="str">
        <f t="shared" ca="1" si="44"/>
        <v/>
      </c>
      <c r="DF158" s="1" t="str">
        <f ca="1">IFERROR(IF(DG158&lt;1,"",DF157),"")</f>
        <v/>
      </c>
      <c r="DG158" s="1">
        <f ca="1">IFERROR(DG157-DB157-DC157-DD157,"")</f>
        <v>-79</v>
      </c>
      <c r="DH158" t="str">
        <f t="shared" ca="1" si="53"/>
        <v xml:space="preserve"> </v>
      </c>
      <c r="DK158">
        <f t="shared" ca="1" si="49"/>
        <v>1</v>
      </c>
      <c r="DM158">
        <f t="shared" ca="1" si="45"/>
        <v>1</v>
      </c>
      <c r="DN158">
        <f t="shared" ca="1" si="50"/>
        <v>1</v>
      </c>
      <c r="DO158">
        <f t="shared" ca="1" si="51"/>
        <v>1</v>
      </c>
    </row>
    <row r="159" spans="103:119" x14ac:dyDescent="0.25">
      <c r="CY159" s="1" t="s">
        <v>234</v>
      </c>
      <c r="CZ159" s="1" t="str">
        <f>$CZ$6</f>
        <v>Chester Wilkinson</v>
      </c>
      <c r="DA159" t="str">
        <f t="shared" ca="1" si="43"/>
        <v/>
      </c>
      <c r="DB159">
        <f t="shared" ca="1" si="46"/>
        <v>0</v>
      </c>
      <c r="DC159">
        <f t="shared" ca="1" si="47"/>
        <v>0</v>
      </c>
      <c r="DD159">
        <f t="shared" ca="1" si="48"/>
        <v>0</v>
      </c>
      <c r="DE159" t="str">
        <f t="shared" ca="1" si="44"/>
        <v/>
      </c>
      <c r="DF159" s="1" t="str">
        <f ca="1">IFERROR(DF158-DB158-DC158-DD158,"")</f>
        <v/>
      </c>
      <c r="DG159" s="1">
        <f ca="1">IF(DF159&lt;1,"",DG158)</f>
        <v>-79</v>
      </c>
      <c r="DH159" t="str">
        <f t="shared" ca="1" si="53"/>
        <v xml:space="preserve"> </v>
      </c>
      <c r="DK159">
        <f t="shared" ca="1" si="49"/>
        <v>1</v>
      </c>
      <c r="DM159">
        <f t="shared" ca="1" si="45"/>
        <v>1</v>
      </c>
      <c r="DN159">
        <f t="shared" ca="1" si="50"/>
        <v>1</v>
      </c>
      <c r="DO159">
        <f t="shared" ca="1" si="51"/>
        <v>1</v>
      </c>
    </row>
    <row r="160" spans="103:119" x14ac:dyDescent="0.25">
      <c r="CY160" s="1" t="s">
        <v>235</v>
      </c>
      <c r="CZ160" s="1" t="str">
        <f>$CZ$7</f>
        <v>Alexander Ashley</v>
      </c>
      <c r="DA160" t="str">
        <f t="shared" ca="1" si="43"/>
        <v/>
      </c>
      <c r="DB160">
        <f t="shared" ca="1" si="46"/>
        <v>0</v>
      </c>
      <c r="DC160">
        <f t="shared" ca="1" si="47"/>
        <v>0</v>
      </c>
      <c r="DD160">
        <f t="shared" ca="1" si="48"/>
        <v>0</v>
      </c>
      <c r="DE160" t="str">
        <f t="shared" ca="1" si="44"/>
        <v/>
      </c>
      <c r="DF160" s="1" t="str">
        <f ca="1">IFERROR(IF(DG160&lt;1,"",DF159),"")</f>
        <v/>
      </c>
      <c r="DG160" s="1">
        <f ca="1">IFERROR(DG159-DB159-DC159-DD159,"")</f>
        <v>-79</v>
      </c>
      <c r="DH160" t="str">
        <f t="shared" ca="1" si="53"/>
        <v xml:space="preserve"> </v>
      </c>
      <c r="DK160">
        <f t="shared" ca="1" si="49"/>
        <v>1</v>
      </c>
      <c r="DM160">
        <f t="shared" ca="1" si="45"/>
        <v>1</v>
      </c>
      <c r="DN160">
        <f t="shared" ca="1" si="50"/>
        <v>1</v>
      </c>
      <c r="DO160">
        <f t="shared" ca="1" si="51"/>
        <v>1</v>
      </c>
    </row>
    <row r="161" spans="103:121" x14ac:dyDescent="0.25">
      <c r="CY161" s="1" t="s">
        <v>236</v>
      </c>
      <c r="CZ161" s="1" t="str">
        <f>$CZ$6</f>
        <v>Chester Wilkinson</v>
      </c>
      <c r="DA161" t="str">
        <f t="shared" ca="1" si="43"/>
        <v/>
      </c>
      <c r="DB161">
        <f t="shared" ca="1" si="46"/>
        <v>26</v>
      </c>
      <c r="DC161">
        <f t="shared" ca="1" si="47"/>
        <v>0</v>
      </c>
      <c r="DD161">
        <f t="shared" ca="1" si="48"/>
        <v>0</v>
      </c>
      <c r="DE161" t="str">
        <f t="shared" ca="1" si="44"/>
        <v/>
      </c>
      <c r="DF161" s="1" t="str">
        <f ca="1">IFERROR(DF160-DB160-DC160-DD160,"")</f>
        <v/>
      </c>
      <c r="DG161" s="1">
        <f ca="1">IF(DF161&lt;1,"",DG160)</f>
        <v>-79</v>
      </c>
      <c r="DH161" t="str">
        <f t="shared" ca="1" si="53"/>
        <v xml:space="preserve"> </v>
      </c>
      <c r="DK161">
        <f t="shared" ca="1" si="49"/>
        <v>1</v>
      </c>
      <c r="DM161">
        <f t="shared" ca="1" si="45"/>
        <v>1</v>
      </c>
      <c r="DN161">
        <f t="shared" ca="1" si="50"/>
        <v>1</v>
      </c>
      <c r="DO161">
        <f t="shared" ca="1" si="51"/>
        <v>1</v>
      </c>
    </row>
    <row r="162" spans="103:121" x14ac:dyDescent="0.25">
      <c r="CY162" s="1" t="s">
        <v>237</v>
      </c>
      <c r="CZ162" s="1" t="str">
        <f>$CZ$7</f>
        <v>Alexander Ashley</v>
      </c>
      <c r="DA162" t="str">
        <f t="shared" ca="1" si="43"/>
        <v/>
      </c>
      <c r="DB162">
        <f t="shared" ca="1" si="46"/>
        <v>0</v>
      </c>
      <c r="DC162">
        <f t="shared" ca="1" si="47"/>
        <v>0</v>
      </c>
      <c r="DD162">
        <f t="shared" ca="1" si="48"/>
        <v>0</v>
      </c>
      <c r="DE162" t="str">
        <f t="shared" ca="1" si="44"/>
        <v/>
      </c>
      <c r="DF162" s="1" t="str">
        <f ca="1">IFERROR(IF(DG162&lt;1,"",DF161),"")</f>
        <v/>
      </c>
      <c r="DG162" s="1">
        <f ca="1">IFERROR(DG161-DB161-DC161-DD161,"")</f>
        <v>-105</v>
      </c>
      <c r="DH162" t="str">
        <f t="shared" ca="1" si="53"/>
        <v xml:space="preserve"> </v>
      </c>
      <c r="DK162">
        <f t="shared" ca="1" si="49"/>
        <v>1</v>
      </c>
      <c r="DM162">
        <f t="shared" ca="1" si="45"/>
        <v>1</v>
      </c>
      <c r="DN162">
        <f t="shared" ca="1" si="50"/>
        <v>1</v>
      </c>
      <c r="DO162">
        <f t="shared" ca="1" si="51"/>
        <v>1</v>
      </c>
    </row>
    <row r="163" spans="103:121" x14ac:dyDescent="0.25">
      <c r="CY163" s="1" t="s">
        <v>238</v>
      </c>
      <c r="CZ163" s="1" t="str">
        <f>$CZ$6</f>
        <v>Chester Wilkinson</v>
      </c>
      <c r="DA163" t="str">
        <f t="shared" ca="1" si="43"/>
        <v/>
      </c>
      <c r="DB163">
        <f t="shared" ca="1" si="46"/>
        <v>0</v>
      </c>
      <c r="DC163">
        <f t="shared" ca="1" si="47"/>
        <v>0</v>
      </c>
      <c r="DD163">
        <f t="shared" ca="1" si="48"/>
        <v>0</v>
      </c>
      <c r="DE163" t="str">
        <f t="shared" ca="1" si="44"/>
        <v/>
      </c>
      <c r="DF163" s="1" t="str">
        <f ca="1">IFERROR(DF162-DB162-DC162-DD162,"")</f>
        <v/>
      </c>
      <c r="DG163" s="1">
        <f ca="1">IF(DF163&lt;1,"",DG162)</f>
        <v>-105</v>
      </c>
      <c r="DH163" t="str">
        <f t="shared" ca="1" si="53"/>
        <v xml:space="preserve"> </v>
      </c>
      <c r="DK163">
        <f t="shared" ca="1" si="49"/>
        <v>1</v>
      </c>
      <c r="DM163">
        <f t="shared" ca="1" si="45"/>
        <v>1</v>
      </c>
      <c r="DN163">
        <f t="shared" ca="1" si="50"/>
        <v>1</v>
      </c>
      <c r="DO163">
        <f t="shared" ca="1" si="51"/>
        <v>1</v>
      </c>
    </row>
    <row r="164" spans="103:121" x14ac:dyDescent="0.25">
      <c r="CY164" s="1" t="s">
        <v>239</v>
      </c>
      <c r="CZ164" s="1" t="str">
        <f>$CZ$7</f>
        <v>Alexander Ashley</v>
      </c>
      <c r="DA164" t="str">
        <f t="shared" ca="1" si="43"/>
        <v/>
      </c>
      <c r="DB164">
        <f t="shared" ca="1" si="46"/>
        <v>0</v>
      </c>
      <c r="DC164">
        <f t="shared" ca="1" si="47"/>
        <v>0</v>
      </c>
      <c r="DD164">
        <f t="shared" ca="1" si="48"/>
        <v>0</v>
      </c>
      <c r="DE164" t="str">
        <f t="shared" ca="1" si="44"/>
        <v/>
      </c>
      <c r="DF164" s="1" t="str">
        <f ca="1">IFERROR(IF(DG164&lt;1,"",DF163),"")</f>
        <v/>
      </c>
      <c r="DG164" s="1">
        <f ca="1">IFERROR(DG163-DB163-DC163-DD163,"")</f>
        <v>-105</v>
      </c>
      <c r="DH164" t="str">
        <f t="shared" ca="1" si="53"/>
        <v xml:space="preserve"> </v>
      </c>
      <c r="DK164">
        <f t="shared" ca="1" si="49"/>
        <v>1</v>
      </c>
      <c r="DM164">
        <f t="shared" ca="1" si="45"/>
        <v>1</v>
      </c>
      <c r="DN164">
        <f t="shared" ca="1" si="50"/>
        <v>1</v>
      </c>
      <c r="DO164">
        <f t="shared" ca="1" si="51"/>
        <v>1</v>
      </c>
    </row>
    <row r="165" spans="103:121" x14ac:dyDescent="0.25">
      <c r="CY165" s="1" t="s">
        <v>240</v>
      </c>
      <c r="CZ165" s="1" t="str">
        <f>$CZ$6</f>
        <v>Chester Wilkinson</v>
      </c>
      <c r="DA165" t="str">
        <f t="shared" ca="1" si="43"/>
        <v/>
      </c>
      <c r="DB165">
        <f t="shared" ca="1" si="46"/>
        <v>0</v>
      </c>
      <c r="DC165">
        <f t="shared" ca="1" si="47"/>
        <v>0</v>
      </c>
      <c r="DD165">
        <f t="shared" ca="1" si="48"/>
        <v>0</v>
      </c>
      <c r="DE165" t="str">
        <f t="shared" ca="1" si="44"/>
        <v/>
      </c>
      <c r="DF165" s="1" t="str">
        <f ca="1">IFERROR(DF164-DB164-DC164-DD164,"")</f>
        <v/>
      </c>
      <c r="DG165" s="1">
        <f ca="1">IF(DF165&lt;1,"",DG164)</f>
        <v>-105</v>
      </c>
      <c r="DH165" t="str">
        <f t="shared" ca="1" si="53"/>
        <v xml:space="preserve"> </v>
      </c>
      <c r="DK165">
        <f t="shared" ca="1" si="49"/>
        <v>1</v>
      </c>
      <c r="DM165">
        <f t="shared" ca="1" si="45"/>
        <v>1</v>
      </c>
      <c r="DN165">
        <f t="shared" ca="1" si="50"/>
        <v>1</v>
      </c>
      <c r="DO165">
        <f t="shared" ca="1" si="51"/>
        <v>1</v>
      </c>
    </row>
    <row r="166" spans="103:121" x14ac:dyDescent="0.25">
      <c r="CY166" s="1" t="s">
        <v>241</v>
      </c>
      <c r="CZ166" s="1" t="str">
        <f>$CZ$7</f>
        <v>Alexander Ashley</v>
      </c>
      <c r="DA166" t="str">
        <f t="shared" ca="1" si="43"/>
        <v/>
      </c>
      <c r="DB166">
        <f t="shared" ca="1" si="46"/>
        <v>21</v>
      </c>
      <c r="DC166">
        <f t="shared" ca="1" si="47"/>
        <v>0</v>
      </c>
      <c r="DD166">
        <f t="shared" ca="1" si="48"/>
        <v>0</v>
      </c>
      <c r="DE166" t="str">
        <f t="shared" ca="1" si="44"/>
        <v/>
      </c>
      <c r="DF166" s="1" t="str">
        <f ca="1">IFERROR(IF(DG166&lt;1,"",DF165),"")</f>
        <v/>
      </c>
      <c r="DG166" s="1">
        <f ca="1">IFERROR(DG165-DB165-DC165-DD165,"")</f>
        <v>-105</v>
      </c>
      <c r="DH166" t="str">
        <f t="shared" ca="1" si="53"/>
        <v xml:space="preserve"> </v>
      </c>
      <c r="DK166">
        <f t="shared" ca="1" si="49"/>
        <v>1</v>
      </c>
      <c r="DM166">
        <f t="shared" ca="1" si="45"/>
        <v>1</v>
      </c>
      <c r="DN166">
        <f t="shared" ca="1" si="50"/>
        <v>1</v>
      </c>
      <c r="DO166">
        <f t="shared" ca="1" si="51"/>
        <v>1</v>
      </c>
      <c r="DQ166" t="s">
        <v>252</v>
      </c>
    </row>
    <row r="167" spans="103:121" x14ac:dyDescent="0.25">
      <c r="CY167" s="1" t="s">
        <v>242</v>
      </c>
      <c r="CZ167" s="1" t="str">
        <f>$CZ$6</f>
        <v>Chester Wilkinson</v>
      </c>
      <c r="DA167" t="str">
        <f t="shared" ca="1" si="43"/>
        <v/>
      </c>
      <c r="DB167">
        <f t="shared" ca="1" si="46"/>
        <v>0</v>
      </c>
      <c r="DC167">
        <f t="shared" ca="1" si="47"/>
        <v>26</v>
      </c>
      <c r="DD167">
        <f t="shared" ca="1" si="48"/>
        <v>0</v>
      </c>
      <c r="DE167" t="str">
        <f t="shared" ca="1" si="44"/>
        <v/>
      </c>
      <c r="DF167" s="1" t="str">
        <f ca="1">IFERROR(DF166-DB166-DC166-DD166,"")</f>
        <v/>
      </c>
      <c r="DG167" s="1">
        <f ca="1">IF(DF167&lt;1,"",DG166)</f>
        <v>-105</v>
      </c>
      <c r="DH167" t="str">
        <f t="shared" ca="1" si="53"/>
        <v xml:space="preserve"> </v>
      </c>
      <c r="DK167">
        <f t="shared" ca="1" si="49"/>
        <v>1</v>
      </c>
      <c r="DM167">
        <f t="shared" ca="1" si="45"/>
        <v>1</v>
      </c>
      <c r="DN167">
        <f t="shared" ca="1" si="50"/>
        <v>1</v>
      </c>
      <c r="DO167">
        <f t="shared" ca="1" si="51"/>
        <v>1</v>
      </c>
    </row>
    <row r="168" spans="103:121" x14ac:dyDescent="0.25">
      <c r="CY168" s="1" t="s">
        <v>243</v>
      </c>
      <c r="CZ168" s="1" t="str">
        <f>$CZ$7</f>
        <v>Alexander Ashley</v>
      </c>
      <c r="DA168" t="str">
        <f t="shared" ca="1" si="43"/>
        <v/>
      </c>
      <c r="DB168">
        <f t="shared" ca="1" si="46"/>
        <v>21</v>
      </c>
      <c r="DC168">
        <f t="shared" ca="1" si="47"/>
        <v>0</v>
      </c>
      <c r="DD168">
        <f t="shared" ca="1" si="48"/>
        <v>0</v>
      </c>
      <c r="DE168" t="str">
        <f t="shared" ca="1" si="44"/>
        <v/>
      </c>
      <c r="DF168" s="1" t="str">
        <f ca="1">IFERROR(IF(DG168&lt;1,"",DF167),"")</f>
        <v/>
      </c>
      <c r="DG168" s="1">
        <f ca="1">IFERROR(DG167-DB167-DC167-DD167,"")</f>
        <v>-131</v>
      </c>
      <c r="DH168" t="str">
        <f t="shared" ca="1" si="53"/>
        <v xml:space="preserve"> </v>
      </c>
      <c r="DK168">
        <f t="shared" ca="1" si="49"/>
        <v>1</v>
      </c>
      <c r="DM168">
        <f t="shared" ca="1" si="45"/>
        <v>1</v>
      </c>
      <c r="DN168">
        <f t="shared" ca="1" si="50"/>
        <v>1</v>
      </c>
      <c r="DO168">
        <f t="shared" ca="1" si="51"/>
        <v>1</v>
      </c>
    </row>
    <row r="169" spans="103:121" x14ac:dyDescent="0.25">
      <c r="CY169" s="1" t="s">
        <v>244</v>
      </c>
      <c r="CZ169" s="1" t="str">
        <f>$CZ$6</f>
        <v>Chester Wilkinson</v>
      </c>
      <c r="DA169" t="str">
        <f t="shared" ca="1" si="43"/>
        <v/>
      </c>
      <c r="DB169">
        <f t="shared" ca="1" si="46"/>
        <v>26</v>
      </c>
      <c r="DC169">
        <f t="shared" ca="1" si="47"/>
        <v>0</v>
      </c>
      <c r="DD169">
        <f t="shared" ca="1" si="48"/>
        <v>0</v>
      </c>
      <c r="DE169" t="str">
        <f t="shared" ca="1" si="44"/>
        <v/>
      </c>
      <c r="DF169" s="1" t="str">
        <f ca="1">IFERROR(DF168-DB168-DC168-DD168,"")</f>
        <v/>
      </c>
      <c r="DG169" s="1">
        <f ca="1">IF(DF169&lt;1,"",DG168)</f>
        <v>-131</v>
      </c>
      <c r="DH169" t="str">
        <f t="shared" ca="1" si="53"/>
        <v xml:space="preserve"> </v>
      </c>
      <c r="DK169">
        <f t="shared" ca="1" si="49"/>
        <v>1</v>
      </c>
      <c r="DM169">
        <f t="shared" ca="1" si="45"/>
        <v>1</v>
      </c>
      <c r="DN169">
        <f t="shared" ca="1" si="50"/>
        <v>1</v>
      </c>
      <c r="DO169">
        <f t="shared" ca="1" si="51"/>
        <v>1</v>
      </c>
    </row>
    <row r="170" spans="103:121" x14ac:dyDescent="0.25">
      <c r="CY170" s="1" t="s">
        <v>245</v>
      </c>
      <c r="CZ170" s="1" t="str">
        <f>$CZ$7</f>
        <v>Alexander Ashley</v>
      </c>
      <c r="DA170" t="str">
        <f t="shared" ca="1" si="43"/>
        <v/>
      </c>
      <c r="DB170">
        <f t="shared" ca="1" si="46"/>
        <v>21</v>
      </c>
      <c r="DC170">
        <f t="shared" ca="1" si="47"/>
        <v>0</v>
      </c>
      <c r="DD170">
        <f t="shared" ca="1" si="48"/>
        <v>0</v>
      </c>
      <c r="DE170" t="str">
        <f t="shared" ca="1" si="44"/>
        <v/>
      </c>
      <c r="DF170" s="1" t="str">
        <f ca="1">IFERROR(IF(DG170&lt;1,"",DF169),"")</f>
        <v/>
      </c>
      <c r="DG170" s="1">
        <f ca="1">IFERROR(DG169-DB169-DC169-DD169,"")</f>
        <v>-157</v>
      </c>
      <c r="DH170" t="str">
        <f t="shared" ca="1" si="53"/>
        <v xml:space="preserve"> </v>
      </c>
      <c r="DK170">
        <f t="shared" ca="1" si="49"/>
        <v>1</v>
      </c>
      <c r="DM170">
        <f t="shared" ca="1" si="45"/>
        <v>1</v>
      </c>
      <c r="DN170">
        <f t="shared" ca="1" si="50"/>
        <v>1</v>
      </c>
      <c r="DO170">
        <f t="shared" ca="1" si="51"/>
        <v>1</v>
      </c>
    </row>
    <row r="171" spans="103:121" x14ac:dyDescent="0.25">
      <c r="CY171" s="1" t="s">
        <v>246</v>
      </c>
      <c r="CZ171" s="1" t="str">
        <f>$CZ$6</f>
        <v>Chester Wilkinson</v>
      </c>
      <c r="DA171" t="str">
        <f t="shared" ca="1" si="43"/>
        <v/>
      </c>
      <c r="DB171">
        <f t="shared" ca="1" si="46"/>
        <v>26</v>
      </c>
      <c r="DC171">
        <f t="shared" ca="1" si="47"/>
        <v>0</v>
      </c>
      <c r="DD171">
        <f t="shared" ca="1" si="48"/>
        <v>0</v>
      </c>
      <c r="DE171" t="str">
        <f t="shared" ca="1" si="44"/>
        <v/>
      </c>
      <c r="DF171" s="1" t="str">
        <f ca="1">IFERROR(DF170-DB170-DC170-DD170,"")</f>
        <v/>
      </c>
      <c r="DG171" s="1">
        <f ca="1">IF(DF171&lt;1,"",DG170)</f>
        <v>-157</v>
      </c>
      <c r="DH171" t="str">
        <f t="shared" ca="1" si="53"/>
        <v xml:space="preserve"> </v>
      </c>
      <c r="DK171">
        <f t="shared" ca="1" si="49"/>
        <v>1</v>
      </c>
      <c r="DM171">
        <f t="shared" ca="1" si="45"/>
        <v>1</v>
      </c>
      <c r="DN171">
        <f t="shared" ca="1" si="50"/>
        <v>1</v>
      </c>
      <c r="DO171">
        <f t="shared" ca="1" si="51"/>
        <v>1</v>
      </c>
    </row>
    <row r="172" spans="103:121" x14ac:dyDescent="0.25">
      <c r="CY172" s="1" t="s">
        <v>247</v>
      </c>
      <c r="CZ172" s="1" t="str">
        <f>$CZ$7</f>
        <v>Alexander Ashley</v>
      </c>
      <c r="DA172" t="str">
        <f t="shared" ca="1" si="43"/>
        <v/>
      </c>
      <c r="DB172">
        <f t="shared" ca="1" si="46"/>
        <v>0</v>
      </c>
      <c r="DC172">
        <f t="shared" ca="1" si="47"/>
        <v>0</v>
      </c>
      <c r="DD172">
        <f t="shared" ca="1" si="48"/>
        <v>0</v>
      </c>
      <c r="DE172" t="str">
        <f t="shared" ca="1" si="44"/>
        <v/>
      </c>
      <c r="DF172" s="1" t="str">
        <f ca="1">IFERROR(IF(DG172&lt;1,"",DF171),"")</f>
        <v/>
      </c>
      <c r="DG172" s="1">
        <f ca="1">IFERROR(DG171-DB171-DC171-DD171,"")</f>
        <v>-183</v>
      </c>
      <c r="DH172" t="str">
        <f t="shared" ca="1" si="53"/>
        <v xml:space="preserve"> </v>
      </c>
      <c r="DK172">
        <f t="shared" ca="1" si="49"/>
        <v>1</v>
      </c>
      <c r="DM172">
        <f t="shared" ca="1" si="45"/>
        <v>1</v>
      </c>
      <c r="DN172">
        <f t="shared" ca="1" si="50"/>
        <v>1</v>
      </c>
      <c r="DO172">
        <f t="shared" ca="1" si="51"/>
        <v>1</v>
      </c>
    </row>
    <row r="173" spans="103:121" x14ac:dyDescent="0.25">
      <c r="CY173" s="1" t="s">
        <v>248</v>
      </c>
      <c r="CZ173" s="1" t="str">
        <f>$CZ$6</f>
        <v>Chester Wilkinson</v>
      </c>
      <c r="DA173" t="str">
        <f t="shared" ca="1" si="43"/>
        <v/>
      </c>
      <c r="DB173">
        <f t="shared" ca="1" si="46"/>
        <v>0</v>
      </c>
      <c r="DC173">
        <f t="shared" ca="1" si="47"/>
        <v>0</v>
      </c>
      <c r="DD173">
        <f t="shared" ca="1" si="48"/>
        <v>0</v>
      </c>
      <c r="DE173" t="str">
        <f t="shared" ca="1" si="44"/>
        <v/>
      </c>
      <c r="DF173" s="1" t="str">
        <f ca="1">IFERROR(DF172-DB172-DC172-DD172,"")</f>
        <v/>
      </c>
      <c r="DG173" s="1">
        <f ca="1">IF(DF173&lt;1,"",DG172)</f>
        <v>-183</v>
      </c>
      <c r="DH173" t="str">
        <f t="shared" ca="1" si="53"/>
        <v xml:space="preserve"> </v>
      </c>
      <c r="DK173">
        <f t="shared" ca="1" si="49"/>
        <v>1</v>
      </c>
      <c r="DM173">
        <f t="shared" ca="1" si="45"/>
        <v>1</v>
      </c>
      <c r="DN173">
        <f t="shared" ca="1" si="50"/>
        <v>1</v>
      </c>
      <c r="DO173">
        <f t="shared" ca="1" si="51"/>
        <v>1</v>
      </c>
    </row>
    <row r="174" spans="103:121" x14ac:dyDescent="0.25">
      <c r="CY174" s="1" t="s">
        <v>249</v>
      </c>
      <c r="CZ174" s="1" t="str">
        <f>$CZ$7</f>
        <v>Alexander Ashley</v>
      </c>
      <c r="DA174" t="str">
        <f t="shared" ca="1" si="43"/>
        <v/>
      </c>
      <c r="DB174">
        <f t="shared" ca="1" si="46"/>
        <v>0</v>
      </c>
      <c r="DC174">
        <f t="shared" ca="1" si="47"/>
        <v>0</v>
      </c>
      <c r="DD174">
        <f t="shared" ca="1" si="48"/>
        <v>0</v>
      </c>
      <c r="DE174" t="str">
        <f t="shared" ca="1" si="44"/>
        <v/>
      </c>
      <c r="DF174" s="1" t="str">
        <f ca="1">IFERROR(IF(DG174&lt;1,"",DF173),"")</f>
        <v/>
      </c>
      <c r="DG174" s="1">
        <f ca="1">IFERROR(DG173-DB173-DC173-DD173,"")</f>
        <v>-183</v>
      </c>
      <c r="DH174" t="str">
        <f t="shared" ca="1" si="53"/>
        <v xml:space="preserve"> </v>
      </c>
      <c r="DK174">
        <f t="shared" ca="1" si="49"/>
        <v>1</v>
      </c>
      <c r="DM174">
        <f t="shared" ca="1" si="45"/>
        <v>1</v>
      </c>
      <c r="DN174">
        <f t="shared" ca="1" si="50"/>
        <v>1</v>
      </c>
      <c r="DO174">
        <f t="shared" ca="1" si="51"/>
        <v>1</v>
      </c>
    </row>
    <row r="175" spans="103:121" x14ac:dyDescent="0.25">
      <c r="DF175" s="34"/>
      <c r="DG175" s="34"/>
    </row>
  </sheetData>
  <mergeCells count="5">
    <mergeCell ref="DA8:DG8"/>
    <mergeCell ref="DQ9:DQ13"/>
    <mergeCell ref="DA10:DG10"/>
    <mergeCell ref="DB66:DD67"/>
    <mergeCell ref="DA68:DG68"/>
  </mergeCells>
  <conditionalFormatting sqref="DF125:DG153">
    <cfRule type="cellIs" dxfId="9" priority="5" operator="lessThan">
      <formula>1</formula>
    </cfRule>
  </conditionalFormatting>
  <conditionalFormatting sqref="DF154:DG167">
    <cfRule type="cellIs" dxfId="8" priority="4" operator="lessThan">
      <formula>1</formula>
    </cfRule>
  </conditionalFormatting>
  <conditionalFormatting sqref="DF168:DG171">
    <cfRule type="cellIs" dxfId="7" priority="3" operator="lessThan">
      <formula>1</formula>
    </cfRule>
  </conditionalFormatting>
  <conditionalFormatting sqref="DF172:DG173">
    <cfRule type="cellIs" dxfId="6" priority="2" operator="lessThan">
      <formula>1</formula>
    </cfRule>
  </conditionalFormatting>
  <conditionalFormatting sqref="DF174:DG174">
    <cfRule type="cellIs" dxfId="5" priority="1" operator="lessThan">
      <formula>1</formula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0E15E54-7D83-4EA9-A5E7-227B3756850D}">
          <x14:formula1>
            <xm:f>Chars!$A$2:$A$30</xm:f>
          </x14:formula1>
          <xm:sqref>CZ6:CZ7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5AE75-8B8E-4888-ABE0-A3E19AC99C4D}">
  <dimension ref="A1:DY175"/>
  <sheetViews>
    <sheetView zoomScaleNormal="100" workbookViewId="0">
      <pane xSplit="1" ySplit="1" topLeftCell="CQ119" activePane="bottomRight" state="frozen"/>
      <selection pane="topRight" activeCell="B1" sqref="B1"/>
      <selection pane="bottomLeft" activeCell="A2" sqref="A2"/>
      <selection pane="bottomRight" activeCell="DH160" sqref="DH160"/>
    </sheetView>
  </sheetViews>
  <sheetFormatPr defaultRowHeight="15" x14ac:dyDescent="0.25"/>
  <cols>
    <col min="1" max="1" width="9.140625" style="1"/>
    <col min="2" max="2" width="4" style="1" customWidth="1"/>
    <col min="3" max="3" width="4" customWidth="1"/>
    <col min="4" max="102" width="3.7109375" customWidth="1"/>
    <col min="104" max="104" width="31.85546875" customWidth="1"/>
    <col min="106" max="106" width="10.28515625" bestFit="1" customWidth="1"/>
    <col min="108" max="108" width="10" customWidth="1"/>
    <col min="110" max="110" width="10.28515625" customWidth="1"/>
    <col min="126" max="126" width="20.42578125" customWidth="1"/>
    <col min="127" max="127" width="21.42578125" customWidth="1"/>
    <col min="129" max="129" width="28.140625" customWidth="1"/>
  </cols>
  <sheetData>
    <row r="1" spans="1:129" s="1" customFormat="1" ht="15.75" thickBot="1" x14ac:dyDescent="0.3">
      <c r="A1" s="1" t="s">
        <v>27</v>
      </c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  <c r="Z1" s="1">
        <v>24</v>
      </c>
      <c r="AA1" s="1">
        <v>25</v>
      </c>
      <c r="AB1" s="1">
        <v>26</v>
      </c>
      <c r="AC1" s="1">
        <v>27</v>
      </c>
      <c r="AD1" s="1">
        <v>28</v>
      </c>
      <c r="AE1" s="1">
        <v>29</v>
      </c>
      <c r="AF1" s="1">
        <v>30</v>
      </c>
      <c r="AG1" s="1">
        <v>31</v>
      </c>
      <c r="AH1" s="1">
        <v>32</v>
      </c>
      <c r="AI1" s="1">
        <v>33</v>
      </c>
      <c r="AJ1" s="1">
        <v>34</v>
      </c>
      <c r="AK1" s="1">
        <v>35</v>
      </c>
      <c r="AL1" s="1">
        <v>36</v>
      </c>
      <c r="AM1" s="1">
        <v>37</v>
      </c>
      <c r="AN1" s="1">
        <v>38</v>
      </c>
      <c r="AO1" s="1">
        <v>39</v>
      </c>
      <c r="AP1" s="1">
        <v>40</v>
      </c>
      <c r="AQ1" s="1">
        <v>41</v>
      </c>
      <c r="AR1" s="1">
        <v>42</v>
      </c>
      <c r="AS1" s="1">
        <v>43</v>
      </c>
      <c r="AT1" s="1">
        <v>44</v>
      </c>
      <c r="AU1" s="1">
        <v>45</v>
      </c>
      <c r="AV1" s="1">
        <v>46</v>
      </c>
      <c r="AW1" s="1">
        <v>47</v>
      </c>
      <c r="AX1" s="1">
        <v>48</v>
      </c>
      <c r="AY1" s="1">
        <v>49</v>
      </c>
      <c r="AZ1" s="1">
        <v>50</v>
      </c>
      <c r="BA1" s="1">
        <v>51</v>
      </c>
      <c r="BB1" s="1">
        <v>52</v>
      </c>
      <c r="BC1" s="1">
        <v>53</v>
      </c>
      <c r="BD1" s="1">
        <v>54</v>
      </c>
      <c r="BE1" s="1">
        <v>55</v>
      </c>
      <c r="BF1" s="1">
        <v>56</v>
      </c>
      <c r="BG1" s="1">
        <v>57</v>
      </c>
      <c r="BH1" s="1">
        <v>58</v>
      </c>
      <c r="BI1" s="1">
        <v>59</v>
      </c>
      <c r="BJ1" s="1">
        <v>60</v>
      </c>
      <c r="BK1" s="1">
        <v>61</v>
      </c>
      <c r="BL1" s="1">
        <v>62</v>
      </c>
      <c r="BM1" s="1">
        <v>63</v>
      </c>
      <c r="BN1" s="1">
        <v>64</v>
      </c>
      <c r="BO1" s="1">
        <v>65</v>
      </c>
      <c r="BP1" s="1">
        <v>66</v>
      </c>
      <c r="BQ1" s="1">
        <v>67</v>
      </c>
      <c r="BR1" s="1">
        <v>68</v>
      </c>
      <c r="BS1" s="1">
        <v>69</v>
      </c>
      <c r="BT1" s="1">
        <v>70</v>
      </c>
      <c r="BU1" s="1">
        <v>71</v>
      </c>
      <c r="BV1" s="1">
        <v>72</v>
      </c>
      <c r="BW1" s="1">
        <v>73</v>
      </c>
      <c r="BX1" s="1">
        <v>74</v>
      </c>
      <c r="BY1" s="1">
        <v>75</v>
      </c>
      <c r="BZ1" s="1">
        <v>76</v>
      </c>
      <c r="CA1" s="1">
        <v>77</v>
      </c>
      <c r="CB1" s="1">
        <v>78</v>
      </c>
      <c r="CC1" s="1">
        <v>79</v>
      </c>
      <c r="CD1" s="1">
        <v>80</v>
      </c>
      <c r="CE1" s="1">
        <v>81</v>
      </c>
      <c r="CF1" s="1">
        <v>82</v>
      </c>
      <c r="CG1" s="1">
        <v>83</v>
      </c>
      <c r="CH1" s="1">
        <v>84</v>
      </c>
      <c r="CI1" s="1">
        <v>85</v>
      </c>
      <c r="CJ1" s="1">
        <v>86</v>
      </c>
      <c r="CK1" s="1">
        <v>87</v>
      </c>
      <c r="CL1" s="1">
        <v>88</v>
      </c>
      <c r="CM1" s="1">
        <v>89</v>
      </c>
      <c r="CN1" s="1">
        <v>90</v>
      </c>
      <c r="CO1" s="1">
        <v>91</v>
      </c>
      <c r="CP1" s="1">
        <v>92</v>
      </c>
      <c r="CQ1" s="1">
        <v>93</v>
      </c>
      <c r="CR1" s="1">
        <v>94</v>
      </c>
      <c r="CS1" s="1">
        <v>95</v>
      </c>
      <c r="CT1" s="1">
        <v>96</v>
      </c>
      <c r="CU1" s="1">
        <v>97</v>
      </c>
      <c r="CV1" s="1">
        <v>98</v>
      </c>
      <c r="CW1" s="1">
        <v>99</v>
      </c>
      <c r="DA1" s="6" t="s">
        <v>0</v>
      </c>
      <c r="DB1" s="6" t="s">
        <v>1</v>
      </c>
      <c r="DC1" s="6" t="s">
        <v>2</v>
      </c>
      <c r="DD1" s="6" t="s">
        <v>3</v>
      </c>
      <c r="DE1" s="7" t="s">
        <v>4</v>
      </c>
      <c r="DF1" s="7" t="s">
        <v>5</v>
      </c>
      <c r="DG1" s="7" t="s">
        <v>6</v>
      </c>
    </row>
    <row r="2" spans="1:129" ht="16.5" thickBot="1" x14ac:dyDescent="0.3">
      <c r="A2" s="1">
        <v>40</v>
      </c>
      <c r="B2" s="5">
        <v>0</v>
      </c>
      <c r="C2" s="5">
        <v>0</v>
      </c>
      <c r="D2" s="5">
        <v>0</v>
      </c>
      <c r="E2" s="5">
        <v>0</v>
      </c>
      <c r="F2" s="5">
        <v>0</v>
      </c>
      <c r="G2" s="5">
        <v>0</v>
      </c>
      <c r="H2" s="5">
        <v>0</v>
      </c>
      <c r="I2" s="5">
        <v>0</v>
      </c>
      <c r="J2" s="5">
        <v>0</v>
      </c>
      <c r="K2" s="5">
        <v>0</v>
      </c>
      <c r="L2" s="5">
        <v>0</v>
      </c>
      <c r="M2" s="5">
        <v>0</v>
      </c>
      <c r="N2" s="5">
        <v>0</v>
      </c>
      <c r="O2" s="5">
        <v>0</v>
      </c>
      <c r="P2" s="5">
        <v>0</v>
      </c>
      <c r="Q2" s="5">
        <v>0</v>
      </c>
      <c r="R2" s="5">
        <v>0</v>
      </c>
      <c r="S2" s="5">
        <v>0</v>
      </c>
      <c r="T2" s="5">
        <v>0</v>
      </c>
      <c r="U2" s="5">
        <v>0</v>
      </c>
      <c r="V2" s="5">
        <v>0</v>
      </c>
      <c r="W2" s="5">
        <v>0</v>
      </c>
      <c r="X2" s="5">
        <v>0</v>
      </c>
      <c r="Y2" s="5">
        <v>0</v>
      </c>
      <c r="Z2" s="5">
        <v>0</v>
      </c>
      <c r="AA2" s="5">
        <v>0</v>
      </c>
      <c r="AB2" s="5">
        <v>0</v>
      </c>
      <c r="AC2" s="5">
        <v>0</v>
      </c>
      <c r="AD2" s="5">
        <v>0</v>
      </c>
      <c r="AE2" s="5">
        <v>0</v>
      </c>
      <c r="AF2" s="4">
        <v>1</v>
      </c>
      <c r="AG2" s="4">
        <v>1</v>
      </c>
      <c r="AH2" s="4">
        <v>1</v>
      </c>
      <c r="AI2" s="4">
        <v>1</v>
      </c>
      <c r="AJ2" s="4">
        <v>1</v>
      </c>
      <c r="AK2" s="4">
        <v>1</v>
      </c>
      <c r="AL2" s="4">
        <v>1</v>
      </c>
      <c r="AM2" s="4">
        <v>1</v>
      </c>
      <c r="AN2" s="4">
        <v>1</v>
      </c>
      <c r="AO2" s="4">
        <v>1</v>
      </c>
      <c r="AP2" s="4">
        <v>1</v>
      </c>
      <c r="AQ2" s="4">
        <v>1</v>
      </c>
      <c r="AR2" s="4">
        <v>1</v>
      </c>
      <c r="AS2" s="4">
        <v>1</v>
      </c>
      <c r="AT2" s="4">
        <v>1</v>
      </c>
      <c r="AU2" s="4">
        <v>1</v>
      </c>
      <c r="AV2" s="4">
        <v>1</v>
      </c>
      <c r="AW2" s="4">
        <v>1</v>
      </c>
      <c r="AX2" s="4">
        <v>1</v>
      </c>
      <c r="AY2" s="4">
        <v>1</v>
      </c>
      <c r="AZ2" s="4">
        <v>1</v>
      </c>
      <c r="BA2" s="4">
        <v>1</v>
      </c>
      <c r="BB2" s="4">
        <v>1</v>
      </c>
      <c r="BC2" s="4">
        <v>1</v>
      </c>
      <c r="BD2" s="4">
        <v>1</v>
      </c>
      <c r="BE2" s="4">
        <v>1</v>
      </c>
      <c r="BF2" s="4">
        <v>1</v>
      </c>
      <c r="BG2" s="4">
        <v>1</v>
      </c>
      <c r="BH2" s="4">
        <v>1</v>
      </c>
      <c r="BI2" s="4">
        <v>1</v>
      </c>
      <c r="BJ2" s="3">
        <v>3</v>
      </c>
      <c r="BK2" s="3">
        <v>3</v>
      </c>
      <c r="BL2" s="3">
        <v>3</v>
      </c>
      <c r="BM2" s="3">
        <v>3</v>
      </c>
      <c r="BN2" s="3">
        <v>3</v>
      </c>
      <c r="BO2" s="3">
        <v>3</v>
      </c>
      <c r="BP2" s="3">
        <v>3</v>
      </c>
      <c r="BQ2" s="3">
        <v>3</v>
      </c>
      <c r="BR2" s="3">
        <v>3</v>
      </c>
      <c r="BS2" s="3">
        <v>3</v>
      </c>
      <c r="BT2" s="3">
        <v>3</v>
      </c>
      <c r="BU2" s="3">
        <v>3</v>
      </c>
      <c r="BV2" s="3">
        <v>3</v>
      </c>
      <c r="BW2" s="3">
        <v>3</v>
      </c>
      <c r="BX2" s="3">
        <v>3</v>
      </c>
      <c r="BY2" s="3">
        <v>3</v>
      </c>
      <c r="BZ2" s="3">
        <v>3</v>
      </c>
      <c r="CA2" s="3">
        <v>3</v>
      </c>
      <c r="CB2" s="3">
        <v>3</v>
      </c>
      <c r="CC2" s="3">
        <v>3</v>
      </c>
      <c r="CD2" s="3">
        <v>3</v>
      </c>
      <c r="CE2" s="3">
        <v>3</v>
      </c>
      <c r="CF2" s="3">
        <v>3</v>
      </c>
      <c r="CG2" s="3">
        <v>3</v>
      </c>
      <c r="CH2" s="3">
        <v>3</v>
      </c>
      <c r="CI2" s="3">
        <v>3</v>
      </c>
      <c r="CJ2" s="3">
        <v>3</v>
      </c>
      <c r="CK2" s="3">
        <v>3</v>
      </c>
      <c r="CL2" s="3">
        <v>3</v>
      </c>
      <c r="CM2" s="3">
        <v>3</v>
      </c>
      <c r="CN2" s="2">
        <v>5</v>
      </c>
      <c r="CO2" s="2">
        <v>5</v>
      </c>
      <c r="CP2" s="2">
        <v>5</v>
      </c>
      <c r="CQ2" s="2">
        <v>5</v>
      </c>
      <c r="CR2" s="2">
        <v>5</v>
      </c>
      <c r="CS2" s="2">
        <v>5</v>
      </c>
      <c r="CT2" s="2">
        <v>5</v>
      </c>
      <c r="CU2" s="2">
        <v>5</v>
      </c>
      <c r="CV2" s="2">
        <v>5</v>
      </c>
      <c r="CW2" s="2">
        <v>5</v>
      </c>
      <c r="CZ2" s="1" t="s">
        <v>24</v>
      </c>
      <c r="DA2">
        <v>1</v>
      </c>
      <c r="DB2">
        <v>10</v>
      </c>
      <c r="DC2">
        <v>20</v>
      </c>
      <c r="DD2">
        <v>30</v>
      </c>
      <c r="DE2">
        <v>40</v>
      </c>
      <c r="DF2">
        <v>30</v>
      </c>
      <c r="DG2">
        <v>20</v>
      </c>
      <c r="DT2" s="10" t="s">
        <v>29</v>
      </c>
      <c r="DU2" s="10" t="s">
        <v>30</v>
      </c>
      <c r="DV2" s="10" t="s">
        <v>31</v>
      </c>
      <c r="DW2" s="10" t="s">
        <v>32</v>
      </c>
      <c r="DX2" s="11">
        <v>2</v>
      </c>
      <c r="DY2" s="10" t="s">
        <v>101</v>
      </c>
    </row>
    <row r="3" spans="1:129" ht="39.75" customHeight="1" thickBot="1" x14ac:dyDescent="0.3">
      <c r="A3" s="1">
        <v>39</v>
      </c>
      <c r="B3" s="5">
        <v>0</v>
      </c>
      <c r="C3" s="5">
        <v>0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  <c r="J3" s="5">
        <v>0</v>
      </c>
      <c r="K3" s="5">
        <v>0</v>
      </c>
      <c r="L3" s="5">
        <v>0</v>
      </c>
      <c r="M3" s="5">
        <v>0</v>
      </c>
      <c r="N3" s="5">
        <v>0</v>
      </c>
      <c r="O3" s="5">
        <v>0</v>
      </c>
      <c r="P3" s="5">
        <v>0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5">
        <v>0</v>
      </c>
      <c r="X3" s="5">
        <v>0</v>
      </c>
      <c r="Y3" s="5">
        <v>0</v>
      </c>
      <c r="Z3" s="5">
        <v>0</v>
      </c>
      <c r="AA3" s="5">
        <v>0</v>
      </c>
      <c r="AB3" s="5">
        <v>0</v>
      </c>
      <c r="AC3" s="5">
        <v>0</v>
      </c>
      <c r="AD3" s="5">
        <v>0</v>
      </c>
      <c r="AE3" s="5">
        <v>0</v>
      </c>
      <c r="AF3" s="5">
        <v>0</v>
      </c>
      <c r="AG3" s="5">
        <v>0</v>
      </c>
      <c r="AH3" s="5">
        <v>0</v>
      </c>
      <c r="AI3" s="5">
        <v>0</v>
      </c>
      <c r="AJ3" s="5">
        <v>0</v>
      </c>
      <c r="AK3" s="4">
        <v>1</v>
      </c>
      <c r="AL3" s="4">
        <v>1</v>
      </c>
      <c r="AM3" s="4">
        <v>1</v>
      </c>
      <c r="AN3" s="4">
        <v>1</v>
      </c>
      <c r="AO3" s="4">
        <v>1</v>
      </c>
      <c r="AP3" s="4">
        <v>1</v>
      </c>
      <c r="AQ3" s="4">
        <v>1</v>
      </c>
      <c r="AR3" s="4">
        <v>1</v>
      </c>
      <c r="AS3" s="4">
        <v>1</v>
      </c>
      <c r="AT3" s="4">
        <v>1</v>
      </c>
      <c r="AU3" s="4">
        <v>1</v>
      </c>
      <c r="AV3" s="4">
        <v>1</v>
      </c>
      <c r="AW3" s="4">
        <v>1</v>
      </c>
      <c r="AX3" s="4">
        <v>1</v>
      </c>
      <c r="AY3" s="4">
        <v>1</v>
      </c>
      <c r="AZ3" s="4">
        <v>1</v>
      </c>
      <c r="BA3" s="4">
        <v>1</v>
      </c>
      <c r="BB3" s="4">
        <v>1</v>
      </c>
      <c r="BC3" s="4">
        <v>1</v>
      </c>
      <c r="BD3" s="4">
        <v>1</v>
      </c>
      <c r="BE3" s="4">
        <v>1</v>
      </c>
      <c r="BF3" s="4">
        <v>1</v>
      </c>
      <c r="BG3" s="4">
        <v>1</v>
      </c>
      <c r="BH3" s="4">
        <v>1</v>
      </c>
      <c r="BI3" s="4">
        <v>1</v>
      </c>
      <c r="BJ3" s="4">
        <v>1</v>
      </c>
      <c r="BK3" s="4">
        <v>1</v>
      </c>
      <c r="BL3" s="4">
        <v>1</v>
      </c>
      <c r="BM3" s="4">
        <v>1</v>
      </c>
      <c r="BN3" s="4">
        <v>1</v>
      </c>
      <c r="BO3" s="3">
        <v>3</v>
      </c>
      <c r="BP3" s="3">
        <v>3</v>
      </c>
      <c r="BQ3" s="3">
        <v>3</v>
      </c>
      <c r="BR3" s="3">
        <v>3</v>
      </c>
      <c r="BS3" s="3">
        <v>3</v>
      </c>
      <c r="BT3" s="3">
        <v>3</v>
      </c>
      <c r="BU3" s="3">
        <v>3</v>
      </c>
      <c r="BV3" s="3">
        <v>3</v>
      </c>
      <c r="BW3" s="3">
        <v>3</v>
      </c>
      <c r="BX3" s="3">
        <v>3</v>
      </c>
      <c r="BY3" s="3">
        <v>3</v>
      </c>
      <c r="BZ3" s="3">
        <v>3</v>
      </c>
      <c r="CA3" s="3">
        <v>3</v>
      </c>
      <c r="CB3" s="3">
        <v>3</v>
      </c>
      <c r="CC3" s="3">
        <v>3</v>
      </c>
      <c r="CD3" s="3">
        <v>3</v>
      </c>
      <c r="CE3" s="3">
        <v>3</v>
      </c>
      <c r="CF3" s="3">
        <v>3</v>
      </c>
      <c r="CG3" s="3">
        <v>3</v>
      </c>
      <c r="CH3" s="3">
        <v>3</v>
      </c>
      <c r="CI3" s="3">
        <v>3</v>
      </c>
      <c r="CJ3" s="3">
        <v>3</v>
      </c>
      <c r="CK3" s="3">
        <v>3</v>
      </c>
      <c r="CL3" s="3">
        <v>3</v>
      </c>
      <c r="CM3" s="3">
        <v>3</v>
      </c>
      <c r="CN3" s="3">
        <v>3</v>
      </c>
      <c r="CO3" s="3">
        <v>3</v>
      </c>
      <c r="CP3" s="3">
        <v>3</v>
      </c>
      <c r="CQ3" s="3">
        <v>3</v>
      </c>
      <c r="CR3" s="2">
        <v>5</v>
      </c>
      <c r="CS3" s="2">
        <v>5</v>
      </c>
      <c r="CT3" s="2">
        <v>5</v>
      </c>
      <c r="CU3" s="2">
        <v>5</v>
      </c>
      <c r="CV3" s="2">
        <v>5</v>
      </c>
      <c r="CW3" s="2">
        <v>5</v>
      </c>
      <c r="CZ3" s="1" t="s">
        <v>7</v>
      </c>
      <c r="DA3">
        <v>50</v>
      </c>
      <c r="DB3">
        <v>20</v>
      </c>
      <c r="DC3">
        <v>90</v>
      </c>
      <c r="DD3">
        <v>80</v>
      </c>
      <c r="DE3">
        <v>70</v>
      </c>
      <c r="DF3">
        <v>60</v>
      </c>
      <c r="DG3">
        <v>50</v>
      </c>
      <c r="DI3" t="s">
        <v>106</v>
      </c>
      <c r="DT3" s="10" t="s">
        <v>33</v>
      </c>
      <c r="DU3" s="10" t="s">
        <v>34</v>
      </c>
      <c r="DV3" s="10" t="s">
        <v>35</v>
      </c>
      <c r="DW3" s="10" t="s">
        <v>36</v>
      </c>
      <c r="DX3" s="11">
        <v>2</v>
      </c>
      <c r="DY3" s="10" t="s">
        <v>102</v>
      </c>
    </row>
    <row r="4" spans="1:129" ht="27" customHeight="1" thickBot="1" x14ac:dyDescent="0.3">
      <c r="A4" s="1">
        <v>38</v>
      </c>
      <c r="B4" s="5">
        <v>0</v>
      </c>
      <c r="C4" s="5">
        <v>0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  <c r="J4" s="5">
        <v>0</v>
      </c>
      <c r="K4" s="5">
        <v>0</v>
      </c>
      <c r="L4" s="5">
        <v>0</v>
      </c>
      <c r="M4" s="5">
        <v>0</v>
      </c>
      <c r="N4" s="5">
        <v>0</v>
      </c>
      <c r="O4" s="5">
        <v>0</v>
      </c>
      <c r="P4" s="5">
        <v>0</v>
      </c>
      <c r="Q4" s="5">
        <v>0</v>
      </c>
      <c r="R4" s="5">
        <v>0</v>
      </c>
      <c r="S4" s="5">
        <v>0</v>
      </c>
      <c r="T4" s="5">
        <v>0</v>
      </c>
      <c r="U4" s="5">
        <v>0</v>
      </c>
      <c r="V4" s="5">
        <v>0</v>
      </c>
      <c r="W4" s="5">
        <v>0</v>
      </c>
      <c r="X4" s="5">
        <v>0</v>
      </c>
      <c r="Y4" s="5">
        <v>0</v>
      </c>
      <c r="Z4" s="5">
        <v>0</v>
      </c>
      <c r="AA4" s="5">
        <v>0</v>
      </c>
      <c r="AB4" s="5">
        <v>0</v>
      </c>
      <c r="AC4" s="5">
        <v>0</v>
      </c>
      <c r="AD4" s="5">
        <v>0</v>
      </c>
      <c r="AE4" s="5">
        <v>0</v>
      </c>
      <c r="AF4" s="5">
        <v>0</v>
      </c>
      <c r="AG4" s="5">
        <v>0</v>
      </c>
      <c r="AH4" s="5">
        <v>0</v>
      </c>
      <c r="AI4" s="5">
        <v>0</v>
      </c>
      <c r="AJ4" s="5">
        <v>0</v>
      </c>
      <c r="AK4" s="4">
        <v>1</v>
      </c>
      <c r="AL4" s="4">
        <v>1</v>
      </c>
      <c r="AM4" s="4">
        <v>1</v>
      </c>
      <c r="AN4" s="4">
        <v>1</v>
      </c>
      <c r="AO4" s="4">
        <v>1</v>
      </c>
      <c r="AP4" s="4">
        <v>1</v>
      </c>
      <c r="AQ4" s="4">
        <v>1</v>
      </c>
      <c r="AR4" s="4">
        <v>1</v>
      </c>
      <c r="AS4" s="4">
        <v>1</v>
      </c>
      <c r="AT4" s="4">
        <v>1</v>
      </c>
      <c r="AU4" s="4">
        <v>1</v>
      </c>
      <c r="AV4" s="4">
        <v>1</v>
      </c>
      <c r="AW4" s="4">
        <v>1</v>
      </c>
      <c r="AX4" s="4">
        <v>1</v>
      </c>
      <c r="AY4" s="4">
        <v>1</v>
      </c>
      <c r="AZ4" s="4">
        <v>1</v>
      </c>
      <c r="BA4" s="4">
        <v>1</v>
      </c>
      <c r="BB4" s="4">
        <v>1</v>
      </c>
      <c r="BC4" s="4">
        <v>1</v>
      </c>
      <c r="BD4" s="4">
        <v>1</v>
      </c>
      <c r="BE4" s="4">
        <v>1</v>
      </c>
      <c r="BF4" s="4">
        <v>1</v>
      </c>
      <c r="BG4" s="4">
        <v>1</v>
      </c>
      <c r="BH4" s="4">
        <v>1</v>
      </c>
      <c r="BI4" s="4">
        <v>1</v>
      </c>
      <c r="BJ4" s="4">
        <v>1</v>
      </c>
      <c r="BK4" s="4">
        <v>1</v>
      </c>
      <c r="BL4" s="4">
        <v>1</v>
      </c>
      <c r="BM4" s="4">
        <v>1</v>
      </c>
      <c r="BN4" s="4">
        <v>1</v>
      </c>
      <c r="BO4" s="3">
        <v>3</v>
      </c>
      <c r="BP4" s="3">
        <v>3</v>
      </c>
      <c r="BQ4" s="3">
        <v>3</v>
      </c>
      <c r="BR4" s="3">
        <v>3</v>
      </c>
      <c r="BS4" s="3">
        <v>3</v>
      </c>
      <c r="BT4" s="3">
        <v>3</v>
      </c>
      <c r="BU4" s="3">
        <v>3</v>
      </c>
      <c r="BV4" s="3">
        <v>3</v>
      </c>
      <c r="BW4" s="3">
        <v>3</v>
      </c>
      <c r="BX4" s="3">
        <v>3</v>
      </c>
      <c r="BY4" s="3">
        <v>3</v>
      </c>
      <c r="BZ4" s="3">
        <v>3</v>
      </c>
      <c r="CA4" s="3">
        <v>3</v>
      </c>
      <c r="CB4" s="3">
        <v>3</v>
      </c>
      <c r="CC4" s="3">
        <v>3</v>
      </c>
      <c r="CD4" s="3">
        <v>3</v>
      </c>
      <c r="CE4" s="3">
        <v>3</v>
      </c>
      <c r="CF4" s="3">
        <v>3</v>
      </c>
      <c r="CG4" s="3">
        <v>3</v>
      </c>
      <c r="CH4" s="3">
        <v>3</v>
      </c>
      <c r="CI4" s="3">
        <v>3</v>
      </c>
      <c r="CJ4" s="3">
        <v>3</v>
      </c>
      <c r="CK4" s="3">
        <v>3</v>
      </c>
      <c r="CL4" s="3">
        <v>3</v>
      </c>
      <c r="CM4" s="3">
        <v>3</v>
      </c>
      <c r="CN4" s="3">
        <v>3</v>
      </c>
      <c r="CO4" s="3">
        <v>3</v>
      </c>
      <c r="CP4" s="3">
        <v>3</v>
      </c>
      <c r="CQ4" s="3">
        <v>3</v>
      </c>
      <c r="CR4" s="2">
        <v>5</v>
      </c>
      <c r="CS4" s="2">
        <v>5</v>
      </c>
      <c r="CT4" s="2">
        <v>5</v>
      </c>
      <c r="CU4" s="2">
        <v>5</v>
      </c>
      <c r="CV4" s="2">
        <v>5</v>
      </c>
      <c r="CW4" s="2">
        <v>5</v>
      </c>
      <c r="CZ4" s="1" t="s">
        <v>8</v>
      </c>
      <c r="DA4">
        <f>INDEX($B$2:$CW$42, MATCH(DA2,$A$2:$A$42,0), MATCH(DA3,$B$1:$CW$1,0))</f>
        <v>0</v>
      </c>
      <c r="DB4">
        <f t="shared" ref="DB4:DG4" si="0">INDEX($B$2:$CW$42, MATCH(DB2,$A$2:$A$42,0), MATCH(DB3,$B$1:$CW$1,0))</f>
        <v>0</v>
      </c>
      <c r="DC4">
        <f t="shared" si="0"/>
        <v>3</v>
      </c>
      <c r="DD4">
        <f t="shared" si="0"/>
        <v>3</v>
      </c>
      <c r="DE4">
        <f t="shared" si="0"/>
        <v>3</v>
      </c>
      <c r="DF4">
        <f t="shared" si="0"/>
        <v>1</v>
      </c>
      <c r="DG4">
        <f t="shared" si="0"/>
        <v>1</v>
      </c>
      <c r="DI4">
        <v>1</v>
      </c>
      <c r="DT4" s="10" t="s">
        <v>37</v>
      </c>
      <c r="DU4" s="10" t="s">
        <v>38</v>
      </c>
      <c r="DV4" s="10" t="s">
        <v>39</v>
      </c>
      <c r="DW4" s="10" t="s">
        <v>40</v>
      </c>
      <c r="DX4" s="11" t="s">
        <v>41</v>
      </c>
      <c r="DY4" s="28" t="s">
        <v>117</v>
      </c>
    </row>
    <row r="5" spans="1:129" ht="16.5" thickBot="1" x14ac:dyDescent="0.3">
      <c r="A5" s="1">
        <v>37</v>
      </c>
      <c r="B5" s="5">
        <v>0</v>
      </c>
      <c r="C5" s="5">
        <v>0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5">
        <v>0</v>
      </c>
      <c r="O5" s="5">
        <v>0</v>
      </c>
      <c r="P5" s="5">
        <v>0</v>
      </c>
      <c r="Q5" s="5">
        <v>0</v>
      </c>
      <c r="R5" s="5">
        <v>0</v>
      </c>
      <c r="S5" s="5">
        <v>0</v>
      </c>
      <c r="T5" s="5">
        <v>0</v>
      </c>
      <c r="U5" s="5">
        <v>0</v>
      </c>
      <c r="V5" s="5">
        <v>0</v>
      </c>
      <c r="W5" s="5">
        <v>0</v>
      </c>
      <c r="X5" s="5">
        <v>0</v>
      </c>
      <c r="Y5" s="5">
        <v>0</v>
      </c>
      <c r="Z5" s="5">
        <v>0</v>
      </c>
      <c r="AA5" s="5">
        <v>0</v>
      </c>
      <c r="AB5" s="5">
        <v>0</v>
      </c>
      <c r="AC5" s="5">
        <v>0</v>
      </c>
      <c r="AD5" s="5">
        <v>0</v>
      </c>
      <c r="AE5" s="5">
        <v>0</v>
      </c>
      <c r="AF5" s="5">
        <v>0</v>
      </c>
      <c r="AG5" s="5">
        <v>0</v>
      </c>
      <c r="AH5" s="5">
        <v>0</v>
      </c>
      <c r="AI5" s="5">
        <v>0</v>
      </c>
      <c r="AJ5" s="5">
        <v>0</v>
      </c>
      <c r="AK5" s="4">
        <v>1</v>
      </c>
      <c r="AL5" s="4">
        <v>1</v>
      </c>
      <c r="AM5" s="4">
        <v>1</v>
      </c>
      <c r="AN5" s="4">
        <v>1</v>
      </c>
      <c r="AO5" s="4">
        <v>1</v>
      </c>
      <c r="AP5" s="4">
        <v>1</v>
      </c>
      <c r="AQ5" s="4">
        <v>1</v>
      </c>
      <c r="AR5" s="4">
        <v>1</v>
      </c>
      <c r="AS5" s="4">
        <v>1</v>
      </c>
      <c r="AT5" s="4">
        <v>1</v>
      </c>
      <c r="AU5" s="4">
        <v>1</v>
      </c>
      <c r="AV5" s="4">
        <v>1</v>
      </c>
      <c r="AW5" s="4">
        <v>1</v>
      </c>
      <c r="AX5" s="4">
        <v>1</v>
      </c>
      <c r="AY5" s="4">
        <v>1</v>
      </c>
      <c r="AZ5" s="4">
        <v>1</v>
      </c>
      <c r="BA5" s="4">
        <v>1</v>
      </c>
      <c r="BB5" s="4">
        <v>1</v>
      </c>
      <c r="BC5" s="4">
        <v>1</v>
      </c>
      <c r="BD5" s="4">
        <v>1</v>
      </c>
      <c r="BE5" s="4">
        <v>1</v>
      </c>
      <c r="BF5" s="4">
        <v>1</v>
      </c>
      <c r="BG5" s="4">
        <v>1</v>
      </c>
      <c r="BH5" s="4">
        <v>1</v>
      </c>
      <c r="BI5" s="4">
        <v>1</v>
      </c>
      <c r="BJ5" s="4">
        <v>1</v>
      </c>
      <c r="BK5" s="4">
        <v>1</v>
      </c>
      <c r="BL5" s="4">
        <v>1</v>
      </c>
      <c r="BM5" s="4">
        <v>1</v>
      </c>
      <c r="BN5" s="4">
        <v>1</v>
      </c>
      <c r="BO5" s="3">
        <v>3</v>
      </c>
      <c r="BP5" s="3">
        <v>3</v>
      </c>
      <c r="BQ5" s="3">
        <v>3</v>
      </c>
      <c r="BR5" s="3">
        <v>3</v>
      </c>
      <c r="BS5" s="3">
        <v>3</v>
      </c>
      <c r="BT5" s="3">
        <v>3</v>
      </c>
      <c r="BU5" s="3">
        <v>3</v>
      </c>
      <c r="BV5" s="3">
        <v>3</v>
      </c>
      <c r="BW5" s="3">
        <v>3</v>
      </c>
      <c r="BX5" s="3">
        <v>3</v>
      </c>
      <c r="BY5" s="3">
        <v>3</v>
      </c>
      <c r="BZ5" s="3">
        <v>3</v>
      </c>
      <c r="CA5" s="3">
        <v>3</v>
      </c>
      <c r="CB5" s="3">
        <v>3</v>
      </c>
      <c r="CC5" s="3">
        <v>3</v>
      </c>
      <c r="CD5" s="3">
        <v>3</v>
      </c>
      <c r="CE5" s="3">
        <v>3</v>
      </c>
      <c r="CF5" s="3">
        <v>3</v>
      </c>
      <c r="CG5" s="3">
        <v>3</v>
      </c>
      <c r="CH5" s="3">
        <v>3</v>
      </c>
      <c r="CI5" s="3">
        <v>3</v>
      </c>
      <c r="CJ5" s="3">
        <v>3</v>
      </c>
      <c r="CK5" s="3">
        <v>3</v>
      </c>
      <c r="CL5" s="3">
        <v>3</v>
      </c>
      <c r="CM5" s="3">
        <v>3</v>
      </c>
      <c r="CN5" s="3">
        <v>3</v>
      </c>
      <c r="CO5" s="3">
        <v>3</v>
      </c>
      <c r="CP5" s="3">
        <v>3</v>
      </c>
      <c r="CQ5" s="3">
        <v>3</v>
      </c>
      <c r="CR5" s="2">
        <v>5</v>
      </c>
      <c r="CS5" s="2">
        <v>5</v>
      </c>
      <c r="CT5" s="2">
        <v>5</v>
      </c>
      <c r="CU5" s="2">
        <v>5</v>
      </c>
      <c r="CV5" s="2">
        <v>5</v>
      </c>
      <c r="CW5" s="2">
        <v>5</v>
      </c>
      <c r="DH5" t="s">
        <v>87</v>
      </c>
      <c r="DI5" t="s">
        <v>105</v>
      </c>
      <c r="DJ5" s="39" t="s">
        <v>227</v>
      </c>
      <c r="DK5" s="39" t="s">
        <v>228</v>
      </c>
      <c r="DL5" s="39" t="s">
        <v>229</v>
      </c>
      <c r="DT5" s="10" t="s">
        <v>42</v>
      </c>
      <c r="DU5" s="10" t="s">
        <v>34</v>
      </c>
      <c r="DV5" s="10" t="s">
        <v>43</v>
      </c>
      <c r="DW5" s="10" t="s">
        <v>44</v>
      </c>
      <c r="DX5" s="11" t="s">
        <v>45</v>
      </c>
      <c r="DY5" s="10" t="s">
        <v>103</v>
      </c>
    </row>
    <row r="6" spans="1:129" ht="16.5" thickBot="1" x14ac:dyDescent="0.3">
      <c r="A6" s="1">
        <v>36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5">
        <v>0</v>
      </c>
      <c r="S6" s="5">
        <v>0</v>
      </c>
      <c r="T6" s="5">
        <v>0</v>
      </c>
      <c r="U6" s="5">
        <v>0</v>
      </c>
      <c r="V6" s="5">
        <v>0</v>
      </c>
      <c r="W6" s="5">
        <v>0</v>
      </c>
      <c r="X6" s="5">
        <v>0</v>
      </c>
      <c r="Y6" s="5">
        <v>0</v>
      </c>
      <c r="Z6" s="5">
        <v>0</v>
      </c>
      <c r="AA6" s="5">
        <v>0</v>
      </c>
      <c r="AB6" s="5">
        <v>0</v>
      </c>
      <c r="AC6" s="5">
        <v>0</v>
      </c>
      <c r="AD6" s="5">
        <v>0</v>
      </c>
      <c r="AE6" s="5">
        <v>0</v>
      </c>
      <c r="AF6" s="5">
        <v>0</v>
      </c>
      <c r="AG6" s="5">
        <v>0</v>
      </c>
      <c r="AH6" s="5">
        <v>0</v>
      </c>
      <c r="AI6" s="5">
        <v>0</v>
      </c>
      <c r="AJ6" s="5">
        <v>0</v>
      </c>
      <c r="AK6" s="4">
        <v>1</v>
      </c>
      <c r="AL6" s="4">
        <v>1</v>
      </c>
      <c r="AM6" s="4">
        <v>1</v>
      </c>
      <c r="AN6" s="4">
        <v>1</v>
      </c>
      <c r="AO6" s="4">
        <v>1</v>
      </c>
      <c r="AP6" s="4">
        <v>1</v>
      </c>
      <c r="AQ6" s="4">
        <v>1</v>
      </c>
      <c r="AR6" s="4">
        <v>1</v>
      </c>
      <c r="AS6" s="4">
        <v>1</v>
      </c>
      <c r="AT6" s="4">
        <v>1</v>
      </c>
      <c r="AU6" s="4">
        <v>1</v>
      </c>
      <c r="AV6" s="4">
        <v>1</v>
      </c>
      <c r="AW6" s="4">
        <v>1</v>
      </c>
      <c r="AX6" s="4">
        <v>1</v>
      </c>
      <c r="AY6" s="4">
        <v>1</v>
      </c>
      <c r="AZ6" s="4">
        <v>1</v>
      </c>
      <c r="BA6" s="4">
        <v>1</v>
      </c>
      <c r="BB6" s="4">
        <v>1</v>
      </c>
      <c r="BC6" s="4">
        <v>1</v>
      </c>
      <c r="BD6" s="4">
        <v>1</v>
      </c>
      <c r="BE6" s="4">
        <v>1</v>
      </c>
      <c r="BF6" s="4">
        <v>1</v>
      </c>
      <c r="BG6" s="4">
        <v>1</v>
      </c>
      <c r="BH6" s="4">
        <v>1</v>
      </c>
      <c r="BI6" s="4">
        <v>1</v>
      </c>
      <c r="BJ6" s="4">
        <v>1</v>
      </c>
      <c r="BK6" s="4">
        <v>1</v>
      </c>
      <c r="BL6" s="4">
        <v>1</v>
      </c>
      <c r="BM6" s="4">
        <v>1</v>
      </c>
      <c r="BN6" s="4">
        <v>1</v>
      </c>
      <c r="BO6" s="3">
        <v>3</v>
      </c>
      <c r="BP6" s="3">
        <v>3</v>
      </c>
      <c r="BQ6" s="3">
        <v>3</v>
      </c>
      <c r="BR6" s="3">
        <v>3</v>
      </c>
      <c r="BS6" s="3">
        <v>3</v>
      </c>
      <c r="BT6" s="3">
        <v>3</v>
      </c>
      <c r="BU6" s="3">
        <v>3</v>
      </c>
      <c r="BV6" s="3">
        <v>3</v>
      </c>
      <c r="BW6" s="3">
        <v>3</v>
      </c>
      <c r="BX6" s="3">
        <v>3</v>
      </c>
      <c r="BY6" s="3">
        <v>3</v>
      </c>
      <c r="BZ6" s="3">
        <v>3</v>
      </c>
      <c r="CA6" s="3">
        <v>3</v>
      </c>
      <c r="CB6" s="3">
        <v>3</v>
      </c>
      <c r="CC6" s="3">
        <v>3</v>
      </c>
      <c r="CD6" s="3">
        <v>3</v>
      </c>
      <c r="CE6" s="3">
        <v>3</v>
      </c>
      <c r="CF6" s="3">
        <v>3</v>
      </c>
      <c r="CG6" s="3">
        <v>3</v>
      </c>
      <c r="CH6" s="3">
        <v>3</v>
      </c>
      <c r="CI6" s="3">
        <v>3</v>
      </c>
      <c r="CJ6" s="3">
        <v>3</v>
      </c>
      <c r="CK6" s="3">
        <v>3</v>
      </c>
      <c r="CL6" s="3">
        <v>3</v>
      </c>
      <c r="CM6" s="3">
        <v>3</v>
      </c>
      <c r="CN6" s="3">
        <v>3</v>
      </c>
      <c r="CO6" s="3">
        <v>3</v>
      </c>
      <c r="CP6" s="3">
        <v>3</v>
      </c>
      <c r="CQ6" s="3">
        <v>3</v>
      </c>
      <c r="CR6" s="2">
        <v>5</v>
      </c>
      <c r="CS6" s="2">
        <v>5</v>
      </c>
      <c r="CT6" s="2">
        <v>5</v>
      </c>
      <c r="CU6" s="2">
        <v>5</v>
      </c>
      <c r="CV6" s="2">
        <v>5</v>
      </c>
      <c r="CW6" s="2">
        <v>5</v>
      </c>
      <c r="CZ6" s="29" t="str">
        <f>main!A2</f>
        <v>Chester Wilkinson</v>
      </c>
      <c r="DA6" s="30">
        <f>SUMIFS(Chars!B$2:B$30,Chars!$A$2:$A$30,calc5!$CZ$6)</f>
        <v>33</v>
      </c>
      <c r="DB6" s="30">
        <f>SUMIFS(Chars!C$2:C$30,Chars!$A$2:$A$30,calc5!$CZ$6)</f>
        <v>30</v>
      </c>
      <c r="DC6" s="30">
        <f>SUMIFS(Chars!D$2:D$30,Chars!$A$2:$A$30,calc5!$CZ$6)</f>
        <v>26</v>
      </c>
      <c r="DD6" s="30">
        <f>SUMIFS(Chars!E$2:E$30,Chars!$A$2:$A$30,calc5!$CZ$6)</f>
        <v>29</v>
      </c>
      <c r="DE6" s="30">
        <f>SUMIFS(Chars!F$2:F$30,Chars!$A$2:$A$30,calc5!$CZ$6)</f>
        <v>39</v>
      </c>
      <c r="DF6" s="30">
        <f>SUMIFS(Chars!G$2:G$30,Chars!$A$2:$A$30,calc5!$CZ$6)</f>
        <v>39</v>
      </c>
      <c r="DG6" s="30">
        <f>SUMIFS(Chars!H$2:H$30,Chars!$A$2:$A$30,calc5!$CZ$6)</f>
        <v>8</v>
      </c>
      <c r="DH6">
        <f>DA6+DB6+DE6+DF6</f>
        <v>141</v>
      </c>
      <c r="DI6">
        <f>$DI$4*(DA6+DB6+DC6+DD6)</f>
        <v>118</v>
      </c>
      <c r="DJ6" s="30">
        <f>SUMIFS(Chars!I$2:I$30,Chars!$A$2:$A$30,calc5!$CZ$6)</f>
        <v>0</v>
      </c>
      <c r="DK6" s="30">
        <f>SUMIFS(Chars!J$2:J$30,Chars!$A$2:$A$30,calc5!$CZ$6)</f>
        <v>0</v>
      </c>
      <c r="DL6" s="30">
        <f>SUMIFS(Chars!K$2:K$30,Chars!$A$2:$A$30,calc5!$CZ$6)</f>
        <v>19</v>
      </c>
      <c r="DT6" s="10" t="s">
        <v>46</v>
      </c>
      <c r="DU6" s="10" t="s">
        <v>38</v>
      </c>
      <c r="DV6" s="10" t="s">
        <v>47</v>
      </c>
      <c r="DW6" s="10" t="s">
        <v>48</v>
      </c>
      <c r="DX6" s="11" t="s">
        <v>41</v>
      </c>
      <c r="DY6" s="10" t="s">
        <v>119</v>
      </c>
    </row>
    <row r="7" spans="1:129" ht="15.75" thickBot="1" x14ac:dyDescent="0.3">
      <c r="A7" s="1">
        <v>35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  <c r="Q7" s="5">
        <v>0</v>
      </c>
      <c r="R7" s="5">
        <v>0</v>
      </c>
      <c r="S7" s="5">
        <v>0</v>
      </c>
      <c r="T7" s="5">
        <v>0</v>
      </c>
      <c r="U7" s="5">
        <v>0</v>
      </c>
      <c r="V7" s="5">
        <v>0</v>
      </c>
      <c r="W7" s="5">
        <v>0</v>
      </c>
      <c r="X7" s="5">
        <v>0</v>
      </c>
      <c r="Y7" s="5">
        <v>0</v>
      </c>
      <c r="Z7" s="5">
        <v>0</v>
      </c>
      <c r="AA7" s="5">
        <v>0</v>
      </c>
      <c r="AB7" s="5">
        <v>0</v>
      </c>
      <c r="AC7" s="5">
        <v>0</v>
      </c>
      <c r="AD7" s="5">
        <v>0</v>
      </c>
      <c r="AE7" s="5">
        <v>0</v>
      </c>
      <c r="AF7" s="5">
        <v>0</v>
      </c>
      <c r="AG7" s="5">
        <v>0</v>
      </c>
      <c r="AH7" s="5">
        <v>0</v>
      </c>
      <c r="AI7" s="5">
        <v>0</v>
      </c>
      <c r="AJ7" s="5">
        <v>0</v>
      </c>
      <c r="AK7" s="4">
        <v>1</v>
      </c>
      <c r="AL7" s="4">
        <v>1</v>
      </c>
      <c r="AM7" s="4">
        <v>1</v>
      </c>
      <c r="AN7" s="4">
        <v>1</v>
      </c>
      <c r="AO7" s="4">
        <v>1</v>
      </c>
      <c r="AP7" s="4">
        <v>1</v>
      </c>
      <c r="AQ7" s="4">
        <v>1</v>
      </c>
      <c r="AR7" s="4">
        <v>1</v>
      </c>
      <c r="AS7" s="4">
        <v>1</v>
      </c>
      <c r="AT7" s="4">
        <v>1</v>
      </c>
      <c r="AU7" s="4">
        <v>1</v>
      </c>
      <c r="AV7" s="4">
        <v>1</v>
      </c>
      <c r="AW7" s="4">
        <v>1</v>
      </c>
      <c r="AX7" s="4">
        <v>1</v>
      </c>
      <c r="AY7" s="4">
        <v>1</v>
      </c>
      <c r="AZ7" s="4">
        <v>1</v>
      </c>
      <c r="BA7" s="4">
        <v>1</v>
      </c>
      <c r="BB7" s="4">
        <v>1</v>
      </c>
      <c r="BC7" s="4">
        <v>1</v>
      </c>
      <c r="BD7" s="4">
        <v>1</v>
      </c>
      <c r="BE7" s="4">
        <v>1</v>
      </c>
      <c r="BF7" s="4">
        <v>1</v>
      </c>
      <c r="BG7" s="4">
        <v>1</v>
      </c>
      <c r="BH7" s="4">
        <v>1</v>
      </c>
      <c r="BI7" s="4">
        <v>1</v>
      </c>
      <c r="BJ7" s="4">
        <v>1</v>
      </c>
      <c r="BK7" s="4">
        <v>1</v>
      </c>
      <c r="BL7" s="4">
        <v>1</v>
      </c>
      <c r="BM7" s="4">
        <v>1</v>
      </c>
      <c r="BN7" s="4">
        <v>1</v>
      </c>
      <c r="BO7" s="3">
        <v>3</v>
      </c>
      <c r="BP7" s="3">
        <v>3</v>
      </c>
      <c r="BQ7" s="3">
        <v>3</v>
      </c>
      <c r="BR7" s="3">
        <v>3</v>
      </c>
      <c r="BS7" s="3">
        <v>3</v>
      </c>
      <c r="BT7" s="3">
        <v>3</v>
      </c>
      <c r="BU7" s="3">
        <v>3</v>
      </c>
      <c r="BV7" s="3">
        <v>3</v>
      </c>
      <c r="BW7" s="3">
        <v>3</v>
      </c>
      <c r="BX7" s="3">
        <v>3</v>
      </c>
      <c r="BY7" s="3">
        <v>3</v>
      </c>
      <c r="BZ7" s="3">
        <v>3</v>
      </c>
      <c r="CA7" s="3">
        <v>3</v>
      </c>
      <c r="CB7" s="3">
        <v>3</v>
      </c>
      <c r="CC7" s="3">
        <v>3</v>
      </c>
      <c r="CD7" s="3">
        <v>3</v>
      </c>
      <c r="CE7" s="3">
        <v>3</v>
      </c>
      <c r="CF7" s="3">
        <v>3</v>
      </c>
      <c r="CG7" s="3">
        <v>3</v>
      </c>
      <c r="CH7" s="3">
        <v>3</v>
      </c>
      <c r="CI7" s="3">
        <v>3</v>
      </c>
      <c r="CJ7" s="3">
        <v>3</v>
      </c>
      <c r="CK7" s="3">
        <v>3</v>
      </c>
      <c r="CL7" s="3">
        <v>3</v>
      </c>
      <c r="CM7" s="3">
        <v>3</v>
      </c>
      <c r="CN7" s="3">
        <v>3</v>
      </c>
      <c r="CO7" s="3">
        <v>3</v>
      </c>
      <c r="CP7" s="3">
        <v>3</v>
      </c>
      <c r="CQ7" s="3">
        <v>3</v>
      </c>
      <c r="CR7" s="2">
        <v>5</v>
      </c>
      <c r="CS7" s="2">
        <v>5</v>
      </c>
      <c r="CT7" s="2">
        <v>5</v>
      </c>
      <c r="CU7" s="2">
        <v>5</v>
      </c>
      <c r="CV7" s="2">
        <v>5</v>
      </c>
      <c r="CW7" s="2">
        <v>5</v>
      </c>
      <c r="CZ7" s="29" t="str">
        <f>main!A3</f>
        <v>Alexander Ashley</v>
      </c>
      <c r="DA7" s="30">
        <f>SUMIFS(Chars!B$2:B$30,Chars!$A$2:$A$30,calc5!$CZ$7)</f>
        <v>8</v>
      </c>
      <c r="DB7" s="30">
        <f>SUMIFS(Chars!C$2:C$30,Chars!$A$2:$A$30,calc5!$CZ$7)</f>
        <v>25</v>
      </c>
      <c r="DC7" s="30">
        <f>SUMIFS(Chars!D$2:D$30,Chars!$A$2:$A$30,calc5!$CZ$7)</f>
        <v>21</v>
      </c>
      <c r="DD7" s="30">
        <f>SUMIFS(Chars!E$2:E$30,Chars!$A$2:$A$30,calc5!$CZ$7)</f>
        <v>27</v>
      </c>
      <c r="DE7" s="30">
        <f>SUMIFS(Chars!F$2:F$30,Chars!$A$2:$A$30,calc5!$CZ$7)</f>
        <v>14</v>
      </c>
      <c r="DF7" s="30">
        <f>SUMIFS(Chars!G$2:G$30,Chars!$A$2:$A$30,calc5!$CZ$7)</f>
        <v>6</v>
      </c>
      <c r="DG7" s="30">
        <f>SUMIFS(Chars!H$2:H$30,Chars!$A$2:$A$30,calc5!$CZ$7)</f>
        <v>12</v>
      </c>
      <c r="DH7">
        <f>DA7+DB7+DE7+DF7</f>
        <v>53</v>
      </c>
      <c r="DI7">
        <f>$DI$4*(DA7+DB7+DC7+DD7)</f>
        <v>81</v>
      </c>
      <c r="DJ7" s="30">
        <f>SUMIFS(Chars!I$2:I$30,Chars!$A$2:$A$30,calc5!$CZ$7)</f>
        <v>22</v>
      </c>
      <c r="DK7" s="30">
        <f>SUMIFS(Chars!J$2:J$30,Chars!$A$2:$A$30,calc5!$CZ$7)</f>
        <v>0</v>
      </c>
      <c r="DL7" s="30">
        <f>SUMIFS(Chars!K$2:K$30,Chars!$A$2:$A$30,calc5!$CZ$7)</f>
        <v>0</v>
      </c>
      <c r="DT7" s="22" t="s">
        <v>82</v>
      </c>
      <c r="DU7" s="22" t="s">
        <v>81</v>
      </c>
      <c r="DV7" s="22" t="s">
        <v>100</v>
      </c>
    </row>
    <row r="8" spans="1:129" ht="15.75" thickBot="1" x14ac:dyDescent="0.3">
      <c r="A8" s="1">
        <v>34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>
        <v>0</v>
      </c>
      <c r="R8" s="5">
        <v>0</v>
      </c>
      <c r="S8" s="5">
        <v>0</v>
      </c>
      <c r="T8" s="5">
        <v>0</v>
      </c>
      <c r="U8" s="5">
        <v>0</v>
      </c>
      <c r="V8" s="5">
        <v>0</v>
      </c>
      <c r="W8" s="5">
        <v>0</v>
      </c>
      <c r="X8" s="5">
        <v>0</v>
      </c>
      <c r="Y8" s="5">
        <v>0</v>
      </c>
      <c r="Z8" s="5">
        <v>0</v>
      </c>
      <c r="AA8" s="5">
        <v>0</v>
      </c>
      <c r="AB8" s="5">
        <v>0</v>
      </c>
      <c r="AC8" s="5">
        <v>0</v>
      </c>
      <c r="AD8" s="5">
        <v>0</v>
      </c>
      <c r="AE8" s="5">
        <v>0</v>
      </c>
      <c r="AF8" s="5">
        <v>0</v>
      </c>
      <c r="AG8" s="5">
        <v>0</v>
      </c>
      <c r="AH8" s="5">
        <v>0</v>
      </c>
      <c r="AI8" s="5">
        <v>0</v>
      </c>
      <c r="AJ8" s="5">
        <v>0</v>
      </c>
      <c r="AK8" s="4">
        <v>1</v>
      </c>
      <c r="AL8" s="4">
        <v>1</v>
      </c>
      <c r="AM8" s="4">
        <v>1</v>
      </c>
      <c r="AN8" s="4">
        <v>1</v>
      </c>
      <c r="AO8" s="4">
        <v>1</v>
      </c>
      <c r="AP8" s="4">
        <v>1</v>
      </c>
      <c r="AQ8" s="4">
        <v>1</v>
      </c>
      <c r="AR8" s="4">
        <v>1</v>
      </c>
      <c r="AS8" s="4">
        <v>1</v>
      </c>
      <c r="AT8" s="4">
        <v>1</v>
      </c>
      <c r="AU8" s="4">
        <v>1</v>
      </c>
      <c r="AV8" s="4">
        <v>1</v>
      </c>
      <c r="AW8" s="4">
        <v>1</v>
      </c>
      <c r="AX8" s="4">
        <v>1</v>
      </c>
      <c r="AY8" s="4">
        <v>1</v>
      </c>
      <c r="AZ8" s="4">
        <v>1</v>
      </c>
      <c r="BA8" s="4">
        <v>1</v>
      </c>
      <c r="BB8" s="4">
        <v>1</v>
      </c>
      <c r="BC8" s="4">
        <v>1</v>
      </c>
      <c r="BD8" s="4">
        <v>1</v>
      </c>
      <c r="BE8" s="4">
        <v>1</v>
      </c>
      <c r="BF8" s="4">
        <v>1</v>
      </c>
      <c r="BG8" s="4">
        <v>1</v>
      </c>
      <c r="BH8" s="4">
        <v>1</v>
      </c>
      <c r="BI8" s="4">
        <v>1</v>
      </c>
      <c r="BJ8" s="4">
        <v>1</v>
      </c>
      <c r="BK8" s="4">
        <v>1</v>
      </c>
      <c r="BL8" s="4">
        <v>1</v>
      </c>
      <c r="BM8" s="4">
        <v>1</v>
      </c>
      <c r="BN8" s="4">
        <v>1</v>
      </c>
      <c r="BO8" s="3">
        <v>3</v>
      </c>
      <c r="BP8" s="3">
        <v>3</v>
      </c>
      <c r="BQ8" s="3">
        <v>3</v>
      </c>
      <c r="BR8" s="3">
        <v>3</v>
      </c>
      <c r="BS8" s="3">
        <v>3</v>
      </c>
      <c r="BT8" s="3">
        <v>3</v>
      </c>
      <c r="BU8" s="3">
        <v>3</v>
      </c>
      <c r="BV8" s="3">
        <v>3</v>
      </c>
      <c r="BW8" s="3">
        <v>3</v>
      </c>
      <c r="BX8" s="3">
        <v>3</v>
      </c>
      <c r="BY8" s="3">
        <v>3</v>
      </c>
      <c r="BZ8" s="3">
        <v>3</v>
      </c>
      <c r="CA8" s="3">
        <v>3</v>
      </c>
      <c r="CB8" s="3">
        <v>3</v>
      </c>
      <c r="CC8" s="3">
        <v>3</v>
      </c>
      <c r="CD8" s="3">
        <v>3</v>
      </c>
      <c r="CE8" s="3">
        <v>3</v>
      </c>
      <c r="CF8" s="3">
        <v>3</v>
      </c>
      <c r="CG8" s="3">
        <v>3</v>
      </c>
      <c r="CH8" s="3">
        <v>3</v>
      </c>
      <c r="CI8" s="3">
        <v>3</v>
      </c>
      <c r="CJ8" s="3">
        <v>3</v>
      </c>
      <c r="CK8" s="3">
        <v>3</v>
      </c>
      <c r="CL8" s="3">
        <v>3</v>
      </c>
      <c r="CM8" s="3">
        <v>3</v>
      </c>
      <c r="CN8" s="3">
        <v>3</v>
      </c>
      <c r="CO8" s="3">
        <v>3</v>
      </c>
      <c r="CP8" s="3">
        <v>3</v>
      </c>
      <c r="CQ8" s="3">
        <v>3</v>
      </c>
      <c r="CR8" s="2">
        <v>5</v>
      </c>
      <c r="CS8" s="2">
        <v>5</v>
      </c>
      <c r="CT8" s="2">
        <v>5</v>
      </c>
      <c r="CU8" s="2">
        <v>5</v>
      </c>
      <c r="CV8" s="2">
        <v>5</v>
      </c>
      <c r="CW8" s="2">
        <v>5</v>
      </c>
      <c r="CZ8" s="31"/>
      <c r="DA8" s="49"/>
      <c r="DB8" s="49"/>
      <c r="DC8" s="49"/>
      <c r="DD8" s="49"/>
      <c r="DE8" s="49"/>
      <c r="DF8" s="49"/>
      <c r="DG8" s="49"/>
      <c r="DT8">
        <v>0</v>
      </c>
      <c r="DU8">
        <v>2</v>
      </c>
      <c r="DV8" s="10" t="s">
        <v>32</v>
      </c>
    </row>
    <row r="9" spans="1:129" ht="30.75" thickBot="1" x14ac:dyDescent="0.3">
      <c r="A9" s="1">
        <v>33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5">
        <v>0</v>
      </c>
      <c r="M9" s="5">
        <v>0</v>
      </c>
      <c r="N9" s="5">
        <v>0</v>
      </c>
      <c r="O9" s="5">
        <v>0</v>
      </c>
      <c r="P9" s="5">
        <v>0</v>
      </c>
      <c r="Q9" s="5">
        <v>0</v>
      </c>
      <c r="R9" s="5">
        <v>0</v>
      </c>
      <c r="S9" s="5">
        <v>0</v>
      </c>
      <c r="T9" s="5">
        <v>0</v>
      </c>
      <c r="U9" s="5">
        <v>0</v>
      </c>
      <c r="V9" s="5">
        <v>0</v>
      </c>
      <c r="W9" s="5">
        <v>0</v>
      </c>
      <c r="X9" s="5">
        <v>0</v>
      </c>
      <c r="Y9" s="5">
        <v>0</v>
      </c>
      <c r="Z9" s="5">
        <v>0</v>
      </c>
      <c r="AA9" s="5">
        <v>0</v>
      </c>
      <c r="AB9" s="5">
        <v>0</v>
      </c>
      <c r="AC9" s="5">
        <v>0</v>
      </c>
      <c r="AD9" s="5">
        <v>0</v>
      </c>
      <c r="AE9" s="5">
        <v>0</v>
      </c>
      <c r="AF9" s="5">
        <v>0</v>
      </c>
      <c r="AG9" s="5">
        <v>0</v>
      </c>
      <c r="AH9" s="5">
        <v>0</v>
      </c>
      <c r="AI9" s="5">
        <v>0</v>
      </c>
      <c r="AJ9" s="5">
        <v>0</v>
      </c>
      <c r="AK9" s="4">
        <v>1</v>
      </c>
      <c r="AL9" s="4">
        <v>1</v>
      </c>
      <c r="AM9" s="4">
        <v>1</v>
      </c>
      <c r="AN9" s="4">
        <v>1</v>
      </c>
      <c r="AO9" s="4">
        <v>1</v>
      </c>
      <c r="AP9" s="4">
        <v>1</v>
      </c>
      <c r="AQ9" s="4">
        <v>1</v>
      </c>
      <c r="AR9" s="4">
        <v>1</v>
      </c>
      <c r="AS9" s="4">
        <v>1</v>
      </c>
      <c r="AT9" s="4">
        <v>1</v>
      </c>
      <c r="AU9" s="4">
        <v>1</v>
      </c>
      <c r="AV9" s="4">
        <v>1</v>
      </c>
      <c r="AW9" s="4">
        <v>1</v>
      </c>
      <c r="AX9" s="4">
        <v>1</v>
      </c>
      <c r="AY9" s="4">
        <v>1</v>
      </c>
      <c r="AZ9" s="4">
        <v>1</v>
      </c>
      <c r="BA9" s="4">
        <v>1</v>
      </c>
      <c r="BB9" s="4">
        <v>1</v>
      </c>
      <c r="BC9" s="4">
        <v>1</v>
      </c>
      <c r="BD9" s="4">
        <v>1</v>
      </c>
      <c r="BE9" s="4">
        <v>1</v>
      </c>
      <c r="BF9" s="4">
        <v>1</v>
      </c>
      <c r="BG9" s="4">
        <v>1</v>
      </c>
      <c r="BH9" s="4">
        <v>1</v>
      </c>
      <c r="BI9" s="4">
        <v>1</v>
      </c>
      <c r="BJ9" s="4">
        <v>1</v>
      </c>
      <c r="BK9" s="4">
        <v>1</v>
      </c>
      <c r="BL9" s="4">
        <v>1</v>
      </c>
      <c r="BM9" s="4">
        <v>1</v>
      </c>
      <c r="BN9" s="4">
        <v>1</v>
      </c>
      <c r="BO9" s="3">
        <v>3</v>
      </c>
      <c r="BP9" s="3">
        <v>3</v>
      </c>
      <c r="BQ9" s="3">
        <v>3</v>
      </c>
      <c r="BR9" s="3">
        <v>3</v>
      </c>
      <c r="BS9" s="3">
        <v>3</v>
      </c>
      <c r="BT9" s="3">
        <v>3</v>
      </c>
      <c r="BU9" s="3">
        <v>3</v>
      </c>
      <c r="BV9" s="3">
        <v>3</v>
      </c>
      <c r="BW9" s="3">
        <v>3</v>
      </c>
      <c r="BX9" s="3">
        <v>3</v>
      </c>
      <c r="BY9" s="3">
        <v>3</v>
      </c>
      <c r="BZ9" s="3">
        <v>3</v>
      </c>
      <c r="CA9" s="3">
        <v>3</v>
      </c>
      <c r="CB9" s="3">
        <v>3</v>
      </c>
      <c r="CC9" s="3">
        <v>3</v>
      </c>
      <c r="CD9" s="3">
        <v>3</v>
      </c>
      <c r="CE9" s="3">
        <v>3</v>
      </c>
      <c r="CF9" s="3">
        <v>3</v>
      </c>
      <c r="CG9" s="3">
        <v>3</v>
      </c>
      <c r="CH9" s="3">
        <v>3</v>
      </c>
      <c r="CI9" s="3">
        <v>3</v>
      </c>
      <c r="CJ9" s="3">
        <v>3</v>
      </c>
      <c r="CK9" s="3">
        <v>3</v>
      </c>
      <c r="CL9" s="3">
        <v>3</v>
      </c>
      <c r="CM9" s="3">
        <v>3</v>
      </c>
      <c r="CN9" s="3">
        <v>3</v>
      </c>
      <c r="CO9" s="3">
        <v>3</v>
      </c>
      <c r="CP9" s="3">
        <v>3</v>
      </c>
      <c r="CQ9" s="3">
        <v>3</v>
      </c>
      <c r="CR9" s="2">
        <v>5</v>
      </c>
      <c r="CS9" s="2">
        <v>5</v>
      </c>
      <c r="CT9" s="2">
        <v>5</v>
      </c>
      <c r="CU9" s="2">
        <v>5</v>
      </c>
      <c r="CV9" s="2">
        <v>5</v>
      </c>
      <c r="CW9" s="2">
        <v>5</v>
      </c>
      <c r="DP9" s="35" t="s">
        <v>49</v>
      </c>
      <c r="DQ9" s="46" t="s">
        <v>51</v>
      </c>
      <c r="DT9">
        <v>1</v>
      </c>
      <c r="DU9">
        <v>2</v>
      </c>
      <c r="DV9" s="10" t="s">
        <v>32</v>
      </c>
    </row>
    <row r="10" spans="1:129" ht="15.75" thickBot="1" x14ac:dyDescent="0.3">
      <c r="A10" s="1">
        <v>32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5">
        <v>0</v>
      </c>
      <c r="M10" s="5">
        <v>0</v>
      </c>
      <c r="N10" s="5">
        <v>0</v>
      </c>
      <c r="O10" s="5">
        <v>0</v>
      </c>
      <c r="P10" s="5">
        <v>0</v>
      </c>
      <c r="Q10" s="5">
        <v>0</v>
      </c>
      <c r="R10" s="5">
        <v>0</v>
      </c>
      <c r="S10" s="5">
        <v>0</v>
      </c>
      <c r="T10" s="5">
        <v>0</v>
      </c>
      <c r="U10" s="5">
        <v>0</v>
      </c>
      <c r="V10" s="5">
        <v>0</v>
      </c>
      <c r="W10" s="5">
        <v>0</v>
      </c>
      <c r="X10" s="5">
        <v>0</v>
      </c>
      <c r="Y10" s="5">
        <v>0</v>
      </c>
      <c r="Z10" s="5">
        <v>0</v>
      </c>
      <c r="AA10" s="5">
        <v>0</v>
      </c>
      <c r="AB10" s="5">
        <v>0</v>
      </c>
      <c r="AC10" s="5">
        <v>0</v>
      </c>
      <c r="AD10" s="5">
        <v>0</v>
      </c>
      <c r="AE10" s="5">
        <v>0</v>
      </c>
      <c r="AF10" s="5">
        <v>0</v>
      </c>
      <c r="AG10" s="5">
        <v>0</v>
      </c>
      <c r="AH10" s="5">
        <v>0</v>
      </c>
      <c r="AI10" s="5">
        <v>0</v>
      </c>
      <c r="AJ10" s="5">
        <v>0</v>
      </c>
      <c r="AK10" s="4">
        <v>1</v>
      </c>
      <c r="AL10" s="4">
        <v>1</v>
      </c>
      <c r="AM10" s="4">
        <v>1</v>
      </c>
      <c r="AN10" s="4">
        <v>1</v>
      </c>
      <c r="AO10" s="4">
        <v>1</v>
      </c>
      <c r="AP10" s="4">
        <v>1</v>
      </c>
      <c r="AQ10" s="4">
        <v>1</v>
      </c>
      <c r="AR10" s="4">
        <v>1</v>
      </c>
      <c r="AS10" s="4">
        <v>1</v>
      </c>
      <c r="AT10" s="4">
        <v>1</v>
      </c>
      <c r="AU10" s="4">
        <v>1</v>
      </c>
      <c r="AV10" s="4">
        <v>1</v>
      </c>
      <c r="AW10" s="4">
        <v>1</v>
      </c>
      <c r="AX10" s="4">
        <v>1</v>
      </c>
      <c r="AY10" s="4">
        <v>1</v>
      </c>
      <c r="AZ10" s="4">
        <v>1</v>
      </c>
      <c r="BA10" s="4">
        <v>1</v>
      </c>
      <c r="BB10" s="4">
        <v>1</v>
      </c>
      <c r="BC10" s="4">
        <v>1</v>
      </c>
      <c r="BD10" s="4">
        <v>1</v>
      </c>
      <c r="BE10" s="4">
        <v>1</v>
      </c>
      <c r="BF10" s="4">
        <v>1</v>
      </c>
      <c r="BG10" s="4">
        <v>1</v>
      </c>
      <c r="BH10" s="4">
        <v>1</v>
      </c>
      <c r="BI10" s="4">
        <v>1</v>
      </c>
      <c r="BJ10" s="4">
        <v>1</v>
      </c>
      <c r="BK10" s="4">
        <v>1</v>
      </c>
      <c r="BL10" s="4">
        <v>1</v>
      </c>
      <c r="BM10" s="4">
        <v>1</v>
      </c>
      <c r="BN10" s="4">
        <v>1</v>
      </c>
      <c r="BO10" s="3">
        <v>3</v>
      </c>
      <c r="BP10" s="3">
        <v>3</v>
      </c>
      <c r="BQ10" s="3">
        <v>3</v>
      </c>
      <c r="BR10" s="3">
        <v>3</v>
      </c>
      <c r="BS10" s="3">
        <v>3</v>
      </c>
      <c r="BT10" s="3">
        <v>3</v>
      </c>
      <c r="BU10" s="3">
        <v>3</v>
      </c>
      <c r="BV10" s="3">
        <v>3</v>
      </c>
      <c r="BW10" s="3">
        <v>3</v>
      </c>
      <c r="BX10" s="3">
        <v>3</v>
      </c>
      <c r="BY10" s="3">
        <v>3</v>
      </c>
      <c r="BZ10" s="3">
        <v>3</v>
      </c>
      <c r="CA10" s="3">
        <v>3</v>
      </c>
      <c r="CB10" s="3">
        <v>3</v>
      </c>
      <c r="CC10" s="3">
        <v>3</v>
      </c>
      <c r="CD10" s="3">
        <v>3</v>
      </c>
      <c r="CE10" s="3">
        <v>3</v>
      </c>
      <c r="CF10" s="3">
        <v>3</v>
      </c>
      <c r="CG10" s="3">
        <v>3</v>
      </c>
      <c r="CH10" s="3">
        <v>3</v>
      </c>
      <c r="CI10" s="3">
        <v>3</v>
      </c>
      <c r="CJ10" s="3">
        <v>3</v>
      </c>
      <c r="CK10" s="3">
        <v>3</v>
      </c>
      <c r="CL10" s="3">
        <v>3</v>
      </c>
      <c r="CM10" s="3">
        <v>3</v>
      </c>
      <c r="CN10" s="3">
        <v>3</v>
      </c>
      <c r="CO10" s="3">
        <v>3</v>
      </c>
      <c r="CP10" s="3">
        <v>3</v>
      </c>
      <c r="CQ10" s="3">
        <v>3</v>
      </c>
      <c r="CR10" s="2">
        <v>5</v>
      </c>
      <c r="CS10" s="2">
        <v>5</v>
      </c>
      <c r="CT10" s="2">
        <v>5</v>
      </c>
      <c r="CU10" s="2">
        <v>5</v>
      </c>
      <c r="CV10" s="2">
        <v>5</v>
      </c>
      <c r="CW10" s="2">
        <v>5</v>
      </c>
      <c r="DA10" s="45" t="s">
        <v>26</v>
      </c>
      <c r="DB10" s="45"/>
      <c r="DC10" s="45"/>
      <c r="DD10" s="45"/>
      <c r="DE10" s="45"/>
      <c r="DF10" s="45"/>
      <c r="DG10" s="45"/>
      <c r="DH10" s="1" t="s">
        <v>9</v>
      </c>
      <c r="DI10" s="1" t="s">
        <v>86</v>
      </c>
      <c r="DJ10" s="1" t="s">
        <v>88</v>
      </c>
      <c r="DP10" s="13"/>
      <c r="DQ10" s="47"/>
      <c r="DT10">
        <v>2</v>
      </c>
      <c r="DU10">
        <v>2</v>
      </c>
      <c r="DV10" s="10" t="s">
        <v>32</v>
      </c>
    </row>
    <row r="11" spans="1:129" ht="15.75" thickBot="1" x14ac:dyDescent="0.3">
      <c r="A11" s="1">
        <v>31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5">
        <v>0</v>
      </c>
      <c r="L11" s="5">
        <v>0</v>
      </c>
      <c r="M11" s="5">
        <v>0</v>
      </c>
      <c r="N11" s="5">
        <v>0</v>
      </c>
      <c r="O11" s="5">
        <v>0</v>
      </c>
      <c r="P11" s="5">
        <v>0</v>
      </c>
      <c r="Q11" s="5">
        <v>0</v>
      </c>
      <c r="R11" s="5">
        <v>0</v>
      </c>
      <c r="S11" s="5">
        <v>0</v>
      </c>
      <c r="T11" s="5">
        <v>0</v>
      </c>
      <c r="U11" s="5">
        <v>0</v>
      </c>
      <c r="V11" s="5">
        <v>0</v>
      </c>
      <c r="W11" s="5">
        <v>0</v>
      </c>
      <c r="X11" s="5">
        <v>0</v>
      </c>
      <c r="Y11" s="5">
        <v>0</v>
      </c>
      <c r="Z11" s="5">
        <v>0</v>
      </c>
      <c r="AA11" s="5">
        <v>0</v>
      </c>
      <c r="AB11" s="5">
        <v>0</v>
      </c>
      <c r="AC11" s="5">
        <v>0</v>
      </c>
      <c r="AD11" s="5">
        <v>0</v>
      </c>
      <c r="AE11" s="5">
        <v>0</v>
      </c>
      <c r="AF11" s="5">
        <v>0</v>
      </c>
      <c r="AG11" s="5">
        <v>0</v>
      </c>
      <c r="AH11" s="5">
        <v>0</v>
      </c>
      <c r="AI11" s="5">
        <v>0</v>
      </c>
      <c r="AJ11" s="5">
        <v>0</v>
      </c>
      <c r="AK11" s="4">
        <v>1</v>
      </c>
      <c r="AL11" s="4">
        <v>1</v>
      </c>
      <c r="AM11" s="4">
        <v>1</v>
      </c>
      <c r="AN11" s="4">
        <v>1</v>
      </c>
      <c r="AO11" s="4">
        <v>1</v>
      </c>
      <c r="AP11" s="4">
        <v>1</v>
      </c>
      <c r="AQ11" s="4">
        <v>1</v>
      </c>
      <c r="AR11" s="4">
        <v>1</v>
      </c>
      <c r="AS11" s="4">
        <v>1</v>
      </c>
      <c r="AT11" s="4">
        <v>1</v>
      </c>
      <c r="AU11" s="4">
        <v>1</v>
      </c>
      <c r="AV11" s="4">
        <v>1</v>
      </c>
      <c r="AW11" s="4">
        <v>1</v>
      </c>
      <c r="AX11" s="4">
        <v>1</v>
      </c>
      <c r="AY11" s="4">
        <v>1</v>
      </c>
      <c r="AZ11" s="4">
        <v>1</v>
      </c>
      <c r="BA11" s="4">
        <v>1</v>
      </c>
      <c r="BB11" s="4">
        <v>1</v>
      </c>
      <c r="BC11" s="4">
        <v>1</v>
      </c>
      <c r="BD11" s="4">
        <v>1</v>
      </c>
      <c r="BE11" s="4">
        <v>1</v>
      </c>
      <c r="BF11" s="4">
        <v>1</v>
      </c>
      <c r="BG11" s="4">
        <v>1</v>
      </c>
      <c r="BH11" s="4">
        <v>1</v>
      </c>
      <c r="BI11" s="4">
        <v>1</v>
      </c>
      <c r="BJ11" s="4">
        <v>1</v>
      </c>
      <c r="BK11" s="4">
        <v>1</v>
      </c>
      <c r="BL11" s="4">
        <v>1</v>
      </c>
      <c r="BM11" s="4">
        <v>1</v>
      </c>
      <c r="BN11" s="4">
        <v>1</v>
      </c>
      <c r="BO11" s="3">
        <v>3</v>
      </c>
      <c r="BP11" s="3">
        <v>3</v>
      </c>
      <c r="BQ11" s="3">
        <v>3</v>
      </c>
      <c r="BR11" s="3">
        <v>3</v>
      </c>
      <c r="BS11" s="3">
        <v>3</v>
      </c>
      <c r="BT11" s="3">
        <v>3</v>
      </c>
      <c r="BU11" s="3">
        <v>3</v>
      </c>
      <c r="BV11" s="3">
        <v>3</v>
      </c>
      <c r="BW11" s="3">
        <v>3</v>
      </c>
      <c r="BX11" s="3">
        <v>3</v>
      </c>
      <c r="BY11" s="3">
        <v>3</v>
      </c>
      <c r="BZ11" s="3">
        <v>3</v>
      </c>
      <c r="CA11" s="3">
        <v>3</v>
      </c>
      <c r="CB11" s="3">
        <v>3</v>
      </c>
      <c r="CC11" s="3">
        <v>3</v>
      </c>
      <c r="CD11" s="3">
        <v>3</v>
      </c>
      <c r="CE11" s="3">
        <v>3</v>
      </c>
      <c r="CF11" s="3">
        <v>3</v>
      </c>
      <c r="CG11" s="3">
        <v>3</v>
      </c>
      <c r="CH11" s="3">
        <v>3</v>
      </c>
      <c r="CI11" s="3">
        <v>3</v>
      </c>
      <c r="CJ11" s="3">
        <v>3</v>
      </c>
      <c r="CK11" s="3">
        <v>3</v>
      </c>
      <c r="CL11" s="3">
        <v>3</v>
      </c>
      <c r="CM11" s="3">
        <v>3</v>
      </c>
      <c r="CN11" s="3">
        <v>3</v>
      </c>
      <c r="CO11" s="3">
        <v>3</v>
      </c>
      <c r="CP11" s="3">
        <v>3</v>
      </c>
      <c r="CQ11" s="3">
        <v>3</v>
      </c>
      <c r="CR11" s="2">
        <v>5</v>
      </c>
      <c r="CS11" s="2">
        <v>5</v>
      </c>
      <c r="CT11" s="2">
        <v>5</v>
      </c>
      <c r="CU11" s="2">
        <v>5</v>
      </c>
      <c r="CV11" s="2">
        <v>5</v>
      </c>
      <c r="CW11" s="2">
        <v>5</v>
      </c>
      <c r="CY11" s="1" t="s">
        <v>10</v>
      </c>
      <c r="CZ11" s="1" t="str">
        <f>$CZ$6</f>
        <v>Chester Wilkinson</v>
      </c>
      <c r="DA11">
        <f ca="1">RANDBETWEEN(0,99)</f>
        <v>92</v>
      </c>
      <c r="DB11">
        <f t="shared" ref="DB11:DH26" ca="1" si="1">RANDBETWEEN(0,99)</f>
        <v>20</v>
      </c>
      <c r="DC11">
        <f t="shared" ca="1" si="1"/>
        <v>1</v>
      </c>
      <c r="DD11">
        <f t="shared" ca="1" si="1"/>
        <v>8</v>
      </c>
      <c r="DE11">
        <f t="shared" ca="1" si="1"/>
        <v>40</v>
      </c>
      <c r="DF11">
        <f t="shared" ca="1" si="1"/>
        <v>51</v>
      </c>
      <c r="DG11">
        <f t="shared" ca="1" si="1"/>
        <v>60</v>
      </c>
      <c r="DH11">
        <f t="shared" ca="1" si="1"/>
        <v>95</v>
      </c>
      <c r="DI11">
        <f>SUMIFS($DS$31:$DS$111,$DR$31:$DR$111,DB$6+DF$6)</f>
        <v>-4</v>
      </c>
      <c r="DJ11">
        <f>$DC$6</f>
        <v>26</v>
      </c>
      <c r="DP11" s="36" t="s">
        <v>1</v>
      </c>
      <c r="DQ11" s="47"/>
      <c r="DT11">
        <v>3</v>
      </c>
      <c r="DU11">
        <v>2</v>
      </c>
      <c r="DV11" s="10" t="s">
        <v>32</v>
      </c>
    </row>
    <row r="12" spans="1:129" ht="15.75" thickBot="1" x14ac:dyDescent="0.3">
      <c r="A12" s="1">
        <v>30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5">
        <v>0</v>
      </c>
      <c r="S12" s="5">
        <v>0</v>
      </c>
      <c r="T12" s="5">
        <v>0</v>
      </c>
      <c r="U12" s="5">
        <v>0</v>
      </c>
      <c r="V12" s="5">
        <v>0</v>
      </c>
      <c r="W12" s="5">
        <v>0</v>
      </c>
      <c r="X12" s="5">
        <v>0</v>
      </c>
      <c r="Y12" s="5">
        <v>0</v>
      </c>
      <c r="Z12" s="5">
        <v>0</v>
      </c>
      <c r="AA12" s="5">
        <v>0</v>
      </c>
      <c r="AB12" s="5">
        <v>0</v>
      </c>
      <c r="AC12" s="5">
        <v>0</v>
      </c>
      <c r="AD12" s="5">
        <v>0</v>
      </c>
      <c r="AE12" s="5">
        <v>0</v>
      </c>
      <c r="AF12" s="5">
        <v>0</v>
      </c>
      <c r="AG12" s="5">
        <v>0</v>
      </c>
      <c r="AH12" s="5">
        <v>0</v>
      </c>
      <c r="AI12" s="5">
        <v>0</v>
      </c>
      <c r="AJ12" s="5">
        <v>0</v>
      </c>
      <c r="AK12" s="4">
        <v>1</v>
      </c>
      <c r="AL12" s="4">
        <v>1</v>
      </c>
      <c r="AM12" s="4">
        <v>1</v>
      </c>
      <c r="AN12" s="4">
        <v>1</v>
      </c>
      <c r="AO12" s="4">
        <v>1</v>
      </c>
      <c r="AP12" s="4">
        <v>1</v>
      </c>
      <c r="AQ12" s="4">
        <v>1</v>
      </c>
      <c r="AR12" s="4">
        <v>1</v>
      </c>
      <c r="AS12" s="4">
        <v>1</v>
      </c>
      <c r="AT12" s="4">
        <v>1</v>
      </c>
      <c r="AU12" s="4">
        <v>1</v>
      </c>
      <c r="AV12" s="4">
        <v>1</v>
      </c>
      <c r="AW12" s="4">
        <v>1</v>
      </c>
      <c r="AX12" s="4">
        <v>1</v>
      </c>
      <c r="AY12" s="4">
        <v>1</v>
      </c>
      <c r="AZ12" s="4">
        <v>1</v>
      </c>
      <c r="BA12" s="4">
        <v>1</v>
      </c>
      <c r="BB12" s="4">
        <v>1</v>
      </c>
      <c r="BC12" s="4">
        <v>1</v>
      </c>
      <c r="BD12" s="4">
        <v>1</v>
      </c>
      <c r="BE12" s="4">
        <v>1</v>
      </c>
      <c r="BF12" s="4">
        <v>1</v>
      </c>
      <c r="BG12" s="4">
        <v>1</v>
      </c>
      <c r="BH12" s="4">
        <v>1</v>
      </c>
      <c r="BI12" s="4">
        <v>1</v>
      </c>
      <c r="BJ12" s="4">
        <v>1</v>
      </c>
      <c r="BK12" s="4">
        <v>1</v>
      </c>
      <c r="BL12" s="4">
        <v>1</v>
      </c>
      <c r="BM12" s="4">
        <v>1</v>
      </c>
      <c r="BN12" s="4">
        <v>1</v>
      </c>
      <c r="BO12" s="3">
        <v>3</v>
      </c>
      <c r="BP12" s="3">
        <v>3</v>
      </c>
      <c r="BQ12" s="3">
        <v>3</v>
      </c>
      <c r="BR12" s="3">
        <v>3</v>
      </c>
      <c r="BS12" s="3">
        <v>3</v>
      </c>
      <c r="BT12" s="3">
        <v>3</v>
      </c>
      <c r="BU12" s="3">
        <v>3</v>
      </c>
      <c r="BV12" s="3">
        <v>3</v>
      </c>
      <c r="BW12" s="3">
        <v>3</v>
      </c>
      <c r="BX12" s="3">
        <v>3</v>
      </c>
      <c r="BY12" s="3">
        <v>3</v>
      </c>
      <c r="BZ12" s="3">
        <v>3</v>
      </c>
      <c r="CA12" s="3">
        <v>3</v>
      </c>
      <c r="CB12" s="3">
        <v>3</v>
      </c>
      <c r="CC12" s="3">
        <v>3</v>
      </c>
      <c r="CD12" s="3">
        <v>3</v>
      </c>
      <c r="CE12" s="3">
        <v>3</v>
      </c>
      <c r="CF12" s="3">
        <v>3</v>
      </c>
      <c r="CG12" s="3">
        <v>3</v>
      </c>
      <c r="CH12" s="3">
        <v>3</v>
      </c>
      <c r="CI12" s="3">
        <v>3</v>
      </c>
      <c r="CJ12" s="3">
        <v>3</v>
      </c>
      <c r="CK12" s="3">
        <v>3</v>
      </c>
      <c r="CL12" s="3">
        <v>3</v>
      </c>
      <c r="CM12" s="3">
        <v>3</v>
      </c>
      <c r="CN12" s="3">
        <v>3</v>
      </c>
      <c r="CO12" s="3">
        <v>3</v>
      </c>
      <c r="CP12" s="3">
        <v>3</v>
      </c>
      <c r="CQ12" s="3">
        <v>3</v>
      </c>
      <c r="CR12" s="2">
        <v>5</v>
      </c>
      <c r="CS12" s="2">
        <v>5</v>
      </c>
      <c r="CT12" s="2">
        <v>5</v>
      </c>
      <c r="CU12" s="2">
        <v>5</v>
      </c>
      <c r="CV12" s="2">
        <v>5</v>
      </c>
      <c r="CW12" s="2">
        <v>5</v>
      </c>
      <c r="CY12" s="1" t="s">
        <v>11</v>
      </c>
      <c r="CZ12" s="1" t="str">
        <f>$CZ$7</f>
        <v>Alexander Ashley</v>
      </c>
      <c r="DA12">
        <f t="shared" ref="DA12:DH27" ca="1" si="2">RANDBETWEEN(0,99)</f>
        <v>46</v>
      </c>
      <c r="DB12">
        <f t="shared" ca="1" si="1"/>
        <v>63</v>
      </c>
      <c r="DC12">
        <f t="shared" ca="1" si="1"/>
        <v>26</v>
      </c>
      <c r="DD12">
        <f t="shared" ca="1" si="1"/>
        <v>30</v>
      </c>
      <c r="DE12">
        <f t="shared" ca="1" si="1"/>
        <v>77</v>
      </c>
      <c r="DF12">
        <f t="shared" ca="1" si="1"/>
        <v>83</v>
      </c>
      <c r="DG12">
        <f t="shared" ca="1" si="1"/>
        <v>23</v>
      </c>
      <c r="DH12">
        <f t="shared" ca="1" si="1"/>
        <v>68</v>
      </c>
      <c r="DI12">
        <f>SUMIFS($DS$31:$DS$111,$DR$31:$DR$111,DB$7+DF$7)</f>
        <v>-2</v>
      </c>
      <c r="DJ12">
        <f>$DC$7</f>
        <v>21</v>
      </c>
      <c r="DP12" s="13"/>
      <c r="DQ12" s="47"/>
      <c r="DT12">
        <v>4</v>
      </c>
      <c r="DU12">
        <v>2</v>
      </c>
      <c r="DV12" s="10" t="s">
        <v>32</v>
      </c>
    </row>
    <row r="13" spans="1:129" ht="15.75" thickBot="1" x14ac:dyDescent="0.3">
      <c r="A13" s="1">
        <v>29</v>
      </c>
      <c r="B13" s="5">
        <v>0</v>
      </c>
      <c r="C13" s="5">
        <v>0</v>
      </c>
      <c r="D13" s="5">
        <v>0</v>
      </c>
      <c r="E13" s="5">
        <v>0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  <c r="Q13" s="5">
        <v>0</v>
      </c>
      <c r="R13" s="5">
        <v>0</v>
      </c>
      <c r="S13" s="5">
        <v>0</v>
      </c>
      <c r="T13" s="5">
        <v>0</v>
      </c>
      <c r="U13" s="5">
        <v>0</v>
      </c>
      <c r="V13" s="5">
        <v>0</v>
      </c>
      <c r="W13" s="5">
        <v>0</v>
      </c>
      <c r="X13" s="5">
        <v>0</v>
      </c>
      <c r="Y13" s="5">
        <v>0</v>
      </c>
      <c r="Z13" s="5">
        <v>0</v>
      </c>
      <c r="AA13" s="5">
        <v>0</v>
      </c>
      <c r="AB13" s="5">
        <v>0</v>
      </c>
      <c r="AC13" s="5">
        <v>0</v>
      </c>
      <c r="AD13" s="5">
        <v>0</v>
      </c>
      <c r="AE13" s="5">
        <v>0</v>
      </c>
      <c r="AF13" s="5">
        <v>0</v>
      </c>
      <c r="AG13" s="5">
        <v>0</v>
      </c>
      <c r="AH13" s="5">
        <v>0</v>
      </c>
      <c r="AI13" s="5">
        <v>0</v>
      </c>
      <c r="AJ13" s="5">
        <v>0</v>
      </c>
      <c r="AK13" s="5">
        <v>0</v>
      </c>
      <c r="AL13" s="5">
        <v>0</v>
      </c>
      <c r="AM13" s="5">
        <v>0</v>
      </c>
      <c r="AN13" s="5">
        <v>0</v>
      </c>
      <c r="AO13" s="5">
        <v>0</v>
      </c>
      <c r="AP13" s="4">
        <v>1</v>
      </c>
      <c r="AQ13" s="4">
        <v>1</v>
      </c>
      <c r="AR13" s="4">
        <v>1</v>
      </c>
      <c r="AS13" s="4">
        <v>1</v>
      </c>
      <c r="AT13" s="4">
        <v>1</v>
      </c>
      <c r="AU13" s="4">
        <v>1</v>
      </c>
      <c r="AV13" s="4">
        <v>1</v>
      </c>
      <c r="AW13" s="4">
        <v>1</v>
      </c>
      <c r="AX13" s="4">
        <v>1</v>
      </c>
      <c r="AY13" s="4">
        <v>1</v>
      </c>
      <c r="AZ13" s="4">
        <v>1</v>
      </c>
      <c r="BA13" s="4">
        <v>1</v>
      </c>
      <c r="BB13" s="4">
        <v>1</v>
      </c>
      <c r="BC13" s="4">
        <v>1</v>
      </c>
      <c r="BD13" s="4">
        <v>1</v>
      </c>
      <c r="BE13" s="4">
        <v>1</v>
      </c>
      <c r="BF13" s="4">
        <v>1</v>
      </c>
      <c r="BG13" s="4">
        <v>1</v>
      </c>
      <c r="BH13" s="4">
        <v>1</v>
      </c>
      <c r="BI13" s="4">
        <v>1</v>
      </c>
      <c r="BJ13" s="4">
        <v>1</v>
      </c>
      <c r="BK13" s="4">
        <v>1</v>
      </c>
      <c r="BL13" s="4">
        <v>1</v>
      </c>
      <c r="BM13" s="4">
        <v>1</v>
      </c>
      <c r="BN13" s="4">
        <v>1</v>
      </c>
      <c r="BO13" s="4">
        <v>1</v>
      </c>
      <c r="BP13" s="4">
        <v>1</v>
      </c>
      <c r="BQ13" s="4">
        <v>1</v>
      </c>
      <c r="BR13" s="4">
        <v>1</v>
      </c>
      <c r="BS13" s="4">
        <v>1</v>
      </c>
      <c r="BT13" s="3">
        <v>3</v>
      </c>
      <c r="BU13" s="3">
        <v>3</v>
      </c>
      <c r="BV13" s="3">
        <v>3</v>
      </c>
      <c r="BW13" s="3">
        <v>3</v>
      </c>
      <c r="BX13" s="3">
        <v>3</v>
      </c>
      <c r="BY13" s="3">
        <v>3</v>
      </c>
      <c r="BZ13" s="3">
        <v>3</v>
      </c>
      <c r="CA13" s="3">
        <v>3</v>
      </c>
      <c r="CB13" s="3">
        <v>3</v>
      </c>
      <c r="CC13" s="3">
        <v>3</v>
      </c>
      <c r="CD13" s="3">
        <v>3</v>
      </c>
      <c r="CE13" s="3">
        <v>3</v>
      </c>
      <c r="CF13" s="3">
        <v>3</v>
      </c>
      <c r="CG13" s="3">
        <v>3</v>
      </c>
      <c r="CH13" s="3">
        <v>3</v>
      </c>
      <c r="CI13" s="3">
        <v>3</v>
      </c>
      <c r="CJ13" s="3">
        <v>3</v>
      </c>
      <c r="CK13" s="3">
        <v>3</v>
      </c>
      <c r="CL13" s="3">
        <v>3</v>
      </c>
      <c r="CM13" s="3">
        <v>3</v>
      </c>
      <c r="CN13" s="3">
        <v>3</v>
      </c>
      <c r="CO13" s="3">
        <v>3</v>
      </c>
      <c r="CP13" s="3">
        <v>3</v>
      </c>
      <c r="CQ13" s="3">
        <v>3</v>
      </c>
      <c r="CR13" s="2">
        <v>5</v>
      </c>
      <c r="CS13" s="2">
        <v>5</v>
      </c>
      <c r="CT13" s="2">
        <v>5</v>
      </c>
      <c r="CU13" s="2">
        <v>5</v>
      </c>
      <c r="CV13" s="2">
        <v>5</v>
      </c>
      <c r="CW13" s="2">
        <v>5</v>
      </c>
      <c r="CY13" s="1" t="s">
        <v>12</v>
      </c>
      <c r="CZ13" s="1" t="str">
        <f>$CZ$6</f>
        <v>Chester Wilkinson</v>
      </c>
      <c r="DA13">
        <f t="shared" ca="1" si="2"/>
        <v>2</v>
      </c>
      <c r="DB13">
        <f t="shared" ca="1" si="1"/>
        <v>82</v>
      </c>
      <c r="DC13">
        <f t="shared" ca="1" si="1"/>
        <v>13</v>
      </c>
      <c r="DD13">
        <f t="shared" ca="1" si="1"/>
        <v>56</v>
      </c>
      <c r="DE13">
        <f t="shared" ca="1" si="1"/>
        <v>58</v>
      </c>
      <c r="DF13">
        <f t="shared" ca="1" si="1"/>
        <v>17</v>
      </c>
      <c r="DG13">
        <f t="shared" ca="1" si="1"/>
        <v>89</v>
      </c>
      <c r="DH13">
        <f t="shared" ca="1" si="1"/>
        <v>1</v>
      </c>
      <c r="DI13">
        <f>SUMIFS($DS$31:$DS$111,$DR$31:$DR$111,DB$6+DF$6)</f>
        <v>-4</v>
      </c>
      <c r="DJ13">
        <f>$DC$6</f>
        <v>26</v>
      </c>
      <c r="DP13" s="37" t="s">
        <v>50</v>
      </c>
      <c r="DQ13" s="48"/>
      <c r="DT13">
        <v>5</v>
      </c>
      <c r="DU13">
        <v>2</v>
      </c>
      <c r="DV13" s="10" t="s">
        <v>32</v>
      </c>
    </row>
    <row r="14" spans="1:129" ht="30.75" thickBot="1" x14ac:dyDescent="0.3">
      <c r="A14" s="1">
        <v>28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>
        <v>0</v>
      </c>
      <c r="L14" s="5">
        <v>0</v>
      </c>
      <c r="M14" s="5">
        <v>0</v>
      </c>
      <c r="N14" s="5">
        <v>0</v>
      </c>
      <c r="O14" s="5">
        <v>0</v>
      </c>
      <c r="P14" s="5">
        <v>0</v>
      </c>
      <c r="Q14" s="5">
        <v>0</v>
      </c>
      <c r="R14" s="5">
        <v>0</v>
      </c>
      <c r="S14" s="5">
        <v>0</v>
      </c>
      <c r="T14" s="5">
        <v>0</v>
      </c>
      <c r="U14" s="5">
        <v>0</v>
      </c>
      <c r="V14" s="5">
        <v>0</v>
      </c>
      <c r="W14" s="5">
        <v>0</v>
      </c>
      <c r="X14" s="5">
        <v>0</v>
      </c>
      <c r="Y14" s="5">
        <v>0</v>
      </c>
      <c r="Z14" s="5">
        <v>0</v>
      </c>
      <c r="AA14" s="5">
        <v>0</v>
      </c>
      <c r="AB14" s="5">
        <v>0</v>
      </c>
      <c r="AC14" s="5">
        <v>0</v>
      </c>
      <c r="AD14" s="5">
        <v>0</v>
      </c>
      <c r="AE14" s="5">
        <v>0</v>
      </c>
      <c r="AF14" s="5">
        <v>0</v>
      </c>
      <c r="AG14" s="5">
        <v>0</v>
      </c>
      <c r="AH14" s="5">
        <v>0</v>
      </c>
      <c r="AI14" s="5">
        <v>0</v>
      </c>
      <c r="AJ14" s="5">
        <v>0</v>
      </c>
      <c r="AK14" s="5">
        <v>0</v>
      </c>
      <c r="AL14" s="5">
        <v>0</v>
      </c>
      <c r="AM14" s="5">
        <v>0</v>
      </c>
      <c r="AN14" s="5">
        <v>0</v>
      </c>
      <c r="AO14" s="5">
        <v>0</v>
      </c>
      <c r="AP14" s="4">
        <v>1</v>
      </c>
      <c r="AQ14" s="4">
        <v>1</v>
      </c>
      <c r="AR14" s="4">
        <v>1</v>
      </c>
      <c r="AS14" s="4">
        <v>1</v>
      </c>
      <c r="AT14" s="4">
        <v>1</v>
      </c>
      <c r="AU14" s="4">
        <v>1</v>
      </c>
      <c r="AV14" s="4">
        <v>1</v>
      </c>
      <c r="AW14" s="4">
        <v>1</v>
      </c>
      <c r="AX14" s="4">
        <v>1</v>
      </c>
      <c r="AY14" s="4">
        <v>1</v>
      </c>
      <c r="AZ14" s="4">
        <v>1</v>
      </c>
      <c r="BA14" s="4">
        <v>1</v>
      </c>
      <c r="BB14" s="4">
        <v>1</v>
      </c>
      <c r="BC14" s="4">
        <v>1</v>
      </c>
      <c r="BD14" s="4">
        <v>1</v>
      </c>
      <c r="BE14" s="4">
        <v>1</v>
      </c>
      <c r="BF14" s="4">
        <v>1</v>
      </c>
      <c r="BG14" s="4">
        <v>1</v>
      </c>
      <c r="BH14" s="4">
        <v>1</v>
      </c>
      <c r="BI14" s="4">
        <v>1</v>
      </c>
      <c r="BJ14" s="4">
        <v>1</v>
      </c>
      <c r="BK14" s="4">
        <v>1</v>
      </c>
      <c r="BL14" s="4">
        <v>1</v>
      </c>
      <c r="BM14" s="4">
        <v>1</v>
      </c>
      <c r="BN14" s="4">
        <v>1</v>
      </c>
      <c r="BO14" s="4">
        <v>1</v>
      </c>
      <c r="BP14" s="4">
        <v>1</v>
      </c>
      <c r="BQ14" s="4">
        <v>1</v>
      </c>
      <c r="BR14" s="4">
        <v>1</v>
      </c>
      <c r="BS14" s="4">
        <v>1</v>
      </c>
      <c r="BT14" s="3">
        <v>3</v>
      </c>
      <c r="BU14" s="3">
        <v>3</v>
      </c>
      <c r="BV14" s="3">
        <v>3</v>
      </c>
      <c r="BW14" s="3">
        <v>3</v>
      </c>
      <c r="BX14" s="3">
        <v>3</v>
      </c>
      <c r="BY14" s="3">
        <v>3</v>
      </c>
      <c r="BZ14" s="3">
        <v>3</v>
      </c>
      <c r="CA14" s="3">
        <v>3</v>
      </c>
      <c r="CB14" s="3">
        <v>3</v>
      </c>
      <c r="CC14" s="3">
        <v>3</v>
      </c>
      <c r="CD14" s="3">
        <v>3</v>
      </c>
      <c r="CE14" s="3">
        <v>3</v>
      </c>
      <c r="CF14" s="3">
        <v>3</v>
      </c>
      <c r="CG14" s="3">
        <v>3</v>
      </c>
      <c r="CH14" s="3">
        <v>3</v>
      </c>
      <c r="CI14" s="3">
        <v>3</v>
      </c>
      <c r="CJ14" s="3">
        <v>3</v>
      </c>
      <c r="CK14" s="3">
        <v>3</v>
      </c>
      <c r="CL14" s="3">
        <v>3</v>
      </c>
      <c r="CM14" s="3">
        <v>3</v>
      </c>
      <c r="CN14" s="3">
        <v>3</v>
      </c>
      <c r="CO14" s="3">
        <v>3</v>
      </c>
      <c r="CP14" s="3">
        <v>3</v>
      </c>
      <c r="CQ14" s="3">
        <v>3</v>
      </c>
      <c r="CR14" s="2">
        <v>5</v>
      </c>
      <c r="CS14" s="2">
        <v>5</v>
      </c>
      <c r="CT14" s="2">
        <v>5</v>
      </c>
      <c r="CU14" s="2">
        <v>5</v>
      </c>
      <c r="CV14" s="2">
        <v>5</v>
      </c>
      <c r="CW14" s="2">
        <v>5</v>
      </c>
      <c r="CY14" s="1" t="s">
        <v>13</v>
      </c>
      <c r="CZ14" s="1" t="str">
        <f>$CZ$7</f>
        <v>Alexander Ashley</v>
      </c>
      <c r="DA14">
        <f t="shared" ca="1" si="2"/>
        <v>8</v>
      </c>
      <c r="DB14">
        <f t="shared" ca="1" si="1"/>
        <v>30</v>
      </c>
      <c r="DC14">
        <f t="shared" ca="1" si="1"/>
        <v>26</v>
      </c>
      <c r="DD14">
        <f t="shared" ca="1" si="1"/>
        <v>73</v>
      </c>
      <c r="DE14">
        <f t="shared" ca="1" si="1"/>
        <v>68</v>
      </c>
      <c r="DF14">
        <f t="shared" ca="1" si="1"/>
        <v>56</v>
      </c>
      <c r="DG14">
        <f t="shared" ca="1" si="1"/>
        <v>65</v>
      </c>
      <c r="DH14">
        <f t="shared" ca="1" si="1"/>
        <v>71</v>
      </c>
      <c r="DI14">
        <f>SUMIFS($DS$31:$DS$111,$DR$31:$DR$111,DB$7+DF$7)</f>
        <v>-2</v>
      </c>
      <c r="DJ14">
        <f>$DC$7</f>
        <v>21</v>
      </c>
      <c r="DP14" s="20" t="s">
        <v>52</v>
      </c>
      <c r="DQ14" s="16" t="s">
        <v>53</v>
      </c>
      <c r="DT14">
        <v>6</v>
      </c>
      <c r="DU14">
        <v>2</v>
      </c>
      <c r="DV14" s="10" t="s">
        <v>32</v>
      </c>
    </row>
    <row r="15" spans="1:129" ht="15.75" thickBot="1" x14ac:dyDescent="0.3">
      <c r="A15" s="1">
        <v>27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0</v>
      </c>
      <c r="Q15" s="5">
        <v>0</v>
      </c>
      <c r="R15" s="5">
        <v>0</v>
      </c>
      <c r="S15" s="5">
        <v>0</v>
      </c>
      <c r="T15" s="5">
        <v>0</v>
      </c>
      <c r="U15" s="5">
        <v>0</v>
      </c>
      <c r="V15" s="5">
        <v>0</v>
      </c>
      <c r="W15" s="5">
        <v>0</v>
      </c>
      <c r="X15" s="5">
        <v>0</v>
      </c>
      <c r="Y15" s="5">
        <v>0</v>
      </c>
      <c r="Z15" s="5">
        <v>0</v>
      </c>
      <c r="AA15" s="5">
        <v>0</v>
      </c>
      <c r="AB15" s="5">
        <v>0</v>
      </c>
      <c r="AC15" s="5">
        <v>0</v>
      </c>
      <c r="AD15" s="5">
        <v>0</v>
      </c>
      <c r="AE15" s="5">
        <v>0</v>
      </c>
      <c r="AF15" s="5">
        <v>0</v>
      </c>
      <c r="AG15" s="5">
        <v>0</v>
      </c>
      <c r="AH15" s="5">
        <v>0</v>
      </c>
      <c r="AI15" s="5">
        <v>0</v>
      </c>
      <c r="AJ15" s="5">
        <v>0</v>
      </c>
      <c r="AK15" s="5">
        <v>0</v>
      </c>
      <c r="AL15" s="5">
        <v>0</v>
      </c>
      <c r="AM15" s="5">
        <v>0</v>
      </c>
      <c r="AN15" s="5">
        <v>0</v>
      </c>
      <c r="AO15" s="5">
        <v>0</v>
      </c>
      <c r="AP15" s="4">
        <v>1</v>
      </c>
      <c r="AQ15" s="4">
        <v>1</v>
      </c>
      <c r="AR15" s="4">
        <v>1</v>
      </c>
      <c r="AS15" s="4">
        <v>1</v>
      </c>
      <c r="AT15" s="4">
        <v>1</v>
      </c>
      <c r="AU15" s="4">
        <v>1</v>
      </c>
      <c r="AV15" s="4">
        <v>1</v>
      </c>
      <c r="AW15" s="4">
        <v>1</v>
      </c>
      <c r="AX15" s="4">
        <v>1</v>
      </c>
      <c r="AY15" s="4">
        <v>1</v>
      </c>
      <c r="AZ15" s="4">
        <v>1</v>
      </c>
      <c r="BA15" s="4">
        <v>1</v>
      </c>
      <c r="BB15" s="4">
        <v>1</v>
      </c>
      <c r="BC15" s="4">
        <v>1</v>
      </c>
      <c r="BD15" s="4">
        <v>1</v>
      </c>
      <c r="BE15" s="4">
        <v>1</v>
      </c>
      <c r="BF15" s="4">
        <v>1</v>
      </c>
      <c r="BG15" s="4">
        <v>1</v>
      </c>
      <c r="BH15" s="4">
        <v>1</v>
      </c>
      <c r="BI15" s="4">
        <v>1</v>
      </c>
      <c r="BJ15" s="4">
        <v>1</v>
      </c>
      <c r="BK15" s="4">
        <v>1</v>
      </c>
      <c r="BL15" s="4">
        <v>1</v>
      </c>
      <c r="BM15" s="4">
        <v>1</v>
      </c>
      <c r="BN15" s="4">
        <v>1</v>
      </c>
      <c r="BO15" s="4">
        <v>1</v>
      </c>
      <c r="BP15" s="4">
        <v>1</v>
      </c>
      <c r="BQ15" s="4">
        <v>1</v>
      </c>
      <c r="BR15" s="4">
        <v>1</v>
      </c>
      <c r="BS15" s="4">
        <v>1</v>
      </c>
      <c r="BT15" s="3">
        <v>3</v>
      </c>
      <c r="BU15" s="3">
        <v>3</v>
      </c>
      <c r="BV15" s="3">
        <v>3</v>
      </c>
      <c r="BW15" s="3">
        <v>3</v>
      </c>
      <c r="BX15" s="3">
        <v>3</v>
      </c>
      <c r="BY15" s="3">
        <v>3</v>
      </c>
      <c r="BZ15" s="3">
        <v>3</v>
      </c>
      <c r="CA15" s="3">
        <v>3</v>
      </c>
      <c r="CB15" s="3">
        <v>3</v>
      </c>
      <c r="CC15" s="3">
        <v>3</v>
      </c>
      <c r="CD15" s="3">
        <v>3</v>
      </c>
      <c r="CE15" s="3">
        <v>3</v>
      </c>
      <c r="CF15" s="3">
        <v>3</v>
      </c>
      <c r="CG15" s="3">
        <v>3</v>
      </c>
      <c r="CH15" s="3">
        <v>3</v>
      </c>
      <c r="CI15" s="3">
        <v>3</v>
      </c>
      <c r="CJ15" s="3">
        <v>3</v>
      </c>
      <c r="CK15" s="3">
        <v>3</v>
      </c>
      <c r="CL15" s="3">
        <v>3</v>
      </c>
      <c r="CM15" s="3">
        <v>3</v>
      </c>
      <c r="CN15" s="3">
        <v>3</v>
      </c>
      <c r="CO15" s="3">
        <v>3</v>
      </c>
      <c r="CP15" s="3">
        <v>3</v>
      </c>
      <c r="CQ15" s="3">
        <v>3</v>
      </c>
      <c r="CR15" s="2">
        <v>5</v>
      </c>
      <c r="CS15" s="2">
        <v>5</v>
      </c>
      <c r="CT15" s="2">
        <v>5</v>
      </c>
      <c r="CU15" s="2">
        <v>5</v>
      </c>
      <c r="CV15" s="2">
        <v>5</v>
      </c>
      <c r="CW15" s="2">
        <v>5</v>
      </c>
      <c r="CY15" s="1" t="s">
        <v>14</v>
      </c>
      <c r="CZ15" s="1" t="str">
        <f>$CZ$6</f>
        <v>Chester Wilkinson</v>
      </c>
      <c r="DA15">
        <f t="shared" ca="1" si="2"/>
        <v>45</v>
      </c>
      <c r="DB15">
        <f t="shared" ca="1" si="1"/>
        <v>36</v>
      </c>
      <c r="DC15">
        <f t="shared" ca="1" si="1"/>
        <v>39</v>
      </c>
      <c r="DD15">
        <f t="shared" ca="1" si="1"/>
        <v>89</v>
      </c>
      <c r="DE15">
        <f t="shared" ca="1" si="1"/>
        <v>31</v>
      </c>
      <c r="DF15">
        <f t="shared" ca="1" si="1"/>
        <v>59</v>
      </c>
      <c r="DG15">
        <f t="shared" ca="1" si="1"/>
        <v>19</v>
      </c>
      <c r="DH15">
        <f t="shared" ca="1" si="1"/>
        <v>21</v>
      </c>
      <c r="DI15">
        <f>SUMIFS($DS$31:$DS$111,$DR$31:$DR$111,DB$6+DF$6)</f>
        <v>-4</v>
      </c>
      <c r="DJ15">
        <f>$DC$6</f>
        <v>26</v>
      </c>
      <c r="DP15" s="21" t="s">
        <v>85</v>
      </c>
      <c r="DQ15" s="16" t="s">
        <v>54</v>
      </c>
      <c r="DT15">
        <v>7</v>
      </c>
      <c r="DU15">
        <v>2</v>
      </c>
      <c r="DV15" s="10" t="s">
        <v>32</v>
      </c>
    </row>
    <row r="16" spans="1:129" ht="15.75" thickBot="1" x14ac:dyDescent="0.3">
      <c r="A16" s="1">
        <v>26</v>
      </c>
      <c r="B16" s="5">
        <v>0</v>
      </c>
      <c r="C16" s="5">
        <v>0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  <c r="J16" s="5">
        <v>0</v>
      </c>
      <c r="K16" s="5">
        <v>0</v>
      </c>
      <c r="L16" s="5">
        <v>0</v>
      </c>
      <c r="M16" s="5">
        <v>0</v>
      </c>
      <c r="N16" s="5">
        <v>0</v>
      </c>
      <c r="O16" s="5">
        <v>0</v>
      </c>
      <c r="P16" s="5">
        <v>0</v>
      </c>
      <c r="Q16" s="5">
        <v>0</v>
      </c>
      <c r="R16" s="5">
        <v>0</v>
      </c>
      <c r="S16" s="5">
        <v>0</v>
      </c>
      <c r="T16" s="5">
        <v>0</v>
      </c>
      <c r="U16" s="5">
        <v>0</v>
      </c>
      <c r="V16" s="5">
        <v>0</v>
      </c>
      <c r="W16" s="5">
        <v>0</v>
      </c>
      <c r="X16" s="5">
        <v>0</v>
      </c>
      <c r="Y16" s="5">
        <v>0</v>
      </c>
      <c r="Z16" s="5">
        <v>0</v>
      </c>
      <c r="AA16" s="5">
        <v>0</v>
      </c>
      <c r="AB16" s="5">
        <v>0</v>
      </c>
      <c r="AC16" s="5">
        <v>0</v>
      </c>
      <c r="AD16" s="5">
        <v>0</v>
      </c>
      <c r="AE16" s="5">
        <v>0</v>
      </c>
      <c r="AF16" s="5">
        <v>0</v>
      </c>
      <c r="AG16" s="5">
        <v>0</v>
      </c>
      <c r="AH16" s="5">
        <v>0</v>
      </c>
      <c r="AI16" s="5">
        <v>0</v>
      </c>
      <c r="AJ16" s="5">
        <v>0</v>
      </c>
      <c r="AK16" s="5">
        <v>0</v>
      </c>
      <c r="AL16" s="5">
        <v>0</v>
      </c>
      <c r="AM16" s="5">
        <v>0</v>
      </c>
      <c r="AN16" s="5">
        <v>0</v>
      </c>
      <c r="AO16" s="5">
        <v>0</v>
      </c>
      <c r="AP16" s="4">
        <v>1</v>
      </c>
      <c r="AQ16" s="4">
        <v>1</v>
      </c>
      <c r="AR16" s="4">
        <v>1</v>
      </c>
      <c r="AS16" s="4">
        <v>1</v>
      </c>
      <c r="AT16" s="4">
        <v>1</v>
      </c>
      <c r="AU16" s="4">
        <v>1</v>
      </c>
      <c r="AV16" s="4">
        <v>1</v>
      </c>
      <c r="AW16" s="4">
        <v>1</v>
      </c>
      <c r="AX16" s="4">
        <v>1</v>
      </c>
      <c r="AY16" s="4">
        <v>1</v>
      </c>
      <c r="AZ16" s="4">
        <v>1</v>
      </c>
      <c r="BA16" s="4">
        <v>1</v>
      </c>
      <c r="BB16" s="4">
        <v>1</v>
      </c>
      <c r="BC16" s="4">
        <v>1</v>
      </c>
      <c r="BD16" s="4">
        <v>1</v>
      </c>
      <c r="BE16" s="4">
        <v>1</v>
      </c>
      <c r="BF16" s="4">
        <v>1</v>
      </c>
      <c r="BG16" s="4">
        <v>1</v>
      </c>
      <c r="BH16" s="4">
        <v>1</v>
      </c>
      <c r="BI16" s="4">
        <v>1</v>
      </c>
      <c r="BJ16" s="4">
        <v>1</v>
      </c>
      <c r="BK16" s="4">
        <v>1</v>
      </c>
      <c r="BL16" s="4">
        <v>1</v>
      </c>
      <c r="BM16" s="4">
        <v>1</v>
      </c>
      <c r="BN16" s="4">
        <v>1</v>
      </c>
      <c r="BO16" s="4">
        <v>1</v>
      </c>
      <c r="BP16" s="4">
        <v>1</v>
      </c>
      <c r="BQ16" s="4">
        <v>1</v>
      </c>
      <c r="BR16" s="4">
        <v>1</v>
      </c>
      <c r="BS16" s="4">
        <v>1</v>
      </c>
      <c r="BT16" s="3">
        <v>3</v>
      </c>
      <c r="BU16" s="3">
        <v>3</v>
      </c>
      <c r="BV16" s="3">
        <v>3</v>
      </c>
      <c r="BW16" s="3">
        <v>3</v>
      </c>
      <c r="BX16" s="3">
        <v>3</v>
      </c>
      <c r="BY16" s="3">
        <v>3</v>
      </c>
      <c r="BZ16" s="3">
        <v>3</v>
      </c>
      <c r="CA16" s="3">
        <v>3</v>
      </c>
      <c r="CB16" s="3">
        <v>3</v>
      </c>
      <c r="CC16" s="3">
        <v>3</v>
      </c>
      <c r="CD16" s="3">
        <v>3</v>
      </c>
      <c r="CE16" s="3">
        <v>3</v>
      </c>
      <c r="CF16" s="3">
        <v>3</v>
      </c>
      <c r="CG16" s="3">
        <v>3</v>
      </c>
      <c r="CH16" s="3">
        <v>3</v>
      </c>
      <c r="CI16" s="3">
        <v>3</v>
      </c>
      <c r="CJ16" s="3">
        <v>3</v>
      </c>
      <c r="CK16" s="3">
        <v>3</v>
      </c>
      <c r="CL16" s="3">
        <v>3</v>
      </c>
      <c r="CM16" s="3">
        <v>3</v>
      </c>
      <c r="CN16" s="3">
        <v>3</v>
      </c>
      <c r="CO16" s="3">
        <v>3</v>
      </c>
      <c r="CP16" s="3">
        <v>3</v>
      </c>
      <c r="CQ16" s="3">
        <v>3</v>
      </c>
      <c r="CR16" s="2">
        <v>5</v>
      </c>
      <c r="CS16" s="2">
        <v>5</v>
      </c>
      <c r="CT16" s="2">
        <v>5</v>
      </c>
      <c r="CU16" s="2">
        <v>5</v>
      </c>
      <c r="CV16" s="2">
        <v>5</v>
      </c>
      <c r="CW16" s="2">
        <v>5</v>
      </c>
      <c r="CY16" s="1" t="s">
        <v>15</v>
      </c>
      <c r="CZ16" s="1" t="str">
        <f>$CZ$7</f>
        <v>Alexander Ashley</v>
      </c>
      <c r="DA16">
        <f t="shared" ca="1" si="2"/>
        <v>63</v>
      </c>
      <c r="DB16">
        <f t="shared" ca="1" si="1"/>
        <v>88</v>
      </c>
      <c r="DC16">
        <f t="shared" ca="1" si="1"/>
        <v>42</v>
      </c>
      <c r="DD16">
        <f t="shared" ca="1" si="1"/>
        <v>94</v>
      </c>
      <c r="DE16">
        <f t="shared" ca="1" si="1"/>
        <v>53</v>
      </c>
      <c r="DF16">
        <f t="shared" ca="1" si="1"/>
        <v>27</v>
      </c>
      <c r="DG16">
        <f t="shared" ca="1" si="1"/>
        <v>63</v>
      </c>
      <c r="DH16">
        <f t="shared" ca="1" si="1"/>
        <v>56</v>
      </c>
      <c r="DI16">
        <f>SUMIFS($DS$31:$DS$111,$DR$31:$DR$111,DB$7+DF$7)</f>
        <v>-2</v>
      </c>
      <c r="DJ16">
        <f>$DC$7</f>
        <v>21</v>
      </c>
      <c r="DP16" s="20" t="s">
        <v>55</v>
      </c>
      <c r="DQ16" s="16" t="s">
        <v>56</v>
      </c>
      <c r="DT16">
        <v>8</v>
      </c>
      <c r="DU16">
        <v>2</v>
      </c>
      <c r="DV16" s="10" t="s">
        <v>32</v>
      </c>
    </row>
    <row r="17" spans="1:126" ht="15.75" thickBot="1" x14ac:dyDescent="0.3">
      <c r="A17" s="1">
        <v>25</v>
      </c>
      <c r="B17" s="5">
        <v>0</v>
      </c>
      <c r="C17" s="5">
        <v>0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  <c r="J17" s="5">
        <v>0</v>
      </c>
      <c r="K17" s="5">
        <v>0</v>
      </c>
      <c r="L17" s="5">
        <v>0</v>
      </c>
      <c r="M17" s="5">
        <v>0</v>
      </c>
      <c r="N17" s="5">
        <v>0</v>
      </c>
      <c r="O17" s="5">
        <v>0</v>
      </c>
      <c r="P17" s="5">
        <v>0</v>
      </c>
      <c r="Q17" s="5">
        <v>0</v>
      </c>
      <c r="R17" s="5">
        <v>0</v>
      </c>
      <c r="S17" s="5">
        <v>0</v>
      </c>
      <c r="T17" s="5">
        <v>0</v>
      </c>
      <c r="U17" s="5">
        <v>0</v>
      </c>
      <c r="V17" s="5">
        <v>0</v>
      </c>
      <c r="W17" s="5">
        <v>0</v>
      </c>
      <c r="X17" s="5">
        <v>0</v>
      </c>
      <c r="Y17" s="5">
        <v>0</v>
      </c>
      <c r="Z17" s="5">
        <v>0</v>
      </c>
      <c r="AA17" s="5">
        <v>0</v>
      </c>
      <c r="AB17" s="5">
        <v>0</v>
      </c>
      <c r="AC17" s="5">
        <v>0</v>
      </c>
      <c r="AD17" s="5">
        <v>0</v>
      </c>
      <c r="AE17" s="5">
        <v>0</v>
      </c>
      <c r="AF17" s="5">
        <v>0</v>
      </c>
      <c r="AG17" s="5">
        <v>0</v>
      </c>
      <c r="AH17" s="5">
        <v>0</v>
      </c>
      <c r="AI17" s="5">
        <v>0</v>
      </c>
      <c r="AJ17" s="5">
        <v>0</v>
      </c>
      <c r="AK17" s="5">
        <v>0</v>
      </c>
      <c r="AL17" s="5">
        <v>0</v>
      </c>
      <c r="AM17" s="5">
        <v>0</v>
      </c>
      <c r="AN17" s="5">
        <v>0</v>
      </c>
      <c r="AO17" s="5">
        <v>0</v>
      </c>
      <c r="AP17" s="4">
        <v>1</v>
      </c>
      <c r="AQ17" s="4">
        <v>1</v>
      </c>
      <c r="AR17" s="4">
        <v>1</v>
      </c>
      <c r="AS17" s="4">
        <v>1</v>
      </c>
      <c r="AT17" s="4">
        <v>1</v>
      </c>
      <c r="AU17" s="4">
        <v>1</v>
      </c>
      <c r="AV17" s="4">
        <v>1</v>
      </c>
      <c r="AW17" s="4">
        <v>1</v>
      </c>
      <c r="AX17" s="4">
        <v>1</v>
      </c>
      <c r="AY17" s="4">
        <v>1</v>
      </c>
      <c r="AZ17" s="4">
        <v>1</v>
      </c>
      <c r="BA17" s="4">
        <v>1</v>
      </c>
      <c r="BB17" s="4">
        <v>1</v>
      </c>
      <c r="BC17" s="4">
        <v>1</v>
      </c>
      <c r="BD17" s="4">
        <v>1</v>
      </c>
      <c r="BE17" s="4">
        <v>1</v>
      </c>
      <c r="BF17" s="4">
        <v>1</v>
      </c>
      <c r="BG17" s="4">
        <v>1</v>
      </c>
      <c r="BH17" s="4">
        <v>1</v>
      </c>
      <c r="BI17" s="4">
        <v>1</v>
      </c>
      <c r="BJ17" s="4">
        <v>1</v>
      </c>
      <c r="BK17" s="4">
        <v>1</v>
      </c>
      <c r="BL17" s="4">
        <v>1</v>
      </c>
      <c r="BM17" s="4">
        <v>1</v>
      </c>
      <c r="BN17" s="4">
        <v>1</v>
      </c>
      <c r="BO17" s="4">
        <v>1</v>
      </c>
      <c r="BP17" s="4">
        <v>1</v>
      </c>
      <c r="BQ17" s="4">
        <v>1</v>
      </c>
      <c r="BR17" s="4">
        <v>1</v>
      </c>
      <c r="BS17" s="4">
        <v>1</v>
      </c>
      <c r="BT17" s="3">
        <v>3</v>
      </c>
      <c r="BU17" s="3">
        <v>3</v>
      </c>
      <c r="BV17" s="3">
        <v>3</v>
      </c>
      <c r="BW17" s="3">
        <v>3</v>
      </c>
      <c r="BX17" s="3">
        <v>3</v>
      </c>
      <c r="BY17" s="3">
        <v>3</v>
      </c>
      <c r="BZ17" s="3">
        <v>3</v>
      </c>
      <c r="CA17" s="3">
        <v>3</v>
      </c>
      <c r="CB17" s="3">
        <v>3</v>
      </c>
      <c r="CC17" s="3">
        <v>3</v>
      </c>
      <c r="CD17" s="3">
        <v>3</v>
      </c>
      <c r="CE17" s="3">
        <v>3</v>
      </c>
      <c r="CF17" s="3">
        <v>3</v>
      </c>
      <c r="CG17" s="3">
        <v>3</v>
      </c>
      <c r="CH17" s="3">
        <v>3</v>
      </c>
      <c r="CI17" s="3">
        <v>3</v>
      </c>
      <c r="CJ17" s="3">
        <v>3</v>
      </c>
      <c r="CK17" s="3">
        <v>3</v>
      </c>
      <c r="CL17" s="3">
        <v>3</v>
      </c>
      <c r="CM17" s="3">
        <v>3</v>
      </c>
      <c r="CN17" s="3">
        <v>3</v>
      </c>
      <c r="CO17" s="3">
        <v>3</v>
      </c>
      <c r="CP17" s="3">
        <v>3</v>
      </c>
      <c r="CQ17" s="3">
        <v>3</v>
      </c>
      <c r="CR17" s="2">
        <v>5</v>
      </c>
      <c r="CS17" s="2">
        <v>5</v>
      </c>
      <c r="CT17" s="2">
        <v>5</v>
      </c>
      <c r="CU17" s="2">
        <v>5</v>
      </c>
      <c r="CV17" s="2">
        <v>5</v>
      </c>
      <c r="CW17" s="2">
        <v>5</v>
      </c>
      <c r="CY17" s="1" t="s">
        <v>16</v>
      </c>
      <c r="CZ17" s="1" t="str">
        <f>$CZ$6</f>
        <v>Chester Wilkinson</v>
      </c>
      <c r="DA17">
        <f t="shared" ca="1" si="2"/>
        <v>45</v>
      </c>
      <c r="DB17">
        <f t="shared" ca="1" si="1"/>
        <v>91</v>
      </c>
      <c r="DC17">
        <f t="shared" ca="1" si="1"/>
        <v>98</v>
      </c>
      <c r="DD17">
        <f t="shared" ca="1" si="1"/>
        <v>78</v>
      </c>
      <c r="DE17">
        <f t="shared" ca="1" si="1"/>
        <v>0</v>
      </c>
      <c r="DF17">
        <f t="shared" ca="1" si="1"/>
        <v>43</v>
      </c>
      <c r="DG17">
        <f t="shared" ca="1" si="1"/>
        <v>2</v>
      </c>
      <c r="DH17">
        <f t="shared" ca="1" si="1"/>
        <v>71</v>
      </c>
      <c r="DI17">
        <f>SUMIFS($DS$31:$DS$111,$DR$31:$DR$111,DB$6+DF$6)</f>
        <v>-4</v>
      </c>
      <c r="DJ17">
        <f>$DC$6</f>
        <v>26</v>
      </c>
      <c r="DP17" s="20" t="s">
        <v>57</v>
      </c>
      <c r="DQ17" s="16" t="s">
        <v>58</v>
      </c>
      <c r="DT17">
        <v>9</v>
      </c>
      <c r="DU17">
        <v>2</v>
      </c>
      <c r="DV17" s="10" t="s">
        <v>32</v>
      </c>
    </row>
    <row r="18" spans="1:126" ht="15.75" thickBot="1" x14ac:dyDescent="0.3">
      <c r="A18" s="1">
        <v>24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  <c r="J18" s="5">
        <v>0</v>
      </c>
      <c r="K18" s="5">
        <v>0</v>
      </c>
      <c r="L18" s="5">
        <v>0</v>
      </c>
      <c r="M18" s="5">
        <v>0</v>
      </c>
      <c r="N18" s="5">
        <v>0</v>
      </c>
      <c r="O18" s="5">
        <v>0</v>
      </c>
      <c r="P18" s="5">
        <v>0</v>
      </c>
      <c r="Q18" s="5">
        <v>0</v>
      </c>
      <c r="R18" s="5">
        <v>0</v>
      </c>
      <c r="S18" s="5">
        <v>0</v>
      </c>
      <c r="T18" s="5">
        <v>0</v>
      </c>
      <c r="U18" s="5">
        <v>0</v>
      </c>
      <c r="V18" s="5">
        <v>0</v>
      </c>
      <c r="W18" s="5">
        <v>0</v>
      </c>
      <c r="X18" s="5">
        <v>0</v>
      </c>
      <c r="Y18" s="5">
        <v>0</v>
      </c>
      <c r="Z18" s="5">
        <v>0</v>
      </c>
      <c r="AA18" s="5">
        <v>0</v>
      </c>
      <c r="AB18" s="5">
        <v>0</v>
      </c>
      <c r="AC18" s="5">
        <v>0</v>
      </c>
      <c r="AD18" s="5">
        <v>0</v>
      </c>
      <c r="AE18" s="5">
        <v>0</v>
      </c>
      <c r="AF18" s="5">
        <v>0</v>
      </c>
      <c r="AG18" s="5">
        <v>0</v>
      </c>
      <c r="AH18" s="5">
        <v>0</v>
      </c>
      <c r="AI18" s="5">
        <v>0</v>
      </c>
      <c r="AJ18" s="5">
        <v>0</v>
      </c>
      <c r="AK18" s="5">
        <v>0</v>
      </c>
      <c r="AL18" s="5">
        <v>0</v>
      </c>
      <c r="AM18" s="5">
        <v>0</v>
      </c>
      <c r="AN18" s="5">
        <v>0</v>
      </c>
      <c r="AO18" s="5">
        <v>0</v>
      </c>
      <c r="AP18" s="4">
        <v>1</v>
      </c>
      <c r="AQ18" s="4">
        <v>1</v>
      </c>
      <c r="AR18" s="4">
        <v>1</v>
      </c>
      <c r="AS18" s="4">
        <v>1</v>
      </c>
      <c r="AT18" s="4">
        <v>1</v>
      </c>
      <c r="AU18" s="4">
        <v>1</v>
      </c>
      <c r="AV18" s="4">
        <v>1</v>
      </c>
      <c r="AW18" s="4">
        <v>1</v>
      </c>
      <c r="AX18" s="4">
        <v>1</v>
      </c>
      <c r="AY18" s="4">
        <v>1</v>
      </c>
      <c r="AZ18" s="4">
        <v>1</v>
      </c>
      <c r="BA18" s="4">
        <v>1</v>
      </c>
      <c r="BB18" s="4">
        <v>1</v>
      </c>
      <c r="BC18" s="4">
        <v>1</v>
      </c>
      <c r="BD18" s="4">
        <v>1</v>
      </c>
      <c r="BE18" s="4">
        <v>1</v>
      </c>
      <c r="BF18" s="4">
        <v>1</v>
      </c>
      <c r="BG18" s="4">
        <v>1</v>
      </c>
      <c r="BH18" s="4">
        <v>1</v>
      </c>
      <c r="BI18" s="4">
        <v>1</v>
      </c>
      <c r="BJ18" s="4">
        <v>1</v>
      </c>
      <c r="BK18" s="4">
        <v>1</v>
      </c>
      <c r="BL18" s="4">
        <v>1</v>
      </c>
      <c r="BM18" s="4">
        <v>1</v>
      </c>
      <c r="BN18" s="4">
        <v>1</v>
      </c>
      <c r="BO18" s="4">
        <v>1</v>
      </c>
      <c r="BP18" s="4">
        <v>1</v>
      </c>
      <c r="BQ18" s="4">
        <v>1</v>
      </c>
      <c r="BR18" s="4">
        <v>1</v>
      </c>
      <c r="BS18" s="4">
        <v>1</v>
      </c>
      <c r="BT18" s="3">
        <v>3</v>
      </c>
      <c r="BU18" s="3">
        <v>3</v>
      </c>
      <c r="BV18" s="3">
        <v>3</v>
      </c>
      <c r="BW18" s="3">
        <v>3</v>
      </c>
      <c r="BX18" s="3">
        <v>3</v>
      </c>
      <c r="BY18" s="3">
        <v>3</v>
      </c>
      <c r="BZ18" s="3">
        <v>3</v>
      </c>
      <c r="CA18" s="3">
        <v>3</v>
      </c>
      <c r="CB18" s="3">
        <v>3</v>
      </c>
      <c r="CC18" s="3">
        <v>3</v>
      </c>
      <c r="CD18" s="3">
        <v>3</v>
      </c>
      <c r="CE18" s="3">
        <v>3</v>
      </c>
      <c r="CF18" s="3">
        <v>3</v>
      </c>
      <c r="CG18" s="3">
        <v>3</v>
      </c>
      <c r="CH18" s="3">
        <v>3</v>
      </c>
      <c r="CI18" s="3">
        <v>3</v>
      </c>
      <c r="CJ18" s="3">
        <v>3</v>
      </c>
      <c r="CK18" s="3">
        <v>3</v>
      </c>
      <c r="CL18" s="3">
        <v>3</v>
      </c>
      <c r="CM18" s="3">
        <v>3</v>
      </c>
      <c r="CN18" s="3">
        <v>3</v>
      </c>
      <c r="CO18" s="3">
        <v>3</v>
      </c>
      <c r="CP18" s="3">
        <v>3</v>
      </c>
      <c r="CQ18" s="3">
        <v>3</v>
      </c>
      <c r="CR18" s="2">
        <v>5</v>
      </c>
      <c r="CS18" s="2">
        <v>5</v>
      </c>
      <c r="CT18" s="2">
        <v>5</v>
      </c>
      <c r="CU18" s="2">
        <v>5</v>
      </c>
      <c r="CV18" s="2">
        <v>5</v>
      </c>
      <c r="CW18" s="2">
        <v>5</v>
      </c>
      <c r="CY18" s="1" t="s">
        <v>17</v>
      </c>
      <c r="CZ18" s="1" t="str">
        <f>$CZ$7</f>
        <v>Alexander Ashley</v>
      </c>
      <c r="DA18">
        <f t="shared" ca="1" si="2"/>
        <v>63</v>
      </c>
      <c r="DB18">
        <f t="shared" ca="1" si="1"/>
        <v>95</v>
      </c>
      <c r="DC18">
        <f t="shared" ca="1" si="1"/>
        <v>71</v>
      </c>
      <c r="DD18">
        <f t="shared" ca="1" si="1"/>
        <v>95</v>
      </c>
      <c r="DE18">
        <f t="shared" ca="1" si="1"/>
        <v>36</v>
      </c>
      <c r="DF18">
        <f t="shared" ca="1" si="1"/>
        <v>56</v>
      </c>
      <c r="DG18">
        <f t="shared" ca="1" si="1"/>
        <v>48</v>
      </c>
      <c r="DH18">
        <f t="shared" ca="1" si="1"/>
        <v>3</v>
      </c>
      <c r="DI18">
        <f>SUMIFS($DS$31:$DS$111,$DR$31:$DR$111,DB$7+DF$7)</f>
        <v>-2</v>
      </c>
      <c r="DJ18">
        <f>$DC$7</f>
        <v>21</v>
      </c>
      <c r="DP18" s="20" t="s">
        <v>59</v>
      </c>
      <c r="DQ18" s="16" t="s">
        <v>60</v>
      </c>
      <c r="DT18">
        <v>10</v>
      </c>
      <c r="DU18">
        <v>2</v>
      </c>
      <c r="DV18" s="10" t="s">
        <v>32</v>
      </c>
    </row>
    <row r="19" spans="1:126" ht="15.75" thickBot="1" x14ac:dyDescent="0.3">
      <c r="A19" s="1">
        <v>23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>
        <v>0</v>
      </c>
      <c r="L19" s="5">
        <v>0</v>
      </c>
      <c r="M19" s="5">
        <v>0</v>
      </c>
      <c r="N19" s="5">
        <v>0</v>
      </c>
      <c r="O19" s="5">
        <v>0</v>
      </c>
      <c r="P19" s="5">
        <v>0</v>
      </c>
      <c r="Q19" s="5">
        <v>0</v>
      </c>
      <c r="R19" s="5">
        <v>0</v>
      </c>
      <c r="S19" s="5">
        <v>0</v>
      </c>
      <c r="T19" s="5">
        <v>0</v>
      </c>
      <c r="U19" s="5">
        <v>0</v>
      </c>
      <c r="V19" s="5">
        <v>0</v>
      </c>
      <c r="W19" s="5">
        <v>0</v>
      </c>
      <c r="X19" s="5">
        <v>0</v>
      </c>
      <c r="Y19" s="5">
        <v>0</v>
      </c>
      <c r="Z19" s="5">
        <v>0</v>
      </c>
      <c r="AA19" s="5">
        <v>0</v>
      </c>
      <c r="AB19" s="5">
        <v>0</v>
      </c>
      <c r="AC19" s="5">
        <v>0</v>
      </c>
      <c r="AD19" s="5">
        <v>0</v>
      </c>
      <c r="AE19" s="5">
        <v>0</v>
      </c>
      <c r="AF19" s="5">
        <v>0</v>
      </c>
      <c r="AG19" s="5">
        <v>0</v>
      </c>
      <c r="AH19" s="5">
        <v>0</v>
      </c>
      <c r="AI19" s="5">
        <v>0</v>
      </c>
      <c r="AJ19" s="5">
        <v>0</v>
      </c>
      <c r="AK19" s="5">
        <v>0</v>
      </c>
      <c r="AL19" s="5">
        <v>0</v>
      </c>
      <c r="AM19" s="5">
        <v>0</v>
      </c>
      <c r="AN19" s="5">
        <v>0</v>
      </c>
      <c r="AO19" s="5">
        <v>0</v>
      </c>
      <c r="AP19" s="4">
        <v>1</v>
      </c>
      <c r="AQ19" s="4">
        <v>1</v>
      </c>
      <c r="AR19" s="4">
        <v>1</v>
      </c>
      <c r="AS19" s="4">
        <v>1</v>
      </c>
      <c r="AT19" s="4">
        <v>1</v>
      </c>
      <c r="AU19" s="4">
        <v>1</v>
      </c>
      <c r="AV19" s="4">
        <v>1</v>
      </c>
      <c r="AW19" s="4">
        <v>1</v>
      </c>
      <c r="AX19" s="4">
        <v>1</v>
      </c>
      <c r="AY19" s="4">
        <v>1</v>
      </c>
      <c r="AZ19" s="4">
        <v>1</v>
      </c>
      <c r="BA19" s="4">
        <v>1</v>
      </c>
      <c r="BB19" s="4">
        <v>1</v>
      </c>
      <c r="BC19" s="4">
        <v>1</v>
      </c>
      <c r="BD19" s="4">
        <v>1</v>
      </c>
      <c r="BE19" s="4">
        <v>1</v>
      </c>
      <c r="BF19" s="4">
        <v>1</v>
      </c>
      <c r="BG19" s="4">
        <v>1</v>
      </c>
      <c r="BH19" s="4">
        <v>1</v>
      </c>
      <c r="BI19" s="4">
        <v>1</v>
      </c>
      <c r="BJ19" s="4">
        <v>1</v>
      </c>
      <c r="BK19" s="4">
        <v>1</v>
      </c>
      <c r="BL19" s="4">
        <v>1</v>
      </c>
      <c r="BM19" s="4">
        <v>1</v>
      </c>
      <c r="BN19" s="4">
        <v>1</v>
      </c>
      <c r="BO19" s="4">
        <v>1</v>
      </c>
      <c r="BP19" s="4">
        <v>1</v>
      </c>
      <c r="BQ19" s="4">
        <v>1</v>
      </c>
      <c r="BR19" s="4">
        <v>1</v>
      </c>
      <c r="BS19" s="4">
        <v>1</v>
      </c>
      <c r="BT19" s="3">
        <v>3</v>
      </c>
      <c r="BU19" s="3">
        <v>3</v>
      </c>
      <c r="BV19" s="3">
        <v>3</v>
      </c>
      <c r="BW19" s="3">
        <v>3</v>
      </c>
      <c r="BX19" s="3">
        <v>3</v>
      </c>
      <c r="BY19" s="3">
        <v>3</v>
      </c>
      <c r="BZ19" s="3">
        <v>3</v>
      </c>
      <c r="CA19" s="3">
        <v>3</v>
      </c>
      <c r="CB19" s="3">
        <v>3</v>
      </c>
      <c r="CC19" s="3">
        <v>3</v>
      </c>
      <c r="CD19" s="3">
        <v>3</v>
      </c>
      <c r="CE19" s="3">
        <v>3</v>
      </c>
      <c r="CF19" s="3">
        <v>3</v>
      </c>
      <c r="CG19" s="3">
        <v>3</v>
      </c>
      <c r="CH19" s="3">
        <v>3</v>
      </c>
      <c r="CI19" s="3">
        <v>3</v>
      </c>
      <c r="CJ19" s="3">
        <v>3</v>
      </c>
      <c r="CK19" s="3">
        <v>3</v>
      </c>
      <c r="CL19" s="3">
        <v>3</v>
      </c>
      <c r="CM19" s="3">
        <v>3</v>
      </c>
      <c r="CN19" s="3">
        <v>3</v>
      </c>
      <c r="CO19" s="3">
        <v>3</v>
      </c>
      <c r="CP19" s="3">
        <v>3</v>
      </c>
      <c r="CQ19" s="3">
        <v>3</v>
      </c>
      <c r="CR19" s="2">
        <v>5</v>
      </c>
      <c r="CS19" s="2">
        <v>5</v>
      </c>
      <c r="CT19" s="2">
        <v>5</v>
      </c>
      <c r="CU19" s="2">
        <v>5</v>
      </c>
      <c r="CV19" s="2">
        <v>5</v>
      </c>
      <c r="CW19" s="2">
        <v>5</v>
      </c>
      <c r="CY19" s="1" t="s">
        <v>18</v>
      </c>
      <c r="CZ19" s="1" t="str">
        <f>$CZ$6</f>
        <v>Chester Wilkinson</v>
      </c>
      <c r="DA19">
        <f t="shared" ca="1" si="2"/>
        <v>82</v>
      </c>
      <c r="DB19">
        <f t="shared" ca="1" si="1"/>
        <v>13</v>
      </c>
      <c r="DC19">
        <f t="shared" ca="1" si="1"/>
        <v>31</v>
      </c>
      <c r="DD19">
        <f t="shared" ca="1" si="1"/>
        <v>40</v>
      </c>
      <c r="DE19">
        <f t="shared" ca="1" si="1"/>
        <v>14</v>
      </c>
      <c r="DF19">
        <f t="shared" ca="1" si="1"/>
        <v>9</v>
      </c>
      <c r="DG19">
        <f t="shared" ca="1" si="1"/>
        <v>50</v>
      </c>
      <c r="DH19">
        <f t="shared" ca="1" si="1"/>
        <v>13</v>
      </c>
      <c r="DI19">
        <f>SUMIFS($DS$31:$DS$111,$DR$31:$DR$111,DB$6+DF$6)</f>
        <v>-4</v>
      </c>
      <c r="DJ19">
        <f>$DC$6</f>
        <v>26</v>
      </c>
      <c r="DP19" s="20" t="s">
        <v>61</v>
      </c>
      <c r="DQ19" s="16" t="s">
        <v>62</v>
      </c>
      <c r="DT19">
        <v>11</v>
      </c>
      <c r="DU19">
        <v>2</v>
      </c>
      <c r="DV19" s="10" t="s">
        <v>32</v>
      </c>
    </row>
    <row r="20" spans="1:126" ht="15.75" thickBot="1" x14ac:dyDescent="0.3">
      <c r="A20" s="1">
        <v>22</v>
      </c>
      <c r="B20" s="5">
        <v>0</v>
      </c>
      <c r="C20" s="5">
        <v>0</v>
      </c>
      <c r="D20" s="5">
        <v>0</v>
      </c>
      <c r="E20" s="5">
        <v>0</v>
      </c>
      <c r="F20" s="5">
        <v>0</v>
      </c>
      <c r="G20" s="5">
        <v>0</v>
      </c>
      <c r="H20" s="5">
        <v>0</v>
      </c>
      <c r="I20" s="5">
        <v>0</v>
      </c>
      <c r="J20" s="5">
        <v>0</v>
      </c>
      <c r="K20" s="5">
        <v>0</v>
      </c>
      <c r="L20" s="5">
        <v>0</v>
      </c>
      <c r="M20" s="5">
        <v>0</v>
      </c>
      <c r="N20" s="5">
        <v>0</v>
      </c>
      <c r="O20" s="5">
        <v>0</v>
      </c>
      <c r="P20" s="5">
        <v>0</v>
      </c>
      <c r="Q20" s="5">
        <v>0</v>
      </c>
      <c r="R20" s="5">
        <v>0</v>
      </c>
      <c r="S20" s="5">
        <v>0</v>
      </c>
      <c r="T20" s="5">
        <v>0</v>
      </c>
      <c r="U20" s="5">
        <v>0</v>
      </c>
      <c r="V20" s="5">
        <v>0</v>
      </c>
      <c r="W20" s="5">
        <v>0</v>
      </c>
      <c r="X20" s="5">
        <v>0</v>
      </c>
      <c r="Y20" s="5">
        <v>0</v>
      </c>
      <c r="Z20" s="5">
        <v>0</v>
      </c>
      <c r="AA20" s="5">
        <v>0</v>
      </c>
      <c r="AB20" s="5">
        <v>0</v>
      </c>
      <c r="AC20" s="5">
        <v>0</v>
      </c>
      <c r="AD20" s="5">
        <v>0</v>
      </c>
      <c r="AE20" s="5">
        <v>0</v>
      </c>
      <c r="AF20" s="5">
        <v>0</v>
      </c>
      <c r="AG20" s="5">
        <v>0</v>
      </c>
      <c r="AH20" s="5">
        <v>0</v>
      </c>
      <c r="AI20" s="5">
        <v>0</v>
      </c>
      <c r="AJ20" s="5">
        <v>0</v>
      </c>
      <c r="AK20" s="5">
        <v>0</v>
      </c>
      <c r="AL20" s="5">
        <v>0</v>
      </c>
      <c r="AM20" s="5">
        <v>0</v>
      </c>
      <c r="AN20" s="5">
        <v>0</v>
      </c>
      <c r="AO20" s="5">
        <v>0</v>
      </c>
      <c r="AP20" s="4">
        <v>1</v>
      </c>
      <c r="AQ20" s="4">
        <v>1</v>
      </c>
      <c r="AR20" s="4">
        <v>1</v>
      </c>
      <c r="AS20" s="4">
        <v>1</v>
      </c>
      <c r="AT20" s="4">
        <v>1</v>
      </c>
      <c r="AU20" s="4">
        <v>1</v>
      </c>
      <c r="AV20" s="4">
        <v>1</v>
      </c>
      <c r="AW20" s="4">
        <v>1</v>
      </c>
      <c r="AX20" s="4">
        <v>1</v>
      </c>
      <c r="AY20" s="4">
        <v>1</v>
      </c>
      <c r="AZ20" s="4">
        <v>1</v>
      </c>
      <c r="BA20" s="4">
        <v>1</v>
      </c>
      <c r="BB20" s="4">
        <v>1</v>
      </c>
      <c r="BC20" s="4">
        <v>1</v>
      </c>
      <c r="BD20" s="4">
        <v>1</v>
      </c>
      <c r="BE20" s="4">
        <v>1</v>
      </c>
      <c r="BF20" s="4">
        <v>1</v>
      </c>
      <c r="BG20" s="4">
        <v>1</v>
      </c>
      <c r="BH20" s="4">
        <v>1</v>
      </c>
      <c r="BI20" s="4">
        <v>1</v>
      </c>
      <c r="BJ20" s="4">
        <v>1</v>
      </c>
      <c r="BK20" s="4">
        <v>1</v>
      </c>
      <c r="BL20" s="4">
        <v>1</v>
      </c>
      <c r="BM20" s="4">
        <v>1</v>
      </c>
      <c r="BN20" s="4">
        <v>1</v>
      </c>
      <c r="BO20" s="4">
        <v>1</v>
      </c>
      <c r="BP20" s="4">
        <v>1</v>
      </c>
      <c r="BQ20" s="4">
        <v>1</v>
      </c>
      <c r="BR20" s="4">
        <v>1</v>
      </c>
      <c r="BS20" s="4">
        <v>1</v>
      </c>
      <c r="BT20" s="3">
        <v>3</v>
      </c>
      <c r="BU20" s="3">
        <v>3</v>
      </c>
      <c r="BV20" s="3">
        <v>3</v>
      </c>
      <c r="BW20" s="3">
        <v>3</v>
      </c>
      <c r="BX20" s="3">
        <v>3</v>
      </c>
      <c r="BY20" s="3">
        <v>3</v>
      </c>
      <c r="BZ20" s="3">
        <v>3</v>
      </c>
      <c r="CA20" s="3">
        <v>3</v>
      </c>
      <c r="CB20" s="3">
        <v>3</v>
      </c>
      <c r="CC20" s="3">
        <v>3</v>
      </c>
      <c r="CD20" s="3">
        <v>3</v>
      </c>
      <c r="CE20" s="3">
        <v>3</v>
      </c>
      <c r="CF20" s="3">
        <v>3</v>
      </c>
      <c r="CG20" s="3">
        <v>3</v>
      </c>
      <c r="CH20" s="3">
        <v>3</v>
      </c>
      <c r="CI20" s="3">
        <v>3</v>
      </c>
      <c r="CJ20" s="3">
        <v>3</v>
      </c>
      <c r="CK20" s="3">
        <v>3</v>
      </c>
      <c r="CL20" s="3">
        <v>3</v>
      </c>
      <c r="CM20" s="3">
        <v>3</v>
      </c>
      <c r="CN20" s="3">
        <v>3</v>
      </c>
      <c r="CO20" s="3">
        <v>3</v>
      </c>
      <c r="CP20" s="3">
        <v>3</v>
      </c>
      <c r="CQ20" s="3">
        <v>3</v>
      </c>
      <c r="CR20" s="2">
        <v>5</v>
      </c>
      <c r="CS20" s="2">
        <v>5</v>
      </c>
      <c r="CT20" s="2">
        <v>5</v>
      </c>
      <c r="CU20" s="2">
        <v>5</v>
      </c>
      <c r="CV20" s="2">
        <v>5</v>
      </c>
      <c r="CW20" s="2">
        <v>5</v>
      </c>
      <c r="CY20" s="1" t="s">
        <v>19</v>
      </c>
      <c r="CZ20" s="1" t="str">
        <f>$CZ$7</f>
        <v>Alexander Ashley</v>
      </c>
      <c r="DA20">
        <f t="shared" ca="1" si="2"/>
        <v>59</v>
      </c>
      <c r="DB20">
        <f t="shared" ca="1" si="1"/>
        <v>65</v>
      </c>
      <c r="DC20">
        <f t="shared" ca="1" si="1"/>
        <v>70</v>
      </c>
      <c r="DD20">
        <f t="shared" ca="1" si="1"/>
        <v>31</v>
      </c>
      <c r="DE20">
        <f t="shared" ca="1" si="1"/>
        <v>85</v>
      </c>
      <c r="DF20">
        <f t="shared" ca="1" si="1"/>
        <v>72</v>
      </c>
      <c r="DG20">
        <f t="shared" ca="1" si="1"/>
        <v>61</v>
      </c>
      <c r="DH20">
        <f t="shared" ca="1" si="1"/>
        <v>49</v>
      </c>
      <c r="DI20">
        <f>SUMIFS($DS$31:$DS$111,$DR$31:$DR$111,DB$7+DF$7)</f>
        <v>-2</v>
      </c>
      <c r="DJ20">
        <f>$DC$7</f>
        <v>21</v>
      </c>
      <c r="DP20" s="16" t="s">
        <v>63</v>
      </c>
      <c r="DQ20" s="16" t="s">
        <v>64</v>
      </c>
      <c r="DT20">
        <v>12</v>
      </c>
      <c r="DU20">
        <v>2</v>
      </c>
      <c r="DV20" s="10" t="s">
        <v>32</v>
      </c>
    </row>
    <row r="21" spans="1:126" ht="15.75" thickBot="1" x14ac:dyDescent="0.3">
      <c r="A21" s="1">
        <v>21</v>
      </c>
      <c r="B21" s="5">
        <v>0</v>
      </c>
      <c r="C21" s="5">
        <v>0</v>
      </c>
      <c r="D21" s="5">
        <v>0</v>
      </c>
      <c r="E21" s="5">
        <v>0</v>
      </c>
      <c r="F21" s="5">
        <v>0</v>
      </c>
      <c r="G21" s="5">
        <v>0</v>
      </c>
      <c r="H21" s="5">
        <v>0</v>
      </c>
      <c r="I21" s="5">
        <v>0</v>
      </c>
      <c r="J21" s="5">
        <v>0</v>
      </c>
      <c r="K21" s="5">
        <v>0</v>
      </c>
      <c r="L21" s="5">
        <v>0</v>
      </c>
      <c r="M21" s="5">
        <v>0</v>
      </c>
      <c r="N21" s="5">
        <v>0</v>
      </c>
      <c r="O21" s="5">
        <v>0</v>
      </c>
      <c r="P21" s="5">
        <v>0</v>
      </c>
      <c r="Q21" s="5">
        <v>0</v>
      </c>
      <c r="R21" s="5">
        <v>0</v>
      </c>
      <c r="S21" s="5">
        <v>0</v>
      </c>
      <c r="T21" s="5">
        <v>0</v>
      </c>
      <c r="U21" s="5">
        <v>0</v>
      </c>
      <c r="V21" s="5">
        <v>0</v>
      </c>
      <c r="W21" s="5">
        <v>0</v>
      </c>
      <c r="X21" s="5">
        <v>0</v>
      </c>
      <c r="Y21" s="5">
        <v>0</v>
      </c>
      <c r="Z21" s="5">
        <v>0</v>
      </c>
      <c r="AA21" s="5">
        <v>0</v>
      </c>
      <c r="AB21" s="5">
        <v>0</v>
      </c>
      <c r="AC21" s="5">
        <v>0</v>
      </c>
      <c r="AD21" s="5">
        <v>0</v>
      </c>
      <c r="AE21" s="5">
        <v>0</v>
      </c>
      <c r="AF21" s="5">
        <v>0</v>
      </c>
      <c r="AG21" s="5">
        <v>0</v>
      </c>
      <c r="AH21" s="5">
        <v>0</v>
      </c>
      <c r="AI21" s="5">
        <v>0</v>
      </c>
      <c r="AJ21" s="5">
        <v>0</v>
      </c>
      <c r="AK21" s="5">
        <v>0</v>
      </c>
      <c r="AL21" s="5">
        <v>0</v>
      </c>
      <c r="AM21" s="5">
        <v>0</v>
      </c>
      <c r="AN21" s="5">
        <v>0</v>
      </c>
      <c r="AO21" s="5">
        <v>0</v>
      </c>
      <c r="AP21" s="4">
        <v>1</v>
      </c>
      <c r="AQ21" s="4">
        <v>1</v>
      </c>
      <c r="AR21" s="4">
        <v>1</v>
      </c>
      <c r="AS21" s="4">
        <v>1</v>
      </c>
      <c r="AT21" s="4">
        <v>1</v>
      </c>
      <c r="AU21" s="4">
        <v>1</v>
      </c>
      <c r="AV21" s="4">
        <v>1</v>
      </c>
      <c r="AW21" s="4">
        <v>1</v>
      </c>
      <c r="AX21" s="4">
        <v>1</v>
      </c>
      <c r="AY21" s="4">
        <v>1</v>
      </c>
      <c r="AZ21" s="4">
        <v>1</v>
      </c>
      <c r="BA21" s="4">
        <v>1</v>
      </c>
      <c r="BB21" s="4">
        <v>1</v>
      </c>
      <c r="BC21" s="4">
        <v>1</v>
      </c>
      <c r="BD21" s="4">
        <v>1</v>
      </c>
      <c r="BE21" s="4">
        <v>1</v>
      </c>
      <c r="BF21" s="4">
        <v>1</v>
      </c>
      <c r="BG21" s="4">
        <v>1</v>
      </c>
      <c r="BH21" s="4">
        <v>1</v>
      </c>
      <c r="BI21" s="4">
        <v>1</v>
      </c>
      <c r="BJ21" s="4">
        <v>1</v>
      </c>
      <c r="BK21" s="4">
        <v>1</v>
      </c>
      <c r="BL21" s="4">
        <v>1</v>
      </c>
      <c r="BM21" s="4">
        <v>1</v>
      </c>
      <c r="BN21" s="4">
        <v>1</v>
      </c>
      <c r="BO21" s="4">
        <v>1</v>
      </c>
      <c r="BP21" s="4">
        <v>1</v>
      </c>
      <c r="BQ21" s="4">
        <v>1</v>
      </c>
      <c r="BR21" s="4">
        <v>1</v>
      </c>
      <c r="BS21" s="4">
        <v>1</v>
      </c>
      <c r="BT21" s="3">
        <v>3</v>
      </c>
      <c r="BU21" s="3">
        <v>3</v>
      </c>
      <c r="BV21" s="3">
        <v>3</v>
      </c>
      <c r="BW21" s="3">
        <v>3</v>
      </c>
      <c r="BX21" s="3">
        <v>3</v>
      </c>
      <c r="BY21" s="3">
        <v>3</v>
      </c>
      <c r="BZ21" s="3">
        <v>3</v>
      </c>
      <c r="CA21" s="3">
        <v>3</v>
      </c>
      <c r="CB21" s="3">
        <v>3</v>
      </c>
      <c r="CC21" s="3">
        <v>3</v>
      </c>
      <c r="CD21" s="3">
        <v>3</v>
      </c>
      <c r="CE21" s="3">
        <v>3</v>
      </c>
      <c r="CF21" s="3">
        <v>3</v>
      </c>
      <c r="CG21" s="3">
        <v>3</v>
      </c>
      <c r="CH21" s="3">
        <v>3</v>
      </c>
      <c r="CI21" s="3">
        <v>3</v>
      </c>
      <c r="CJ21" s="3">
        <v>3</v>
      </c>
      <c r="CK21" s="3">
        <v>3</v>
      </c>
      <c r="CL21" s="3">
        <v>3</v>
      </c>
      <c r="CM21" s="3">
        <v>3</v>
      </c>
      <c r="CN21" s="3">
        <v>3</v>
      </c>
      <c r="CO21" s="3">
        <v>3</v>
      </c>
      <c r="CP21" s="3">
        <v>3</v>
      </c>
      <c r="CQ21" s="3">
        <v>3</v>
      </c>
      <c r="CR21" s="2">
        <v>5</v>
      </c>
      <c r="CS21" s="2">
        <v>5</v>
      </c>
      <c r="CT21" s="2">
        <v>5</v>
      </c>
      <c r="CU21" s="2">
        <v>5</v>
      </c>
      <c r="CV21" s="2">
        <v>5</v>
      </c>
      <c r="CW21" s="2">
        <v>5</v>
      </c>
      <c r="CY21" s="1" t="s">
        <v>20</v>
      </c>
      <c r="CZ21" s="1" t="str">
        <f>$CZ$6</f>
        <v>Chester Wilkinson</v>
      </c>
      <c r="DA21">
        <f t="shared" ca="1" si="2"/>
        <v>57</v>
      </c>
      <c r="DB21">
        <f t="shared" ca="1" si="1"/>
        <v>34</v>
      </c>
      <c r="DC21">
        <f t="shared" ca="1" si="1"/>
        <v>15</v>
      </c>
      <c r="DD21">
        <f t="shared" ca="1" si="1"/>
        <v>46</v>
      </c>
      <c r="DE21">
        <f t="shared" ca="1" si="1"/>
        <v>67</v>
      </c>
      <c r="DF21">
        <f t="shared" ca="1" si="1"/>
        <v>41</v>
      </c>
      <c r="DG21">
        <f t="shared" ca="1" si="1"/>
        <v>95</v>
      </c>
      <c r="DH21">
        <f t="shared" ca="1" si="1"/>
        <v>33</v>
      </c>
      <c r="DI21">
        <f>SUMIFS($DS$31:$DS$111,$DR$31:$DR$111,DB$6+DF$6)</f>
        <v>-4</v>
      </c>
      <c r="DJ21">
        <f>$DC$6</f>
        <v>26</v>
      </c>
      <c r="DP21" s="16" t="s">
        <v>65</v>
      </c>
      <c r="DQ21" s="16" t="s">
        <v>66</v>
      </c>
      <c r="DT21">
        <v>13</v>
      </c>
      <c r="DU21">
        <v>2</v>
      </c>
      <c r="DV21" s="10" t="s">
        <v>32</v>
      </c>
    </row>
    <row r="22" spans="1:126" ht="15.75" thickBot="1" x14ac:dyDescent="0.3">
      <c r="A22" s="1">
        <v>20</v>
      </c>
      <c r="B22" s="5">
        <v>0</v>
      </c>
      <c r="C22" s="5">
        <v>0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5">
        <v>0</v>
      </c>
      <c r="S22" s="5">
        <v>0</v>
      </c>
      <c r="T22" s="5">
        <v>0</v>
      </c>
      <c r="U22" s="5">
        <v>0</v>
      </c>
      <c r="V22" s="5">
        <v>0</v>
      </c>
      <c r="W22" s="5">
        <v>0</v>
      </c>
      <c r="X22" s="5">
        <v>0</v>
      </c>
      <c r="Y22" s="5">
        <v>0</v>
      </c>
      <c r="Z22" s="5">
        <v>0</v>
      </c>
      <c r="AA22" s="5">
        <v>0</v>
      </c>
      <c r="AB22" s="5">
        <v>0</v>
      </c>
      <c r="AC22" s="5">
        <v>0</v>
      </c>
      <c r="AD22" s="5">
        <v>0</v>
      </c>
      <c r="AE22" s="5">
        <v>0</v>
      </c>
      <c r="AF22" s="5">
        <v>0</v>
      </c>
      <c r="AG22" s="5">
        <v>0</v>
      </c>
      <c r="AH22" s="5">
        <v>0</v>
      </c>
      <c r="AI22" s="5">
        <v>0</v>
      </c>
      <c r="AJ22" s="5">
        <v>0</v>
      </c>
      <c r="AK22" s="5">
        <v>0</v>
      </c>
      <c r="AL22" s="5">
        <v>0</v>
      </c>
      <c r="AM22" s="5">
        <v>0</v>
      </c>
      <c r="AN22" s="5">
        <v>0</v>
      </c>
      <c r="AO22" s="5">
        <v>0</v>
      </c>
      <c r="AP22" s="4">
        <v>1</v>
      </c>
      <c r="AQ22" s="4">
        <v>1</v>
      </c>
      <c r="AR22" s="4">
        <v>1</v>
      </c>
      <c r="AS22" s="4">
        <v>1</v>
      </c>
      <c r="AT22" s="4">
        <v>1</v>
      </c>
      <c r="AU22" s="4">
        <v>1</v>
      </c>
      <c r="AV22" s="4">
        <v>1</v>
      </c>
      <c r="AW22" s="4">
        <v>1</v>
      </c>
      <c r="AX22" s="4">
        <v>1</v>
      </c>
      <c r="AY22" s="4">
        <v>1</v>
      </c>
      <c r="AZ22" s="4">
        <v>1</v>
      </c>
      <c r="BA22" s="4">
        <v>1</v>
      </c>
      <c r="BB22" s="4">
        <v>1</v>
      </c>
      <c r="BC22" s="4">
        <v>1</v>
      </c>
      <c r="BD22" s="4">
        <v>1</v>
      </c>
      <c r="BE22" s="4">
        <v>1</v>
      </c>
      <c r="BF22" s="4">
        <v>1</v>
      </c>
      <c r="BG22" s="4">
        <v>1</v>
      </c>
      <c r="BH22" s="4">
        <v>1</v>
      </c>
      <c r="BI22" s="4">
        <v>1</v>
      </c>
      <c r="BJ22" s="4">
        <v>1</v>
      </c>
      <c r="BK22" s="4">
        <v>1</v>
      </c>
      <c r="BL22" s="4">
        <v>1</v>
      </c>
      <c r="BM22" s="4">
        <v>1</v>
      </c>
      <c r="BN22" s="4">
        <v>1</v>
      </c>
      <c r="BO22" s="4">
        <v>1</v>
      </c>
      <c r="BP22" s="4">
        <v>1</v>
      </c>
      <c r="BQ22" s="4">
        <v>1</v>
      </c>
      <c r="BR22" s="4">
        <v>1</v>
      </c>
      <c r="BS22" s="4">
        <v>1</v>
      </c>
      <c r="BT22" s="3">
        <v>3</v>
      </c>
      <c r="BU22" s="3">
        <v>3</v>
      </c>
      <c r="BV22" s="3">
        <v>3</v>
      </c>
      <c r="BW22" s="3">
        <v>3</v>
      </c>
      <c r="BX22" s="3">
        <v>3</v>
      </c>
      <c r="BY22" s="3">
        <v>3</v>
      </c>
      <c r="BZ22" s="3">
        <v>3</v>
      </c>
      <c r="CA22" s="3">
        <v>3</v>
      </c>
      <c r="CB22" s="3">
        <v>3</v>
      </c>
      <c r="CC22" s="3">
        <v>3</v>
      </c>
      <c r="CD22" s="3">
        <v>3</v>
      </c>
      <c r="CE22" s="3">
        <v>3</v>
      </c>
      <c r="CF22" s="3">
        <v>3</v>
      </c>
      <c r="CG22" s="3">
        <v>3</v>
      </c>
      <c r="CH22" s="3">
        <v>3</v>
      </c>
      <c r="CI22" s="3">
        <v>3</v>
      </c>
      <c r="CJ22" s="3">
        <v>3</v>
      </c>
      <c r="CK22" s="3">
        <v>3</v>
      </c>
      <c r="CL22" s="3">
        <v>3</v>
      </c>
      <c r="CM22" s="3">
        <v>3</v>
      </c>
      <c r="CN22" s="3">
        <v>3</v>
      </c>
      <c r="CO22" s="3">
        <v>3</v>
      </c>
      <c r="CP22" s="3">
        <v>3</v>
      </c>
      <c r="CQ22" s="3">
        <v>3</v>
      </c>
      <c r="CR22" s="2">
        <v>5</v>
      </c>
      <c r="CS22" s="2">
        <v>5</v>
      </c>
      <c r="CT22" s="2">
        <v>5</v>
      </c>
      <c r="CU22" s="2">
        <v>5</v>
      </c>
      <c r="CV22" s="2">
        <v>5</v>
      </c>
      <c r="CW22" s="2">
        <v>5</v>
      </c>
      <c r="CY22" s="1" t="s">
        <v>21</v>
      </c>
      <c r="CZ22" s="1" t="str">
        <f>$CZ$7</f>
        <v>Alexander Ashley</v>
      </c>
      <c r="DA22">
        <f t="shared" ca="1" si="2"/>
        <v>39</v>
      </c>
      <c r="DB22">
        <f t="shared" ca="1" si="1"/>
        <v>28</v>
      </c>
      <c r="DC22">
        <f t="shared" ca="1" si="1"/>
        <v>98</v>
      </c>
      <c r="DD22">
        <f t="shared" ca="1" si="1"/>
        <v>56</v>
      </c>
      <c r="DE22">
        <f t="shared" ca="1" si="1"/>
        <v>23</v>
      </c>
      <c r="DF22">
        <f t="shared" ca="1" si="1"/>
        <v>85</v>
      </c>
      <c r="DG22">
        <f t="shared" ca="1" si="1"/>
        <v>89</v>
      </c>
      <c r="DH22">
        <f t="shared" ca="1" si="1"/>
        <v>40</v>
      </c>
      <c r="DI22">
        <f>SUMIFS($DS$31:$DS$111,$DR$31:$DR$111,DB$7+DF$7)</f>
        <v>-2</v>
      </c>
      <c r="DJ22">
        <f>$DC$7</f>
        <v>21</v>
      </c>
      <c r="DP22" s="16" t="s">
        <v>67</v>
      </c>
      <c r="DQ22" s="16" t="s">
        <v>68</v>
      </c>
      <c r="DT22">
        <v>14</v>
      </c>
      <c r="DU22">
        <v>2</v>
      </c>
      <c r="DV22" s="10" t="s">
        <v>32</v>
      </c>
    </row>
    <row r="23" spans="1:126" ht="15.75" thickBot="1" x14ac:dyDescent="0.3">
      <c r="A23" s="1">
        <v>19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5">
        <v>0</v>
      </c>
      <c r="S23" s="5">
        <v>0</v>
      </c>
      <c r="T23" s="5">
        <v>0</v>
      </c>
      <c r="U23" s="5">
        <v>0</v>
      </c>
      <c r="V23" s="5">
        <v>0</v>
      </c>
      <c r="W23" s="5">
        <v>0</v>
      </c>
      <c r="X23" s="5">
        <v>0</v>
      </c>
      <c r="Y23" s="5">
        <v>0</v>
      </c>
      <c r="Z23" s="5">
        <v>0</v>
      </c>
      <c r="AA23" s="5">
        <v>0</v>
      </c>
      <c r="AB23" s="5">
        <v>0</v>
      </c>
      <c r="AC23" s="5">
        <v>0</v>
      </c>
      <c r="AD23" s="5">
        <v>0</v>
      </c>
      <c r="AE23" s="5">
        <v>0</v>
      </c>
      <c r="AF23" s="5">
        <v>0</v>
      </c>
      <c r="AG23" s="5">
        <v>0</v>
      </c>
      <c r="AH23" s="5">
        <v>0</v>
      </c>
      <c r="AI23" s="5">
        <v>0</v>
      </c>
      <c r="AJ23" s="5">
        <v>0</v>
      </c>
      <c r="AK23" s="5">
        <v>0</v>
      </c>
      <c r="AL23" s="5">
        <v>0</v>
      </c>
      <c r="AM23" s="5">
        <v>0</v>
      </c>
      <c r="AN23" s="5">
        <v>0</v>
      </c>
      <c r="AO23" s="5">
        <v>0</v>
      </c>
      <c r="AP23" s="5">
        <v>0</v>
      </c>
      <c r="AQ23" s="5">
        <v>0</v>
      </c>
      <c r="AR23" s="5">
        <v>0</v>
      </c>
      <c r="AS23" s="5">
        <v>0</v>
      </c>
      <c r="AT23" s="5">
        <v>0</v>
      </c>
      <c r="AU23" s="4">
        <v>1</v>
      </c>
      <c r="AV23" s="4">
        <v>1</v>
      </c>
      <c r="AW23" s="4">
        <v>1</v>
      </c>
      <c r="AX23" s="4">
        <v>1</v>
      </c>
      <c r="AY23" s="4">
        <v>1</v>
      </c>
      <c r="AZ23" s="4">
        <v>1</v>
      </c>
      <c r="BA23" s="4">
        <v>1</v>
      </c>
      <c r="BB23" s="4">
        <v>1</v>
      </c>
      <c r="BC23" s="4">
        <v>1</v>
      </c>
      <c r="BD23" s="4">
        <v>1</v>
      </c>
      <c r="BE23" s="4">
        <v>1</v>
      </c>
      <c r="BF23" s="4">
        <v>1</v>
      </c>
      <c r="BG23" s="4">
        <v>1</v>
      </c>
      <c r="BH23" s="4">
        <v>1</v>
      </c>
      <c r="BI23" s="4">
        <v>1</v>
      </c>
      <c r="BJ23" s="4">
        <v>1</v>
      </c>
      <c r="BK23" s="4">
        <v>1</v>
      </c>
      <c r="BL23" s="4">
        <v>1</v>
      </c>
      <c r="BM23" s="4">
        <v>1</v>
      </c>
      <c r="BN23" s="4">
        <v>1</v>
      </c>
      <c r="BO23" s="4">
        <v>1</v>
      </c>
      <c r="BP23" s="4">
        <v>1</v>
      </c>
      <c r="BQ23" s="4">
        <v>1</v>
      </c>
      <c r="BR23" s="4">
        <v>1</v>
      </c>
      <c r="BS23" s="4">
        <v>1</v>
      </c>
      <c r="BT23" s="4">
        <v>1</v>
      </c>
      <c r="BU23" s="4">
        <v>1</v>
      </c>
      <c r="BV23" s="4">
        <v>1</v>
      </c>
      <c r="BW23" s="4">
        <v>1</v>
      </c>
      <c r="BX23" s="4">
        <v>1</v>
      </c>
      <c r="BY23" s="3">
        <v>3</v>
      </c>
      <c r="BZ23" s="3">
        <v>3</v>
      </c>
      <c r="CA23" s="3">
        <v>3</v>
      </c>
      <c r="CB23" s="3">
        <v>3</v>
      </c>
      <c r="CC23" s="3">
        <v>3</v>
      </c>
      <c r="CD23" s="3">
        <v>3</v>
      </c>
      <c r="CE23" s="3">
        <v>3</v>
      </c>
      <c r="CF23" s="3">
        <v>3</v>
      </c>
      <c r="CG23" s="3">
        <v>3</v>
      </c>
      <c r="CH23" s="3">
        <v>3</v>
      </c>
      <c r="CI23" s="3">
        <v>3</v>
      </c>
      <c r="CJ23" s="3">
        <v>3</v>
      </c>
      <c r="CK23" s="3">
        <v>3</v>
      </c>
      <c r="CL23" s="3">
        <v>3</v>
      </c>
      <c r="CM23" s="3">
        <v>3</v>
      </c>
      <c r="CN23" s="3">
        <v>3</v>
      </c>
      <c r="CO23" s="3">
        <v>3</v>
      </c>
      <c r="CP23" s="3">
        <v>3</v>
      </c>
      <c r="CQ23" s="3">
        <v>3</v>
      </c>
      <c r="CR23" s="2">
        <v>5</v>
      </c>
      <c r="CS23" s="2">
        <v>5</v>
      </c>
      <c r="CT23" s="2">
        <v>5</v>
      </c>
      <c r="CU23" s="2">
        <v>5</v>
      </c>
      <c r="CV23" s="2">
        <v>5</v>
      </c>
      <c r="CW23" s="2">
        <v>5</v>
      </c>
      <c r="CY23" s="1" t="s">
        <v>22</v>
      </c>
      <c r="CZ23" s="1" t="str">
        <f>$CZ$6</f>
        <v>Chester Wilkinson</v>
      </c>
      <c r="DA23">
        <f t="shared" ca="1" si="2"/>
        <v>91</v>
      </c>
      <c r="DB23">
        <f t="shared" ca="1" si="1"/>
        <v>1</v>
      </c>
      <c r="DC23">
        <f t="shared" ca="1" si="1"/>
        <v>60</v>
      </c>
      <c r="DD23">
        <f t="shared" ca="1" si="1"/>
        <v>23</v>
      </c>
      <c r="DE23">
        <f t="shared" ca="1" si="1"/>
        <v>56</v>
      </c>
      <c r="DF23">
        <f t="shared" ca="1" si="1"/>
        <v>93</v>
      </c>
      <c r="DG23">
        <f t="shared" ca="1" si="1"/>
        <v>53</v>
      </c>
      <c r="DH23">
        <f t="shared" ca="1" si="1"/>
        <v>45</v>
      </c>
      <c r="DI23">
        <f>SUMIFS($DS$31:$DS$111,$DR$31:$DR$111,DB$6+DF$6)</f>
        <v>-4</v>
      </c>
      <c r="DJ23">
        <f>$DC$6</f>
        <v>26</v>
      </c>
      <c r="DP23" s="16" t="s">
        <v>69</v>
      </c>
      <c r="DQ23" s="16" t="s">
        <v>70</v>
      </c>
      <c r="DT23">
        <v>15</v>
      </c>
      <c r="DU23">
        <v>2</v>
      </c>
      <c r="DV23" s="10" t="s">
        <v>32</v>
      </c>
    </row>
    <row r="24" spans="1:126" ht="15.75" thickBot="1" x14ac:dyDescent="0.3">
      <c r="A24" s="1">
        <v>18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5">
        <v>0</v>
      </c>
      <c r="S24" s="5">
        <v>0</v>
      </c>
      <c r="T24" s="5">
        <v>0</v>
      </c>
      <c r="U24" s="5">
        <v>0</v>
      </c>
      <c r="V24" s="5">
        <v>0</v>
      </c>
      <c r="W24" s="5">
        <v>0</v>
      </c>
      <c r="X24" s="5">
        <v>0</v>
      </c>
      <c r="Y24" s="5">
        <v>0</v>
      </c>
      <c r="Z24" s="5">
        <v>0</v>
      </c>
      <c r="AA24" s="5">
        <v>0</v>
      </c>
      <c r="AB24" s="5">
        <v>0</v>
      </c>
      <c r="AC24" s="5">
        <v>0</v>
      </c>
      <c r="AD24" s="5">
        <v>0</v>
      </c>
      <c r="AE24" s="5">
        <v>0</v>
      </c>
      <c r="AF24" s="5">
        <v>0</v>
      </c>
      <c r="AG24" s="5">
        <v>0</v>
      </c>
      <c r="AH24" s="5">
        <v>0</v>
      </c>
      <c r="AI24" s="5">
        <v>0</v>
      </c>
      <c r="AJ24" s="5">
        <v>0</v>
      </c>
      <c r="AK24" s="5">
        <v>0</v>
      </c>
      <c r="AL24" s="5">
        <v>0</v>
      </c>
      <c r="AM24" s="5">
        <v>0</v>
      </c>
      <c r="AN24" s="5">
        <v>0</v>
      </c>
      <c r="AO24" s="5">
        <v>0</v>
      </c>
      <c r="AP24" s="5">
        <v>0</v>
      </c>
      <c r="AQ24" s="5">
        <v>0</v>
      </c>
      <c r="AR24" s="5">
        <v>0</v>
      </c>
      <c r="AS24" s="5">
        <v>0</v>
      </c>
      <c r="AT24" s="5">
        <v>0</v>
      </c>
      <c r="AU24" s="4">
        <v>1</v>
      </c>
      <c r="AV24" s="4">
        <v>1</v>
      </c>
      <c r="AW24" s="4">
        <v>1</v>
      </c>
      <c r="AX24" s="4">
        <v>1</v>
      </c>
      <c r="AY24" s="4">
        <v>1</v>
      </c>
      <c r="AZ24" s="4">
        <v>1</v>
      </c>
      <c r="BA24" s="4">
        <v>1</v>
      </c>
      <c r="BB24" s="4">
        <v>1</v>
      </c>
      <c r="BC24" s="4">
        <v>1</v>
      </c>
      <c r="BD24" s="4">
        <v>1</v>
      </c>
      <c r="BE24" s="4">
        <v>1</v>
      </c>
      <c r="BF24" s="4">
        <v>1</v>
      </c>
      <c r="BG24" s="4">
        <v>1</v>
      </c>
      <c r="BH24" s="4">
        <v>1</v>
      </c>
      <c r="BI24" s="4">
        <v>1</v>
      </c>
      <c r="BJ24" s="4">
        <v>1</v>
      </c>
      <c r="BK24" s="4">
        <v>1</v>
      </c>
      <c r="BL24" s="4">
        <v>1</v>
      </c>
      <c r="BM24" s="4">
        <v>1</v>
      </c>
      <c r="BN24" s="4">
        <v>1</v>
      </c>
      <c r="BO24" s="4">
        <v>1</v>
      </c>
      <c r="BP24" s="4">
        <v>1</v>
      </c>
      <c r="BQ24" s="4">
        <v>1</v>
      </c>
      <c r="BR24" s="4">
        <v>1</v>
      </c>
      <c r="BS24" s="4">
        <v>1</v>
      </c>
      <c r="BT24" s="4">
        <v>1</v>
      </c>
      <c r="BU24" s="4">
        <v>1</v>
      </c>
      <c r="BV24" s="4">
        <v>1</v>
      </c>
      <c r="BW24" s="4">
        <v>1</v>
      </c>
      <c r="BX24" s="4">
        <v>1</v>
      </c>
      <c r="BY24" s="3">
        <v>3</v>
      </c>
      <c r="BZ24" s="3">
        <v>3</v>
      </c>
      <c r="CA24" s="3">
        <v>3</v>
      </c>
      <c r="CB24" s="3">
        <v>3</v>
      </c>
      <c r="CC24" s="3">
        <v>3</v>
      </c>
      <c r="CD24" s="3">
        <v>3</v>
      </c>
      <c r="CE24" s="3">
        <v>3</v>
      </c>
      <c r="CF24" s="3">
        <v>3</v>
      </c>
      <c r="CG24" s="3">
        <v>3</v>
      </c>
      <c r="CH24" s="3">
        <v>3</v>
      </c>
      <c r="CI24" s="3">
        <v>3</v>
      </c>
      <c r="CJ24" s="3">
        <v>3</v>
      </c>
      <c r="CK24" s="3">
        <v>3</v>
      </c>
      <c r="CL24" s="3">
        <v>3</v>
      </c>
      <c r="CM24" s="3">
        <v>3</v>
      </c>
      <c r="CN24" s="3">
        <v>3</v>
      </c>
      <c r="CO24" s="3">
        <v>3</v>
      </c>
      <c r="CP24" s="3">
        <v>3</v>
      </c>
      <c r="CQ24" s="3">
        <v>3</v>
      </c>
      <c r="CR24" s="2">
        <v>5</v>
      </c>
      <c r="CS24" s="2">
        <v>5</v>
      </c>
      <c r="CT24" s="2">
        <v>5</v>
      </c>
      <c r="CU24" s="2">
        <v>5</v>
      </c>
      <c r="CV24" s="2">
        <v>5</v>
      </c>
      <c r="CW24" s="2">
        <v>5</v>
      </c>
      <c r="CY24" s="1" t="s">
        <v>23</v>
      </c>
      <c r="CZ24" s="1" t="str">
        <f>$CZ$7</f>
        <v>Alexander Ashley</v>
      </c>
      <c r="DA24">
        <f t="shared" ca="1" si="2"/>
        <v>79</v>
      </c>
      <c r="DB24">
        <f t="shared" ca="1" si="1"/>
        <v>78</v>
      </c>
      <c r="DC24">
        <f t="shared" ca="1" si="1"/>
        <v>38</v>
      </c>
      <c r="DD24">
        <f t="shared" ca="1" si="1"/>
        <v>86</v>
      </c>
      <c r="DE24">
        <f t="shared" ca="1" si="1"/>
        <v>20</v>
      </c>
      <c r="DF24">
        <f t="shared" ca="1" si="1"/>
        <v>50</v>
      </c>
      <c r="DG24">
        <f t="shared" ca="1" si="1"/>
        <v>65</v>
      </c>
      <c r="DH24">
        <f t="shared" ca="1" si="1"/>
        <v>86</v>
      </c>
      <c r="DI24">
        <f>SUMIFS($DS$31:$DS$111,$DR$31:$DR$111,DB$7+DF$7)</f>
        <v>-2</v>
      </c>
      <c r="DJ24">
        <f>$DC$7</f>
        <v>21</v>
      </c>
      <c r="DP24" s="16" t="s">
        <v>71</v>
      </c>
      <c r="DQ24" s="16" t="s">
        <v>72</v>
      </c>
      <c r="DT24">
        <v>16</v>
      </c>
      <c r="DU24">
        <v>2</v>
      </c>
      <c r="DV24" s="10" t="s">
        <v>32</v>
      </c>
    </row>
    <row r="25" spans="1:126" ht="15.75" thickBot="1" x14ac:dyDescent="0.3">
      <c r="A25" s="1">
        <v>17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5">
        <v>0</v>
      </c>
      <c r="S25" s="5">
        <v>0</v>
      </c>
      <c r="T25" s="5">
        <v>0</v>
      </c>
      <c r="U25" s="5">
        <v>0</v>
      </c>
      <c r="V25" s="5">
        <v>0</v>
      </c>
      <c r="W25" s="5">
        <v>0</v>
      </c>
      <c r="X25" s="5">
        <v>0</v>
      </c>
      <c r="Y25" s="5">
        <v>0</v>
      </c>
      <c r="Z25" s="5">
        <v>0</v>
      </c>
      <c r="AA25" s="5">
        <v>0</v>
      </c>
      <c r="AB25" s="5">
        <v>0</v>
      </c>
      <c r="AC25" s="5">
        <v>0</v>
      </c>
      <c r="AD25" s="5">
        <v>0</v>
      </c>
      <c r="AE25" s="5">
        <v>0</v>
      </c>
      <c r="AF25" s="5">
        <v>0</v>
      </c>
      <c r="AG25" s="5">
        <v>0</v>
      </c>
      <c r="AH25" s="5">
        <v>0</v>
      </c>
      <c r="AI25" s="5">
        <v>0</v>
      </c>
      <c r="AJ25" s="5">
        <v>0</v>
      </c>
      <c r="AK25" s="5">
        <v>0</v>
      </c>
      <c r="AL25" s="5">
        <v>0</v>
      </c>
      <c r="AM25" s="5">
        <v>0</v>
      </c>
      <c r="AN25" s="5">
        <v>0</v>
      </c>
      <c r="AO25" s="5">
        <v>0</v>
      </c>
      <c r="AP25" s="5">
        <v>0</v>
      </c>
      <c r="AQ25" s="5">
        <v>0</v>
      </c>
      <c r="AR25" s="5">
        <v>0</v>
      </c>
      <c r="AS25" s="5">
        <v>0</v>
      </c>
      <c r="AT25" s="5">
        <v>0</v>
      </c>
      <c r="AU25" s="4">
        <v>1</v>
      </c>
      <c r="AV25" s="4">
        <v>1</v>
      </c>
      <c r="AW25" s="4">
        <v>1</v>
      </c>
      <c r="AX25" s="4">
        <v>1</v>
      </c>
      <c r="AY25" s="4">
        <v>1</v>
      </c>
      <c r="AZ25" s="4">
        <v>1</v>
      </c>
      <c r="BA25" s="4">
        <v>1</v>
      </c>
      <c r="BB25" s="4">
        <v>1</v>
      </c>
      <c r="BC25" s="4">
        <v>1</v>
      </c>
      <c r="BD25" s="4">
        <v>1</v>
      </c>
      <c r="BE25" s="4">
        <v>1</v>
      </c>
      <c r="BF25" s="4">
        <v>1</v>
      </c>
      <c r="BG25" s="4">
        <v>1</v>
      </c>
      <c r="BH25" s="4">
        <v>1</v>
      </c>
      <c r="BI25" s="4">
        <v>1</v>
      </c>
      <c r="BJ25" s="4">
        <v>1</v>
      </c>
      <c r="BK25" s="4">
        <v>1</v>
      </c>
      <c r="BL25" s="4">
        <v>1</v>
      </c>
      <c r="BM25" s="4">
        <v>1</v>
      </c>
      <c r="BN25" s="4">
        <v>1</v>
      </c>
      <c r="BO25" s="4">
        <v>1</v>
      </c>
      <c r="BP25" s="4">
        <v>1</v>
      </c>
      <c r="BQ25" s="4">
        <v>1</v>
      </c>
      <c r="BR25" s="4">
        <v>1</v>
      </c>
      <c r="BS25" s="4">
        <v>1</v>
      </c>
      <c r="BT25" s="4">
        <v>1</v>
      </c>
      <c r="BU25" s="4">
        <v>1</v>
      </c>
      <c r="BV25" s="4">
        <v>1</v>
      </c>
      <c r="BW25" s="4">
        <v>1</v>
      </c>
      <c r="BX25" s="4">
        <v>1</v>
      </c>
      <c r="BY25" s="3">
        <v>3</v>
      </c>
      <c r="BZ25" s="3">
        <v>3</v>
      </c>
      <c r="CA25" s="3">
        <v>3</v>
      </c>
      <c r="CB25" s="3">
        <v>3</v>
      </c>
      <c r="CC25" s="3">
        <v>3</v>
      </c>
      <c r="CD25" s="3">
        <v>3</v>
      </c>
      <c r="CE25" s="3">
        <v>3</v>
      </c>
      <c r="CF25" s="3">
        <v>3</v>
      </c>
      <c r="CG25" s="3">
        <v>3</v>
      </c>
      <c r="CH25" s="3">
        <v>3</v>
      </c>
      <c r="CI25" s="3">
        <v>3</v>
      </c>
      <c r="CJ25" s="3">
        <v>3</v>
      </c>
      <c r="CK25" s="3">
        <v>3</v>
      </c>
      <c r="CL25" s="3">
        <v>3</v>
      </c>
      <c r="CM25" s="3">
        <v>3</v>
      </c>
      <c r="CN25" s="3">
        <v>3</v>
      </c>
      <c r="CO25" s="3">
        <v>3</v>
      </c>
      <c r="CP25" s="3">
        <v>3</v>
      </c>
      <c r="CQ25" s="3">
        <v>3</v>
      </c>
      <c r="CR25" s="2">
        <v>5</v>
      </c>
      <c r="CS25" s="2">
        <v>5</v>
      </c>
      <c r="CT25" s="2">
        <v>5</v>
      </c>
      <c r="CU25" s="2">
        <v>5</v>
      </c>
      <c r="CV25" s="2">
        <v>5</v>
      </c>
      <c r="CW25" s="2">
        <v>5</v>
      </c>
      <c r="CY25" s="1" t="s">
        <v>92</v>
      </c>
      <c r="CZ25" s="1" t="str">
        <f>$CZ$6</f>
        <v>Chester Wilkinson</v>
      </c>
      <c r="DA25">
        <f t="shared" ca="1" si="2"/>
        <v>9</v>
      </c>
      <c r="DB25">
        <f t="shared" ca="1" si="1"/>
        <v>44</v>
      </c>
      <c r="DC25">
        <f t="shared" ca="1" si="1"/>
        <v>16</v>
      </c>
      <c r="DD25">
        <f t="shared" ca="1" si="1"/>
        <v>73</v>
      </c>
      <c r="DE25">
        <f t="shared" ca="1" si="1"/>
        <v>82</v>
      </c>
      <c r="DF25">
        <f t="shared" ca="1" si="1"/>
        <v>61</v>
      </c>
      <c r="DG25">
        <f t="shared" ca="1" si="1"/>
        <v>28</v>
      </c>
      <c r="DH25">
        <f t="shared" ca="1" si="1"/>
        <v>88</v>
      </c>
      <c r="DI25">
        <f>SUMIFS($DS$31:$DS$111,$DR$31:$DR$111,DB$6+DF$6)</f>
        <v>-4</v>
      </c>
      <c r="DJ25">
        <f>$DC$6</f>
        <v>26</v>
      </c>
      <c r="DP25" s="16" t="s">
        <v>73</v>
      </c>
      <c r="DQ25" s="16" t="s">
        <v>74</v>
      </c>
      <c r="DT25">
        <v>17</v>
      </c>
      <c r="DU25">
        <v>2</v>
      </c>
      <c r="DV25" s="10" t="s">
        <v>32</v>
      </c>
    </row>
    <row r="26" spans="1:126" ht="15.75" thickBot="1" x14ac:dyDescent="0.3">
      <c r="A26" s="1">
        <v>16</v>
      </c>
      <c r="B26" s="5">
        <v>0</v>
      </c>
      <c r="C26" s="5">
        <v>0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5">
        <v>0</v>
      </c>
      <c r="S26" s="5">
        <v>0</v>
      </c>
      <c r="T26" s="5">
        <v>0</v>
      </c>
      <c r="U26" s="5">
        <v>0</v>
      </c>
      <c r="V26" s="5">
        <v>0</v>
      </c>
      <c r="W26" s="5">
        <v>0</v>
      </c>
      <c r="X26" s="5">
        <v>0</v>
      </c>
      <c r="Y26" s="5">
        <v>0</v>
      </c>
      <c r="Z26" s="5">
        <v>0</v>
      </c>
      <c r="AA26" s="5">
        <v>0</v>
      </c>
      <c r="AB26" s="5">
        <v>0</v>
      </c>
      <c r="AC26" s="5">
        <v>0</v>
      </c>
      <c r="AD26" s="5">
        <v>0</v>
      </c>
      <c r="AE26" s="5">
        <v>0</v>
      </c>
      <c r="AF26" s="5">
        <v>0</v>
      </c>
      <c r="AG26" s="5">
        <v>0</v>
      </c>
      <c r="AH26" s="5">
        <v>0</v>
      </c>
      <c r="AI26" s="5">
        <v>0</v>
      </c>
      <c r="AJ26" s="5">
        <v>0</v>
      </c>
      <c r="AK26" s="5">
        <v>0</v>
      </c>
      <c r="AL26" s="5">
        <v>0</v>
      </c>
      <c r="AM26" s="5">
        <v>0</v>
      </c>
      <c r="AN26" s="5">
        <v>0</v>
      </c>
      <c r="AO26" s="5">
        <v>0</v>
      </c>
      <c r="AP26" s="5">
        <v>0</v>
      </c>
      <c r="AQ26" s="5">
        <v>0</v>
      </c>
      <c r="AR26" s="5">
        <v>0</v>
      </c>
      <c r="AS26" s="5">
        <v>0</v>
      </c>
      <c r="AT26" s="5">
        <v>0</v>
      </c>
      <c r="AU26" s="4">
        <v>1</v>
      </c>
      <c r="AV26" s="4">
        <v>1</v>
      </c>
      <c r="AW26" s="4">
        <v>1</v>
      </c>
      <c r="AX26" s="4">
        <v>1</v>
      </c>
      <c r="AY26" s="4">
        <v>1</v>
      </c>
      <c r="AZ26" s="4">
        <v>1</v>
      </c>
      <c r="BA26" s="4">
        <v>1</v>
      </c>
      <c r="BB26" s="4">
        <v>1</v>
      </c>
      <c r="BC26" s="4">
        <v>1</v>
      </c>
      <c r="BD26" s="4">
        <v>1</v>
      </c>
      <c r="BE26" s="4">
        <v>1</v>
      </c>
      <c r="BF26" s="4">
        <v>1</v>
      </c>
      <c r="BG26" s="4">
        <v>1</v>
      </c>
      <c r="BH26" s="4">
        <v>1</v>
      </c>
      <c r="BI26" s="4">
        <v>1</v>
      </c>
      <c r="BJ26" s="4">
        <v>1</v>
      </c>
      <c r="BK26" s="4">
        <v>1</v>
      </c>
      <c r="BL26" s="4">
        <v>1</v>
      </c>
      <c r="BM26" s="4">
        <v>1</v>
      </c>
      <c r="BN26" s="4">
        <v>1</v>
      </c>
      <c r="BO26" s="4">
        <v>1</v>
      </c>
      <c r="BP26" s="4">
        <v>1</v>
      </c>
      <c r="BQ26" s="4">
        <v>1</v>
      </c>
      <c r="BR26" s="4">
        <v>1</v>
      </c>
      <c r="BS26" s="4">
        <v>1</v>
      </c>
      <c r="BT26" s="4">
        <v>1</v>
      </c>
      <c r="BU26" s="4">
        <v>1</v>
      </c>
      <c r="BV26" s="4">
        <v>1</v>
      </c>
      <c r="BW26" s="4">
        <v>1</v>
      </c>
      <c r="BX26" s="4">
        <v>1</v>
      </c>
      <c r="BY26" s="3">
        <v>3</v>
      </c>
      <c r="BZ26" s="3">
        <v>3</v>
      </c>
      <c r="CA26" s="3">
        <v>3</v>
      </c>
      <c r="CB26" s="3">
        <v>3</v>
      </c>
      <c r="CC26" s="3">
        <v>3</v>
      </c>
      <c r="CD26" s="3">
        <v>3</v>
      </c>
      <c r="CE26" s="3">
        <v>3</v>
      </c>
      <c r="CF26" s="3">
        <v>3</v>
      </c>
      <c r="CG26" s="3">
        <v>3</v>
      </c>
      <c r="CH26" s="3">
        <v>3</v>
      </c>
      <c r="CI26" s="3">
        <v>3</v>
      </c>
      <c r="CJ26" s="3">
        <v>3</v>
      </c>
      <c r="CK26" s="3">
        <v>3</v>
      </c>
      <c r="CL26" s="3">
        <v>3</v>
      </c>
      <c r="CM26" s="3">
        <v>3</v>
      </c>
      <c r="CN26" s="3">
        <v>3</v>
      </c>
      <c r="CO26" s="3">
        <v>3</v>
      </c>
      <c r="CP26" s="3">
        <v>3</v>
      </c>
      <c r="CQ26" s="3">
        <v>3</v>
      </c>
      <c r="CR26" s="2">
        <v>5</v>
      </c>
      <c r="CS26" s="2">
        <v>5</v>
      </c>
      <c r="CT26" s="2">
        <v>5</v>
      </c>
      <c r="CU26" s="2">
        <v>5</v>
      </c>
      <c r="CV26" s="2">
        <v>5</v>
      </c>
      <c r="CW26" s="2">
        <v>5</v>
      </c>
      <c r="CY26" s="1" t="s">
        <v>93</v>
      </c>
      <c r="CZ26" s="1" t="str">
        <f>$CZ$7</f>
        <v>Alexander Ashley</v>
      </c>
      <c r="DA26">
        <f t="shared" ca="1" si="2"/>
        <v>1</v>
      </c>
      <c r="DB26">
        <f t="shared" ca="1" si="1"/>
        <v>18</v>
      </c>
      <c r="DC26">
        <f t="shared" ca="1" si="1"/>
        <v>37</v>
      </c>
      <c r="DD26">
        <f t="shared" ca="1" si="1"/>
        <v>92</v>
      </c>
      <c r="DE26">
        <f t="shared" ca="1" si="1"/>
        <v>68</v>
      </c>
      <c r="DF26">
        <f t="shared" ca="1" si="1"/>
        <v>61</v>
      </c>
      <c r="DG26">
        <f t="shared" ca="1" si="1"/>
        <v>88</v>
      </c>
      <c r="DH26">
        <f t="shared" ca="1" si="1"/>
        <v>4</v>
      </c>
      <c r="DI26">
        <f>SUMIFS($DS$31:$DS$111,$DR$31:$DR$111,DB$7+DF$7)</f>
        <v>-2</v>
      </c>
      <c r="DJ26">
        <f>$DC$7</f>
        <v>21</v>
      </c>
      <c r="DP26" s="16" t="s">
        <v>75</v>
      </c>
      <c r="DQ26" s="16" t="s">
        <v>76</v>
      </c>
      <c r="DT26">
        <v>18</v>
      </c>
      <c r="DU26">
        <v>2</v>
      </c>
      <c r="DV26" s="10" t="s">
        <v>32</v>
      </c>
    </row>
    <row r="27" spans="1:126" ht="30.75" thickBot="1" x14ac:dyDescent="0.3">
      <c r="A27" s="1">
        <v>15</v>
      </c>
      <c r="B27" s="5">
        <v>0</v>
      </c>
      <c r="C27" s="5">
        <v>0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5">
        <v>0</v>
      </c>
      <c r="S27" s="5">
        <v>0</v>
      </c>
      <c r="T27" s="5">
        <v>0</v>
      </c>
      <c r="U27" s="5">
        <v>0</v>
      </c>
      <c r="V27" s="5">
        <v>0</v>
      </c>
      <c r="W27" s="5">
        <v>0</v>
      </c>
      <c r="X27" s="5">
        <v>0</v>
      </c>
      <c r="Y27" s="5">
        <v>0</v>
      </c>
      <c r="Z27" s="5">
        <v>0</v>
      </c>
      <c r="AA27" s="5">
        <v>0</v>
      </c>
      <c r="AB27" s="5">
        <v>0</v>
      </c>
      <c r="AC27" s="5">
        <v>0</v>
      </c>
      <c r="AD27" s="5">
        <v>0</v>
      </c>
      <c r="AE27" s="5">
        <v>0</v>
      </c>
      <c r="AF27" s="5">
        <v>0</v>
      </c>
      <c r="AG27" s="5">
        <v>0</v>
      </c>
      <c r="AH27" s="5">
        <v>0</v>
      </c>
      <c r="AI27" s="5">
        <v>0</v>
      </c>
      <c r="AJ27" s="5">
        <v>0</v>
      </c>
      <c r="AK27" s="5">
        <v>0</v>
      </c>
      <c r="AL27" s="5">
        <v>0</v>
      </c>
      <c r="AM27" s="5">
        <v>0</v>
      </c>
      <c r="AN27" s="5">
        <v>0</v>
      </c>
      <c r="AO27" s="5">
        <v>0</v>
      </c>
      <c r="AP27" s="5">
        <v>0</v>
      </c>
      <c r="AQ27" s="5">
        <v>0</v>
      </c>
      <c r="AR27" s="5">
        <v>0</v>
      </c>
      <c r="AS27" s="5">
        <v>0</v>
      </c>
      <c r="AT27" s="5">
        <v>0</v>
      </c>
      <c r="AU27" s="4">
        <v>1</v>
      </c>
      <c r="AV27" s="4">
        <v>1</v>
      </c>
      <c r="AW27" s="4">
        <v>1</v>
      </c>
      <c r="AX27" s="4">
        <v>1</v>
      </c>
      <c r="AY27" s="4">
        <v>1</v>
      </c>
      <c r="AZ27" s="4">
        <v>1</v>
      </c>
      <c r="BA27" s="4">
        <v>1</v>
      </c>
      <c r="BB27" s="4">
        <v>1</v>
      </c>
      <c r="BC27" s="4">
        <v>1</v>
      </c>
      <c r="BD27" s="4">
        <v>1</v>
      </c>
      <c r="BE27" s="4">
        <v>1</v>
      </c>
      <c r="BF27" s="4">
        <v>1</v>
      </c>
      <c r="BG27" s="4">
        <v>1</v>
      </c>
      <c r="BH27" s="4">
        <v>1</v>
      </c>
      <c r="BI27" s="4">
        <v>1</v>
      </c>
      <c r="BJ27" s="4">
        <v>1</v>
      </c>
      <c r="BK27" s="4">
        <v>1</v>
      </c>
      <c r="BL27" s="4">
        <v>1</v>
      </c>
      <c r="BM27" s="4">
        <v>1</v>
      </c>
      <c r="BN27" s="4">
        <v>1</v>
      </c>
      <c r="BO27" s="4">
        <v>1</v>
      </c>
      <c r="BP27" s="4">
        <v>1</v>
      </c>
      <c r="BQ27" s="4">
        <v>1</v>
      </c>
      <c r="BR27" s="4">
        <v>1</v>
      </c>
      <c r="BS27" s="4">
        <v>1</v>
      </c>
      <c r="BT27" s="4">
        <v>1</v>
      </c>
      <c r="BU27" s="4">
        <v>1</v>
      </c>
      <c r="BV27" s="4">
        <v>1</v>
      </c>
      <c r="BW27" s="4">
        <v>1</v>
      </c>
      <c r="BX27" s="4">
        <v>1</v>
      </c>
      <c r="BY27" s="3">
        <v>3</v>
      </c>
      <c r="BZ27" s="3">
        <v>3</v>
      </c>
      <c r="CA27" s="3">
        <v>3</v>
      </c>
      <c r="CB27" s="3">
        <v>3</v>
      </c>
      <c r="CC27" s="3">
        <v>3</v>
      </c>
      <c r="CD27" s="3">
        <v>3</v>
      </c>
      <c r="CE27" s="3">
        <v>3</v>
      </c>
      <c r="CF27" s="3">
        <v>3</v>
      </c>
      <c r="CG27" s="3">
        <v>3</v>
      </c>
      <c r="CH27" s="3">
        <v>3</v>
      </c>
      <c r="CI27" s="3">
        <v>3</v>
      </c>
      <c r="CJ27" s="3">
        <v>3</v>
      </c>
      <c r="CK27" s="3">
        <v>3</v>
      </c>
      <c r="CL27" s="3">
        <v>3</v>
      </c>
      <c r="CM27" s="3">
        <v>3</v>
      </c>
      <c r="CN27" s="3">
        <v>3</v>
      </c>
      <c r="CO27" s="3">
        <v>3</v>
      </c>
      <c r="CP27" s="3">
        <v>3</v>
      </c>
      <c r="CQ27" s="3">
        <v>3</v>
      </c>
      <c r="CR27" s="2">
        <v>5</v>
      </c>
      <c r="CS27" s="2">
        <v>5</v>
      </c>
      <c r="CT27" s="2">
        <v>5</v>
      </c>
      <c r="CU27" s="2">
        <v>5</v>
      </c>
      <c r="CV27" s="2">
        <v>5</v>
      </c>
      <c r="CW27" s="2">
        <v>5</v>
      </c>
      <c r="CY27" s="1" t="s">
        <v>94</v>
      </c>
      <c r="CZ27" s="1" t="str">
        <f>$CZ$6</f>
        <v>Chester Wilkinson</v>
      </c>
      <c r="DA27">
        <f t="shared" ca="1" si="2"/>
        <v>97</v>
      </c>
      <c r="DB27">
        <f t="shared" ca="1" si="2"/>
        <v>74</v>
      </c>
      <c r="DC27">
        <f t="shared" ca="1" si="2"/>
        <v>15</v>
      </c>
      <c r="DD27">
        <f t="shared" ca="1" si="2"/>
        <v>42</v>
      </c>
      <c r="DE27">
        <f t="shared" ca="1" si="2"/>
        <v>92</v>
      </c>
      <c r="DF27">
        <f t="shared" ca="1" si="2"/>
        <v>56</v>
      </c>
      <c r="DG27">
        <f t="shared" ca="1" si="2"/>
        <v>65</v>
      </c>
      <c r="DH27">
        <f t="shared" ca="1" si="2"/>
        <v>84</v>
      </c>
      <c r="DI27">
        <f>SUMIFS($DS$31:$DS$111,$DR$31:$DR$111,DB$6+DF$6)</f>
        <v>-4</v>
      </c>
      <c r="DJ27">
        <f>$DC$6</f>
        <v>26</v>
      </c>
      <c r="DP27" s="16" t="s">
        <v>77</v>
      </c>
      <c r="DQ27" s="16" t="s">
        <v>78</v>
      </c>
      <c r="DT27">
        <v>19</v>
      </c>
      <c r="DU27">
        <v>2</v>
      </c>
      <c r="DV27" s="10" t="s">
        <v>32</v>
      </c>
    </row>
    <row r="28" spans="1:126" ht="30.75" thickBot="1" x14ac:dyDescent="0.3">
      <c r="A28" s="1">
        <v>14</v>
      </c>
      <c r="B28" s="5">
        <v>0</v>
      </c>
      <c r="C28" s="5">
        <v>0</v>
      </c>
      <c r="D28" s="5">
        <v>0</v>
      </c>
      <c r="E28" s="5">
        <v>0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5">
        <v>0</v>
      </c>
      <c r="S28" s="5">
        <v>0</v>
      </c>
      <c r="T28" s="5">
        <v>0</v>
      </c>
      <c r="U28" s="5">
        <v>0</v>
      </c>
      <c r="V28" s="5">
        <v>0</v>
      </c>
      <c r="W28" s="5">
        <v>0</v>
      </c>
      <c r="X28" s="5">
        <v>0</v>
      </c>
      <c r="Y28" s="5">
        <v>0</v>
      </c>
      <c r="Z28" s="5">
        <v>0</v>
      </c>
      <c r="AA28" s="5">
        <v>0</v>
      </c>
      <c r="AB28" s="5">
        <v>0</v>
      </c>
      <c r="AC28" s="5">
        <v>0</v>
      </c>
      <c r="AD28" s="5">
        <v>0</v>
      </c>
      <c r="AE28" s="5">
        <v>0</v>
      </c>
      <c r="AF28" s="5">
        <v>0</v>
      </c>
      <c r="AG28" s="5">
        <v>0</v>
      </c>
      <c r="AH28" s="5">
        <v>0</v>
      </c>
      <c r="AI28" s="5">
        <v>0</v>
      </c>
      <c r="AJ28" s="5">
        <v>0</v>
      </c>
      <c r="AK28" s="5">
        <v>0</v>
      </c>
      <c r="AL28" s="5">
        <v>0</v>
      </c>
      <c r="AM28" s="5">
        <v>0</v>
      </c>
      <c r="AN28" s="5">
        <v>0</v>
      </c>
      <c r="AO28" s="5">
        <v>0</v>
      </c>
      <c r="AP28" s="5">
        <v>0</v>
      </c>
      <c r="AQ28" s="5">
        <v>0</v>
      </c>
      <c r="AR28" s="5">
        <v>0</v>
      </c>
      <c r="AS28" s="5">
        <v>0</v>
      </c>
      <c r="AT28" s="5">
        <v>0</v>
      </c>
      <c r="AU28" s="4">
        <v>1</v>
      </c>
      <c r="AV28" s="4">
        <v>1</v>
      </c>
      <c r="AW28" s="4">
        <v>1</v>
      </c>
      <c r="AX28" s="4">
        <v>1</v>
      </c>
      <c r="AY28" s="4">
        <v>1</v>
      </c>
      <c r="AZ28" s="4">
        <v>1</v>
      </c>
      <c r="BA28" s="4">
        <v>1</v>
      </c>
      <c r="BB28" s="4">
        <v>1</v>
      </c>
      <c r="BC28" s="4">
        <v>1</v>
      </c>
      <c r="BD28" s="4">
        <v>1</v>
      </c>
      <c r="BE28" s="4">
        <v>1</v>
      </c>
      <c r="BF28" s="4">
        <v>1</v>
      </c>
      <c r="BG28" s="4">
        <v>1</v>
      </c>
      <c r="BH28" s="4">
        <v>1</v>
      </c>
      <c r="BI28" s="4">
        <v>1</v>
      </c>
      <c r="BJ28" s="4">
        <v>1</v>
      </c>
      <c r="BK28" s="4">
        <v>1</v>
      </c>
      <c r="BL28" s="4">
        <v>1</v>
      </c>
      <c r="BM28" s="4">
        <v>1</v>
      </c>
      <c r="BN28" s="4">
        <v>1</v>
      </c>
      <c r="BO28" s="4">
        <v>1</v>
      </c>
      <c r="BP28" s="4">
        <v>1</v>
      </c>
      <c r="BQ28" s="4">
        <v>1</v>
      </c>
      <c r="BR28" s="4">
        <v>1</v>
      </c>
      <c r="BS28" s="4">
        <v>1</v>
      </c>
      <c r="BT28" s="4">
        <v>1</v>
      </c>
      <c r="BU28" s="4">
        <v>1</v>
      </c>
      <c r="BV28" s="4">
        <v>1</v>
      </c>
      <c r="BW28" s="4">
        <v>1</v>
      </c>
      <c r="BX28" s="4">
        <v>1</v>
      </c>
      <c r="BY28" s="3">
        <v>3</v>
      </c>
      <c r="BZ28" s="3">
        <v>3</v>
      </c>
      <c r="CA28" s="3">
        <v>3</v>
      </c>
      <c r="CB28" s="3">
        <v>3</v>
      </c>
      <c r="CC28" s="3">
        <v>3</v>
      </c>
      <c r="CD28" s="3">
        <v>3</v>
      </c>
      <c r="CE28" s="3">
        <v>3</v>
      </c>
      <c r="CF28" s="3">
        <v>3</v>
      </c>
      <c r="CG28" s="3">
        <v>3</v>
      </c>
      <c r="CH28" s="3">
        <v>3</v>
      </c>
      <c r="CI28" s="3">
        <v>3</v>
      </c>
      <c r="CJ28" s="3">
        <v>3</v>
      </c>
      <c r="CK28" s="3">
        <v>3</v>
      </c>
      <c r="CL28" s="3">
        <v>3</v>
      </c>
      <c r="CM28" s="3">
        <v>3</v>
      </c>
      <c r="CN28" s="3">
        <v>3</v>
      </c>
      <c r="CO28" s="3">
        <v>3</v>
      </c>
      <c r="CP28" s="3">
        <v>3</v>
      </c>
      <c r="CQ28" s="3">
        <v>3</v>
      </c>
      <c r="CR28" s="2">
        <v>5</v>
      </c>
      <c r="CS28" s="2">
        <v>5</v>
      </c>
      <c r="CT28" s="2">
        <v>5</v>
      </c>
      <c r="CU28" s="2">
        <v>5</v>
      </c>
      <c r="CV28" s="2">
        <v>5</v>
      </c>
      <c r="CW28" s="2">
        <v>5</v>
      </c>
      <c r="CY28" s="1" t="s">
        <v>95</v>
      </c>
      <c r="CZ28" s="1" t="str">
        <f>$CZ$7</f>
        <v>Alexander Ashley</v>
      </c>
      <c r="DA28">
        <f t="shared" ref="DA28:DH43" ca="1" si="3">RANDBETWEEN(0,99)</f>
        <v>65</v>
      </c>
      <c r="DB28">
        <f t="shared" ca="1" si="3"/>
        <v>48</v>
      </c>
      <c r="DC28">
        <f t="shared" ca="1" si="3"/>
        <v>24</v>
      </c>
      <c r="DD28">
        <f t="shared" ca="1" si="3"/>
        <v>25</v>
      </c>
      <c r="DE28">
        <f t="shared" ca="1" si="3"/>
        <v>85</v>
      </c>
      <c r="DF28">
        <f t="shared" ca="1" si="3"/>
        <v>23</v>
      </c>
      <c r="DG28">
        <f t="shared" ca="1" si="3"/>
        <v>92</v>
      </c>
      <c r="DH28">
        <f t="shared" ca="1" si="3"/>
        <v>45</v>
      </c>
      <c r="DI28">
        <f>SUMIFS($DS$31:$DS$111,$DR$31:$DR$111,DB$7+DF$7)</f>
        <v>-2</v>
      </c>
      <c r="DJ28">
        <f>$DC$7</f>
        <v>21</v>
      </c>
      <c r="DP28" s="16" t="s">
        <v>79</v>
      </c>
      <c r="DQ28" s="16" t="s">
        <v>80</v>
      </c>
      <c r="DT28">
        <v>20</v>
      </c>
      <c r="DU28">
        <v>2</v>
      </c>
      <c r="DV28" s="10" t="s">
        <v>32</v>
      </c>
    </row>
    <row r="29" spans="1:126" ht="15.75" thickBot="1" x14ac:dyDescent="0.3">
      <c r="A29" s="1">
        <v>13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5">
        <v>0</v>
      </c>
      <c r="S29" s="5">
        <v>0</v>
      </c>
      <c r="T29" s="5">
        <v>0</v>
      </c>
      <c r="U29" s="5">
        <v>0</v>
      </c>
      <c r="V29" s="5">
        <v>0</v>
      </c>
      <c r="W29" s="5">
        <v>0</v>
      </c>
      <c r="X29" s="5">
        <v>0</v>
      </c>
      <c r="Y29" s="5">
        <v>0</v>
      </c>
      <c r="Z29" s="5">
        <v>0</v>
      </c>
      <c r="AA29" s="5">
        <v>0</v>
      </c>
      <c r="AB29" s="5">
        <v>0</v>
      </c>
      <c r="AC29" s="5">
        <v>0</v>
      </c>
      <c r="AD29" s="5">
        <v>0</v>
      </c>
      <c r="AE29" s="5">
        <v>0</v>
      </c>
      <c r="AF29" s="5">
        <v>0</v>
      </c>
      <c r="AG29" s="5">
        <v>0</v>
      </c>
      <c r="AH29" s="5">
        <v>0</v>
      </c>
      <c r="AI29" s="5">
        <v>0</v>
      </c>
      <c r="AJ29" s="5">
        <v>0</v>
      </c>
      <c r="AK29" s="5">
        <v>0</v>
      </c>
      <c r="AL29" s="5">
        <v>0</v>
      </c>
      <c r="AM29" s="5">
        <v>0</v>
      </c>
      <c r="AN29" s="5">
        <v>0</v>
      </c>
      <c r="AO29" s="5">
        <v>0</v>
      </c>
      <c r="AP29" s="5">
        <v>0</v>
      </c>
      <c r="AQ29" s="5">
        <v>0</v>
      </c>
      <c r="AR29" s="5">
        <v>0</v>
      </c>
      <c r="AS29" s="5">
        <v>0</v>
      </c>
      <c r="AT29" s="5">
        <v>0</v>
      </c>
      <c r="AU29" s="4">
        <v>1</v>
      </c>
      <c r="AV29" s="4">
        <v>1</v>
      </c>
      <c r="AW29" s="4">
        <v>1</v>
      </c>
      <c r="AX29" s="4">
        <v>1</v>
      </c>
      <c r="AY29" s="4">
        <v>1</v>
      </c>
      <c r="AZ29" s="4">
        <v>1</v>
      </c>
      <c r="BA29" s="4">
        <v>1</v>
      </c>
      <c r="BB29" s="4">
        <v>1</v>
      </c>
      <c r="BC29" s="4">
        <v>1</v>
      </c>
      <c r="BD29" s="4">
        <v>1</v>
      </c>
      <c r="BE29" s="4">
        <v>1</v>
      </c>
      <c r="BF29" s="4">
        <v>1</v>
      </c>
      <c r="BG29" s="4">
        <v>1</v>
      </c>
      <c r="BH29" s="4">
        <v>1</v>
      </c>
      <c r="BI29" s="4">
        <v>1</v>
      </c>
      <c r="BJ29" s="4">
        <v>1</v>
      </c>
      <c r="BK29" s="4">
        <v>1</v>
      </c>
      <c r="BL29" s="4">
        <v>1</v>
      </c>
      <c r="BM29" s="4">
        <v>1</v>
      </c>
      <c r="BN29" s="4">
        <v>1</v>
      </c>
      <c r="BO29" s="4">
        <v>1</v>
      </c>
      <c r="BP29" s="4">
        <v>1</v>
      </c>
      <c r="BQ29" s="4">
        <v>1</v>
      </c>
      <c r="BR29" s="4">
        <v>1</v>
      </c>
      <c r="BS29" s="4">
        <v>1</v>
      </c>
      <c r="BT29" s="4">
        <v>1</v>
      </c>
      <c r="BU29" s="4">
        <v>1</v>
      </c>
      <c r="BV29" s="4">
        <v>1</v>
      </c>
      <c r="BW29" s="4">
        <v>1</v>
      </c>
      <c r="BX29" s="4">
        <v>1</v>
      </c>
      <c r="BY29" s="3">
        <v>3</v>
      </c>
      <c r="BZ29" s="3">
        <v>3</v>
      </c>
      <c r="CA29" s="3">
        <v>3</v>
      </c>
      <c r="CB29" s="3">
        <v>3</v>
      </c>
      <c r="CC29" s="3">
        <v>3</v>
      </c>
      <c r="CD29" s="3">
        <v>3</v>
      </c>
      <c r="CE29" s="3">
        <v>3</v>
      </c>
      <c r="CF29" s="3">
        <v>3</v>
      </c>
      <c r="CG29" s="3">
        <v>3</v>
      </c>
      <c r="CH29" s="3">
        <v>3</v>
      </c>
      <c r="CI29" s="3">
        <v>3</v>
      </c>
      <c r="CJ29" s="3">
        <v>3</v>
      </c>
      <c r="CK29" s="3">
        <v>3</v>
      </c>
      <c r="CL29" s="3">
        <v>3</v>
      </c>
      <c r="CM29" s="3">
        <v>3</v>
      </c>
      <c r="CN29" s="3">
        <v>3</v>
      </c>
      <c r="CO29" s="3">
        <v>3</v>
      </c>
      <c r="CP29" s="3">
        <v>3</v>
      </c>
      <c r="CQ29" s="3">
        <v>3</v>
      </c>
      <c r="CR29" s="2">
        <v>5</v>
      </c>
      <c r="CS29" s="2">
        <v>5</v>
      </c>
      <c r="CT29" s="2">
        <v>5</v>
      </c>
      <c r="CU29" s="2">
        <v>5</v>
      </c>
      <c r="CV29" s="2">
        <v>5</v>
      </c>
      <c r="CW29" s="2">
        <v>5</v>
      </c>
      <c r="CY29" s="1" t="s">
        <v>96</v>
      </c>
      <c r="CZ29" s="1" t="str">
        <f>$CZ$6</f>
        <v>Chester Wilkinson</v>
      </c>
      <c r="DA29">
        <f t="shared" ca="1" si="3"/>
        <v>34</v>
      </c>
      <c r="DB29">
        <f t="shared" ca="1" si="3"/>
        <v>78</v>
      </c>
      <c r="DC29">
        <f t="shared" ca="1" si="3"/>
        <v>50</v>
      </c>
      <c r="DD29">
        <f t="shared" ca="1" si="3"/>
        <v>94</v>
      </c>
      <c r="DE29">
        <f t="shared" ca="1" si="3"/>
        <v>24</v>
      </c>
      <c r="DF29">
        <f t="shared" ca="1" si="3"/>
        <v>28</v>
      </c>
      <c r="DG29">
        <f t="shared" ca="1" si="3"/>
        <v>65</v>
      </c>
      <c r="DH29">
        <f t="shared" ca="1" si="3"/>
        <v>59</v>
      </c>
      <c r="DI29">
        <f>SUMIFS($DS$31:$DS$111,$DR$31:$DR$111,DB$6+DF$6)</f>
        <v>-4</v>
      </c>
      <c r="DJ29">
        <f>$DC$6</f>
        <v>26</v>
      </c>
      <c r="DT29">
        <v>21</v>
      </c>
      <c r="DU29">
        <v>2</v>
      </c>
      <c r="DV29" s="10" t="s">
        <v>32</v>
      </c>
    </row>
    <row r="30" spans="1:126" ht="15.75" thickBot="1" x14ac:dyDescent="0.3">
      <c r="A30" s="1">
        <v>12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>
        <v>0</v>
      </c>
      <c r="L30" s="5">
        <v>0</v>
      </c>
      <c r="M30" s="5">
        <v>0</v>
      </c>
      <c r="N30" s="5">
        <v>0</v>
      </c>
      <c r="O30" s="5">
        <v>0</v>
      </c>
      <c r="P30" s="5">
        <v>0</v>
      </c>
      <c r="Q30" s="5">
        <v>0</v>
      </c>
      <c r="R30" s="5">
        <v>0</v>
      </c>
      <c r="S30" s="5">
        <v>0</v>
      </c>
      <c r="T30" s="5">
        <v>0</v>
      </c>
      <c r="U30" s="5">
        <v>0</v>
      </c>
      <c r="V30" s="5">
        <v>0</v>
      </c>
      <c r="W30" s="5">
        <v>0</v>
      </c>
      <c r="X30" s="5">
        <v>0</v>
      </c>
      <c r="Y30" s="5">
        <v>0</v>
      </c>
      <c r="Z30" s="5">
        <v>0</v>
      </c>
      <c r="AA30" s="5">
        <v>0</v>
      </c>
      <c r="AB30" s="5">
        <v>0</v>
      </c>
      <c r="AC30" s="5">
        <v>0</v>
      </c>
      <c r="AD30" s="5">
        <v>0</v>
      </c>
      <c r="AE30" s="5">
        <v>0</v>
      </c>
      <c r="AF30" s="5">
        <v>0</v>
      </c>
      <c r="AG30" s="5">
        <v>0</v>
      </c>
      <c r="AH30" s="5">
        <v>0</v>
      </c>
      <c r="AI30" s="5">
        <v>0</v>
      </c>
      <c r="AJ30" s="5">
        <v>0</v>
      </c>
      <c r="AK30" s="5">
        <v>0</v>
      </c>
      <c r="AL30" s="5">
        <v>0</v>
      </c>
      <c r="AM30" s="5">
        <v>0</v>
      </c>
      <c r="AN30" s="5">
        <v>0</v>
      </c>
      <c r="AO30" s="5">
        <v>0</v>
      </c>
      <c r="AP30" s="5">
        <v>0</v>
      </c>
      <c r="AQ30" s="5">
        <v>0</v>
      </c>
      <c r="AR30" s="5">
        <v>0</v>
      </c>
      <c r="AS30" s="5">
        <v>0</v>
      </c>
      <c r="AT30" s="5">
        <v>0</v>
      </c>
      <c r="AU30" s="4">
        <v>1</v>
      </c>
      <c r="AV30" s="4">
        <v>1</v>
      </c>
      <c r="AW30" s="4">
        <v>1</v>
      </c>
      <c r="AX30" s="4">
        <v>1</v>
      </c>
      <c r="AY30" s="4">
        <v>1</v>
      </c>
      <c r="AZ30" s="4">
        <v>1</v>
      </c>
      <c r="BA30" s="4">
        <v>1</v>
      </c>
      <c r="BB30" s="4">
        <v>1</v>
      </c>
      <c r="BC30" s="4">
        <v>1</v>
      </c>
      <c r="BD30" s="4">
        <v>1</v>
      </c>
      <c r="BE30" s="4">
        <v>1</v>
      </c>
      <c r="BF30" s="4">
        <v>1</v>
      </c>
      <c r="BG30" s="4">
        <v>1</v>
      </c>
      <c r="BH30" s="4">
        <v>1</v>
      </c>
      <c r="BI30" s="4">
        <v>1</v>
      </c>
      <c r="BJ30" s="4">
        <v>1</v>
      </c>
      <c r="BK30" s="4">
        <v>1</v>
      </c>
      <c r="BL30" s="4">
        <v>1</v>
      </c>
      <c r="BM30" s="4">
        <v>1</v>
      </c>
      <c r="BN30" s="4">
        <v>1</v>
      </c>
      <c r="BO30" s="4">
        <v>1</v>
      </c>
      <c r="BP30" s="4">
        <v>1</v>
      </c>
      <c r="BQ30" s="4">
        <v>1</v>
      </c>
      <c r="BR30" s="4">
        <v>1</v>
      </c>
      <c r="BS30" s="4">
        <v>1</v>
      </c>
      <c r="BT30" s="4">
        <v>1</v>
      </c>
      <c r="BU30" s="4">
        <v>1</v>
      </c>
      <c r="BV30" s="4">
        <v>1</v>
      </c>
      <c r="BW30" s="4">
        <v>1</v>
      </c>
      <c r="BX30" s="4">
        <v>1</v>
      </c>
      <c r="BY30" s="3">
        <v>3</v>
      </c>
      <c r="BZ30" s="3">
        <v>3</v>
      </c>
      <c r="CA30" s="3">
        <v>3</v>
      </c>
      <c r="CB30" s="3">
        <v>3</v>
      </c>
      <c r="CC30" s="3">
        <v>3</v>
      </c>
      <c r="CD30" s="3">
        <v>3</v>
      </c>
      <c r="CE30" s="3">
        <v>3</v>
      </c>
      <c r="CF30" s="3">
        <v>3</v>
      </c>
      <c r="CG30" s="3">
        <v>3</v>
      </c>
      <c r="CH30" s="3">
        <v>3</v>
      </c>
      <c r="CI30" s="3">
        <v>3</v>
      </c>
      <c r="CJ30" s="3">
        <v>3</v>
      </c>
      <c r="CK30" s="3">
        <v>3</v>
      </c>
      <c r="CL30" s="3">
        <v>3</v>
      </c>
      <c r="CM30" s="3">
        <v>3</v>
      </c>
      <c r="CN30" s="3">
        <v>3</v>
      </c>
      <c r="CO30" s="3">
        <v>3</v>
      </c>
      <c r="CP30" s="3">
        <v>3</v>
      </c>
      <c r="CQ30" s="3">
        <v>3</v>
      </c>
      <c r="CR30" s="2">
        <v>5</v>
      </c>
      <c r="CS30" s="2">
        <v>5</v>
      </c>
      <c r="CT30" s="2">
        <v>5</v>
      </c>
      <c r="CU30" s="2">
        <v>5</v>
      </c>
      <c r="CV30" s="2">
        <v>5</v>
      </c>
      <c r="CW30" s="2">
        <v>5</v>
      </c>
      <c r="CY30" s="1" t="s">
        <v>97</v>
      </c>
      <c r="CZ30" s="1" t="str">
        <f>$CZ$7</f>
        <v>Alexander Ashley</v>
      </c>
      <c r="DA30">
        <f t="shared" ca="1" si="3"/>
        <v>36</v>
      </c>
      <c r="DB30">
        <f t="shared" ca="1" si="3"/>
        <v>57</v>
      </c>
      <c r="DC30">
        <f t="shared" ca="1" si="3"/>
        <v>62</v>
      </c>
      <c r="DD30">
        <f t="shared" ca="1" si="3"/>
        <v>18</v>
      </c>
      <c r="DE30">
        <f t="shared" ca="1" si="3"/>
        <v>22</v>
      </c>
      <c r="DF30">
        <f t="shared" ca="1" si="3"/>
        <v>94</v>
      </c>
      <c r="DG30">
        <f t="shared" ca="1" si="3"/>
        <v>32</v>
      </c>
      <c r="DH30">
        <f t="shared" ca="1" si="3"/>
        <v>69</v>
      </c>
      <c r="DI30">
        <f>SUMIFS($DS$31:$DS$111,$DR$31:$DR$111,DB$7+DF$7)</f>
        <v>-2</v>
      </c>
      <c r="DJ30">
        <f>$DC$7</f>
        <v>21</v>
      </c>
      <c r="DP30" s="18" t="s">
        <v>1</v>
      </c>
      <c r="DQ30" s="18" t="s">
        <v>5</v>
      </c>
      <c r="DR30" t="s">
        <v>84</v>
      </c>
      <c r="DS30" s="19" t="s">
        <v>83</v>
      </c>
      <c r="DT30">
        <v>22</v>
      </c>
      <c r="DU30">
        <v>2</v>
      </c>
      <c r="DV30" s="10" t="s">
        <v>32</v>
      </c>
    </row>
    <row r="31" spans="1:126" ht="15.75" thickBot="1" x14ac:dyDescent="0.3">
      <c r="A31" s="1">
        <v>11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>
        <v>0</v>
      </c>
      <c r="L31" s="5">
        <v>0</v>
      </c>
      <c r="M31" s="5">
        <v>0</v>
      </c>
      <c r="N31" s="5">
        <v>0</v>
      </c>
      <c r="O31" s="5">
        <v>0</v>
      </c>
      <c r="P31" s="5">
        <v>0</v>
      </c>
      <c r="Q31" s="5">
        <v>0</v>
      </c>
      <c r="R31" s="5">
        <v>0</v>
      </c>
      <c r="S31" s="5">
        <v>0</v>
      </c>
      <c r="T31" s="5">
        <v>0</v>
      </c>
      <c r="U31" s="5">
        <v>0</v>
      </c>
      <c r="V31" s="5">
        <v>0</v>
      </c>
      <c r="W31" s="5">
        <v>0</v>
      </c>
      <c r="X31" s="5">
        <v>0</v>
      </c>
      <c r="Y31" s="5">
        <v>0</v>
      </c>
      <c r="Z31" s="5">
        <v>0</v>
      </c>
      <c r="AA31" s="5">
        <v>0</v>
      </c>
      <c r="AB31" s="5">
        <v>0</v>
      </c>
      <c r="AC31" s="5">
        <v>0</v>
      </c>
      <c r="AD31" s="5">
        <v>0</v>
      </c>
      <c r="AE31" s="5">
        <v>0</v>
      </c>
      <c r="AF31" s="5">
        <v>0</v>
      </c>
      <c r="AG31" s="5">
        <v>0</v>
      </c>
      <c r="AH31" s="5">
        <v>0</v>
      </c>
      <c r="AI31" s="5">
        <v>0</v>
      </c>
      <c r="AJ31" s="5">
        <v>0</v>
      </c>
      <c r="AK31" s="5">
        <v>0</v>
      </c>
      <c r="AL31" s="5">
        <v>0</v>
      </c>
      <c r="AM31" s="5">
        <v>0</v>
      </c>
      <c r="AN31" s="5">
        <v>0</v>
      </c>
      <c r="AO31" s="5">
        <v>0</v>
      </c>
      <c r="AP31" s="5">
        <v>0</v>
      </c>
      <c r="AQ31" s="5">
        <v>0</v>
      </c>
      <c r="AR31" s="5">
        <v>0</v>
      </c>
      <c r="AS31" s="5">
        <v>0</v>
      </c>
      <c r="AT31" s="5">
        <v>0</v>
      </c>
      <c r="AU31" s="4">
        <v>1</v>
      </c>
      <c r="AV31" s="4">
        <v>1</v>
      </c>
      <c r="AW31" s="4">
        <v>1</v>
      </c>
      <c r="AX31" s="4">
        <v>1</v>
      </c>
      <c r="AY31" s="4">
        <v>1</v>
      </c>
      <c r="AZ31" s="4">
        <v>1</v>
      </c>
      <c r="BA31" s="4">
        <v>1</v>
      </c>
      <c r="BB31" s="4">
        <v>1</v>
      </c>
      <c r="BC31" s="4">
        <v>1</v>
      </c>
      <c r="BD31" s="4">
        <v>1</v>
      </c>
      <c r="BE31" s="4">
        <v>1</v>
      </c>
      <c r="BF31" s="4">
        <v>1</v>
      </c>
      <c r="BG31" s="4">
        <v>1</v>
      </c>
      <c r="BH31" s="4">
        <v>1</v>
      </c>
      <c r="BI31" s="4">
        <v>1</v>
      </c>
      <c r="BJ31" s="4">
        <v>1</v>
      </c>
      <c r="BK31" s="4">
        <v>1</v>
      </c>
      <c r="BL31" s="4">
        <v>1</v>
      </c>
      <c r="BM31" s="4">
        <v>1</v>
      </c>
      <c r="BN31" s="4">
        <v>1</v>
      </c>
      <c r="BO31" s="4">
        <v>1</v>
      </c>
      <c r="BP31" s="4">
        <v>1</v>
      </c>
      <c r="BQ31" s="4">
        <v>1</v>
      </c>
      <c r="BR31" s="4">
        <v>1</v>
      </c>
      <c r="BS31" s="4">
        <v>1</v>
      </c>
      <c r="BT31" s="4">
        <v>1</v>
      </c>
      <c r="BU31" s="4">
        <v>1</v>
      </c>
      <c r="BV31" s="4">
        <v>1</v>
      </c>
      <c r="BW31" s="4">
        <v>1</v>
      </c>
      <c r="BX31" s="4">
        <v>1</v>
      </c>
      <c r="BY31" s="3">
        <v>3</v>
      </c>
      <c r="BZ31" s="3">
        <v>3</v>
      </c>
      <c r="CA31" s="3">
        <v>3</v>
      </c>
      <c r="CB31" s="3">
        <v>3</v>
      </c>
      <c r="CC31" s="3">
        <v>3</v>
      </c>
      <c r="CD31" s="3">
        <v>3</v>
      </c>
      <c r="CE31" s="3">
        <v>3</v>
      </c>
      <c r="CF31" s="3">
        <v>3</v>
      </c>
      <c r="CG31" s="3">
        <v>3</v>
      </c>
      <c r="CH31" s="3">
        <v>3</v>
      </c>
      <c r="CI31" s="3">
        <v>3</v>
      </c>
      <c r="CJ31" s="3">
        <v>3</v>
      </c>
      <c r="CK31" s="3">
        <v>3</v>
      </c>
      <c r="CL31" s="3">
        <v>3</v>
      </c>
      <c r="CM31" s="3">
        <v>3</v>
      </c>
      <c r="CN31" s="3">
        <v>3</v>
      </c>
      <c r="CO31" s="3">
        <v>3</v>
      </c>
      <c r="CP31" s="3">
        <v>3</v>
      </c>
      <c r="CQ31" s="3">
        <v>3</v>
      </c>
      <c r="CR31" s="2">
        <v>5</v>
      </c>
      <c r="CS31" s="2">
        <v>5</v>
      </c>
      <c r="CT31" s="2">
        <v>5</v>
      </c>
      <c r="CU31" s="2">
        <v>5</v>
      </c>
      <c r="CV31" s="2">
        <v>5</v>
      </c>
      <c r="CW31" s="2">
        <v>5</v>
      </c>
      <c r="CY31" s="1" t="s">
        <v>98</v>
      </c>
      <c r="CZ31" s="1" t="str">
        <f>$CZ$6</f>
        <v>Chester Wilkinson</v>
      </c>
      <c r="DA31">
        <f t="shared" ca="1" si="3"/>
        <v>49</v>
      </c>
      <c r="DB31">
        <f t="shared" ca="1" si="3"/>
        <v>27</v>
      </c>
      <c r="DC31">
        <f t="shared" ca="1" si="3"/>
        <v>86</v>
      </c>
      <c r="DD31">
        <f t="shared" ca="1" si="3"/>
        <v>0</v>
      </c>
      <c r="DE31">
        <f t="shared" ca="1" si="3"/>
        <v>86</v>
      </c>
      <c r="DF31">
        <f t="shared" ca="1" si="3"/>
        <v>33</v>
      </c>
      <c r="DG31">
        <f t="shared" ca="1" si="3"/>
        <v>18</v>
      </c>
      <c r="DH31">
        <f t="shared" ca="1" si="3"/>
        <v>59</v>
      </c>
      <c r="DI31">
        <f>SUMIFS($DS$31:$DS$111,$DR$31:$DR$111,DB$6+DF$6)</f>
        <v>-4</v>
      </c>
      <c r="DJ31">
        <f>$DC$6</f>
        <v>26</v>
      </c>
      <c r="DP31">
        <v>0</v>
      </c>
      <c r="DQ31">
        <v>0</v>
      </c>
      <c r="DR31">
        <v>0</v>
      </c>
      <c r="DS31">
        <v>-1</v>
      </c>
      <c r="DT31">
        <v>23</v>
      </c>
      <c r="DU31">
        <v>2</v>
      </c>
      <c r="DV31" s="10" t="s">
        <v>32</v>
      </c>
    </row>
    <row r="32" spans="1:126" ht="15.75" thickBot="1" x14ac:dyDescent="0.3">
      <c r="A32" s="1">
        <v>10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>
        <v>0</v>
      </c>
      <c r="L32" s="5">
        <v>0</v>
      </c>
      <c r="M32" s="5">
        <v>0</v>
      </c>
      <c r="N32" s="5">
        <v>0</v>
      </c>
      <c r="O32" s="5">
        <v>0</v>
      </c>
      <c r="P32" s="5">
        <v>0</v>
      </c>
      <c r="Q32" s="5">
        <v>0</v>
      </c>
      <c r="R32" s="5">
        <v>0</v>
      </c>
      <c r="S32" s="5">
        <v>0</v>
      </c>
      <c r="T32" s="5">
        <v>0</v>
      </c>
      <c r="U32" s="5">
        <v>0</v>
      </c>
      <c r="V32" s="5">
        <v>0</v>
      </c>
      <c r="W32" s="5">
        <v>0</v>
      </c>
      <c r="X32" s="5">
        <v>0</v>
      </c>
      <c r="Y32" s="5">
        <v>0</v>
      </c>
      <c r="Z32" s="5">
        <v>0</v>
      </c>
      <c r="AA32" s="5">
        <v>0</v>
      </c>
      <c r="AB32" s="5">
        <v>0</v>
      </c>
      <c r="AC32" s="5">
        <v>0</v>
      </c>
      <c r="AD32" s="5">
        <v>0</v>
      </c>
      <c r="AE32" s="5">
        <v>0</v>
      </c>
      <c r="AF32" s="5">
        <v>0</v>
      </c>
      <c r="AG32" s="5">
        <v>0</v>
      </c>
      <c r="AH32" s="5">
        <v>0</v>
      </c>
      <c r="AI32" s="5">
        <v>0</v>
      </c>
      <c r="AJ32" s="5">
        <v>0</v>
      </c>
      <c r="AK32" s="5">
        <v>0</v>
      </c>
      <c r="AL32" s="5">
        <v>0</v>
      </c>
      <c r="AM32" s="5">
        <v>0</v>
      </c>
      <c r="AN32" s="5">
        <v>0</v>
      </c>
      <c r="AO32" s="5">
        <v>0</v>
      </c>
      <c r="AP32" s="5">
        <v>0</v>
      </c>
      <c r="AQ32" s="5">
        <v>0</v>
      </c>
      <c r="AR32" s="5">
        <v>0</v>
      </c>
      <c r="AS32" s="5">
        <v>0</v>
      </c>
      <c r="AT32" s="5">
        <v>0</v>
      </c>
      <c r="AU32" s="4">
        <v>1</v>
      </c>
      <c r="AV32" s="4">
        <v>1</v>
      </c>
      <c r="AW32" s="4">
        <v>1</v>
      </c>
      <c r="AX32" s="4">
        <v>1</v>
      </c>
      <c r="AY32" s="4">
        <v>1</v>
      </c>
      <c r="AZ32" s="4">
        <v>1</v>
      </c>
      <c r="BA32" s="4">
        <v>1</v>
      </c>
      <c r="BB32" s="4">
        <v>1</v>
      </c>
      <c r="BC32" s="4">
        <v>1</v>
      </c>
      <c r="BD32" s="4">
        <v>1</v>
      </c>
      <c r="BE32" s="4">
        <v>1</v>
      </c>
      <c r="BF32" s="4">
        <v>1</v>
      </c>
      <c r="BG32" s="4">
        <v>1</v>
      </c>
      <c r="BH32" s="4">
        <v>1</v>
      </c>
      <c r="BI32" s="4">
        <v>1</v>
      </c>
      <c r="BJ32" s="4">
        <v>1</v>
      </c>
      <c r="BK32" s="4">
        <v>1</v>
      </c>
      <c r="BL32" s="4">
        <v>1</v>
      </c>
      <c r="BM32" s="4">
        <v>1</v>
      </c>
      <c r="BN32" s="4">
        <v>1</v>
      </c>
      <c r="BO32" s="4">
        <v>1</v>
      </c>
      <c r="BP32" s="4">
        <v>1</v>
      </c>
      <c r="BQ32" s="4">
        <v>1</v>
      </c>
      <c r="BR32" s="4">
        <v>1</v>
      </c>
      <c r="BS32" s="4">
        <v>1</v>
      </c>
      <c r="BT32" s="4">
        <v>1</v>
      </c>
      <c r="BU32" s="4">
        <v>1</v>
      </c>
      <c r="BV32" s="4">
        <v>1</v>
      </c>
      <c r="BW32" s="4">
        <v>1</v>
      </c>
      <c r="BX32" s="4">
        <v>1</v>
      </c>
      <c r="BY32" s="3">
        <v>3</v>
      </c>
      <c r="BZ32" s="3">
        <v>3</v>
      </c>
      <c r="CA32" s="3">
        <v>3</v>
      </c>
      <c r="CB32" s="3">
        <v>3</v>
      </c>
      <c r="CC32" s="3">
        <v>3</v>
      </c>
      <c r="CD32" s="3">
        <v>3</v>
      </c>
      <c r="CE32" s="3">
        <v>3</v>
      </c>
      <c r="CF32" s="3">
        <v>3</v>
      </c>
      <c r="CG32" s="3">
        <v>3</v>
      </c>
      <c r="CH32" s="3">
        <v>3</v>
      </c>
      <c r="CI32" s="3">
        <v>3</v>
      </c>
      <c r="CJ32" s="3">
        <v>3</v>
      </c>
      <c r="CK32" s="3">
        <v>3</v>
      </c>
      <c r="CL32" s="3">
        <v>3</v>
      </c>
      <c r="CM32" s="3">
        <v>3</v>
      </c>
      <c r="CN32" s="3">
        <v>3</v>
      </c>
      <c r="CO32" s="3">
        <v>3</v>
      </c>
      <c r="CP32" s="3">
        <v>3</v>
      </c>
      <c r="CQ32" s="3">
        <v>3</v>
      </c>
      <c r="CR32" s="3">
        <v>3</v>
      </c>
      <c r="CS32" s="3">
        <v>3</v>
      </c>
      <c r="CT32" s="3">
        <v>3</v>
      </c>
      <c r="CU32" s="2">
        <v>5</v>
      </c>
      <c r="CV32" s="2">
        <v>5</v>
      </c>
      <c r="CW32" s="2">
        <v>5</v>
      </c>
      <c r="CY32" s="1" t="s">
        <v>107</v>
      </c>
      <c r="CZ32" s="1" t="str">
        <f>$CZ$7</f>
        <v>Alexander Ashley</v>
      </c>
      <c r="DA32">
        <f t="shared" ca="1" si="3"/>
        <v>90</v>
      </c>
      <c r="DB32">
        <f t="shared" ca="1" si="3"/>
        <v>8</v>
      </c>
      <c r="DC32">
        <f t="shared" ca="1" si="3"/>
        <v>51</v>
      </c>
      <c r="DD32">
        <f t="shared" ca="1" si="3"/>
        <v>14</v>
      </c>
      <c r="DE32">
        <f t="shared" ca="1" si="3"/>
        <v>51</v>
      </c>
      <c r="DF32">
        <f t="shared" ca="1" si="3"/>
        <v>74</v>
      </c>
      <c r="DG32">
        <f t="shared" ca="1" si="3"/>
        <v>57</v>
      </c>
      <c r="DH32">
        <f t="shared" ca="1" si="3"/>
        <v>84</v>
      </c>
      <c r="DI32">
        <f>SUMIFS($DS$31:$DS$111,$DR$31:$DR$111,DB$7+DF$7)</f>
        <v>-2</v>
      </c>
      <c r="DJ32">
        <f>$DC$7</f>
        <v>21</v>
      </c>
      <c r="DP32">
        <v>1</v>
      </c>
      <c r="DQ32">
        <v>1</v>
      </c>
      <c r="DR32">
        <v>1</v>
      </c>
      <c r="DS32">
        <v>-1</v>
      </c>
      <c r="DT32">
        <v>24</v>
      </c>
      <c r="DU32">
        <v>2</v>
      </c>
      <c r="DV32" s="10" t="s">
        <v>32</v>
      </c>
    </row>
    <row r="33" spans="1:126" ht="15.75" thickBot="1" x14ac:dyDescent="0.3">
      <c r="A33" s="1">
        <v>9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>
        <v>0</v>
      </c>
      <c r="L33" s="5">
        <v>0</v>
      </c>
      <c r="M33" s="5">
        <v>0</v>
      </c>
      <c r="N33" s="5">
        <v>0</v>
      </c>
      <c r="O33" s="5">
        <v>0</v>
      </c>
      <c r="P33" s="5">
        <v>0</v>
      </c>
      <c r="Q33" s="5">
        <v>0</v>
      </c>
      <c r="R33" s="5">
        <v>0</v>
      </c>
      <c r="S33" s="5">
        <v>0</v>
      </c>
      <c r="T33" s="5">
        <v>0</v>
      </c>
      <c r="U33" s="5">
        <v>0</v>
      </c>
      <c r="V33" s="5">
        <v>0</v>
      </c>
      <c r="W33" s="5">
        <v>0</v>
      </c>
      <c r="X33" s="5">
        <v>0</v>
      </c>
      <c r="Y33" s="5">
        <v>0</v>
      </c>
      <c r="Z33" s="5">
        <v>0</v>
      </c>
      <c r="AA33" s="5">
        <v>0</v>
      </c>
      <c r="AB33" s="5">
        <v>0</v>
      </c>
      <c r="AC33" s="5">
        <v>0</v>
      </c>
      <c r="AD33" s="5">
        <v>0</v>
      </c>
      <c r="AE33" s="5">
        <v>0</v>
      </c>
      <c r="AF33" s="5">
        <v>0</v>
      </c>
      <c r="AG33" s="5">
        <v>0</v>
      </c>
      <c r="AH33" s="5">
        <v>0</v>
      </c>
      <c r="AI33" s="5">
        <v>0</v>
      </c>
      <c r="AJ33" s="5">
        <v>0</v>
      </c>
      <c r="AK33" s="5">
        <v>0</v>
      </c>
      <c r="AL33" s="5">
        <v>0</v>
      </c>
      <c r="AM33" s="5">
        <v>0</v>
      </c>
      <c r="AN33" s="5">
        <v>0</v>
      </c>
      <c r="AO33" s="5">
        <v>0</v>
      </c>
      <c r="AP33" s="5">
        <v>0</v>
      </c>
      <c r="AQ33" s="5">
        <v>0</v>
      </c>
      <c r="AR33" s="5">
        <v>0</v>
      </c>
      <c r="AS33" s="5">
        <v>0</v>
      </c>
      <c r="AT33" s="5">
        <v>0</v>
      </c>
      <c r="AU33" s="5">
        <v>0</v>
      </c>
      <c r="AV33" s="5">
        <v>0</v>
      </c>
      <c r="AW33" s="5">
        <v>0</v>
      </c>
      <c r="AX33" s="5">
        <v>0</v>
      </c>
      <c r="AY33" s="5">
        <v>0</v>
      </c>
      <c r="AZ33" s="4">
        <v>1</v>
      </c>
      <c r="BA33" s="4">
        <v>1</v>
      </c>
      <c r="BB33" s="4">
        <v>1</v>
      </c>
      <c r="BC33" s="4">
        <v>1</v>
      </c>
      <c r="BD33" s="4">
        <v>1</v>
      </c>
      <c r="BE33" s="4">
        <v>1</v>
      </c>
      <c r="BF33" s="4">
        <v>1</v>
      </c>
      <c r="BG33" s="4">
        <v>1</v>
      </c>
      <c r="BH33" s="4">
        <v>1</v>
      </c>
      <c r="BI33" s="4">
        <v>1</v>
      </c>
      <c r="BJ33" s="4">
        <v>1</v>
      </c>
      <c r="BK33" s="4">
        <v>1</v>
      </c>
      <c r="BL33" s="4">
        <v>1</v>
      </c>
      <c r="BM33" s="4">
        <v>1</v>
      </c>
      <c r="BN33" s="4">
        <v>1</v>
      </c>
      <c r="BO33" s="4">
        <v>1</v>
      </c>
      <c r="BP33" s="4">
        <v>1</v>
      </c>
      <c r="BQ33" s="4">
        <v>1</v>
      </c>
      <c r="BR33" s="4">
        <v>1</v>
      </c>
      <c r="BS33" s="4">
        <v>1</v>
      </c>
      <c r="BT33" s="4">
        <v>1</v>
      </c>
      <c r="BU33" s="4">
        <v>1</v>
      </c>
      <c r="BV33" s="4">
        <v>1</v>
      </c>
      <c r="BW33" s="4">
        <v>1</v>
      </c>
      <c r="BX33" s="4">
        <v>1</v>
      </c>
      <c r="BY33" s="4">
        <v>1</v>
      </c>
      <c r="BZ33" s="4">
        <v>1</v>
      </c>
      <c r="CA33" s="4">
        <v>1</v>
      </c>
      <c r="CB33" s="4">
        <v>1</v>
      </c>
      <c r="CC33" s="4">
        <v>1</v>
      </c>
      <c r="CD33" s="3">
        <v>3</v>
      </c>
      <c r="CE33" s="3">
        <v>3</v>
      </c>
      <c r="CF33" s="3">
        <v>3</v>
      </c>
      <c r="CG33" s="3">
        <v>3</v>
      </c>
      <c r="CH33" s="3">
        <v>3</v>
      </c>
      <c r="CI33" s="3">
        <v>3</v>
      </c>
      <c r="CJ33" s="3">
        <v>3</v>
      </c>
      <c r="CK33" s="3">
        <v>3</v>
      </c>
      <c r="CL33" s="3">
        <v>3</v>
      </c>
      <c r="CM33" s="3">
        <v>3</v>
      </c>
      <c r="CN33" s="3">
        <v>3</v>
      </c>
      <c r="CO33" s="3">
        <v>3</v>
      </c>
      <c r="CP33" s="3">
        <v>3</v>
      </c>
      <c r="CQ33" s="3">
        <v>3</v>
      </c>
      <c r="CR33" s="3">
        <v>3</v>
      </c>
      <c r="CS33" s="3">
        <v>3</v>
      </c>
      <c r="CT33" s="3">
        <v>3</v>
      </c>
      <c r="CU33" s="2">
        <v>5</v>
      </c>
      <c r="CV33" s="2">
        <v>5</v>
      </c>
      <c r="CW33" s="2">
        <v>5</v>
      </c>
      <c r="CY33" s="1" t="s">
        <v>108</v>
      </c>
      <c r="CZ33" s="1" t="str">
        <f>$CZ$6</f>
        <v>Chester Wilkinson</v>
      </c>
      <c r="DA33">
        <f t="shared" ca="1" si="3"/>
        <v>83</v>
      </c>
      <c r="DB33">
        <f t="shared" ca="1" si="3"/>
        <v>20</v>
      </c>
      <c r="DC33">
        <f t="shared" ca="1" si="3"/>
        <v>74</v>
      </c>
      <c r="DD33">
        <f t="shared" ca="1" si="3"/>
        <v>63</v>
      </c>
      <c r="DE33">
        <f t="shared" ca="1" si="3"/>
        <v>26</v>
      </c>
      <c r="DF33">
        <f t="shared" ca="1" si="3"/>
        <v>89</v>
      </c>
      <c r="DG33">
        <f t="shared" ca="1" si="3"/>
        <v>54</v>
      </c>
      <c r="DH33">
        <f t="shared" ca="1" si="3"/>
        <v>70</v>
      </c>
      <c r="DI33">
        <f>SUMIFS($DS$31:$DS$111,$DR$31:$DR$111,DB$6+DF$6)</f>
        <v>-4</v>
      </c>
      <c r="DJ33">
        <f>$DC$6</f>
        <v>26</v>
      </c>
      <c r="DP33">
        <v>2</v>
      </c>
      <c r="DQ33">
        <v>2</v>
      </c>
      <c r="DR33">
        <v>2</v>
      </c>
      <c r="DS33">
        <v>-1</v>
      </c>
      <c r="DT33">
        <v>25</v>
      </c>
      <c r="DU33">
        <v>2</v>
      </c>
      <c r="DV33" s="10" t="s">
        <v>32</v>
      </c>
    </row>
    <row r="34" spans="1:126" ht="15.75" thickBot="1" x14ac:dyDescent="0.3">
      <c r="A34" s="1">
        <v>8</v>
      </c>
      <c r="B34" s="5">
        <v>0</v>
      </c>
      <c r="C34" s="5">
        <v>0</v>
      </c>
      <c r="D34" s="5">
        <v>0</v>
      </c>
      <c r="E34" s="5">
        <v>0</v>
      </c>
      <c r="F34" s="5">
        <v>0</v>
      </c>
      <c r="G34" s="5">
        <v>0</v>
      </c>
      <c r="H34" s="5">
        <v>0</v>
      </c>
      <c r="I34" s="5">
        <v>0</v>
      </c>
      <c r="J34" s="5">
        <v>0</v>
      </c>
      <c r="K34" s="5">
        <v>0</v>
      </c>
      <c r="L34" s="5">
        <v>0</v>
      </c>
      <c r="M34" s="5">
        <v>0</v>
      </c>
      <c r="N34" s="5">
        <v>0</v>
      </c>
      <c r="O34" s="5">
        <v>0</v>
      </c>
      <c r="P34" s="5">
        <v>0</v>
      </c>
      <c r="Q34" s="5">
        <v>0</v>
      </c>
      <c r="R34" s="5">
        <v>0</v>
      </c>
      <c r="S34" s="5">
        <v>0</v>
      </c>
      <c r="T34" s="5">
        <v>0</v>
      </c>
      <c r="U34" s="5">
        <v>0</v>
      </c>
      <c r="V34" s="5">
        <v>0</v>
      </c>
      <c r="W34" s="5">
        <v>0</v>
      </c>
      <c r="X34" s="5">
        <v>0</v>
      </c>
      <c r="Y34" s="5">
        <v>0</v>
      </c>
      <c r="Z34" s="5">
        <v>0</v>
      </c>
      <c r="AA34" s="5">
        <v>0</v>
      </c>
      <c r="AB34" s="5">
        <v>0</v>
      </c>
      <c r="AC34" s="5">
        <v>0</v>
      </c>
      <c r="AD34" s="5">
        <v>0</v>
      </c>
      <c r="AE34" s="5">
        <v>0</v>
      </c>
      <c r="AF34" s="5">
        <v>0</v>
      </c>
      <c r="AG34" s="5">
        <v>0</v>
      </c>
      <c r="AH34" s="5">
        <v>0</v>
      </c>
      <c r="AI34" s="5">
        <v>0</v>
      </c>
      <c r="AJ34" s="5">
        <v>0</v>
      </c>
      <c r="AK34" s="5">
        <v>0</v>
      </c>
      <c r="AL34" s="5">
        <v>0</v>
      </c>
      <c r="AM34" s="5">
        <v>0</v>
      </c>
      <c r="AN34" s="5">
        <v>0</v>
      </c>
      <c r="AO34" s="5">
        <v>0</v>
      </c>
      <c r="AP34" s="5">
        <v>0</v>
      </c>
      <c r="AQ34" s="5">
        <v>0</v>
      </c>
      <c r="AR34" s="5">
        <v>0</v>
      </c>
      <c r="AS34" s="5">
        <v>0</v>
      </c>
      <c r="AT34" s="5">
        <v>0</v>
      </c>
      <c r="AU34" s="5">
        <v>0</v>
      </c>
      <c r="AV34" s="5">
        <v>0</v>
      </c>
      <c r="AW34" s="5">
        <v>0</v>
      </c>
      <c r="AX34" s="5">
        <v>0</v>
      </c>
      <c r="AY34" s="5">
        <v>0</v>
      </c>
      <c r="AZ34" s="4">
        <v>1</v>
      </c>
      <c r="BA34" s="4">
        <v>1</v>
      </c>
      <c r="BB34" s="4">
        <v>1</v>
      </c>
      <c r="BC34" s="4">
        <v>1</v>
      </c>
      <c r="BD34" s="4">
        <v>1</v>
      </c>
      <c r="BE34" s="4">
        <v>1</v>
      </c>
      <c r="BF34" s="4">
        <v>1</v>
      </c>
      <c r="BG34" s="4">
        <v>1</v>
      </c>
      <c r="BH34" s="4">
        <v>1</v>
      </c>
      <c r="BI34" s="4">
        <v>1</v>
      </c>
      <c r="BJ34" s="4">
        <v>1</v>
      </c>
      <c r="BK34" s="4">
        <v>1</v>
      </c>
      <c r="BL34" s="4">
        <v>1</v>
      </c>
      <c r="BM34" s="4">
        <v>1</v>
      </c>
      <c r="BN34" s="4">
        <v>1</v>
      </c>
      <c r="BO34" s="4">
        <v>1</v>
      </c>
      <c r="BP34" s="4">
        <v>1</v>
      </c>
      <c r="BQ34" s="4">
        <v>1</v>
      </c>
      <c r="BR34" s="4">
        <v>1</v>
      </c>
      <c r="BS34" s="4">
        <v>1</v>
      </c>
      <c r="BT34" s="4">
        <v>1</v>
      </c>
      <c r="BU34" s="4">
        <v>1</v>
      </c>
      <c r="BV34" s="4">
        <v>1</v>
      </c>
      <c r="BW34" s="4">
        <v>1</v>
      </c>
      <c r="BX34" s="4">
        <v>1</v>
      </c>
      <c r="BY34" s="4">
        <v>1</v>
      </c>
      <c r="BZ34" s="4">
        <v>1</v>
      </c>
      <c r="CA34" s="4">
        <v>1</v>
      </c>
      <c r="CB34" s="4">
        <v>1</v>
      </c>
      <c r="CC34" s="4">
        <v>1</v>
      </c>
      <c r="CD34" s="3">
        <v>3</v>
      </c>
      <c r="CE34" s="3">
        <v>3</v>
      </c>
      <c r="CF34" s="3">
        <v>3</v>
      </c>
      <c r="CG34" s="3">
        <v>3</v>
      </c>
      <c r="CH34" s="3">
        <v>3</v>
      </c>
      <c r="CI34" s="3">
        <v>3</v>
      </c>
      <c r="CJ34" s="3">
        <v>3</v>
      </c>
      <c r="CK34" s="3">
        <v>3</v>
      </c>
      <c r="CL34" s="3">
        <v>3</v>
      </c>
      <c r="CM34" s="3">
        <v>3</v>
      </c>
      <c r="CN34" s="3">
        <v>3</v>
      </c>
      <c r="CO34" s="3">
        <v>3</v>
      </c>
      <c r="CP34" s="3">
        <v>3</v>
      </c>
      <c r="CQ34" s="3">
        <v>3</v>
      </c>
      <c r="CR34" s="3">
        <v>3</v>
      </c>
      <c r="CS34" s="3">
        <v>3</v>
      </c>
      <c r="CT34" s="3">
        <v>3</v>
      </c>
      <c r="CU34" s="2">
        <v>5</v>
      </c>
      <c r="CV34" s="2">
        <v>5</v>
      </c>
      <c r="CW34" s="2">
        <v>5</v>
      </c>
      <c r="CY34" s="1" t="s">
        <v>109</v>
      </c>
      <c r="CZ34" s="1" t="str">
        <f>$CZ$7</f>
        <v>Alexander Ashley</v>
      </c>
      <c r="DA34">
        <f t="shared" ca="1" si="3"/>
        <v>96</v>
      </c>
      <c r="DB34">
        <f t="shared" ca="1" si="3"/>
        <v>2</v>
      </c>
      <c r="DC34">
        <f t="shared" ca="1" si="3"/>
        <v>91</v>
      </c>
      <c r="DD34">
        <f t="shared" ca="1" si="3"/>
        <v>24</v>
      </c>
      <c r="DE34">
        <f t="shared" ca="1" si="3"/>
        <v>41</v>
      </c>
      <c r="DF34">
        <f t="shared" ca="1" si="3"/>
        <v>61</v>
      </c>
      <c r="DG34">
        <f t="shared" ca="1" si="3"/>
        <v>44</v>
      </c>
      <c r="DH34">
        <f t="shared" ca="1" si="3"/>
        <v>87</v>
      </c>
      <c r="DI34">
        <f>SUMIFS($DS$31:$DS$111,$DR$31:$DR$111,DB$7+DF$7)</f>
        <v>-2</v>
      </c>
      <c r="DJ34">
        <f>$DC$7</f>
        <v>21</v>
      </c>
      <c r="DP34">
        <v>3</v>
      </c>
      <c r="DQ34">
        <v>3</v>
      </c>
      <c r="DR34">
        <v>3</v>
      </c>
      <c r="DS34">
        <v>-1</v>
      </c>
      <c r="DT34">
        <v>26</v>
      </c>
      <c r="DU34">
        <v>2</v>
      </c>
      <c r="DV34" s="10" t="s">
        <v>32</v>
      </c>
    </row>
    <row r="35" spans="1:126" ht="15.75" thickBot="1" x14ac:dyDescent="0.3">
      <c r="A35" s="1">
        <v>7</v>
      </c>
      <c r="B35" s="5">
        <v>0</v>
      </c>
      <c r="C35" s="5">
        <v>0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  <c r="J35" s="5">
        <v>0</v>
      </c>
      <c r="K35" s="5">
        <v>0</v>
      </c>
      <c r="L35" s="5">
        <v>0</v>
      </c>
      <c r="M35" s="5">
        <v>0</v>
      </c>
      <c r="N35" s="5">
        <v>0</v>
      </c>
      <c r="O35" s="5">
        <v>0</v>
      </c>
      <c r="P35" s="5">
        <v>0</v>
      </c>
      <c r="Q35" s="5">
        <v>0</v>
      </c>
      <c r="R35" s="5">
        <v>0</v>
      </c>
      <c r="S35" s="5">
        <v>0</v>
      </c>
      <c r="T35" s="5">
        <v>0</v>
      </c>
      <c r="U35" s="5">
        <v>0</v>
      </c>
      <c r="V35" s="5">
        <v>0</v>
      </c>
      <c r="W35" s="5">
        <v>0</v>
      </c>
      <c r="X35" s="5">
        <v>0</v>
      </c>
      <c r="Y35" s="5">
        <v>0</v>
      </c>
      <c r="Z35" s="5">
        <v>0</v>
      </c>
      <c r="AA35" s="5">
        <v>0</v>
      </c>
      <c r="AB35" s="5">
        <v>0</v>
      </c>
      <c r="AC35" s="5">
        <v>0</v>
      </c>
      <c r="AD35" s="5">
        <v>0</v>
      </c>
      <c r="AE35" s="5">
        <v>0</v>
      </c>
      <c r="AF35" s="5">
        <v>0</v>
      </c>
      <c r="AG35" s="5">
        <v>0</v>
      </c>
      <c r="AH35" s="5">
        <v>0</v>
      </c>
      <c r="AI35" s="5">
        <v>0</v>
      </c>
      <c r="AJ35" s="5">
        <v>0</v>
      </c>
      <c r="AK35" s="5">
        <v>0</v>
      </c>
      <c r="AL35" s="5">
        <v>0</v>
      </c>
      <c r="AM35" s="5">
        <v>0</v>
      </c>
      <c r="AN35" s="5">
        <v>0</v>
      </c>
      <c r="AO35" s="5">
        <v>0</v>
      </c>
      <c r="AP35" s="5">
        <v>0</v>
      </c>
      <c r="AQ35" s="5">
        <v>0</v>
      </c>
      <c r="AR35" s="5">
        <v>0</v>
      </c>
      <c r="AS35" s="5">
        <v>0</v>
      </c>
      <c r="AT35" s="5">
        <v>0</v>
      </c>
      <c r="AU35" s="5">
        <v>0</v>
      </c>
      <c r="AV35" s="5">
        <v>0</v>
      </c>
      <c r="AW35" s="5">
        <v>0</v>
      </c>
      <c r="AX35" s="5">
        <v>0</v>
      </c>
      <c r="AY35" s="5">
        <v>0</v>
      </c>
      <c r="AZ35" s="4">
        <v>1</v>
      </c>
      <c r="BA35" s="4">
        <v>1</v>
      </c>
      <c r="BB35" s="4">
        <v>1</v>
      </c>
      <c r="BC35" s="4">
        <v>1</v>
      </c>
      <c r="BD35" s="4">
        <v>1</v>
      </c>
      <c r="BE35" s="4">
        <v>1</v>
      </c>
      <c r="BF35" s="4">
        <v>1</v>
      </c>
      <c r="BG35" s="4">
        <v>1</v>
      </c>
      <c r="BH35" s="4">
        <v>1</v>
      </c>
      <c r="BI35" s="4">
        <v>1</v>
      </c>
      <c r="BJ35" s="4">
        <v>1</v>
      </c>
      <c r="BK35" s="4">
        <v>1</v>
      </c>
      <c r="BL35" s="4">
        <v>1</v>
      </c>
      <c r="BM35" s="4">
        <v>1</v>
      </c>
      <c r="BN35" s="4">
        <v>1</v>
      </c>
      <c r="BO35" s="4">
        <v>1</v>
      </c>
      <c r="BP35" s="4">
        <v>1</v>
      </c>
      <c r="BQ35" s="4">
        <v>1</v>
      </c>
      <c r="BR35" s="4">
        <v>1</v>
      </c>
      <c r="BS35" s="4">
        <v>1</v>
      </c>
      <c r="BT35" s="4">
        <v>1</v>
      </c>
      <c r="BU35" s="4">
        <v>1</v>
      </c>
      <c r="BV35" s="4">
        <v>1</v>
      </c>
      <c r="BW35" s="4">
        <v>1</v>
      </c>
      <c r="BX35" s="4">
        <v>1</v>
      </c>
      <c r="BY35" s="4">
        <v>1</v>
      </c>
      <c r="BZ35" s="4">
        <v>1</v>
      </c>
      <c r="CA35" s="4">
        <v>1</v>
      </c>
      <c r="CB35" s="4">
        <v>1</v>
      </c>
      <c r="CC35" s="4">
        <v>1</v>
      </c>
      <c r="CD35" s="3">
        <v>3</v>
      </c>
      <c r="CE35" s="3">
        <v>3</v>
      </c>
      <c r="CF35" s="3">
        <v>3</v>
      </c>
      <c r="CG35" s="3">
        <v>3</v>
      </c>
      <c r="CH35" s="3">
        <v>3</v>
      </c>
      <c r="CI35" s="3">
        <v>3</v>
      </c>
      <c r="CJ35" s="3">
        <v>3</v>
      </c>
      <c r="CK35" s="3">
        <v>3</v>
      </c>
      <c r="CL35" s="3">
        <v>3</v>
      </c>
      <c r="CM35" s="3">
        <v>3</v>
      </c>
      <c r="CN35" s="3">
        <v>3</v>
      </c>
      <c r="CO35" s="3">
        <v>3</v>
      </c>
      <c r="CP35" s="3">
        <v>3</v>
      </c>
      <c r="CQ35" s="3">
        <v>3</v>
      </c>
      <c r="CR35" s="3">
        <v>3</v>
      </c>
      <c r="CS35" s="3">
        <v>3</v>
      </c>
      <c r="CT35" s="3">
        <v>3</v>
      </c>
      <c r="CU35" s="2">
        <v>5</v>
      </c>
      <c r="CV35" s="2">
        <v>5</v>
      </c>
      <c r="CW35" s="2">
        <v>5</v>
      </c>
      <c r="CY35" s="1" t="s">
        <v>110</v>
      </c>
      <c r="CZ35" s="1" t="str">
        <f>$CZ$6</f>
        <v>Chester Wilkinson</v>
      </c>
      <c r="DA35">
        <f t="shared" ca="1" si="3"/>
        <v>28</v>
      </c>
      <c r="DB35">
        <f t="shared" ca="1" si="3"/>
        <v>67</v>
      </c>
      <c r="DC35">
        <f t="shared" ca="1" si="3"/>
        <v>36</v>
      </c>
      <c r="DD35">
        <f t="shared" ca="1" si="3"/>
        <v>8</v>
      </c>
      <c r="DE35">
        <f t="shared" ca="1" si="3"/>
        <v>4</v>
      </c>
      <c r="DF35">
        <f t="shared" ca="1" si="3"/>
        <v>59</v>
      </c>
      <c r="DG35">
        <f t="shared" ca="1" si="3"/>
        <v>82</v>
      </c>
      <c r="DH35">
        <f t="shared" ca="1" si="3"/>
        <v>13</v>
      </c>
      <c r="DI35">
        <f>SUMIFS($DS$31:$DS$111,$DR$31:$DR$111,DB$6+DF$6)</f>
        <v>-4</v>
      </c>
      <c r="DJ35">
        <f>$DC$6</f>
        <v>26</v>
      </c>
      <c r="DP35">
        <v>4</v>
      </c>
      <c r="DQ35">
        <v>4</v>
      </c>
      <c r="DR35">
        <v>4</v>
      </c>
      <c r="DS35">
        <v>-1</v>
      </c>
      <c r="DT35">
        <v>27</v>
      </c>
      <c r="DU35">
        <v>2</v>
      </c>
      <c r="DV35" s="10" t="s">
        <v>32</v>
      </c>
    </row>
    <row r="36" spans="1:126" ht="15.75" thickBot="1" x14ac:dyDescent="0.3">
      <c r="A36" s="1">
        <v>6</v>
      </c>
      <c r="B36" s="5">
        <v>0</v>
      </c>
      <c r="C36" s="5">
        <v>0</v>
      </c>
      <c r="D36" s="5">
        <v>0</v>
      </c>
      <c r="E36" s="5">
        <v>0</v>
      </c>
      <c r="F36" s="5">
        <v>0</v>
      </c>
      <c r="G36" s="5">
        <v>0</v>
      </c>
      <c r="H36" s="5">
        <v>0</v>
      </c>
      <c r="I36" s="5">
        <v>0</v>
      </c>
      <c r="J36" s="5">
        <v>0</v>
      </c>
      <c r="K36" s="5">
        <v>0</v>
      </c>
      <c r="L36" s="5">
        <v>0</v>
      </c>
      <c r="M36" s="5">
        <v>0</v>
      </c>
      <c r="N36" s="5">
        <v>0</v>
      </c>
      <c r="O36" s="5">
        <v>0</v>
      </c>
      <c r="P36" s="5">
        <v>0</v>
      </c>
      <c r="Q36" s="5">
        <v>0</v>
      </c>
      <c r="R36" s="5">
        <v>0</v>
      </c>
      <c r="S36" s="5">
        <v>0</v>
      </c>
      <c r="T36" s="5">
        <v>0</v>
      </c>
      <c r="U36" s="5">
        <v>0</v>
      </c>
      <c r="V36" s="5">
        <v>0</v>
      </c>
      <c r="W36" s="5">
        <v>0</v>
      </c>
      <c r="X36" s="5">
        <v>0</v>
      </c>
      <c r="Y36" s="5">
        <v>0</v>
      </c>
      <c r="Z36" s="5">
        <v>0</v>
      </c>
      <c r="AA36" s="5">
        <v>0</v>
      </c>
      <c r="AB36" s="5">
        <v>0</v>
      </c>
      <c r="AC36" s="5">
        <v>0</v>
      </c>
      <c r="AD36" s="5">
        <v>0</v>
      </c>
      <c r="AE36" s="5">
        <v>0</v>
      </c>
      <c r="AF36" s="5">
        <v>0</v>
      </c>
      <c r="AG36" s="5">
        <v>0</v>
      </c>
      <c r="AH36" s="5">
        <v>0</v>
      </c>
      <c r="AI36" s="5">
        <v>0</v>
      </c>
      <c r="AJ36" s="5">
        <v>0</v>
      </c>
      <c r="AK36" s="5">
        <v>0</v>
      </c>
      <c r="AL36" s="5">
        <v>0</v>
      </c>
      <c r="AM36" s="5">
        <v>0</v>
      </c>
      <c r="AN36" s="5">
        <v>0</v>
      </c>
      <c r="AO36" s="5">
        <v>0</v>
      </c>
      <c r="AP36" s="5">
        <v>0</v>
      </c>
      <c r="AQ36" s="5">
        <v>0</v>
      </c>
      <c r="AR36" s="5">
        <v>0</v>
      </c>
      <c r="AS36" s="5">
        <v>0</v>
      </c>
      <c r="AT36" s="5">
        <v>0</v>
      </c>
      <c r="AU36" s="5">
        <v>0</v>
      </c>
      <c r="AV36" s="5">
        <v>0</v>
      </c>
      <c r="AW36" s="5">
        <v>0</v>
      </c>
      <c r="AX36" s="5">
        <v>0</v>
      </c>
      <c r="AY36" s="5">
        <v>0</v>
      </c>
      <c r="AZ36" s="4">
        <v>1</v>
      </c>
      <c r="BA36" s="4">
        <v>1</v>
      </c>
      <c r="BB36" s="4">
        <v>1</v>
      </c>
      <c r="BC36" s="4">
        <v>1</v>
      </c>
      <c r="BD36" s="4">
        <v>1</v>
      </c>
      <c r="BE36" s="4">
        <v>1</v>
      </c>
      <c r="BF36" s="4">
        <v>1</v>
      </c>
      <c r="BG36" s="4">
        <v>1</v>
      </c>
      <c r="BH36" s="4">
        <v>1</v>
      </c>
      <c r="BI36" s="4">
        <v>1</v>
      </c>
      <c r="BJ36" s="4">
        <v>1</v>
      </c>
      <c r="BK36" s="4">
        <v>1</v>
      </c>
      <c r="BL36" s="4">
        <v>1</v>
      </c>
      <c r="BM36" s="4">
        <v>1</v>
      </c>
      <c r="BN36" s="4">
        <v>1</v>
      </c>
      <c r="BO36" s="4">
        <v>1</v>
      </c>
      <c r="BP36" s="4">
        <v>1</v>
      </c>
      <c r="BQ36" s="4">
        <v>1</v>
      </c>
      <c r="BR36" s="4">
        <v>1</v>
      </c>
      <c r="BS36" s="4">
        <v>1</v>
      </c>
      <c r="BT36" s="4">
        <v>1</v>
      </c>
      <c r="BU36" s="4">
        <v>1</v>
      </c>
      <c r="BV36" s="4">
        <v>1</v>
      </c>
      <c r="BW36" s="4">
        <v>1</v>
      </c>
      <c r="BX36" s="4">
        <v>1</v>
      </c>
      <c r="BY36" s="4">
        <v>1</v>
      </c>
      <c r="BZ36" s="4">
        <v>1</v>
      </c>
      <c r="CA36" s="4">
        <v>1</v>
      </c>
      <c r="CB36" s="4">
        <v>1</v>
      </c>
      <c r="CC36" s="4">
        <v>1</v>
      </c>
      <c r="CD36" s="3">
        <v>3</v>
      </c>
      <c r="CE36" s="3">
        <v>3</v>
      </c>
      <c r="CF36" s="3">
        <v>3</v>
      </c>
      <c r="CG36" s="3">
        <v>3</v>
      </c>
      <c r="CH36" s="3">
        <v>3</v>
      </c>
      <c r="CI36" s="3">
        <v>3</v>
      </c>
      <c r="CJ36" s="3">
        <v>3</v>
      </c>
      <c r="CK36" s="3">
        <v>3</v>
      </c>
      <c r="CL36" s="3">
        <v>3</v>
      </c>
      <c r="CM36" s="3">
        <v>3</v>
      </c>
      <c r="CN36" s="3">
        <v>3</v>
      </c>
      <c r="CO36" s="3">
        <v>3</v>
      </c>
      <c r="CP36" s="3">
        <v>3</v>
      </c>
      <c r="CQ36" s="3">
        <v>3</v>
      </c>
      <c r="CR36" s="3">
        <v>3</v>
      </c>
      <c r="CS36" s="3">
        <v>3</v>
      </c>
      <c r="CT36" s="3">
        <v>3</v>
      </c>
      <c r="CU36" s="2">
        <v>5</v>
      </c>
      <c r="CV36" s="2">
        <v>5</v>
      </c>
      <c r="CW36" s="2">
        <v>5</v>
      </c>
      <c r="CY36" s="1" t="s">
        <v>111</v>
      </c>
      <c r="CZ36" s="1" t="str">
        <f>$CZ$7</f>
        <v>Alexander Ashley</v>
      </c>
      <c r="DA36">
        <f t="shared" ca="1" si="3"/>
        <v>19</v>
      </c>
      <c r="DB36">
        <f t="shared" ca="1" si="3"/>
        <v>14</v>
      </c>
      <c r="DC36">
        <f t="shared" ca="1" si="3"/>
        <v>46</v>
      </c>
      <c r="DD36">
        <f t="shared" ca="1" si="3"/>
        <v>92</v>
      </c>
      <c r="DE36">
        <f t="shared" ca="1" si="3"/>
        <v>41</v>
      </c>
      <c r="DF36">
        <f t="shared" ca="1" si="3"/>
        <v>23</v>
      </c>
      <c r="DG36">
        <f t="shared" ca="1" si="3"/>
        <v>18</v>
      </c>
      <c r="DH36">
        <f t="shared" ca="1" si="3"/>
        <v>25</v>
      </c>
      <c r="DI36">
        <f>SUMIFS($DS$31:$DS$111,$DR$31:$DR$111,DB$7+DF$7)</f>
        <v>-2</v>
      </c>
      <c r="DJ36">
        <f>$DC$7</f>
        <v>21</v>
      </c>
      <c r="DP36">
        <v>5</v>
      </c>
      <c r="DQ36">
        <v>5</v>
      </c>
      <c r="DR36">
        <v>5</v>
      </c>
      <c r="DS36">
        <v>-1</v>
      </c>
      <c r="DT36">
        <v>28</v>
      </c>
      <c r="DU36">
        <v>2</v>
      </c>
      <c r="DV36" s="10" t="s">
        <v>32</v>
      </c>
    </row>
    <row r="37" spans="1:126" ht="15.75" thickBot="1" x14ac:dyDescent="0.3">
      <c r="A37" s="1">
        <v>5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>
        <v>0</v>
      </c>
      <c r="L37" s="5">
        <v>0</v>
      </c>
      <c r="M37" s="5">
        <v>0</v>
      </c>
      <c r="N37" s="5">
        <v>0</v>
      </c>
      <c r="O37" s="5">
        <v>0</v>
      </c>
      <c r="P37" s="5">
        <v>0</v>
      </c>
      <c r="Q37" s="5">
        <v>0</v>
      </c>
      <c r="R37" s="5">
        <v>0</v>
      </c>
      <c r="S37" s="5">
        <v>0</v>
      </c>
      <c r="T37" s="5">
        <v>0</v>
      </c>
      <c r="U37" s="5">
        <v>0</v>
      </c>
      <c r="V37" s="5">
        <v>0</v>
      </c>
      <c r="W37" s="5">
        <v>0</v>
      </c>
      <c r="X37" s="5">
        <v>0</v>
      </c>
      <c r="Y37" s="5">
        <v>0</v>
      </c>
      <c r="Z37" s="5">
        <v>0</v>
      </c>
      <c r="AA37" s="5">
        <v>0</v>
      </c>
      <c r="AB37" s="5">
        <v>0</v>
      </c>
      <c r="AC37" s="5">
        <v>0</v>
      </c>
      <c r="AD37" s="5">
        <v>0</v>
      </c>
      <c r="AE37" s="5">
        <v>0</v>
      </c>
      <c r="AF37" s="5">
        <v>0</v>
      </c>
      <c r="AG37" s="5">
        <v>0</v>
      </c>
      <c r="AH37" s="5">
        <v>0</v>
      </c>
      <c r="AI37" s="5">
        <v>0</v>
      </c>
      <c r="AJ37" s="5">
        <v>0</v>
      </c>
      <c r="AK37" s="5">
        <v>0</v>
      </c>
      <c r="AL37" s="5">
        <v>0</v>
      </c>
      <c r="AM37" s="5">
        <v>0</v>
      </c>
      <c r="AN37" s="5">
        <v>0</v>
      </c>
      <c r="AO37" s="5">
        <v>0</v>
      </c>
      <c r="AP37" s="5">
        <v>0</v>
      </c>
      <c r="AQ37" s="5">
        <v>0</v>
      </c>
      <c r="AR37" s="5">
        <v>0</v>
      </c>
      <c r="AS37" s="5">
        <v>0</v>
      </c>
      <c r="AT37" s="5">
        <v>0</v>
      </c>
      <c r="AU37" s="5">
        <v>0</v>
      </c>
      <c r="AV37" s="5">
        <v>0</v>
      </c>
      <c r="AW37" s="5">
        <v>0</v>
      </c>
      <c r="AX37" s="5">
        <v>0</v>
      </c>
      <c r="AY37" s="5">
        <v>0</v>
      </c>
      <c r="AZ37" s="5">
        <v>0</v>
      </c>
      <c r="BA37" s="5">
        <v>0</v>
      </c>
      <c r="BB37" s="5">
        <v>0</v>
      </c>
      <c r="BC37" s="5">
        <v>0</v>
      </c>
      <c r="BD37" s="5">
        <v>0</v>
      </c>
      <c r="BE37" s="4">
        <v>1</v>
      </c>
      <c r="BF37" s="4">
        <v>1</v>
      </c>
      <c r="BG37" s="4">
        <v>1</v>
      </c>
      <c r="BH37" s="4">
        <v>1</v>
      </c>
      <c r="BI37" s="4">
        <v>1</v>
      </c>
      <c r="BJ37" s="4">
        <v>1</v>
      </c>
      <c r="BK37" s="4">
        <v>1</v>
      </c>
      <c r="BL37" s="4">
        <v>1</v>
      </c>
      <c r="BM37" s="4">
        <v>1</v>
      </c>
      <c r="BN37" s="4">
        <v>1</v>
      </c>
      <c r="BO37" s="4">
        <v>1</v>
      </c>
      <c r="BP37" s="4">
        <v>1</v>
      </c>
      <c r="BQ37" s="4">
        <v>1</v>
      </c>
      <c r="BR37" s="4">
        <v>1</v>
      </c>
      <c r="BS37" s="4">
        <v>1</v>
      </c>
      <c r="BT37" s="4">
        <v>1</v>
      </c>
      <c r="BU37" s="4">
        <v>1</v>
      </c>
      <c r="BV37" s="4">
        <v>1</v>
      </c>
      <c r="BW37" s="4">
        <v>1</v>
      </c>
      <c r="BX37" s="4">
        <v>1</v>
      </c>
      <c r="BY37" s="4">
        <v>1</v>
      </c>
      <c r="BZ37" s="4">
        <v>1</v>
      </c>
      <c r="CA37" s="4">
        <v>1</v>
      </c>
      <c r="CB37" s="4">
        <v>1</v>
      </c>
      <c r="CC37" s="4">
        <v>1</v>
      </c>
      <c r="CD37" s="4">
        <v>1</v>
      </c>
      <c r="CE37" s="4">
        <v>1</v>
      </c>
      <c r="CF37" s="4">
        <v>1</v>
      </c>
      <c r="CG37" s="4">
        <v>1</v>
      </c>
      <c r="CH37" s="4">
        <v>1</v>
      </c>
      <c r="CI37" s="3">
        <v>3</v>
      </c>
      <c r="CJ37" s="3">
        <v>3</v>
      </c>
      <c r="CK37" s="3">
        <v>3</v>
      </c>
      <c r="CL37" s="3">
        <v>3</v>
      </c>
      <c r="CM37" s="3">
        <v>3</v>
      </c>
      <c r="CN37" s="3">
        <v>3</v>
      </c>
      <c r="CO37" s="3">
        <v>3</v>
      </c>
      <c r="CP37" s="3">
        <v>3</v>
      </c>
      <c r="CQ37" s="3">
        <v>3</v>
      </c>
      <c r="CR37" s="3">
        <v>3</v>
      </c>
      <c r="CS37" s="3">
        <v>3</v>
      </c>
      <c r="CT37" s="3">
        <v>3</v>
      </c>
      <c r="CU37" s="3">
        <v>3</v>
      </c>
      <c r="CV37" s="3">
        <v>3</v>
      </c>
      <c r="CW37" s="2">
        <v>5</v>
      </c>
      <c r="CY37" s="1" t="s">
        <v>112</v>
      </c>
      <c r="CZ37" s="1" t="str">
        <f>$CZ$6</f>
        <v>Chester Wilkinson</v>
      </c>
      <c r="DA37">
        <f t="shared" ca="1" si="3"/>
        <v>9</v>
      </c>
      <c r="DB37">
        <f t="shared" ca="1" si="3"/>
        <v>52</v>
      </c>
      <c r="DC37">
        <f t="shared" ca="1" si="3"/>
        <v>88</v>
      </c>
      <c r="DD37">
        <f t="shared" ca="1" si="3"/>
        <v>21</v>
      </c>
      <c r="DE37">
        <f t="shared" ca="1" si="3"/>
        <v>50</v>
      </c>
      <c r="DF37">
        <f t="shared" ca="1" si="3"/>
        <v>59</v>
      </c>
      <c r="DG37">
        <f t="shared" ca="1" si="3"/>
        <v>81</v>
      </c>
      <c r="DH37">
        <f t="shared" ca="1" si="3"/>
        <v>59</v>
      </c>
      <c r="DI37">
        <f>SUMIFS($DS$31:$DS$111,$DR$31:$DR$111,DB$6+DF$6)</f>
        <v>-4</v>
      </c>
      <c r="DJ37">
        <f>$DC$6</f>
        <v>26</v>
      </c>
      <c r="DP37">
        <v>6</v>
      </c>
      <c r="DQ37">
        <v>6</v>
      </c>
      <c r="DR37">
        <v>6</v>
      </c>
      <c r="DS37">
        <v>-1</v>
      </c>
      <c r="DT37">
        <v>29</v>
      </c>
      <c r="DU37">
        <v>2</v>
      </c>
      <c r="DV37" s="10" t="s">
        <v>32</v>
      </c>
    </row>
    <row r="38" spans="1:126" ht="15.75" thickBot="1" x14ac:dyDescent="0.3">
      <c r="A38" s="1">
        <v>4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>
        <v>0</v>
      </c>
      <c r="L38" s="5">
        <v>0</v>
      </c>
      <c r="M38" s="5">
        <v>0</v>
      </c>
      <c r="N38" s="5">
        <v>0</v>
      </c>
      <c r="O38" s="5">
        <v>0</v>
      </c>
      <c r="P38" s="5">
        <v>0</v>
      </c>
      <c r="Q38" s="5">
        <v>0</v>
      </c>
      <c r="R38" s="5">
        <v>0</v>
      </c>
      <c r="S38" s="5">
        <v>0</v>
      </c>
      <c r="T38" s="5">
        <v>0</v>
      </c>
      <c r="U38" s="5">
        <v>0</v>
      </c>
      <c r="V38" s="5">
        <v>0</v>
      </c>
      <c r="W38" s="5">
        <v>0</v>
      </c>
      <c r="X38" s="5">
        <v>0</v>
      </c>
      <c r="Y38" s="5">
        <v>0</v>
      </c>
      <c r="Z38" s="5">
        <v>0</v>
      </c>
      <c r="AA38" s="5">
        <v>0</v>
      </c>
      <c r="AB38" s="5">
        <v>0</v>
      </c>
      <c r="AC38" s="5">
        <v>0</v>
      </c>
      <c r="AD38" s="5">
        <v>0</v>
      </c>
      <c r="AE38" s="5">
        <v>0</v>
      </c>
      <c r="AF38" s="5">
        <v>0</v>
      </c>
      <c r="AG38" s="5">
        <v>0</v>
      </c>
      <c r="AH38" s="5">
        <v>0</v>
      </c>
      <c r="AI38" s="5">
        <v>0</v>
      </c>
      <c r="AJ38" s="5">
        <v>0</v>
      </c>
      <c r="AK38" s="5">
        <v>0</v>
      </c>
      <c r="AL38" s="5">
        <v>0</v>
      </c>
      <c r="AM38" s="5">
        <v>0</v>
      </c>
      <c r="AN38" s="5">
        <v>0</v>
      </c>
      <c r="AO38" s="5">
        <v>0</v>
      </c>
      <c r="AP38" s="5">
        <v>0</v>
      </c>
      <c r="AQ38" s="5">
        <v>0</v>
      </c>
      <c r="AR38" s="5">
        <v>0</v>
      </c>
      <c r="AS38" s="5">
        <v>0</v>
      </c>
      <c r="AT38" s="5">
        <v>0</v>
      </c>
      <c r="AU38" s="5">
        <v>0</v>
      </c>
      <c r="AV38" s="5">
        <v>0</v>
      </c>
      <c r="AW38" s="5">
        <v>0</v>
      </c>
      <c r="AX38" s="5">
        <v>0</v>
      </c>
      <c r="AY38" s="5">
        <v>0</v>
      </c>
      <c r="AZ38" s="5">
        <v>0</v>
      </c>
      <c r="BA38" s="5">
        <v>0</v>
      </c>
      <c r="BB38" s="5">
        <v>0</v>
      </c>
      <c r="BC38" s="5">
        <v>0</v>
      </c>
      <c r="BD38" s="5">
        <v>0</v>
      </c>
      <c r="BE38" s="4">
        <v>1</v>
      </c>
      <c r="BF38" s="4">
        <v>1</v>
      </c>
      <c r="BG38" s="4">
        <v>1</v>
      </c>
      <c r="BH38" s="4">
        <v>1</v>
      </c>
      <c r="BI38" s="4">
        <v>1</v>
      </c>
      <c r="BJ38" s="4">
        <v>1</v>
      </c>
      <c r="BK38" s="4">
        <v>1</v>
      </c>
      <c r="BL38" s="4">
        <v>1</v>
      </c>
      <c r="BM38" s="4">
        <v>1</v>
      </c>
      <c r="BN38" s="4">
        <v>1</v>
      </c>
      <c r="BO38" s="4">
        <v>1</v>
      </c>
      <c r="BP38" s="4">
        <v>1</v>
      </c>
      <c r="BQ38" s="4">
        <v>1</v>
      </c>
      <c r="BR38" s="4">
        <v>1</v>
      </c>
      <c r="BS38" s="4">
        <v>1</v>
      </c>
      <c r="BT38" s="4">
        <v>1</v>
      </c>
      <c r="BU38" s="4">
        <v>1</v>
      </c>
      <c r="BV38" s="4">
        <v>1</v>
      </c>
      <c r="BW38" s="4">
        <v>1</v>
      </c>
      <c r="BX38" s="4">
        <v>1</v>
      </c>
      <c r="BY38" s="4">
        <v>1</v>
      </c>
      <c r="BZ38" s="4">
        <v>1</v>
      </c>
      <c r="CA38" s="4">
        <v>1</v>
      </c>
      <c r="CB38" s="4">
        <v>1</v>
      </c>
      <c r="CC38" s="4">
        <v>1</v>
      </c>
      <c r="CD38" s="4">
        <v>1</v>
      </c>
      <c r="CE38" s="4">
        <v>1</v>
      </c>
      <c r="CF38" s="4">
        <v>1</v>
      </c>
      <c r="CG38" s="4">
        <v>1</v>
      </c>
      <c r="CH38" s="4">
        <v>1</v>
      </c>
      <c r="CI38" s="3">
        <v>3</v>
      </c>
      <c r="CJ38" s="3">
        <v>3</v>
      </c>
      <c r="CK38" s="3">
        <v>3</v>
      </c>
      <c r="CL38" s="3">
        <v>3</v>
      </c>
      <c r="CM38" s="3">
        <v>3</v>
      </c>
      <c r="CN38" s="3">
        <v>3</v>
      </c>
      <c r="CO38" s="3">
        <v>3</v>
      </c>
      <c r="CP38" s="3">
        <v>3</v>
      </c>
      <c r="CQ38" s="3">
        <v>3</v>
      </c>
      <c r="CR38" s="3">
        <v>3</v>
      </c>
      <c r="CS38" s="3">
        <v>3</v>
      </c>
      <c r="CT38" s="3">
        <v>3</v>
      </c>
      <c r="CU38" s="3">
        <v>3</v>
      </c>
      <c r="CV38" s="3">
        <v>3</v>
      </c>
      <c r="CW38" s="2">
        <v>5</v>
      </c>
      <c r="CY38" s="1" t="s">
        <v>113</v>
      </c>
      <c r="CZ38" s="1" t="str">
        <f>$CZ$7</f>
        <v>Alexander Ashley</v>
      </c>
      <c r="DA38">
        <f t="shared" ca="1" si="3"/>
        <v>58</v>
      </c>
      <c r="DB38">
        <f t="shared" ca="1" si="3"/>
        <v>19</v>
      </c>
      <c r="DC38">
        <f t="shared" ca="1" si="3"/>
        <v>40</v>
      </c>
      <c r="DD38">
        <f t="shared" ca="1" si="3"/>
        <v>75</v>
      </c>
      <c r="DE38">
        <f t="shared" ca="1" si="3"/>
        <v>86</v>
      </c>
      <c r="DF38">
        <f t="shared" ca="1" si="3"/>
        <v>95</v>
      </c>
      <c r="DG38">
        <f t="shared" ca="1" si="3"/>
        <v>99</v>
      </c>
      <c r="DH38">
        <f t="shared" ca="1" si="3"/>
        <v>61</v>
      </c>
      <c r="DI38">
        <f>SUMIFS($DS$31:$DS$111,$DR$31:$DR$111,DB$7+DF$7)</f>
        <v>-2</v>
      </c>
      <c r="DJ38">
        <f>$DC$7</f>
        <v>21</v>
      </c>
      <c r="DP38">
        <v>7</v>
      </c>
      <c r="DQ38">
        <v>7</v>
      </c>
      <c r="DR38">
        <v>7</v>
      </c>
      <c r="DS38">
        <v>-1</v>
      </c>
      <c r="DT38">
        <v>30</v>
      </c>
      <c r="DU38">
        <v>2</v>
      </c>
      <c r="DV38" s="10" t="s">
        <v>32</v>
      </c>
    </row>
    <row r="39" spans="1:126" ht="15.75" thickBot="1" x14ac:dyDescent="0.3">
      <c r="A39" s="1">
        <v>3</v>
      </c>
      <c r="B39" s="5">
        <v>0</v>
      </c>
      <c r="C39" s="5">
        <v>0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  <c r="J39" s="5">
        <v>0</v>
      </c>
      <c r="K39" s="5">
        <v>0</v>
      </c>
      <c r="L39" s="5">
        <v>0</v>
      </c>
      <c r="M39" s="5">
        <v>0</v>
      </c>
      <c r="N39" s="5">
        <v>0</v>
      </c>
      <c r="O39" s="5">
        <v>0</v>
      </c>
      <c r="P39" s="5">
        <v>0</v>
      </c>
      <c r="Q39" s="5">
        <v>0</v>
      </c>
      <c r="R39" s="5">
        <v>0</v>
      </c>
      <c r="S39" s="5">
        <v>0</v>
      </c>
      <c r="T39" s="5">
        <v>0</v>
      </c>
      <c r="U39" s="5">
        <v>0</v>
      </c>
      <c r="V39" s="5">
        <v>0</v>
      </c>
      <c r="W39" s="5">
        <v>0</v>
      </c>
      <c r="X39" s="5">
        <v>0</v>
      </c>
      <c r="Y39" s="5">
        <v>0</v>
      </c>
      <c r="Z39" s="5">
        <v>0</v>
      </c>
      <c r="AA39" s="5">
        <v>0</v>
      </c>
      <c r="AB39" s="5">
        <v>0</v>
      </c>
      <c r="AC39" s="5">
        <v>0</v>
      </c>
      <c r="AD39" s="5">
        <v>0</v>
      </c>
      <c r="AE39" s="5">
        <v>0</v>
      </c>
      <c r="AF39" s="5">
        <v>0</v>
      </c>
      <c r="AG39" s="5">
        <v>0</v>
      </c>
      <c r="AH39" s="5">
        <v>0</v>
      </c>
      <c r="AI39" s="5">
        <v>0</v>
      </c>
      <c r="AJ39" s="5">
        <v>0</v>
      </c>
      <c r="AK39" s="5">
        <v>0</v>
      </c>
      <c r="AL39" s="5">
        <v>0</v>
      </c>
      <c r="AM39" s="5">
        <v>0</v>
      </c>
      <c r="AN39" s="5">
        <v>0</v>
      </c>
      <c r="AO39" s="5">
        <v>0</v>
      </c>
      <c r="AP39" s="5">
        <v>0</v>
      </c>
      <c r="AQ39" s="5">
        <v>0</v>
      </c>
      <c r="AR39" s="5">
        <v>0</v>
      </c>
      <c r="AS39" s="5">
        <v>0</v>
      </c>
      <c r="AT39" s="5">
        <v>0</v>
      </c>
      <c r="AU39" s="5">
        <v>0</v>
      </c>
      <c r="AV39" s="5">
        <v>0</v>
      </c>
      <c r="AW39" s="5">
        <v>0</v>
      </c>
      <c r="AX39" s="5">
        <v>0</v>
      </c>
      <c r="AY39" s="5">
        <v>0</v>
      </c>
      <c r="AZ39" s="5">
        <v>0</v>
      </c>
      <c r="BA39" s="5">
        <v>0</v>
      </c>
      <c r="BB39" s="5">
        <v>0</v>
      </c>
      <c r="BC39" s="5">
        <v>0</v>
      </c>
      <c r="BD39" s="5">
        <v>0</v>
      </c>
      <c r="BE39" s="4">
        <v>1</v>
      </c>
      <c r="BF39" s="4">
        <v>1</v>
      </c>
      <c r="BG39" s="4">
        <v>1</v>
      </c>
      <c r="BH39" s="4">
        <v>1</v>
      </c>
      <c r="BI39" s="4">
        <v>1</v>
      </c>
      <c r="BJ39" s="4">
        <v>1</v>
      </c>
      <c r="BK39" s="4">
        <v>1</v>
      </c>
      <c r="BL39" s="4">
        <v>1</v>
      </c>
      <c r="BM39" s="4">
        <v>1</v>
      </c>
      <c r="BN39" s="4">
        <v>1</v>
      </c>
      <c r="BO39" s="4">
        <v>1</v>
      </c>
      <c r="BP39" s="4">
        <v>1</v>
      </c>
      <c r="BQ39" s="4">
        <v>1</v>
      </c>
      <c r="BR39" s="4">
        <v>1</v>
      </c>
      <c r="BS39" s="4">
        <v>1</v>
      </c>
      <c r="BT39" s="4">
        <v>1</v>
      </c>
      <c r="BU39" s="4">
        <v>1</v>
      </c>
      <c r="BV39" s="4">
        <v>1</v>
      </c>
      <c r="BW39" s="4">
        <v>1</v>
      </c>
      <c r="BX39" s="4">
        <v>1</v>
      </c>
      <c r="BY39" s="4">
        <v>1</v>
      </c>
      <c r="BZ39" s="4">
        <v>1</v>
      </c>
      <c r="CA39" s="4">
        <v>1</v>
      </c>
      <c r="CB39" s="4">
        <v>1</v>
      </c>
      <c r="CC39" s="4">
        <v>1</v>
      </c>
      <c r="CD39" s="4">
        <v>1</v>
      </c>
      <c r="CE39" s="4">
        <v>1</v>
      </c>
      <c r="CF39" s="4">
        <v>1</v>
      </c>
      <c r="CG39" s="4">
        <v>1</v>
      </c>
      <c r="CH39" s="4">
        <v>1</v>
      </c>
      <c r="CI39" s="3">
        <v>3</v>
      </c>
      <c r="CJ39" s="3">
        <v>3</v>
      </c>
      <c r="CK39" s="3">
        <v>3</v>
      </c>
      <c r="CL39" s="3">
        <v>3</v>
      </c>
      <c r="CM39" s="3">
        <v>3</v>
      </c>
      <c r="CN39" s="3">
        <v>3</v>
      </c>
      <c r="CO39" s="3">
        <v>3</v>
      </c>
      <c r="CP39" s="3">
        <v>3</v>
      </c>
      <c r="CQ39" s="3">
        <v>3</v>
      </c>
      <c r="CR39" s="3">
        <v>3</v>
      </c>
      <c r="CS39" s="3">
        <v>3</v>
      </c>
      <c r="CT39" s="3">
        <v>3</v>
      </c>
      <c r="CU39" s="3">
        <v>3</v>
      </c>
      <c r="CV39" s="3">
        <v>3</v>
      </c>
      <c r="CW39" s="2">
        <v>5</v>
      </c>
      <c r="CY39" s="1" t="s">
        <v>114</v>
      </c>
      <c r="CZ39" s="1" t="str">
        <f>$CZ$6</f>
        <v>Chester Wilkinson</v>
      </c>
      <c r="DA39">
        <f t="shared" ca="1" si="3"/>
        <v>39</v>
      </c>
      <c r="DB39">
        <f t="shared" ca="1" si="3"/>
        <v>72</v>
      </c>
      <c r="DC39">
        <f t="shared" ca="1" si="3"/>
        <v>71</v>
      </c>
      <c r="DD39">
        <f t="shared" ca="1" si="3"/>
        <v>12</v>
      </c>
      <c r="DE39">
        <f t="shared" ca="1" si="3"/>
        <v>29</v>
      </c>
      <c r="DF39">
        <f t="shared" ca="1" si="3"/>
        <v>2</v>
      </c>
      <c r="DG39">
        <f t="shared" ca="1" si="3"/>
        <v>82</v>
      </c>
      <c r="DH39">
        <f t="shared" ca="1" si="3"/>
        <v>24</v>
      </c>
      <c r="DI39">
        <f>SUMIFS($DS$31:$DS$111,$DR$31:$DR$111,DB$6+DF$6)</f>
        <v>-4</v>
      </c>
      <c r="DJ39">
        <f>$DC$6</f>
        <v>26</v>
      </c>
      <c r="DP39">
        <v>8</v>
      </c>
      <c r="DQ39">
        <v>8</v>
      </c>
      <c r="DR39">
        <v>8</v>
      </c>
      <c r="DS39">
        <v>-1</v>
      </c>
      <c r="DT39">
        <v>31</v>
      </c>
      <c r="DU39">
        <v>2</v>
      </c>
      <c r="DV39" s="10" t="s">
        <v>32</v>
      </c>
    </row>
    <row r="40" spans="1:126" ht="15.75" thickBot="1" x14ac:dyDescent="0.3">
      <c r="A40" s="1">
        <v>2</v>
      </c>
      <c r="B40" s="5">
        <v>0</v>
      </c>
      <c r="C40" s="5">
        <v>0</v>
      </c>
      <c r="D40" s="5">
        <v>0</v>
      </c>
      <c r="E40" s="5">
        <v>0</v>
      </c>
      <c r="F40" s="5">
        <v>0</v>
      </c>
      <c r="G40" s="5">
        <v>0</v>
      </c>
      <c r="H40" s="5">
        <v>0</v>
      </c>
      <c r="I40" s="5">
        <v>0</v>
      </c>
      <c r="J40" s="5">
        <v>0</v>
      </c>
      <c r="K40" s="5">
        <v>0</v>
      </c>
      <c r="L40" s="5">
        <v>0</v>
      </c>
      <c r="M40" s="5">
        <v>0</v>
      </c>
      <c r="N40" s="5">
        <v>0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>
        <v>0</v>
      </c>
      <c r="AA40" s="5">
        <v>0</v>
      </c>
      <c r="AB40" s="5">
        <v>0</v>
      </c>
      <c r="AC40" s="5">
        <v>0</v>
      </c>
      <c r="AD40" s="5">
        <v>0</v>
      </c>
      <c r="AE40" s="5">
        <v>0</v>
      </c>
      <c r="AF40" s="5">
        <v>0</v>
      </c>
      <c r="AG40" s="5">
        <v>0</v>
      </c>
      <c r="AH40" s="5">
        <v>0</v>
      </c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>
        <v>0</v>
      </c>
      <c r="AO40" s="5">
        <v>0</v>
      </c>
      <c r="AP40" s="5">
        <v>0</v>
      </c>
      <c r="AQ40" s="5">
        <v>0</v>
      </c>
      <c r="AR40" s="5">
        <v>0</v>
      </c>
      <c r="AS40" s="5">
        <v>0</v>
      </c>
      <c r="AT40" s="5">
        <v>0</v>
      </c>
      <c r="AU40" s="5">
        <v>0</v>
      </c>
      <c r="AV40" s="5">
        <v>0</v>
      </c>
      <c r="AW40" s="5">
        <v>0</v>
      </c>
      <c r="AX40" s="5">
        <v>0</v>
      </c>
      <c r="AY40" s="5">
        <v>0</v>
      </c>
      <c r="AZ40" s="5">
        <v>0</v>
      </c>
      <c r="BA40" s="5">
        <v>0</v>
      </c>
      <c r="BB40" s="5">
        <v>0</v>
      </c>
      <c r="BC40" s="5">
        <v>0</v>
      </c>
      <c r="BD40" s="5">
        <v>0</v>
      </c>
      <c r="BE40" s="5">
        <v>0</v>
      </c>
      <c r="BF40" s="5">
        <v>0</v>
      </c>
      <c r="BG40" s="5">
        <v>0</v>
      </c>
      <c r="BH40" s="5">
        <v>0</v>
      </c>
      <c r="BI40" s="5">
        <v>0</v>
      </c>
      <c r="BJ40" s="4">
        <v>1</v>
      </c>
      <c r="BK40" s="4">
        <v>1</v>
      </c>
      <c r="BL40" s="4">
        <v>1</v>
      </c>
      <c r="BM40" s="4">
        <v>1</v>
      </c>
      <c r="BN40" s="4">
        <v>1</v>
      </c>
      <c r="BO40" s="4">
        <v>1</v>
      </c>
      <c r="BP40" s="4">
        <v>1</v>
      </c>
      <c r="BQ40" s="4">
        <v>1</v>
      </c>
      <c r="BR40" s="4">
        <v>1</v>
      </c>
      <c r="BS40" s="4">
        <v>1</v>
      </c>
      <c r="BT40" s="4">
        <v>1</v>
      </c>
      <c r="BU40" s="4">
        <v>1</v>
      </c>
      <c r="BV40" s="4">
        <v>1</v>
      </c>
      <c r="BW40" s="4">
        <v>1</v>
      </c>
      <c r="BX40" s="4">
        <v>1</v>
      </c>
      <c r="BY40" s="4">
        <v>1</v>
      </c>
      <c r="BZ40" s="4">
        <v>1</v>
      </c>
      <c r="CA40" s="4">
        <v>1</v>
      </c>
      <c r="CB40" s="4">
        <v>1</v>
      </c>
      <c r="CC40" s="4">
        <v>1</v>
      </c>
      <c r="CD40" s="4">
        <v>1</v>
      </c>
      <c r="CE40" s="4">
        <v>1</v>
      </c>
      <c r="CF40" s="4">
        <v>1</v>
      </c>
      <c r="CG40" s="4">
        <v>1</v>
      </c>
      <c r="CH40" s="4">
        <v>1</v>
      </c>
      <c r="CI40" s="4">
        <v>1</v>
      </c>
      <c r="CJ40" s="4">
        <v>1</v>
      </c>
      <c r="CK40" s="4">
        <v>1</v>
      </c>
      <c r="CL40" s="4">
        <v>1</v>
      </c>
      <c r="CM40" s="4">
        <v>1</v>
      </c>
      <c r="CN40" s="3">
        <v>3</v>
      </c>
      <c r="CO40" s="3">
        <v>3</v>
      </c>
      <c r="CP40" s="3">
        <v>3</v>
      </c>
      <c r="CQ40" s="3">
        <v>3</v>
      </c>
      <c r="CR40" s="3">
        <v>3</v>
      </c>
      <c r="CS40" s="3">
        <v>3</v>
      </c>
      <c r="CT40" s="3">
        <v>3</v>
      </c>
      <c r="CU40" s="3">
        <v>3</v>
      </c>
      <c r="CV40" s="3">
        <v>3</v>
      </c>
      <c r="CW40" s="2">
        <v>5</v>
      </c>
      <c r="CY40" s="1" t="s">
        <v>115</v>
      </c>
      <c r="CZ40" s="1" t="str">
        <f>$CZ$7</f>
        <v>Alexander Ashley</v>
      </c>
      <c r="DA40">
        <f t="shared" ca="1" si="3"/>
        <v>85</v>
      </c>
      <c r="DB40">
        <f t="shared" ca="1" si="3"/>
        <v>23</v>
      </c>
      <c r="DC40">
        <f t="shared" ca="1" si="3"/>
        <v>35</v>
      </c>
      <c r="DD40">
        <f t="shared" ca="1" si="3"/>
        <v>89</v>
      </c>
      <c r="DE40">
        <f t="shared" ca="1" si="3"/>
        <v>51</v>
      </c>
      <c r="DF40">
        <f t="shared" ca="1" si="3"/>
        <v>83</v>
      </c>
      <c r="DG40">
        <f t="shared" ca="1" si="3"/>
        <v>29</v>
      </c>
      <c r="DH40">
        <f t="shared" ca="1" si="3"/>
        <v>27</v>
      </c>
      <c r="DI40">
        <f>SUMIFS($DS$31:$DS$111,$DR$31:$DR$111,DB$7+DF$7)</f>
        <v>-2</v>
      </c>
      <c r="DJ40">
        <f>$DC$7</f>
        <v>21</v>
      </c>
      <c r="DP40">
        <v>9</v>
      </c>
      <c r="DQ40">
        <v>9</v>
      </c>
      <c r="DR40">
        <v>9</v>
      </c>
      <c r="DS40">
        <v>-1</v>
      </c>
      <c r="DT40">
        <v>32</v>
      </c>
      <c r="DU40">
        <v>2</v>
      </c>
      <c r="DV40" s="10" t="s">
        <v>32</v>
      </c>
    </row>
    <row r="41" spans="1:126" ht="15.75" thickBot="1" x14ac:dyDescent="0.3">
      <c r="A41" s="1">
        <v>1</v>
      </c>
      <c r="B41" s="5">
        <v>0</v>
      </c>
      <c r="C41" s="5">
        <v>0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  <c r="J41" s="5">
        <v>0</v>
      </c>
      <c r="K41" s="5">
        <v>0</v>
      </c>
      <c r="L41" s="5">
        <v>0</v>
      </c>
      <c r="M41" s="5">
        <v>0</v>
      </c>
      <c r="N41" s="5">
        <v>0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>
        <v>0</v>
      </c>
      <c r="AA41" s="5">
        <v>0</v>
      </c>
      <c r="AB41" s="5">
        <v>0</v>
      </c>
      <c r="AC41" s="5">
        <v>0</v>
      </c>
      <c r="AD41" s="5">
        <v>0</v>
      </c>
      <c r="AE41" s="5">
        <v>0</v>
      </c>
      <c r="AF41" s="5">
        <v>0</v>
      </c>
      <c r="AG41" s="5">
        <v>0</v>
      </c>
      <c r="AH41" s="5">
        <v>0</v>
      </c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>
        <v>0</v>
      </c>
      <c r="AO41" s="5">
        <v>0</v>
      </c>
      <c r="AP41" s="5">
        <v>0</v>
      </c>
      <c r="AQ41" s="5">
        <v>0</v>
      </c>
      <c r="AR41" s="5">
        <v>0</v>
      </c>
      <c r="AS41" s="5">
        <v>0</v>
      </c>
      <c r="AT41" s="5">
        <v>0</v>
      </c>
      <c r="AU41" s="5">
        <v>0</v>
      </c>
      <c r="AV41" s="5">
        <v>0</v>
      </c>
      <c r="AW41" s="5">
        <v>0</v>
      </c>
      <c r="AX41" s="5">
        <v>0</v>
      </c>
      <c r="AY41" s="5">
        <v>0</v>
      </c>
      <c r="AZ41" s="5">
        <v>0</v>
      </c>
      <c r="BA41" s="5">
        <v>0</v>
      </c>
      <c r="BB41" s="5">
        <v>0</v>
      </c>
      <c r="BC41" s="5">
        <v>0</v>
      </c>
      <c r="BD41" s="5">
        <v>0</v>
      </c>
      <c r="BE41" s="5">
        <v>0</v>
      </c>
      <c r="BF41" s="5">
        <v>0</v>
      </c>
      <c r="BG41" s="5">
        <v>0</v>
      </c>
      <c r="BH41" s="5">
        <v>0</v>
      </c>
      <c r="BI41" s="5">
        <v>0</v>
      </c>
      <c r="BJ41" s="4">
        <v>1</v>
      </c>
      <c r="BK41" s="4">
        <v>1</v>
      </c>
      <c r="BL41" s="4">
        <v>1</v>
      </c>
      <c r="BM41" s="4">
        <v>1</v>
      </c>
      <c r="BN41" s="4">
        <v>1</v>
      </c>
      <c r="BO41" s="4">
        <v>1</v>
      </c>
      <c r="BP41" s="4">
        <v>1</v>
      </c>
      <c r="BQ41" s="4">
        <v>1</v>
      </c>
      <c r="BR41" s="4">
        <v>1</v>
      </c>
      <c r="BS41" s="4">
        <v>1</v>
      </c>
      <c r="BT41" s="4">
        <v>1</v>
      </c>
      <c r="BU41" s="4">
        <v>1</v>
      </c>
      <c r="BV41" s="4">
        <v>1</v>
      </c>
      <c r="BW41" s="4">
        <v>1</v>
      </c>
      <c r="BX41" s="4">
        <v>1</v>
      </c>
      <c r="BY41" s="4">
        <v>1</v>
      </c>
      <c r="BZ41" s="4">
        <v>1</v>
      </c>
      <c r="CA41" s="4">
        <v>1</v>
      </c>
      <c r="CB41" s="4">
        <v>1</v>
      </c>
      <c r="CC41" s="4">
        <v>1</v>
      </c>
      <c r="CD41" s="4">
        <v>1</v>
      </c>
      <c r="CE41" s="4">
        <v>1</v>
      </c>
      <c r="CF41" s="4">
        <v>1</v>
      </c>
      <c r="CG41" s="4">
        <v>1</v>
      </c>
      <c r="CH41" s="4">
        <v>1</v>
      </c>
      <c r="CI41" s="4">
        <v>1</v>
      </c>
      <c r="CJ41" s="4">
        <v>1</v>
      </c>
      <c r="CK41" s="4">
        <v>1</v>
      </c>
      <c r="CL41" s="4">
        <v>1</v>
      </c>
      <c r="CM41" s="4">
        <v>1</v>
      </c>
      <c r="CN41" s="3">
        <v>3</v>
      </c>
      <c r="CO41" s="3">
        <v>3</v>
      </c>
      <c r="CP41" s="3">
        <v>3</v>
      </c>
      <c r="CQ41" s="3">
        <v>3</v>
      </c>
      <c r="CR41" s="3">
        <v>3</v>
      </c>
      <c r="CS41" s="3">
        <v>3</v>
      </c>
      <c r="CT41" s="3">
        <v>3</v>
      </c>
      <c r="CU41" s="3">
        <v>3</v>
      </c>
      <c r="CV41" s="3">
        <v>3</v>
      </c>
      <c r="CW41" s="2">
        <v>5</v>
      </c>
      <c r="CY41" s="1" t="s">
        <v>230</v>
      </c>
      <c r="CZ41" s="1" t="str">
        <f>$CZ$6</f>
        <v>Chester Wilkinson</v>
      </c>
      <c r="DA41">
        <f t="shared" ca="1" si="3"/>
        <v>91</v>
      </c>
      <c r="DB41">
        <f t="shared" ca="1" si="3"/>
        <v>91</v>
      </c>
      <c r="DC41">
        <f t="shared" ca="1" si="3"/>
        <v>55</v>
      </c>
      <c r="DD41">
        <f t="shared" ca="1" si="3"/>
        <v>30</v>
      </c>
      <c r="DE41">
        <f t="shared" ca="1" si="3"/>
        <v>67</v>
      </c>
      <c r="DF41">
        <f t="shared" ca="1" si="3"/>
        <v>33</v>
      </c>
      <c r="DG41">
        <f t="shared" ca="1" si="3"/>
        <v>82</v>
      </c>
      <c r="DH41">
        <f t="shared" ca="1" si="3"/>
        <v>77</v>
      </c>
      <c r="DI41">
        <f>SUMIFS($DS$31:$DS$111,$DR$31:$DR$111,DB$6+DF$6)</f>
        <v>-4</v>
      </c>
      <c r="DJ41">
        <f>$DC$6</f>
        <v>26</v>
      </c>
      <c r="DP41">
        <v>10</v>
      </c>
      <c r="DQ41">
        <v>10</v>
      </c>
      <c r="DR41">
        <v>10</v>
      </c>
      <c r="DS41">
        <v>-1</v>
      </c>
      <c r="DT41">
        <v>33</v>
      </c>
      <c r="DU41">
        <v>2</v>
      </c>
      <c r="DV41" s="10" t="s">
        <v>32</v>
      </c>
    </row>
    <row r="42" spans="1:126" ht="15.75" thickBot="1" x14ac:dyDescent="0.3">
      <c r="A42" s="1">
        <v>0</v>
      </c>
      <c r="B42" s="5">
        <v>0</v>
      </c>
      <c r="C42" s="5">
        <v>0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  <c r="J42" s="5">
        <v>0</v>
      </c>
      <c r="K42" s="5">
        <v>0</v>
      </c>
      <c r="L42" s="5">
        <v>0</v>
      </c>
      <c r="M42" s="5">
        <v>0</v>
      </c>
      <c r="N42" s="5">
        <v>0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>
        <v>0</v>
      </c>
      <c r="AA42" s="5">
        <v>0</v>
      </c>
      <c r="AB42" s="5">
        <v>0</v>
      </c>
      <c r="AC42" s="5">
        <v>0</v>
      </c>
      <c r="AD42" s="5">
        <v>0</v>
      </c>
      <c r="AE42" s="5">
        <v>0</v>
      </c>
      <c r="AF42" s="5">
        <v>0</v>
      </c>
      <c r="AG42" s="5">
        <v>0</v>
      </c>
      <c r="AH42" s="5">
        <v>0</v>
      </c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>
        <v>0</v>
      </c>
      <c r="AO42" s="5">
        <v>0</v>
      </c>
      <c r="AP42" s="5">
        <v>0</v>
      </c>
      <c r="AQ42" s="5">
        <v>0</v>
      </c>
      <c r="AR42" s="5">
        <v>0</v>
      </c>
      <c r="AS42" s="5">
        <v>0</v>
      </c>
      <c r="AT42" s="5">
        <v>0</v>
      </c>
      <c r="AU42" s="5">
        <v>0</v>
      </c>
      <c r="AV42" s="5">
        <v>0</v>
      </c>
      <c r="AW42" s="5">
        <v>0</v>
      </c>
      <c r="AX42" s="5">
        <v>0</v>
      </c>
      <c r="AY42" s="5">
        <v>0</v>
      </c>
      <c r="AZ42" s="5">
        <v>0</v>
      </c>
      <c r="BA42" s="5">
        <v>0</v>
      </c>
      <c r="BB42" s="5">
        <v>0</v>
      </c>
      <c r="BC42" s="5">
        <v>0</v>
      </c>
      <c r="BD42" s="5">
        <v>0</v>
      </c>
      <c r="BE42" s="5">
        <v>0</v>
      </c>
      <c r="BF42" s="5">
        <v>0</v>
      </c>
      <c r="BG42" s="5">
        <v>0</v>
      </c>
      <c r="BH42" s="5">
        <v>0</v>
      </c>
      <c r="BI42" s="5">
        <v>0</v>
      </c>
      <c r="BJ42" s="5">
        <v>0</v>
      </c>
      <c r="BK42" s="5">
        <v>0</v>
      </c>
      <c r="BL42" s="5">
        <v>0</v>
      </c>
      <c r="BM42" s="5">
        <v>0</v>
      </c>
      <c r="BN42" s="5">
        <v>0</v>
      </c>
      <c r="BO42" s="4">
        <v>1</v>
      </c>
      <c r="BP42" s="4">
        <v>1</v>
      </c>
      <c r="BQ42" s="4">
        <v>1</v>
      </c>
      <c r="BR42" s="4">
        <v>1</v>
      </c>
      <c r="BS42" s="4">
        <v>1</v>
      </c>
      <c r="BT42" s="4">
        <v>1</v>
      </c>
      <c r="BU42" s="4">
        <v>1</v>
      </c>
      <c r="BV42" s="4">
        <v>1</v>
      </c>
      <c r="BW42" s="4">
        <v>1</v>
      </c>
      <c r="BX42" s="4">
        <v>1</v>
      </c>
      <c r="BY42" s="4">
        <v>1</v>
      </c>
      <c r="BZ42" s="4">
        <v>1</v>
      </c>
      <c r="CA42" s="4">
        <v>1</v>
      </c>
      <c r="CB42" s="4">
        <v>1</v>
      </c>
      <c r="CC42" s="4">
        <v>1</v>
      </c>
      <c r="CD42" s="4">
        <v>1</v>
      </c>
      <c r="CE42" s="4">
        <v>1</v>
      </c>
      <c r="CF42" s="4">
        <v>1</v>
      </c>
      <c r="CG42" s="4">
        <v>1</v>
      </c>
      <c r="CH42" s="4">
        <v>1</v>
      </c>
      <c r="CI42" s="4">
        <v>1</v>
      </c>
      <c r="CJ42" s="4">
        <v>1</v>
      </c>
      <c r="CK42" s="4">
        <v>1</v>
      </c>
      <c r="CL42" s="4">
        <v>1</v>
      </c>
      <c r="CM42" s="4">
        <v>1</v>
      </c>
      <c r="CN42" s="4">
        <v>1</v>
      </c>
      <c r="CO42" s="4">
        <v>1</v>
      </c>
      <c r="CP42" s="4">
        <v>1</v>
      </c>
      <c r="CQ42" s="4">
        <v>1</v>
      </c>
      <c r="CR42" s="3">
        <v>3</v>
      </c>
      <c r="CS42" s="3">
        <v>3</v>
      </c>
      <c r="CT42" s="3">
        <v>3</v>
      </c>
      <c r="CU42" s="3">
        <v>3</v>
      </c>
      <c r="CV42" s="3">
        <v>3</v>
      </c>
      <c r="CW42" s="2">
        <v>5</v>
      </c>
      <c r="CY42" s="1" t="s">
        <v>231</v>
      </c>
      <c r="CZ42" s="1" t="str">
        <f>$CZ$7</f>
        <v>Alexander Ashley</v>
      </c>
      <c r="DA42">
        <f t="shared" ca="1" si="3"/>
        <v>83</v>
      </c>
      <c r="DB42">
        <f t="shared" ca="1" si="3"/>
        <v>1</v>
      </c>
      <c r="DC42">
        <f t="shared" ca="1" si="3"/>
        <v>61</v>
      </c>
      <c r="DD42">
        <f t="shared" ca="1" si="3"/>
        <v>49</v>
      </c>
      <c r="DE42">
        <f t="shared" ca="1" si="3"/>
        <v>51</v>
      </c>
      <c r="DF42">
        <f t="shared" ca="1" si="3"/>
        <v>13</v>
      </c>
      <c r="DG42">
        <f t="shared" ca="1" si="3"/>
        <v>47</v>
      </c>
      <c r="DH42">
        <f t="shared" ca="1" si="3"/>
        <v>92</v>
      </c>
      <c r="DI42">
        <f>SUMIFS($DS$31:$DS$111,$DR$31:$DR$111,DB$7+DF$7)</f>
        <v>-2</v>
      </c>
      <c r="DJ42">
        <f>$DC$7</f>
        <v>21</v>
      </c>
      <c r="DP42">
        <v>11</v>
      </c>
      <c r="DQ42">
        <v>11</v>
      </c>
      <c r="DR42">
        <v>11</v>
      </c>
      <c r="DS42">
        <v>-1</v>
      </c>
      <c r="DT42">
        <v>34</v>
      </c>
      <c r="DU42">
        <v>2</v>
      </c>
      <c r="DV42" s="10" t="s">
        <v>32</v>
      </c>
    </row>
    <row r="43" spans="1:126" ht="15.75" thickBot="1" x14ac:dyDescent="0.3">
      <c r="A43" s="1" t="s">
        <v>28</v>
      </c>
      <c r="B43" s="17">
        <v>1</v>
      </c>
      <c r="C43" s="9">
        <v>2</v>
      </c>
      <c r="D43" s="9">
        <v>2</v>
      </c>
      <c r="E43" s="9">
        <v>3</v>
      </c>
      <c r="F43" s="9">
        <v>3</v>
      </c>
      <c r="G43" s="9">
        <v>3</v>
      </c>
      <c r="H43" s="9">
        <v>4</v>
      </c>
      <c r="I43" s="9">
        <v>4</v>
      </c>
      <c r="J43" s="9">
        <v>4</v>
      </c>
      <c r="K43" s="9">
        <v>4</v>
      </c>
      <c r="L43" s="9">
        <v>5</v>
      </c>
      <c r="M43" s="9">
        <v>5</v>
      </c>
      <c r="N43" s="9">
        <v>5</v>
      </c>
      <c r="O43" s="9">
        <v>5</v>
      </c>
      <c r="P43" s="9">
        <v>5</v>
      </c>
      <c r="Q43" s="9">
        <v>5</v>
      </c>
      <c r="R43" s="9">
        <v>5</v>
      </c>
      <c r="S43" s="9">
        <v>5</v>
      </c>
      <c r="T43" s="9">
        <v>5</v>
      </c>
      <c r="U43" s="9">
        <v>5</v>
      </c>
      <c r="V43" s="9">
        <v>5</v>
      </c>
      <c r="W43" s="9">
        <v>5</v>
      </c>
      <c r="X43" s="9">
        <v>5</v>
      </c>
      <c r="Y43" s="9">
        <v>5</v>
      </c>
      <c r="Z43" s="9">
        <v>5</v>
      </c>
      <c r="AA43" s="9">
        <v>5</v>
      </c>
      <c r="AB43" s="9">
        <v>5</v>
      </c>
      <c r="AC43" s="9">
        <v>5</v>
      </c>
      <c r="AD43" s="9">
        <v>5</v>
      </c>
      <c r="AE43" s="9">
        <v>5</v>
      </c>
      <c r="AF43" s="9">
        <v>5</v>
      </c>
      <c r="AG43" s="9">
        <v>5</v>
      </c>
      <c r="AH43" s="9">
        <v>5</v>
      </c>
      <c r="AI43" s="9">
        <v>5</v>
      </c>
      <c r="AJ43" s="9">
        <v>5</v>
      </c>
      <c r="AK43" s="9">
        <v>5</v>
      </c>
      <c r="AL43" s="9">
        <v>5</v>
      </c>
      <c r="AM43" s="9">
        <v>5</v>
      </c>
      <c r="AN43" s="9">
        <v>5</v>
      </c>
      <c r="AO43" s="9">
        <v>5</v>
      </c>
      <c r="AP43" s="9">
        <v>5</v>
      </c>
      <c r="AQ43" s="9">
        <v>5</v>
      </c>
      <c r="AR43" s="9">
        <v>5</v>
      </c>
      <c r="AS43" s="9">
        <v>5</v>
      </c>
      <c r="AT43" s="9">
        <v>5</v>
      </c>
      <c r="AU43" s="9">
        <v>5</v>
      </c>
      <c r="AV43" s="9">
        <v>5</v>
      </c>
      <c r="AW43" s="9">
        <v>5</v>
      </c>
      <c r="AX43" s="9">
        <v>5</v>
      </c>
      <c r="AY43" s="9">
        <v>5</v>
      </c>
      <c r="AZ43" s="9">
        <v>5</v>
      </c>
      <c r="BA43" s="9">
        <v>5</v>
      </c>
      <c r="BB43" s="9">
        <v>5</v>
      </c>
      <c r="BC43" s="9">
        <v>5</v>
      </c>
      <c r="BD43" s="9">
        <v>5</v>
      </c>
      <c r="BE43" s="9">
        <v>5</v>
      </c>
      <c r="BF43" s="9">
        <v>5</v>
      </c>
      <c r="BG43" s="9">
        <v>5</v>
      </c>
      <c r="BH43" s="9">
        <v>5</v>
      </c>
      <c r="BI43" s="9">
        <v>5</v>
      </c>
      <c r="BJ43" s="9">
        <v>5</v>
      </c>
      <c r="BK43" s="9">
        <v>5</v>
      </c>
      <c r="BL43" s="9">
        <v>5</v>
      </c>
      <c r="BM43" s="9">
        <v>5</v>
      </c>
      <c r="BN43" s="9">
        <v>5</v>
      </c>
      <c r="BO43" s="9">
        <v>5</v>
      </c>
      <c r="BP43" s="9">
        <v>5</v>
      </c>
      <c r="BQ43" s="9">
        <v>5</v>
      </c>
      <c r="BR43" s="9">
        <v>5</v>
      </c>
      <c r="BS43" s="9">
        <v>5</v>
      </c>
      <c r="BT43" s="9">
        <v>5</v>
      </c>
      <c r="BU43" s="9">
        <v>5</v>
      </c>
      <c r="BV43" s="9">
        <v>5</v>
      </c>
      <c r="BW43" s="9">
        <v>5</v>
      </c>
      <c r="BX43" s="9">
        <v>5</v>
      </c>
      <c r="BY43" s="9">
        <v>5</v>
      </c>
      <c r="BZ43" s="9">
        <v>5</v>
      </c>
      <c r="CA43" s="9">
        <v>5</v>
      </c>
      <c r="CB43" s="9">
        <v>5</v>
      </c>
      <c r="CC43" s="9">
        <v>5</v>
      </c>
      <c r="CD43" s="9">
        <v>5</v>
      </c>
      <c r="CE43" s="9">
        <v>5</v>
      </c>
      <c r="CF43" s="9">
        <v>5</v>
      </c>
      <c r="CG43" s="9">
        <v>5</v>
      </c>
      <c r="CH43" s="9">
        <v>5</v>
      </c>
      <c r="CI43" s="9">
        <v>5</v>
      </c>
      <c r="CJ43" s="9">
        <v>5</v>
      </c>
      <c r="CK43" s="9">
        <v>5</v>
      </c>
      <c r="CL43" s="9">
        <v>5</v>
      </c>
      <c r="CM43" s="9">
        <v>5</v>
      </c>
      <c r="CN43" s="9">
        <v>4</v>
      </c>
      <c r="CO43" s="9">
        <v>4</v>
      </c>
      <c r="CP43" s="9">
        <v>4</v>
      </c>
      <c r="CQ43" s="9">
        <v>4</v>
      </c>
      <c r="CR43" s="9">
        <v>3</v>
      </c>
      <c r="CS43" s="9">
        <v>3</v>
      </c>
      <c r="CT43" s="9">
        <v>3</v>
      </c>
      <c r="CU43" s="9">
        <v>2</v>
      </c>
      <c r="CV43" s="9">
        <v>2</v>
      </c>
      <c r="CW43" s="9">
        <v>1</v>
      </c>
      <c r="CY43" s="1" t="s">
        <v>232</v>
      </c>
      <c r="CZ43" s="1" t="str">
        <f>$CZ$6</f>
        <v>Chester Wilkinson</v>
      </c>
      <c r="DA43">
        <f t="shared" ca="1" si="3"/>
        <v>26</v>
      </c>
      <c r="DB43">
        <f t="shared" ca="1" si="3"/>
        <v>73</v>
      </c>
      <c r="DC43">
        <f t="shared" ca="1" si="3"/>
        <v>74</v>
      </c>
      <c r="DD43">
        <f t="shared" ca="1" si="3"/>
        <v>3</v>
      </c>
      <c r="DE43">
        <f t="shared" ca="1" si="3"/>
        <v>0</v>
      </c>
      <c r="DF43">
        <f t="shared" ca="1" si="3"/>
        <v>34</v>
      </c>
      <c r="DG43">
        <f t="shared" ca="1" si="3"/>
        <v>13</v>
      </c>
      <c r="DH43">
        <f t="shared" ca="1" si="3"/>
        <v>0</v>
      </c>
      <c r="DI43">
        <f>SUMIFS($DS$31:$DS$111,$DR$31:$DR$111,DB$6+DF$6)</f>
        <v>-4</v>
      </c>
      <c r="DJ43">
        <f>$DC$6</f>
        <v>26</v>
      </c>
      <c r="DP43">
        <v>12</v>
      </c>
      <c r="DQ43">
        <v>12</v>
      </c>
      <c r="DR43">
        <v>12</v>
      </c>
      <c r="DS43">
        <v>-1</v>
      </c>
      <c r="DT43">
        <v>35</v>
      </c>
      <c r="DU43">
        <v>2</v>
      </c>
      <c r="DV43" s="10" t="s">
        <v>32</v>
      </c>
    </row>
    <row r="44" spans="1:126" ht="15.75" thickBot="1" x14ac:dyDescent="0.3">
      <c r="CY44" s="1" t="s">
        <v>233</v>
      </c>
      <c r="CZ44" s="1" t="str">
        <f>$CZ$7</f>
        <v>Alexander Ashley</v>
      </c>
      <c r="DA44">
        <f t="shared" ref="DA44:DH60" ca="1" si="4">RANDBETWEEN(0,99)</f>
        <v>97</v>
      </c>
      <c r="DB44">
        <f t="shared" ca="1" si="4"/>
        <v>57</v>
      </c>
      <c r="DC44">
        <f t="shared" ca="1" si="4"/>
        <v>46</v>
      </c>
      <c r="DD44">
        <f t="shared" ca="1" si="4"/>
        <v>78</v>
      </c>
      <c r="DE44">
        <f t="shared" ca="1" si="4"/>
        <v>21</v>
      </c>
      <c r="DF44">
        <f t="shared" ca="1" si="4"/>
        <v>85</v>
      </c>
      <c r="DG44">
        <f t="shared" ca="1" si="4"/>
        <v>17</v>
      </c>
      <c r="DH44">
        <f t="shared" ca="1" si="4"/>
        <v>97</v>
      </c>
      <c r="DI44">
        <f>SUMIFS($DS$31:$DS$111,$DR$31:$DR$111,DB$7+DF$7)</f>
        <v>-2</v>
      </c>
      <c r="DJ44">
        <f>$DC$7</f>
        <v>21</v>
      </c>
      <c r="DP44">
        <v>13</v>
      </c>
      <c r="DQ44">
        <v>13</v>
      </c>
      <c r="DR44">
        <v>13</v>
      </c>
      <c r="DS44">
        <v>-1</v>
      </c>
      <c r="DT44">
        <v>36</v>
      </c>
      <c r="DU44">
        <v>2</v>
      </c>
      <c r="DV44" s="10" t="s">
        <v>32</v>
      </c>
    </row>
    <row r="45" spans="1:126" ht="15.75" thickBot="1" x14ac:dyDescent="0.3">
      <c r="CY45" s="1" t="s">
        <v>234</v>
      </c>
      <c r="CZ45" s="1" t="str">
        <f>$CZ$6</f>
        <v>Chester Wilkinson</v>
      </c>
      <c r="DA45">
        <f t="shared" ca="1" si="4"/>
        <v>35</v>
      </c>
      <c r="DB45">
        <f t="shared" ca="1" si="4"/>
        <v>42</v>
      </c>
      <c r="DC45">
        <f t="shared" ca="1" si="4"/>
        <v>25</v>
      </c>
      <c r="DD45">
        <f t="shared" ca="1" si="4"/>
        <v>27</v>
      </c>
      <c r="DE45">
        <f t="shared" ca="1" si="4"/>
        <v>24</v>
      </c>
      <c r="DF45">
        <f t="shared" ca="1" si="4"/>
        <v>36</v>
      </c>
      <c r="DG45">
        <f t="shared" ca="1" si="4"/>
        <v>11</v>
      </c>
      <c r="DH45">
        <f t="shared" ca="1" si="4"/>
        <v>31</v>
      </c>
      <c r="DI45">
        <f>SUMIFS($DS$31:$DS$111,$DR$31:$DR$111,DB$6+DF$6)</f>
        <v>-4</v>
      </c>
      <c r="DJ45">
        <f>$DC$6</f>
        <v>26</v>
      </c>
      <c r="DP45">
        <v>14</v>
      </c>
      <c r="DQ45">
        <v>14</v>
      </c>
      <c r="DR45">
        <v>14</v>
      </c>
      <c r="DS45">
        <v>-1</v>
      </c>
      <c r="DT45">
        <v>37</v>
      </c>
      <c r="DU45">
        <v>2</v>
      </c>
      <c r="DV45" s="10" t="s">
        <v>32</v>
      </c>
    </row>
    <row r="46" spans="1:126" ht="15.75" thickBot="1" x14ac:dyDescent="0.3">
      <c r="CY46" s="1" t="s">
        <v>235</v>
      </c>
      <c r="CZ46" s="1" t="str">
        <f>$CZ$7</f>
        <v>Alexander Ashley</v>
      </c>
      <c r="DA46">
        <f t="shared" ca="1" si="4"/>
        <v>36</v>
      </c>
      <c r="DB46">
        <f t="shared" ca="1" si="4"/>
        <v>21</v>
      </c>
      <c r="DC46">
        <f t="shared" ca="1" si="4"/>
        <v>97</v>
      </c>
      <c r="DD46">
        <f t="shared" ca="1" si="4"/>
        <v>15</v>
      </c>
      <c r="DE46">
        <f t="shared" ca="1" si="4"/>
        <v>70</v>
      </c>
      <c r="DF46">
        <f t="shared" ca="1" si="4"/>
        <v>63</v>
      </c>
      <c r="DG46">
        <f t="shared" ca="1" si="4"/>
        <v>79</v>
      </c>
      <c r="DH46">
        <f t="shared" ca="1" si="4"/>
        <v>34</v>
      </c>
      <c r="DI46">
        <f>SUMIFS($DS$31:$DS$111,$DR$31:$DR$111,DB$7+DF$7)</f>
        <v>-2</v>
      </c>
      <c r="DJ46">
        <f>$DC$7</f>
        <v>21</v>
      </c>
      <c r="DP46">
        <v>15</v>
      </c>
      <c r="DQ46">
        <v>15</v>
      </c>
      <c r="DR46">
        <v>15</v>
      </c>
      <c r="DS46">
        <v>-1</v>
      </c>
      <c r="DT46">
        <v>38</v>
      </c>
      <c r="DU46">
        <v>2</v>
      </c>
      <c r="DV46" s="10" t="s">
        <v>32</v>
      </c>
    </row>
    <row r="47" spans="1:126" ht="15.75" thickBot="1" x14ac:dyDescent="0.3">
      <c r="CY47" s="1" t="s">
        <v>236</v>
      </c>
      <c r="CZ47" s="1" t="str">
        <f>$CZ$6</f>
        <v>Chester Wilkinson</v>
      </c>
      <c r="DA47">
        <f t="shared" ca="1" si="4"/>
        <v>49</v>
      </c>
      <c r="DB47">
        <f t="shared" ca="1" si="4"/>
        <v>44</v>
      </c>
      <c r="DC47">
        <f t="shared" ca="1" si="4"/>
        <v>77</v>
      </c>
      <c r="DD47">
        <f t="shared" ca="1" si="4"/>
        <v>44</v>
      </c>
      <c r="DE47">
        <f t="shared" ca="1" si="4"/>
        <v>78</v>
      </c>
      <c r="DF47">
        <f t="shared" ca="1" si="4"/>
        <v>88</v>
      </c>
      <c r="DG47">
        <f t="shared" ca="1" si="4"/>
        <v>47</v>
      </c>
      <c r="DH47">
        <f t="shared" ca="1" si="4"/>
        <v>97</v>
      </c>
      <c r="DI47">
        <f>SUMIFS($DS$31:$DS$111,$DR$31:$DR$111,DB$6+DF$6)</f>
        <v>-4</v>
      </c>
      <c r="DJ47">
        <f>$DC$6</f>
        <v>26</v>
      </c>
      <c r="DP47">
        <v>16</v>
      </c>
      <c r="DQ47">
        <v>16</v>
      </c>
      <c r="DR47">
        <v>16</v>
      </c>
      <c r="DS47">
        <v>-1</v>
      </c>
      <c r="DT47">
        <v>39</v>
      </c>
      <c r="DU47">
        <v>2</v>
      </c>
      <c r="DV47" s="10" t="s">
        <v>32</v>
      </c>
    </row>
    <row r="48" spans="1:126" ht="15.75" thickBot="1" x14ac:dyDescent="0.3">
      <c r="CY48" s="1" t="s">
        <v>237</v>
      </c>
      <c r="CZ48" s="1" t="str">
        <f>$CZ$7</f>
        <v>Alexander Ashley</v>
      </c>
      <c r="DA48">
        <f t="shared" ca="1" si="4"/>
        <v>39</v>
      </c>
      <c r="DB48">
        <f t="shared" ca="1" si="4"/>
        <v>94</v>
      </c>
      <c r="DC48">
        <f t="shared" ca="1" si="4"/>
        <v>26</v>
      </c>
      <c r="DD48">
        <f t="shared" ca="1" si="4"/>
        <v>99</v>
      </c>
      <c r="DE48">
        <f t="shared" ca="1" si="4"/>
        <v>19</v>
      </c>
      <c r="DF48">
        <f t="shared" ca="1" si="4"/>
        <v>93</v>
      </c>
      <c r="DG48">
        <f t="shared" ca="1" si="4"/>
        <v>13</v>
      </c>
      <c r="DH48">
        <f t="shared" ca="1" si="4"/>
        <v>60</v>
      </c>
      <c r="DI48">
        <f>SUMIFS($DS$31:$DS$111,$DR$31:$DR$111,DB$7+DF$7)</f>
        <v>-2</v>
      </c>
      <c r="DJ48">
        <f>$DC$7</f>
        <v>21</v>
      </c>
      <c r="DP48">
        <v>17</v>
      </c>
      <c r="DQ48">
        <v>17</v>
      </c>
      <c r="DR48">
        <v>17</v>
      </c>
      <c r="DS48">
        <v>-1</v>
      </c>
      <c r="DT48">
        <v>40</v>
      </c>
      <c r="DU48">
        <v>2</v>
      </c>
      <c r="DV48" s="10" t="s">
        <v>32</v>
      </c>
    </row>
    <row r="49" spans="103:126" ht="15.75" thickBot="1" x14ac:dyDescent="0.3">
      <c r="CY49" s="1" t="s">
        <v>238</v>
      </c>
      <c r="CZ49" s="1" t="str">
        <f>$CZ$6</f>
        <v>Chester Wilkinson</v>
      </c>
      <c r="DA49">
        <f t="shared" ca="1" si="4"/>
        <v>28</v>
      </c>
      <c r="DB49">
        <f t="shared" ca="1" si="4"/>
        <v>63</v>
      </c>
      <c r="DC49">
        <f t="shared" ca="1" si="4"/>
        <v>71</v>
      </c>
      <c r="DD49">
        <f t="shared" ca="1" si="4"/>
        <v>34</v>
      </c>
      <c r="DE49">
        <f t="shared" ca="1" si="4"/>
        <v>32</v>
      </c>
      <c r="DF49">
        <f t="shared" ca="1" si="4"/>
        <v>53</v>
      </c>
      <c r="DG49">
        <f t="shared" ca="1" si="4"/>
        <v>44</v>
      </c>
      <c r="DH49">
        <f t="shared" ca="1" si="4"/>
        <v>50</v>
      </c>
      <c r="DI49">
        <f>SUMIFS($DS$31:$DS$111,$DR$31:$DR$111,DB$6+DF$6)</f>
        <v>-4</v>
      </c>
      <c r="DJ49">
        <f>$DC$6</f>
        <v>26</v>
      </c>
      <c r="DP49">
        <v>18</v>
      </c>
      <c r="DQ49">
        <v>18</v>
      </c>
      <c r="DR49">
        <v>18</v>
      </c>
      <c r="DS49">
        <v>-1</v>
      </c>
      <c r="DT49">
        <v>41</v>
      </c>
      <c r="DU49">
        <v>2</v>
      </c>
      <c r="DV49" s="10" t="s">
        <v>32</v>
      </c>
    </row>
    <row r="50" spans="103:126" ht="15.75" thickBot="1" x14ac:dyDescent="0.3">
      <c r="CY50" s="1" t="s">
        <v>239</v>
      </c>
      <c r="CZ50" s="1" t="str">
        <f>$CZ$7</f>
        <v>Alexander Ashley</v>
      </c>
      <c r="DA50">
        <f t="shared" ca="1" si="4"/>
        <v>24</v>
      </c>
      <c r="DB50">
        <f t="shared" ca="1" si="4"/>
        <v>54</v>
      </c>
      <c r="DC50">
        <f t="shared" ca="1" si="4"/>
        <v>36</v>
      </c>
      <c r="DD50">
        <f t="shared" ca="1" si="4"/>
        <v>8</v>
      </c>
      <c r="DE50">
        <f t="shared" ca="1" si="4"/>
        <v>42</v>
      </c>
      <c r="DF50">
        <f t="shared" ca="1" si="4"/>
        <v>70</v>
      </c>
      <c r="DG50">
        <f t="shared" ca="1" si="4"/>
        <v>37</v>
      </c>
      <c r="DH50">
        <f t="shared" ca="1" si="4"/>
        <v>32</v>
      </c>
      <c r="DI50">
        <f>SUMIFS($DS$31:$DS$111,$DR$31:$DR$111,DB$7+DF$7)</f>
        <v>-2</v>
      </c>
      <c r="DJ50">
        <f>$DC$7</f>
        <v>21</v>
      </c>
      <c r="DP50">
        <v>19</v>
      </c>
      <c r="DQ50">
        <v>19</v>
      </c>
      <c r="DR50">
        <v>19</v>
      </c>
      <c r="DS50">
        <v>-1</v>
      </c>
      <c r="DT50">
        <v>42</v>
      </c>
      <c r="DU50">
        <v>2</v>
      </c>
      <c r="DV50" s="10" t="s">
        <v>32</v>
      </c>
    </row>
    <row r="51" spans="103:126" ht="15.75" thickBot="1" x14ac:dyDescent="0.3">
      <c r="CY51" s="1" t="s">
        <v>240</v>
      </c>
      <c r="CZ51" s="1" t="str">
        <f>$CZ$6</f>
        <v>Chester Wilkinson</v>
      </c>
      <c r="DA51">
        <f t="shared" ca="1" si="4"/>
        <v>34</v>
      </c>
      <c r="DB51">
        <f t="shared" ca="1" si="4"/>
        <v>17</v>
      </c>
      <c r="DC51">
        <f t="shared" ca="1" si="4"/>
        <v>8</v>
      </c>
      <c r="DD51">
        <f t="shared" ca="1" si="4"/>
        <v>65</v>
      </c>
      <c r="DE51">
        <f t="shared" ca="1" si="4"/>
        <v>76</v>
      </c>
      <c r="DF51">
        <f t="shared" ca="1" si="4"/>
        <v>47</v>
      </c>
      <c r="DG51">
        <f t="shared" ca="1" si="4"/>
        <v>25</v>
      </c>
      <c r="DH51">
        <f t="shared" ca="1" si="4"/>
        <v>87</v>
      </c>
      <c r="DI51">
        <f>SUMIFS($DS$31:$DS$111,$DR$31:$DR$111,DB$6+DF$6)</f>
        <v>-4</v>
      </c>
      <c r="DJ51">
        <f>$DC$6</f>
        <v>26</v>
      </c>
      <c r="DP51">
        <v>20</v>
      </c>
      <c r="DQ51">
        <v>20</v>
      </c>
      <c r="DR51">
        <v>20</v>
      </c>
      <c r="DS51">
        <v>-2</v>
      </c>
      <c r="DT51">
        <v>43</v>
      </c>
      <c r="DU51">
        <v>2</v>
      </c>
      <c r="DV51" s="10" t="s">
        <v>32</v>
      </c>
    </row>
    <row r="52" spans="103:126" ht="15.75" thickBot="1" x14ac:dyDescent="0.3">
      <c r="CY52" s="1" t="s">
        <v>241</v>
      </c>
      <c r="CZ52" s="1" t="str">
        <f>$CZ$7</f>
        <v>Alexander Ashley</v>
      </c>
      <c r="DA52">
        <f t="shared" ca="1" si="4"/>
        <v>99</v>
      </c>
      <c r="DB52">
        <f t="shared" ca="1" si="4"/>
        <v>32</v>
      </c>
      <c r="DC52">
        <f t="shared" ca="1" si="4"/>
        <v>27</v>
      </c>
      <c r="DD52">
        <f t="shared" ca="1" si="4"/>
        <v>78</v>
      </c>
      <c r="DE52">
        <f t="shared" ca="1" si="4"/>
        <v>61</v>
      </c>
      <c r="DF52">
        <f t="shared" ca="1" si="4"/>
        <v>36</v>
      </c>
      <c r="DG52">
        <f t="shared" ca="1" si="4"/>
        <v>9</v>
      </c>
      <c r="DH52">
        <f t="shared" ca="1" si="4"/>
        <v>66</v>
      </c>
      <c r="DI52">
        <f>SUMIFS($DS$31:$DS$111,$DR$31:$DR$111,DB$7+DF$7)</f>
        <v>-2</v>
      </c>
      <c r="DJ52">
        <f>$DC$7</f>
        <v>21</v>
      </c>
      <c r="DP52">
        <v>21</v>
      </c>
      <c r="DQ52">
        <v>21</v>
      </c>
      <c r="DR52">
        <v>21</v>
      </c>
      <c r="DS52">
        <v>-2</v>
      </c>
      <c r="DT52">
        <v>44</v>
      </c>
      <c r="DU52">
        <v>2</v>
      </c>
      <c r="DV52" s="10" t="s">
        <v>32</v>
      </c>
    </row>
    <row r="53" spans="103:126" ht="15.75" thickBot="1" x14ac:dyDescent="0.3">
      <c r="CY53" s="1" t="s">
        <v>242</v>
      </c>
      <c r="CZ53" s="1" t="str">
        <f>$CZ$6</f>
        <v>Chester Wilkinson</v>
      </c>
      <c r="DA53">
        <f t="shared" ca="1" si="4"/>
        <v>67</v>
      </c>
      <c r="DB53">
        <f t="shared" ca="1" si="4"/>
        <v>50</v>
      </c>
      <c r="DC53">
        <f t="shared" ca="1" si="4"/>
        <v>88</v>
      </c>
      <c r="DD53">
        <f t="shared" ca="1" si="4"/>
        <v>85</v>
      </c>
      <c r="DE53">
        <f t="shared" ca="1" si="4"/>
        <v>34</v>
      </c>
      <c r="DF53">
        <f t="shared" ca="1" si="4"/>
        <v>53</v>
      </c>
      <c r="DG53">
        <f t="shared" ca="1" si="4"/>
        <v>68</v>
      </c>
      <c r="DH53">
        <f t="shared" ca="1" si="4"/>
        <v>13</v>
      </c>
      <c r="DI53">
        <f>SUMIFS($DS$31:$DS$111,$DR$31:$DR$111,DB$6+DF$6)</f>
        <v>-4</v>
      </c>
      <c r="DJ53">
        <f>$DC$6</f>
        <v>26</v>
      </c>
      <c r="DP53">
        <v>22</v>
      </c>
      <c r="DQ53">
        <v>22</v>
      </c>
      <c r="DR53">
        <v>22</v>
      </c>
      <c r="DS53">
        <v>-2</v>
      </c>
      <c r="DT53">
        <v>45</v>
      </c>
      <c r="DU53">
        <v>2</v>
      </c>
      <c r="DV53" s="10" t="s">
        <v>32</v>
      </c>
    </row>
    <row r="54" spans="103:126" ht="15.75" thickBot="1" x14ac:dyDescent="0.3">
      <c r="CY54" s="1" t="s">
        <v>243</v>
      </c>
      <c r="CZ54" s="1" t="str">
        <f>$CZ$7</f>
        <v>Alexander Ashley</v>
      </c>
      <c r="DA54">
        <f t="shared" ca="1" si="4"/>
        <v>60</v>
      </c>
      <c r="DB54">
        <f t="shared" ca="1" si="4"/>
        <v>90</v>
      </c>
      <c r="DC54">
        <f t="shared" ca="1" si="4"/>
        <v>45</v>
      </c>
      <c r="DD54">
        <f t="shared" ca="1" si="4"/>
        <v>63</v>
      </c>
      <c r="DE54">
        <f t="shared" ca="1" si="4"/>
        <v>76</v>
      </c>
      <c r="DF54">
        <f t="shared" ca="1" si="4"/>
        <v>71</v>
      </c>
      <c r="DG54">
        <f t="shared" ca="1" si="4"/>
        <v>44</v>
      </c>
      <c r="DH54">
        <f t="shared" ca="1" si="4"/>
        <v>19</v>
      </c>
      <c r="DI54">
        <f>SUMIFS($DS$31:$DS$111,$DR$31:$DR$111,DB$7+DF$7)</f>
        <v>-2</v>
      </c>
      <c r="DJ54">
        <f>$DC$7</f>
        <v>21</v>
      </c>
      <c r="DP54">
        <v>23</v>
      </c>
      <c r="DQ54">
        <v>23</v>
      </c>
      <c r="DR54">
        <v>23</v>
      </c>
      <c r="DS54">
        <v>-2</v>
      </c>
      <c r="DT54">
        <v>46</v>
      </c>
      <c r="DU54">
        <v>2</v>
      </c>
      <c r="DV54" s="10" t="s">
        <v>32</v>
      </c>
    </row>
    <row r="55" spans="103:126" ht="15.75" thickBot="1" x14ac:dyDescent="0.3">
      <c r="CY55" s="1" t="s">
        <v>244</v>
      </c>
      <c r="CZ55" s="1" t="str">
        <f>$CZ$6</f>
        <v>Chester Wilkinson</v>
      </c>
      <c r="DA55">
        <f t="shared" ca="1" si="4"/>
        <v>82</v>
      </c>
      <c r="DB55">
        <f t="shared" ca="1" si="4"/>
        <v>82</v>
      </c>
      <c r="DC55">
        <f t="shared" ca="1" si="4"/>
        <v>26</v>
      </c>
      <c r="DD55">
        <f t="shared" ca="1" si="4"/>
        <v>72</v>
      </c>
      <c r="DE55">
        <f t="shared" ca="1" si="4"/>
        <v>97</v>
      </c>
      <c r="DF55">
        <f t="shared" ca="1" si="4"/>
        <v>20</v>
      </c>
      <c r="DG55">
        <f t="shared" ca="1" si="4"/>
        <v>43</v>
      </c>
      <c r="DH55">
        <f t="shared" ca="1" si="4"/>
        <v>83</v>
      </c>
      <c r="DI55">
        <f>SUMIFS($DS$31:$DS$111,$DR$31:$DR$111,DB$6+DF$6)</f>
        <v>-4</v>
      </c>
      <c r="DJ55">
        <f>$DC$6</f>
        <v>26</v>
      </c>
      <c r="DP55">
        <v>24</v>
      </c>
      <c r="DQ55">
        <v>24</v>
      </c>
      <c r="DR55">
        <v>24</v>
      </c>
      <c r="DS55">
        <v>-2</v>
      </c>
      <c r="DT55">
        <v>47</v>
      </c>
      <c r="DU55">
        <v>2</v>
      </c>
      <c r="DV55" s="10" t="s">
        <v>32</v>
      </c>
    </row>
    <row r="56" spans="103:126" ht="15.75" thickBot="1" x14ac:dyDescent="0.3">
      <c r="CY56" s="1" t="s">
        <v>245</v>
      </c>
      <c r="CZ56" s="1" t="str">
        <f>$CZ$7</f>
        <v>Alexander Ashley</v>
      </c>
      <c r="DA56">
        <f t="shared" ca="1" si="4"/>
        <v>4</v>
      </c>
      <c r="DB56">
        <f t="shared" ca="1" si="4"/>
        <v>64</v>
      </c>
      <c r="DC56">
        <f t="shared" ca="1" si="4"/>
        <v>49</v>
      </c>
      <c r="DD56">
        <f t="shared" ca="1" si="4"/>
        <v>66</v>
      </c>
      <c r="DE56">
        <f t="shared" ca="1" si="4"/>
        <v>32</v>
      </c>
      <c r="DF56">
        <f t="shared" ca="1" si="4"/>
        <v>58</v>
      </c>
      <c r="DG56">
        <f t="shared" ca="1" si="4"/>
        <v>28</v>
      </c>
      <c r="DH56">
        <f t="shared" ca="1" si="4"/>
        <v>84</v>
      </c>
      <c r="DI56">
        <f>SUMIFS($DS$31:$DS$111,$DR$31:$DR$111,DB$7+DF$7)</f>
        <v>-2</v>
      </c>
      <c r="DJ56">
        <f>$DC$7</f>
        <v>21</v>
      </c>
      <c r="DP56">
        <v>25</v>
      </c>
      <c r="DQ56">
        <v>25</v>
      </c>
      <c r="DR56">
        <v>25</v>
      </c>
      <c r="DS56">
        <v>-2</v>
      </c>
      <c r="DT56">
        <v>48</v>
      </c>
      <c r="DU56">
        <v>2</v>
      </c>
      <c r="DV56" s="10" t="s">
        <v>32</v>
      </c>
    </row>
    <row r="57" spans="103:126" ht="15.75" thickBot="1" x14ac:dyDescent="0.3">
      <c r="CY57" s="1" t="s">
        <v>246</v>
      </c>
      <c r="CZ57" s="1" t="str">
        <f>$CZ$6</f>
        <v>Chester Wilkinson</v>
      </c>
      <c r="DA57">
        <f t="shared" ca="1" si="4"/>
        <v>23</v>
      </c>
      <c r="DB57">
        <f t="shared" ca="1" si="4"/>
        <v>19</v>
      </c>
      <c r="DC57">
        <f t="shared" ca="1" si="4"/>
        <v>22</v>
      </c>
      <c r="DD57">
        <f t="shared" ca="1" si="4"/>
        <v>5</v>
      </c>
      <c r="DE57">
        <f t="shared" ca="1" si="4"/>
        <v>39</v>
      </c>
      <c r="DF57">
        <f t="shared" ca="1" si="4"/>
        <v>55</v>
      </c>
      <c r="DG57">
        <f t="shared" ca="1" si="4"/>
        <v>22</v>
      </c>
      <c r="DH57">
        <f t="shared" ca="1" si="4"/>
        <v>62</v>
      </c>
      <c r="DI57">
        <f>SUMIFS($DS$31:$DS$111,$DR$31:$DR$111,DB$6+DF$6)</f>
        <v>-4</v>
      </c>
      <c r="DJ57">
        <f>$DC$6</f>
        <v>26</v>
      </c>
      <c r="DP57">
        <v>26</v>
      </c>
      <c r="DQ57">
        <v>26</v>
      </c>
      <c r="DR57">
        <v>26</v>
      </c>
      <c r="DS57">
        <v>-2</v>
      </c>
      <c r="DT57">
        <v>49</v>
      </c>
      <c r="DU57">
        <v>2</v>
      </c>
      <c r="DV57" s="10" t="s">
        <v>32</v>
      </c>
    </row>
    <row r="58" spans="103:126" ht="15.75" thickBot="1" x14ac:dyDescent="0.3">
      <c r="CY58" s="1" t="s">
        <v>247</v>
      </c>
      <c r="CZ58" s="1" t="str">
        <f>$CZ$7</f>
        <v>Alexander Ashley</v>
      </c>
      <c r="DA58">
        <f t="shared" ca="1" si="4"/>
        <v>47</v>
      </c>
      <c r="DB58">
        <f t="shared" ca="1" si="4"/>
        <v>31</v>
      </c>
      <c r="DC58">
        <f t="shared" ca="1" si="4"/>
        <v>62</v>
      </c>
      <c r="DD58">
        <f t="shared" ca="1" si="4"/>
        <v>9</v>
      </c>
      <c r="DE58">
        <f t="shared" ca="1" si="4"/>
        <v>74</v>
      </c>
      <c r="DF58">
        <f t="shared" ca="1" si="4"/>
        <v>14</v>
      </c>
      <c r="DG58">
        <f t="shared" ca="1" si="4"/>
        <v>77</v>
      </c>
      <c r="DH58">
        <f t="shared" ca="1" si="4"/>
        <v>70</v>
      </c>
      <c r="DI58">
        <f>SUMIFS($DS$31:$DS$111,$DR$31:$DR$111,DB$7+DF$7)</f>
        <v>-2</v>
      </c>
      <c r="DJ58">
        <f>$DC$7</f>
        <v>21</v>
      </c>
      <c r="DP58">
        <v>27</v>
      </c>
      <c r="DQ58">
        <v>27</v>
      </c>
      <c r="DR58">
        <v>27</v>
      </c>
      <c r="DS58">
        <v>-2</v>
      </c>
      <c r="DT58">
        <v>50</v>
      </c>
      <c r="DU58">
        <v>2</v>
      </c>
      <c r="DV58" s="10" t="s">
        <v>32</v>
      </c>
    </row>
    <row r="59" spans="103:126" ht="15.75" thickBot="1" x14ac:dyDescent="0.3">
      <c r="CY59" s="1" t="s">
        <v>248</v>
      </c>
      <c r="CZ59" s="1" t="str">
        <f>$CZ$6</f>
        <v>Chester Wilkinson</v>
      </c>
      <c r="DA59">
        <f t="shared" ca="1" si="4"/>
        <v>26</v>
      </c>
      <c r="DB59">
        <f t="shared" ca="1" si="4"/>
        <v>81</v>
      </c>
      <c r="DC59">
        <f t="shared" ca="1" si="4"/>
        <v>27</v>
      </c>
      <c r="DD59">
        <f t="shared" ca="1" si="4"/>
        <v>37</v>
      </c>
      <c r="DE59">
        <f t="shared" ca="1" si="4"/>
        <v>50</v>
      </c>
      <c r="DF59">
        <f t="shared" ca="1" si="4"/>
        <v>30</v>
      </c>
      <c r="DG59">
        <f t="shared" ca="1" si="4"/>
        <v>61</v>
      </c>
      <c r="DH59">
        <f t="shared" ca="1" si="4"/>
        <v>87</v>
      </c>
      <c r="DI59">
        <f>SUMIFS($DS$31:$DS$111,$DR$31:$DR$111,DB$6+DF$6)</f>
        <v>-4</v>
      </c>
      <c r="DJ59">
        <f>$DC$6</f>
        <v>26</v>
      </c>
      <c r="DP59">
        <v>28</v>
      </c>
      <c r="DQ59">
        <v>28</v>
      </c>
      <c r="DR59">
        <v>28</v>
      </c>
      <c r="DS59">
        <v>-2</v>
      </c>
      <c r="DT59">
        <v>51</v>
      </c>
      <c r="DU59">
        <v>2</v>
      </c>
      <c r="DV59" s="10" t="s">
        <v>32</v>
      </c>
    </row>
    <row r="60" spans="103:126" ht="15.75" thickBot="1" x14ac:dyDescent="0.3">
      <c r="CY60" s="1" t="s">
        <v>249</v>
      </c>
      <c r="CZ60" s="1" t="str">
        <f>$CZ$7</f>
        <v>Alexander Ashley</v>
      </c>
      <c r="DA60">
        <f t="shared" ca="1" si="4"/>
        <v>33</v>
      </c>
      <c r="DB60">
        <f t="shared" ca="1" si="4"/>
        <v>92</v>
      </c>
      <c r="DC60">
        <f t="shared" ca="1" si="4"/>
        <v>23</v>
      </c>
      <c r="DD60">
        <f t="shared" ca="1" si="4"/>
        <v>97</v>
      </c>
      <c r="DE60">
        <f t="shared" ca="1" si="4"/>
        <v>51</v>
      </c>
      <c r="DF60">
        <f t="shared" ca="1" si="4"/>
        <v>20</v>
      </c>
      <c r="DG60">
        <f t="shared" ca="1" si="4"/>
        <v>35</v>
      </c>
      <c r="DH60">
        <f t="shared" ca="1" si="4"/>
        <v>91</v>
      </c>
      <c r="DI60">
        <f>SUMIFS($DS$31:$DS$111,$DR$31:$DR$111,DB$7+DF$7)</f>
        <v>-2</v>
      </c>
      <c r="DJ60">
        <f>$DC$7</f>
        <v>21</v>
      </c>
      <c r="DP60">
        <v>29</v>
      </c>
      <c r="DQ60">
        <v>29</v>
      </c>
      <c r="DR60">
        <v>29</v>
      </c>
      <c r="DS60">
        <v>-2</v>
      </c>
      <c r="DT60">
        <v>52</v>
      </c>
      <c r="DU60">
        <v>2</v>
      </c>
      <c r="DV60" s="10" t="s">
        <v>32</v>
      </c>
    </row>
    <row r="61" spans="103:126" ht="15.75" thickBot="1" x14ac:dyDescent="0.3">
      <c r="DP61">
        <v>30</v>
      </c>
      <c r="DQ61">
        <v>30</v>
      </c>
      <c r="DR61">
        <v>30</v>
      </c>
      <c r="DS61">
        <v>-2</v>
      </c>
      <c r="DT61">
        <v>53</v>
      </c>
      <c r="DU61">
        <v>2</v>
      </c>
      <c r="DV61" s="10" t="s">
        <v>32</v>
      </c>
    </row>
    <row r="62" spans="103:126" ht="15.75" thickBot="1" x14ac:dyDescent="0.3">
      <c r="DP62">
        <v>31</v>
      </c>
      <c r="DQ62">
        <v>31</v>
      </c>
      <c r="DR62">
        <v>31</v>
      </c>
      <c r="DS62">
        <v>-2</v>
      </c>
      <c r="DT62">
        <v>54</v>
      </c>
      <c r="DU62">
        <v>2</v>
      </c>
      <c r="DV62" s="10" t="s">
        <v>32</v>
      </c>
    </row>
    <row r="63" spans="103:126" ht="15.75" thickBot="1" x14ac:dyDescent="0.3">
      <c r="DP63">
        <v>32</v>
      </c>
      <c r="DQ63">
        <v>32</v>
      </c>
      <c r="DR63">
        <v>32</v>
      </c>
      <c r="DS63">
        <v>-2</v>
      </c>
      <c r="DT63">
        <v>55</v>
      </c>
      <c r="DU63">
        <v>2</v>
      </c>
      <c r="DV63" s="10" t="s">
        <v>32</v>
      </c>
    </row>
    <row r="64" spans="103:126" ht="15.75" thickBot="1" x14ac:dyDescent="0.3">
      <c r="DP64">
        <v>33</v>
      </c>
      <c r="DQ64">
        <v>33</v>
      </c>
      <c r="DR64">
        <v>33</v>
      </c>
      <c r="DS64">
        <v>-2</v>
      </c>
      <c r="DT64">
        <v>56</v>
      </c>
      <c r="DU64">
        <v>2</v>
      </c>
      <c r="DV64" s="10" t="s">
        <v>32</v>
      </c>
    </row>
    <row r="65" spans="103:126" ht="15.75" thickBot="1" x14ac:dyDescent="0.3">
      <c r="DP65">
        <v>34</v>
      </c>
      <c r="DQ65">
        <v>34</v>
      </c>
      <c r="DR65">
        <v>34</v>
      </c>
      <c r="DS65">
        <v>-2</v>
      </c>
      <c r="DT65">
        <v>57</v>
      </c>
      <c r="DU65">
        <v>2</v>
      </c>
      <c r="DV65" s="10" t="s">
        <v>32</v>
      </c>
    </row>
    <row r="66" spans="103:126" ht="15.75" thickBot="1" x14ac:dyDescent="0.3">
      <c r="CZ66" s="1" t="str">
        <f>_xlfn.CONCAT("average roll for ",CZ6)</f>
        <v>average roll for Chester Wilkinson</v>
      </c>
      <c r="DA66">
        <f ca="1">AVERAGE(DA11,DA13,DA15,DA17,DA19,DA21,DA23,DA25,DA27,DA29,DA31,DA33,DA35,DA37,DA39)</f>
        <v>50.8</v>
      </c>
      <c r="DB66" s="50" t="s">
        <v>122</v>
      </c>
      <c r="DC66" s="50"/>
      <c r="DD66" s="50"/>
      <c r="DP66">
        <v>35</v>
      </c>
      <c r="DQ66">
        <v>35</v>
      </c>
      <c r="DR66">
        <v>35</v>
      </c>
      <c r="DS66">
        <v>-2</v>
      </c>
      <c r="DT66">
        <v>58</v>
      </c>
      <c r="DU66">
        <v>2</v>
      </c>
      <c r="DV66" s="10" t="s">
        <v>32</v>
      </c>
    </row>
    <row r="67" spans="103:126" ht="15.75" thickBot="1" x14ac:dyDescent="0.3">
      <c r="CZ67" s="1" t="str">
        <f>_xlfn.CONCAT("average roll for ",CZ7)</f>
        <v>average roll for Alexander Ashley</v>
      </c>
      <c r="DA67">
        <f ca="1">AVERAGE(DA12,DA14,DA16,DA18,DA20,DA22,DA24,DA26,DA28,DA30,DA32,DA34,DA36,DA38,DA40)</f>
        <v>53.8</v>
      </c>
      <c r="DB67" s="50"/>
      <c r="DC67" s="50"/>
      <c r="DD67" s="50"/>
      <c r="DP67">
        <v>36</v>
      </c>
      <c r="DQ67">
        <v>36</v>
      </c>
      <c r="DR67">
        <v>36</v>
      </c>
      <c r="DS67">
        <v>-2</v>
      </c>
      <c r="DT67">
        <v>59</v>
      </c>
      <c r="DU67">
        <v>2</v>
      </c>
      <c r="DV67" s="10" t="s">
        <v>32</v>
      </c>
    </row>
    <row r="68" spans="103:126" ht="15.75" thickBot="1" x14ac:dyDescent="0.3">
      <c r="DA68" s="45" t="s">
        <v>25</v>
      </c>
      <c r="DB68" s="45"/>
      <c r="DC68" s="45"/>
      <c r="DD68" s="45"/>
      <c r="DE68" s="45"/>
      <c r="DF68" s="45"/>
      <c r="DG68" s="45"/>
      <c r="DH68" s="8"/>
      <c r="DK68" s="19" t="s">
        <v>118</v>
      </c>
      <c r="DP68">
        <v>37</v>
      </c>
      <c r="DQ68">
        <v>37</v>
      </c>
      <c r="DR68">
        <v>37</v>
      </c>
      <c r="DS68">
        <v>-2</v>
      </c>
      <c r="DT68">
        <v>60</v>
      </c>
      <c r="DU68">
        <v>2</v>
      </c>
      <c r="DV68" s="10" t="s">
        <v>32</v>
      </c>
    </row>
    <row r="69" spans="103:126" ht="15.75" thickBot="1" x14ac:dyDescent="0.3">
      <c r="CY69" s="1" t="s">
        <v>10</v>
      </c>
      <c r="CZ69" s="1" t="str">
        <f>$CZ$6</f>
        <v>Chester Wilkinson</v>
      </c>
      <c r="DA69">
        <f ca="1">IFERROR(INDEX($B$2:$CW$42, MATCH(DA$6,$A$2:$A$42,0), MATCH(DA11,$B$1:$CW$1,0)+SUMIFS($B$43:$CW$43,$B$1:$CW$1,DA11)*$DI11),0)</f>
        <v>3</v>
      </c>
      <c r="DB69">
        <f t="shared" ref="DB69:DG69" ca="1" si="5">INDEX($B$2:$CW$42, MATCH(DB$6,$A$2:$A$42,0), MATCH(DB11,$B$1:$CW$1,0)+SUMIFS($B$43:$CW$43,$B$1:$CW$1,DB11)*$DI11)</f>
        <v>0</v>
      </c>
      <c r="DC69" t="e">
        <f t="shared" ca="1" si="5"/>
        <v>#VALUE!</v>
      </c>
      <c r="DD69" t="e">
        <f t="shared" ca="1" si="5"/>
        <v>#VALUE!</v>
      </c>
      <c r="DE69">
        <f t="shared" ca="1" si="5"/>
        <v>0</v>
      </c>
      <c r="DF69">
        <f t="shared" ca="1" si="5"/>
        <v>0</v>
      </c>
      <c r="DG69">
        <f t="shared" ca="1" si="5"/>
        <v>0</v>
      </c>
      <c r="DH69">
        <f t="shared" ref="DH69:DH118" ca="1" si="6">SUMIFS($DU$8:$DU$107,$DT$8:$DT$107,DH11)</f>
        <v>1.5</v>
      </c>
      <c r="DI69" t="str">
        <f t="shared" ref="DI69:DI118" ca="1" si="7">INDEX($DV$8:$DV$107,MATCH(DH11,$DT$8:$DT$107))</f>
        <v>Knocked Out Briefly</v>
      </c>
      <c r="DJ69">
        <f t="shared" ref="DJ69:DJ118" si="8">DJ11</f>
        <v>26</v>
      </c>
      <c r="DP69">
        <v>38</v>
      </c>
      <c r="DQ69">
        <v>38</v>
      </c>
      <c r="DR69">
        <v>38</v>
      </c>
      <c r="DS69">
        <v>-2</v>
      </c>
      <c r="DT69">
        <v>61</v>
      </c>
      <c r="DU69">
        <v>2</v>
      </c>
      <c r="DV69" s="10" t="s">
        <v>36</v>
      </c>
    </row>
    <row r="70" spans="103:126" ht="15.75" thickBot="1" x14ac:dyDescent="0.3">
      <c r="CY70" s="1" t="s">
        <v>11</v>
      </c>
      <c r="CZ70" s="1" t="str">
        <f>$CZ$7</f>
        <v>Alexander Ashley</v>
      </c>
      <c r="DA70">
        <f ca="1">IFERROR(INDEX($B$2:$CW$42, MATCH(DA$7+DK70,$A$2:$A$42,0), MATCH(DA12,$B$1:$CW$1,0)+SUMIFS($B$43:$CW$43,$B$1:$CW$1,DA12)*$DI12),0)</f>
        <v>0</v>
      </c>
      <c r="DB70">
        <f ca="1">INDEX($B$2:$CW$42, MATCH(DB$7,$A$2:$A$42,0), MATCH(DB12,$B$1:$CW$1,0)+SUMIFS(C44:CX44,C2:CX2,DB12)*DJ12)</f>
        <v>1</v>
      </c>
      <c r="DC70" t="e">
        <f ca="1">INDEX($B$2:$CW$42, MATCH(DC$7,$A$2:$A$42,0), MATCH(DC12,$B$1:$CW$1,0)+SUMIFS(D44:CX44,D2:CY2,DC12)*DK12)</f>
        <v>#VALUE!</v>
      </c>
      <c r="DD70" t="e">
        <f ca="1">INDEX($B$2:$CW$42, MATCH(DD$7,$A$2:$A$42,0), MATCH(DD12,$B$1:$CW$1,0)+SUMIFS(E44:CX44,E2:CZ2,DD12)*DP12)</f>
        <v>#VALUE!</v>
      </c>
      <c r="DE70" t="e">
        <f ca="1">INDEX($B$2:$CW$42, MATCH(DE$7,$A$2:$A$42,0), MATCH(DE12,$B$1:$CW$1,0)+SUMIFS(F44:CX44,F2:DA2,DE12)*DQ12)</f>
        <v>#VALUE!</v>
      </c>
      <c r="DF70" t="e">
        <f ca="1">INDEX($B$2:$CW$42, MATCH(DF$7,$A$2:$A$42,0), MATCH(DF12,$B$1:$CW$1,0)+SUMIFS(G44:CX44,G2:DB2,DF12)*DR12)</f>
        <v>#VALUE!</v>
      </c>
      <c r="DG70" t="e">
        <f ca="1">INDEX($B$2:$CW$42, MATCH(DG$7,$A$2:$A$42,0), MATCH(DG12,$B$1:$CW$1,0)+SUMIFS(H44:CX44,H2:DC2,DG12)*DS12)</f>
        <v>#VALUE!</v>
      </c>
      <c r="DH70">
        <f t="shared" ca="1" si="6"/>
        <v>2</v>
      </c>
      <c r="DI70" t="str">
        <f t="shared" ca="1" si="7"/>
        <v>Collapsed Lung</v>
      </c>
      <c r="DJ70">
        <f t="shared" si="8"/>
        <v>21</v>
      </c>
      <c r="DK70">
        <f ca="1">IF(AND(DI69=$DW$4,DA69=5),-RANDBETWEEN(1,8),0)</f>
        <v>0</v>
      </c>
      <c r="DP70">
        <v>39</v>
      </c>
      <c r="DQ70">
        <v>39</v>
      </c>
      <c r="DR70">
        <v>39</v>
      </c>
      <c r="DS70">
        <v>-2</v>
      </c>
      <c r="DT70">
        <v>62</v>
      </c>
      <c r="DU70">
        <v>2</v>
      </c>
      <c r="DV70" s="10" t="s">
        <v>36</v>
      </c>
    </row>
    <row r="71" spans="103:126" ht="15.75" thickBot="1" x14ac:dyDescent="0.3">
      <c r="CY71" s="1" t="s">
        <v>12</v>
      </c>
      <c r="CZ71" s="1" t="str">
        <f>$CZ$6</f>
        <v>Chester Wilkinson</v>
      </c>
      <c r="DA71">
        <f ca="1">IFERROR(INDEX($B$2:$CW$42, MATCH(DA$6+DK71,$A$2:$A$42,0), MATCH(DA13,$B$1:$CW$1,0)+SUMIFS($B$43:$CW$43,$B$1:$CW$1,DA13)*$DI13),0)</f>
        <v>0</v>
      </c>
      <c r="DB71">
        <f t="shared" ref="DB71:DG71" ca="1" si="9">INDEX($B$2:$CW$42, MATCH(DB$6,$A$2:$A$42,0), MATCH(DB13,$B$1:$CW$1,0))</f>
        <v>3</v>
      </c>
      <c r="DC71">
        <f t="shared" ca="1" si="9"/>
        <v>0</v>
      </c>
      <c r="DD71">
        <f t="shared" ca="1" si="9"/>
        <v>1</v>
      </c>
      <c r="DE71">
        <f t="shared" ca="1" si="9"/>
        <v>1</v>
      </c>
      <c r="DF71">
        <f t="shared" ca="1" si="9"/>
        <v>0</v>
      </c>
      <c r="DG71">
        <f t="shared" ca="1" si="9"/>
        <v>3</v>
      </c>
      <c r="DH71">
        <f t="shared" ca="1" si="6"/>
        <v>2</v>
      </c>
      <c r="DI71" t="str">
        <f t="shared" ca="1" si="7"/>
        <v>Direct Hit</v>
      </c>
      <c r="DJ71">
        <f t="shared" si="8"/>
        <v>26</v>
      </c>
      <c r="DK71">
        <f t="shared" ref="DK71:DK118" ca="1" si="10">IF(AND(DI70=$DW$4,DA70=5),-RANDBETWEEN(1,8),0)</f>
        <v>0</v>
      </c>
      <c r="DP71">
        <v>40</v>
      </c>
      <c r="DQ71">
        <v>40</v>
      </c>
      <c r="DR71">
        <v>40</v>
      </c>
      <c r="DS71">
        <v>-3</v>
      </c>
      <c r="DT71">
        <v>63</v>
      </c>
      <c r="DU71">
        <v>2</v>
      </c>
      <c r="DV71" s="10" t="s">
        <v>36</v>
      </c>
    </row>
    <row r="72" spans="103:126" ht="15.75" thickBot="1" x14ac:dyDescent="0.3">
      <c r="CY72" s="1" t="s">
        <v>13</v>
      </c>
      <c r="CZ72" s="1" t="str">
        <f>$CZ$7</f>
        <v>Alexander Ashley</v>
      </c>
      <c r="DA72">
        <f ca="1">IFERROR(INDEX($B$2:$CW$42, MATCH(DA$7+DK72+DK70,$A$2:$A$42,0), MATCH(DA14,$B$1:$CW$1,0)+SUMIFS($B$43:$CW$43,$B$1:$CW$1,DA14)*$DI14),0)</f>
        <v>0</v>
      </c>
      <c r="DB72">
        <f t="shared" ref="DB72:DG72" ca="1" si="11">INDEX($B$2:$CW$42, MATCH(DB$7,$A$2:$A$42,0), MATCH(DB14,$B$1:$CW$1,0))</f>
        <v>0</v>
      </c>
      <c r="DC72">
        <f t="shared" ca="1" si="11"/>
        <v>0</v>
      </c>
      <c r="DD72">
        <f t="shared" ca="1" si="11"/>
        <v>3</v>
      </c>
      <c r="DE72">
        <f t="shared" ca="1" si="11"/>
        <v>1</v>
      </c>
      <c r="DF72">
        <f t="shared" ca="1" si="11"/>
        <v>1</v>
      </c>
      <c r="DG72">
        <f t="shared" ca="1" si="11"/>
        <v>1</v>
      </c>
      <c r="DH72">
        <f t="shared" ca="1" si="6"/>
        <v>1.5</v>
      </c>
      <c r="DI72" t="str">
        <f t="shared" ca="1" si="7"/>
        <v>Dazed</v>
      </c>
      <c r="DJ72">
        <f t="shared" si="8"/>
        <v>21</v>
      </c>
      <c r="DK72">
        <f t="shared" ca="1" si="10"/>
        <v>0</v>
      </c>
      <c r="DR72">
        <v>41</v>
      </c>
      <c r="DS72">
        <v>-3</v>
      </c>
      <c r="DT72">
        <v>64</v>
      </c>
      <c r="DU72">
        <v>2</v>
      </c>
      <c r="DV72" s="10" t="s">
        <v>36</v>
      </c>
    </row>
    <row r="73" spans="103:126" ht="15.75" thickBot="1" x14ac:dyDescent="0.3">
      <c r="CY73" s="1" t="s">
        <v>14</v>
      </c>
      <c r="CZ73" s="1" t="str">
        <f>$CZ$6</f>
        <v>Chester Wilkinson</v>
      </c>
      <c r="DA73">
        <f ca="1">IFERROR(INDEX($B$2:$CW$42, MATCH(DA$6+DK73+DK71,$A$2:$A$42,0), MATCH(DA15,$B$1:$CW$1,0)+SUMIFS($B$43:$CW$43,$B$1:$CW$1,DA15)*$DI15),0)</f>
        <v>0</v>
      </c>
      <c r="DB73">
        <f t="shared" ref="DB73:DG73" ca="1" si="12">INDEX($B$2:$CW$42, MATCH(DB$6,$A$2:$A$42,0), MATCH(DB15,$B$1:$CW$1,0))</f>
        <v>1</v>
      </c>
      <c r="DC73">
        <f t="shared" ca="1" si="12"/>
        <v>0</v>
      </c>
      <c r="DD73">
        <f t="shared" ca="1" si="12"/>
        <v>3</v>
      </c>
      <c r="DE73">
        <f t="shared" ca="1" si="12"/>
        <v>0</v>
      </c>
      <c r="DF73">
        <f t="shared" ca="1" si="12"/>
        <v>1</v>
      </c>
      <c r="DG73">
        <f t="shared" ca="1" si="12"/>
        <v>0</v>
      </c>
      <c r="DH73">
        <f t="shared" ca="1" si="6"/>
        <v>2</v>
      </c>
      <c r="DI73" t="str">
        <f t="shared" ca="1" si="7"/>
        <v>Direct Hit</v>
      </c>
      <c r="DJ73">
        <f t="shared" si="8"/>
        <v>26</v>
      </c>
      <c r="DK73">
        <f t="shared" ca="1" si="10"/>
        <v>0</v>
      </c>
      <c r="DR73">
        <v>42</v>
      </c>
      <c r="DS73">
        <v>-3</v>
      </c>
      <c r="DT73">
        <v>65</v>
      </c>
      <c r="DU73">
        <v>2</v>
      </c>
      <c r="DV73" s="10" t="s">
        <v>36</v>
      </c>
    </row>
    <row r="74" spans="103:126" ht="15.75" thickBot="1" x14ac:dyDescent="0.3">
      <c r="CY74" s="1" t="s">
        <v>15</v>
      </c>
      <c r="CZ74" s="1" t="str">
        <f>$CZ$7</f>
        <v>Alexander Ashley</v>
      </c>
      <c r="DA74">
        <f ca="1">IFERROR(INDEX($B$2:$CW$42, MATCH(DA$7+DK74+DK72,$A$2:$A$42,0), MATCH(DA16,$B$1:$CW$1,0)+SUMIFS($B$43:$CW$43,$B$1:$CW$1,DA16)*$DI16),0)</f>
        <v>1</v>
      </c>
      <c r="DB74">
        <f t="shared" ref="DB74:DG74" ca="1" si="13">INDEX($B$2:$CW$42, MATCH(DB$7,$A$2:$A$42,0), MATCH(DB16,$B$1:$CW$1,0))</f>
        <v>3</v>
      </c>
      <c r="DC74">
        <f t="shared" ca="1" si="13"/>
        <v>1</v>
      </c>
      <c r="DD74">
        <f t="shared" ca="1" si="13"/>
        <v>5</v>
      </c>
      <c r="DE74">
        <f t="shared" ca="1" si="13"/>
        <v>1</v>
      </c>
      <c r="DF74">
        <f t="shared" ca="1" si="13"/>
        <v>0</v>
      </c>
      <c r="DG74">
        <f t="shared" ca="1" si="13"/>
        <v>1</v>
      </c>
      <c r="DH74">
        <f t="shared" ca="1" si="6"/>
        <v>2</v>
      </c>
      <c r="DI74" t="str">
        <f t="shared" ca="1" si="7"/>
        <v>Direct Hit</v>
      </c>
      <c r="DJ74">
        <f t="shared" si="8"/>
        <v>21</v>
      </c>
      <c r="DK74">
        <f t="shared" ca="1" si="10"/>
        <v>0</v>
      </c>
      <c r="DR74">
        <v>43</v>
      </c>
      <c r="DS74">
        <v>-3</v>
      </c>
      <c r="DT74">
        <v>66</v>
      </c>
      <c r="DU74">
        <v>2</v>
      </c>
      <c r="DV74" s="10" t="s">
        <v>36</v>
      </c>
    </row>
    <row r="75" spans="103:126" ht="15.75" customHeight="1" thickBot="1" x14ac:dyDescent="0.3">
      <c r="CY75" s="1" t="s">
        <v>16</v>
      </c>
      <c r="CZ75" s="1" t="str">
        <f>$CZ$6</f>
        <v>Chester Wilkinson</v>
      </c>
      <c r="DA75">
        <f ca="1">IFERROR(INDEX($B$2:$CW$42, MATCH(DA$6+DK75+DK73,$A$2:$A$42,0), MATCH(DA17,$B$1:$CW$1,0)+SUMIFS($B$43:$CW$43,$B$1:$CW$1,DA17)*$DI17),0)</f>
        <v>0</v>
      </c>
      <c r="DB75">
        <f t="shared" ref="DB75:DG75" ca="1" si="14">INDEX($B$2:$CW$42, MATCH(DB$6,$A$2:$A$42,0), MATCH(DB17,$B$1:$CW$1,0))</f>
        <v>3</v>
      </c>
      <c r="DC75">
        <f t="shared" ca="1" si="14"/>
        <v>5</v>
      </c>
      <c r="DD75">
        <f t="shared" ca="1" si="14"/>
        <v>3</v>
      </c>
      <c r="DE75">
        <f t="shared" ca="1" si="14"/>
        <v>0</v>
      </c>
      <c r="DF75">
        <f t="shared" ca="1" si="14"/>
        <v>1</v>
      </c>
      <c r="DG75">
        <f t="shared" ca="1" si="14"/>
        <v>0</v>
      </c>
      <c r="DH75">
        <f t="shared" ca="1" si="6"/>
        <v>1.5</v>
      </c>
      <c r="DI75" t="str">
        <f t="shared" ca="1" si="7"/>
        <v>Dazed</v>
      </c>
      <c r="DJ75">
        <f t="shared" si="8"/>
        <v>26</v>
      </c>
      <c r="DK75">
        <f t="shared" ca="1" si="10"/>
        <v>0</v>
      </c>
      <c r="DR75">
        <v>44</v>
      </c>
      <c r="DS75">
        <v>-3</v>
      </c>
      <c r="DT75">
        <v>67</v>
      </c>
      <c r="DU75">
        <v>2</v>
      </c>
      <c r="DV75" s="10" t="s">
        <v>36</v>
      </c>
    </row>
    <row r="76" spans="103:126" ht="15.75" customHeight="1" thickBot="1" x14ac:dyDescent="0.3">
      <c r="CY76" s="1" t="s">
        <v>17</v>
      </c>
      <c r="CZ76" s="1" t="str">
        <f>$CZ$7</f>
        <v>Alexander Ashley</v>
      </c>
      <c r="DA76">
        <f ca="1">IFERROR(INDEX($B$2:$CW$42, MATCH(DA$7+DK76+DK74,$A$2:$A$42,0), MATCH(DA18,$B$1:$CW$1,0)+SUMIFS($B$43:$CW$43,$B$1:$CW$1,DA18)*$DI18),0)</f>
        <v>1</v>
      </c>
      <c r="DB76">
        <f t="shared" ref="DB76:DG76" ca="1" si="15">INDEX($B$2:$CW$42, MATCH(DB$7,$A$2:$A$42,0), MATCH(DB18,$B$1:$CW$1,0))</f>
        <v>5</v>
      </c>
      <c r="DC76">
        <f t="shared" ca="1" si="15"/>
        <v>3</v>
      </c>
      <c r="DD76">
        <f t="shared" ca="1" si="15"/>
        <v>5</v>
      </c>
      <c r="DE76">
        <f t="shared" ca="1" si="15"/>
        <v>0</v>
      </c>
      <c r="DF76">
        <f t="shared" ca="1" si="15"/>
        <v>1</v>
      </c>
      <c r="DG76">
        <f t="shared" ca="1" si="15"/>
        <v>1</v>
      </c>
      <c r="DH76">
        <f t="shared" ca="1" si="6"/>
        <v>2</v>
      </c>
      <c r="DI76" t="str">
        <f t="shared" ca="1" si="7"/>
        <v>Direct Hit</v>
      </c>
      <c r="DJ76">
        <f t="shared" si="8"/>
        <v>21</v>
      </c>
      <c r="DK76">
        <f t="shared" ca="1" si="10"/>
        <v>0</v>
      </c>
      <c r="DR76">
        <v>45</v>
      </c>
      <c r="DS76">
        <v>-3</v>
      </c>
      <c r="DT76">
        <v>68</v>
      </c>
      <c r="DU76">
        <v>2</v>
      </c>
      <c r="DV76" s="10" t="s">
        <v>36</v>
      </c>
    </row>
    <row r="77" spans="103:126" ht="15.75" customHeight="1" thickBot="1" x14ac:dyDescent="0.3">
      <c r="CY77" s="1" t="s">
        <v>18</v>
      </c>
      <c r="CZ77" s="1" t="str">
        <f>$CZ$6</f>
        <v>Chester Wilkinson</v>
      </c>
      <c r="DA77">
        <f ca="1">IFERROR(INDEX($B$2:$CW$42, MATCH(DA$6+DK77+DK75,$A$2:$A$42,0), MATCH(DA19,$B$1:$CW$1,0)+SUMIFS($B$43:$CW$43,$B$1:$CW$1,DA19)*$DI19),0)</f>
        <v>1</v>
      </c>
      <c r="DB77">
        <f t="shared" ref="DB77:DG77" ca="1" si="16">INDEX($B$2:$CW$42, MATCH(DB$6,$A$2:$A$42,0), MATCH(DB19,$B$1:$CW$1,0))</f>
        <v>0</v>
      </c>
      <c r="DC77">
        <f t="shared" ca="1" si="16"/>
        <v>0</v>
      </c>
      <c r="DD77">
        <f t="shared" ca="1" si="16"/>
        <v>1</v>
      </c>
      <c r="DE77">
        <f t="shared" ca="1" si="16"/>
        <v>0</v>
      </c>
      <c r="DF77">
        <f t="shared" ca="1" si="16"/>
        <v>0</v>
      </c>
      <c r="DG77">
        <f t="shared" ca="1" si="16"/>
        <v>1</v>
      </c>
      <c r="DH77">
        <f t="shared" ca="1" si="6"/>
        <v>2</v>
      </c>
      <c r="DI77" t="str">
        <f t="shared" ca="1" si="7"/>
        <v>Direct Hit</v>
      </c>
      <c r="DJ77">
        <f t="shared" si="8"/>
        <v>26</v>
      </c>
      <c r="DK77">
        <f t="shared" ca="1" si="10"/>
        <v>0</v>
      </c>
      <c r="DR77">
        <v>46</v>
      </c>
      <c r="DS77">
        <v>-3</v>
      </c>
      <c r="DT77">
        <v>69</v>
      </c>
      <c r="DU77">
        <v>2</v>
      </c>
      <c r="DV77" s="10" t="s">
        <v>36</v>
      </c>
    </row>
    <row r="78" spans="103:126" ht="15.75" thickBot="1" x14ac:dyDescent="0.3">
      <c r="CY78" s="1" t="s">
        <v>19</v>
      </c>
      <c r="CZ78" s="1" t="str">
        <f>$CZ$7</f>
        <v>Alexander Ashley</v>
      </c>
      <c r="DA78">
        <f ca="1">IFERROR(INDEX($B$2:$CW$42, MATCH(DA$7+DK78+DK76,$A$2:$A$42,0), MATCH(DA20,$B$1:$CW$1,0)+SUMIFS($B$43:$CW$43,$B$1:$CW$1,DA20)*$DI20),0)</f>
        <v>0</v>
      </c>
      <c r="DB78">
        <f t="shared" ref="DB78:DG78" ca="1" si="17">INDEX($B$2:$CW$42, MATCH(DB$7,$A$2:$A$42,0), MATCH(DB20,$B$1:$CW$1,0))</f>
        <v>1</v>
      </c>
      <c r="DC78">
        <f t="shared" ca="1" si="17"/>
        <v>3</v>
      </c>
      <c r="DD78">
        <f t="shared" ca="1" si="17"/>
        <v>0</v>
      </c>
      <c r="DE78">
        <f t="shared" ca="1" si="17"/>
        <v>3</v>
      </c>
      <c r="DF78">
        <f t="shared" ca="1" si="17"/>
        <v>1</v>
      </c>
      <c r="DG78">
        <f t="shared" ca="1" si="17"/>
        <v>1</v>
      </c>
      <c r="DH78">
        <f t="shared" ca="1" si="6"/>
        <v>2</v>
      </c>
      <c r="DI78" t="str">
        <f t="shared" ca="1" si="7"/>
        <v>Direct Hit</v>
      </c>
      <c r="DJ78">
        <f t="shared" si="8"/>
        <v>21</v>
      </c>
      <c r="DK78">
        <f t="shared" ca="1" si="10"/>
        <v>0</v>
      </c>
      <c r="DR78">
        <v>47</v>
      </c>
      <c r="DS78">
        <v>-3</v>
      </c>
      <c r="DT78">
        <v>70</v>
      </c>
      <c r="DU78">
        <v>2</v>
      </c>
      <c r="DV78" s="10" t="s">
        <v>36</v>
      </c>
    </row>
    <row r="79" spans="103:126" ht="15.75" thickBot="1" x14ac:dyDescent="0.3">
      <c r="CY79" s="1" t="s">
        <v>20</v>
      </c>
      <c r="CZ79" s="1" t="str">
        <f>$CZ$6</f>
        <v>Chester Wilkinson</v>
      </c>
      <c r="DA79">
        <f ca="1">IFERROR(INDEX($B$2:$CW$42, MATCH(DA$6+DK79+DK77,$A$2:$A$42,0), MATCH(DA21,$B$1:$CW$1,0)+SUMIFS($B$43:$CW$43,$B$1:$CW$1,DA21)*$DI21),0)</f>
        <v>1</v>
      </c>
      <c r="DB79">
        <f t="shared" ref="DB79:DG79" ca="1" si="18">INDEX($B$2:$CW$42, MATCH(DB$6,$A$2:$A$42,0), MATCH(DB21,$B$1:$CW$1,0))</f>
        <v>0</v>
      </c>
      <c r="DC79">
        <f t="shared" ca="1" si="18"/>
        <v>0</v>
      </c>
      <c r="DD79">
        <f t="shared" ca="1" si="18"/>
        <v>1</v>
      </c>
      <c r="DE79">
        <f t="shared" ca="1" si="18"/>
        <v>3</v>
      </c>
      <c r="DF79">
        <f t="shared" ca="1" si="18"/>
        <v>1</v>
      </c>
      <c r="DG79">
        <f t="shared" ca="1" si="18"/>
        <v>3</v>
      </c>
      <c r="DH79">
        <f t="shared" ca="1" si="6"/>
        <v>2</v>
      </c>
      <c r="DI79" t="str">
        <f t="shared" ca="1" si="7"/>
        <v>Direct Hit</v>
      </c>
      <c r="DJ79">
        <f t="shared" si="8"/>
        <v>26</v>
      </c>
      <c r="DK79">
        <f t="shared" ca="1" si="10"/>
        <v>0</v>
      </c>
      <c r="DR79">
        <v>48</v>
      </c>
      <c r="DS79">
        <v>-3</v>
      </c>
      <c r="DT79">
        <v>71</v>
      </c>
      <c r="DU79">
        <v>1.5</v>
      </c>
      <c r="DV79" s="10" t="s">
        <v>40</v>
      </c>
    </row>
    <row r="80" spans="103:126" ht="15.75" customHeight="1" thickBot="1" x14ac:dyDescent="0.3">
      <c r="CY80" s="1" t="s">
        <v>21</v>
      </c>
      <c r="CZ80" s="1" t="str">
        <f>$CZ$7</f>
        <v>Alexander Ashley</v>
      </c>
      <c r="DA80">
        <f ca="1">IFERROR(INDEX($B$2:$CW$42, MATCH(DA$7+DK80+DK78,$A$2:$A$42,0), MATCH(DA22,$B$1:$CW$1,0)+SUMIFS($B$43:$CW$43,$B$1:$CW$1,DA22)*$DI22),0)</f>
        <v>0</v>
      </c>
      <c r="DB80">
        <f t="shared" ref="DB80:DG80" ca="1" si="19">INDEX($B$2:$CW$42, MATCH(DB$7,$A$2:$A$42,0), MATCH(DB22,$B$1:$CW$1,0))</f>
        <v>0</v>
      </c>
      <c r="DC80">
        <f t="shared" ca="1" si="19"/>
        <v>5</v>
      </c>
      <c r="DD80">
        <f t="shared" ca="1" si="19"/>
        <v>1</v>
      </c>
      <c r="DE80">
        <f t="shared" ca="1" si="19"/>
        <v>0</v>
      </c>
      <c r="DF80">
        <f t="shared" ca="1" si="19"/>
        <v>3</v>
      </c>
      <c r="DG80">
        <f t="shared" ca="1" si="19"/>
        <v>3</v>
      </c>
      <c r="DH80">
        <f t="shared" ca="1" si="6"/>
        <v>2</v>
      </c>
      <c r="DI80" t="str">
        <f t="shared" ca="1" si="7"/>
        <v>Direct Hit</v>
      </c>
      <c r="DJ80">
        <f t="shared" si="8"/>
        <v>21</v>
      </c>
      <c r="DK80">
        <f t="shared" ca="1" si="10"/>
        <v>0</v>
      </c>
      <c r="DR80">
        <v>49</v>
      </c>
      <c r="DS80">
        <v>-3</v>
      </c>
      <c r="DT80">
        <v>72</v>
      </c>
      <c r="DU80">
        <v>1.5</v>
      </c>
      <c r="DV80" s="10" t="s">
        <v>40</v>
      </c>
    </row>
    <row r="81" spans="103:126" ht="15.75" thickBot="1" x14ac:dyDescent="0.3">
      <c r="CY81" s="1" t="s">
        <v>22</v>
      </c>
      <c r="CZ81" s="1" t="str">
        <f>$CZ$6</f>
        <v>Chester Wilkinson</v>
      </c>
      <c r="DA81">
        <f ca="1">IFERROR(INDEX($B$2:$CW$42, MATCH(DA$6+DK81+DK79,$A$2:$A$42,0), MATCH(DA23,$B$1:$CW$1,0)+SUMIFS($B$43:$CW$43,$B$1:$CW$1,DA23)*$DI23),0)</f>
        <v>3</v>
      </c>
      <c r="DB81">
        <f t="shared" ref="DB81:DG81" ca="1" si="20">INDEX($B$2:$CW$42, MATCH(DB$6,$A$2:$A$42,0), MATCH(DB23,$B$1:$CW$1,0))</f>
        <v>0</v>
      </c>
      <c r="DC81">
        <f t="shared" ca="1" si="20"/>
        <v>1</v>
      </c>
      <c r="DD81">
        <f t="shared" ca="1" si="20"/>
        <v>0</v>
      </c>
      <c r="DE81">
        <f t="shared" ca="1" si="20"/>
        <v>1</v>
      </c>
      <c r="DF81">
        <f t="shared" ca="1" si="20"/>
        <v>3</v>
      </c>
      <c r="DG81">
        <f t="shared" ca="1" si="20"/>
        <v>1</v>
      </c>
      <c r="DH81">
        <f t="shared" ca="1" si="6"/>
        <v>2</v>
      </c>
      <c r="DI81" t="str">
        <f t="shared" ca="1" si="7"/>
        <v>Direct Hit</v>
      </c>
      <c r="DJ81">
        <f t="shared" si="8"/>
        <v>26</v>
      </c>
      <c r="DK81">
        <f t="shared" ca="1" si="10"/>
        <v>0</v>
      </c>
      <c r="DR81">
        <v>50</v>
      </c>
      <c r="DS81">
        <v>-3</v>
      </c>
      <c r="DT81">
        <v>73</v>
      </c>
      <c r="DU81">
        <v>1.5</v>
      </c>
      <c r="DV81" s="10" t="s">
        <v>40</v>
      </c>
    </row>
    <row r="82" spans="103:126" ht="15.75" thickBot="1" x14ac:dyDescent="0.3">
      <c r="CY82" s="1" t="s">
        <v>23</v>
      </c>
      <c r="CZ82" s="1" t="str">
        <f>$CZ$7</f>
        <v>Alexander Ashley</v>
      </c>
      <c r="DA82">
        <f ca="1">IFERROR(INDEX($B$2:$CW$42, MATCH(DA$7+DK82+DK80,$A$2:$A$42,0), MATCH(DA24,$B$1:$CW$1,0)+SUMIFS($B$43:$CW$43,$B$1:$CW$1,DA24)*$DI24),0)</f>
        <v>1</v>
      </c>
      <c r="DB82">
        <f t="shared" ref="DB82:DG82" ca="1" si="21">INDEX($B$2:$CW$42, MATCH(DB$7,$A$2:$A$42,0), MATCH(DB24,$B$1:$CW$1,0))</f>
        <v>3</v>
      </c>
      <c r="DC82">
        <f t="shared" ca="1" si="21"/>
        <v>0</v>
      </c>
      <c r="DD82">
        <f t="shared" ca="1" si="21"/>
        <v>3</v>
      </c>
      <c r="DE82">
        <f t="shared" ca="1" si="21"/>
        <v>0</v>
      </c>
      <c r="DF82">
        <f t="shared" ca="1" si="21"/>
        <v>1</v>
      </c>
      <c r="DG82">
        <f t="shared" ca="1" si="21"/>
        <v>1</v>
      </c>
      <c r="DH82">
        <f t="shared" ca="1" si="6"/>
        <v>1.7</v>
      </c>
      <c r="DI82" t="str">
        <f t="shared" ca="1" si="7"/>
        <v>Broken Rib</v>
      </c>
      <c r="DJ82">
        <f t="shared" si="8"/>
        <v>21</v>
      </c>
      <c r="DK82">
        <f t="shared" ca="1" si="10"/>
        <v>0</v>
      </c>
      <c r="DR82">
        <v>51</v>
      </c>
      <c r="DS82">
        <v>-3</v>
      </c>
      <c r="DT82">
        <v>74</v>
      </c>
      <c r="DU82">
        <v>1.5</v>
      </c>
      <c r="DV82" s="10" t="s">
        <v>40</v>
      </c>
    </row>
    <row r="83" spans="103:126" ht="15.75" thickBot="1" x14ac:dyDescent="0.3">
      <c r="CY83" s="1" t="s">
        <v>92</v>
      </c>
      <c r="CZ83" s="1" t="str">
        <f>$CZ$6</f>
        <v>Chester Wilkinson</v>
      </c>
      <c r="DA83">
        <f ca="1">IFERROR(INDEX($B$2:$CW$42, MATCH(DA$6+DK83+DK81,$A$2:$A$42,0), MATCH(DA25,$B$1:$CW$1,0)+SUMIFS($B$43:$CW$43,$B$1:$CW$1,DA25)*$DI25),0)</f>
        <v>0</v>
      </c>
      <c r="DH83">
        <f t="shared" ca="1" si="6"/>
        <v>1.7</v>
      </c>
      <c r="DI83" t="str">
        <f t="shared" ca="1" si="7"/>
        <v>Broken Rib</v>
      </c>
      <c r="DJ83">
        <f t="shared" si="8"/>
        <v>26</v>
      </c>
      <c r="DK83">
        <f t="shared" ca="1" si="10"/>
        <v>0</v>
      </c>
      <c r="DR83">
        <v>52</v>
      </c>
      <c r="DS83">
        <v>-3</v>
      </c>
      <c r="DT83">
        <v>75</v>
      </c>
      <c r="DU83">
        <v>1.5</v>
      </c>
      <c r="DV83" s="10" t="s">
        <v>40</v>
      </c>
    </row>
    <row r="84" spans="103:126" ht="15.75" thickBot="1" x14ac:dyDescent="0.3">
      <c r="CY84" s="1" t="s">
        <v>93</v>
      </c>
      <c r="CZ84" s="1" t="str">
        <f>$CZ$7</f>
        <v>Alexander Ashley</v>
      </c>
      <c r="DA84">
        <f ca="1">IFERROR(INDEX($B$2:$CW$42, MATCH(DA$7+DK84+DK82,$A$2:$A$42,0), MATCH(DA26,$B$1:$CW$1,0)+SUMIFS($B$43:$CW$43,$B$1:$CW$1,DA26)*$DI26),0)</f>
        <v>0</v>
      </c>
      <c r="DH84">
        <f t="shared" ca="1" si="6"/>
        <v>2</v>
      </c>
      <c r="DI84" t="str">
        <f t="shared" ca="1" si="7"/>
        <v>Direct Hit</v>
      </c>
      <c r="DJ84">
        <f t="shared" si="8"/>
        <v>21</v>
      </c>
      <c r="DK84">
        <f t="shared" ca="1" si="10"/>
        <v>0</v>
      </c>
      <c r="DR84">
        <v>53</v>
      </c>
      <c r="DS84">
        <v>-3</v>
      </c>
      <c r="DT84">
        <v>76</v>
      </c>
      <c r="DU84">
        <v>1.5</v>
      </c>
      <c r="DV84" s="10" t="s">
        <v>40</v>
      </c>
    </row>
    <row r="85" spans="103:126" ht="15.75" thickBot="1" x14ac:dyDescent="0.3">
      <c r="CY85" s="1" t="s">
        <v>94</v>
      </c>
      <c r="CZ85" s="1" t="str">
        <f>$CZ$6</f>
        <v>Chester Wilkinson</v>
      </c>
      <c r="DA85">
        <f ca="1">IFERROR(INDEX($B$2:$CW$42, MATCH(DA$6+DK85+DK83,$A$2:$A$42,0), MATCH(DA27,$B$1:$CW$1,0)+SUMIFS($B$43:$CW$43,$B$1:$CW$1,DA27)*$DI27),0)</f>
        <v>3</v>
      </c>
      <c r="DH85">
        <f t="shared" ca="1" si="6"/>
        <v>1.7</v>
      </c>
      <c r="DI85" t="str">
        <f t="shared" ca="1" si="7"/>
        <v>Broken Rib</v>
      </c>
      <c r="DJ85">
        <f t="shared" si="8"/>
        <v>26</v>
      </c>
      <c r="DK85">
        <f t="shared" ca="1" si="10"/>
        <v>0</v>
      </c>
      <c r="DR85">
        <v>54</v>
      </c>
      <c r="DS85">
        <v>-3</v>
      </c>
      <c r="DT85">
        <v>77</v>
      </c>
      <c r="DU85">
        <v>1.5</v>
      </c>
      <c r="DV85" s="10" t="s">
        <v>40</v>
      </c>
    </row>
    <row r="86" spans="103:126" ht="15.75" thickBot="1" x14ac:dyDescent="0.3">
      <c r="CY86" s="1" t="s">
        <v>95</v>
      </c>
      <c r="CZ86" s="1" t="str">
        <f>$CZ$7</f>
        <v>Alexander Ashley</v>
      </c>
      <c r="DA86">
        <f ca="1">IFERROR(INDEX($B$2:$CW$42, MATCH(DA$7+DK86+DK84,$A$2:$A$42,0), MATCH(DA28,$B$1:$CW$1,0)+SUMIFS($B$43:$CW$43,$B$1:$CW$1,DA28)*$DI28),0)</f>
        <v>1</v>
      </c>
      <c r="DH86">
        <f t="shared" ca="1" si="6"/>
        <v>2</v>
      </c>
      <c r="DI86" t="str">
        <f t="shared" ca="1" si="7"/>
        <v>Direct Hit</v>
      </c>
      <c r="DJ86">
        <f t="shared" si="8"/>
        <v>21</v>
      </c>
      <c r="DK86">
        <f t="shared" ca="1" si="10"/>
        <v>0</v>
      </c>
      <c r="DR86">
        <v>55</v>
      </c>
      <c r="DS86">
        <v>-3</v>
      </c>
      <c r="DT86">
        <v>78</v>
      </c>
      <c r="DU86">
        <v>1.5</v>
      </c>
      <c r="DV86" s="10" t="s">
        <v>40</v>
      </c>
    </row>
    <row r="87" spans="103:126" ht="15.75" thickBot="1" x14ac:dyDescent="0.3">
      <c r="CY87" s="1" t="s">
        <v>96</v>
      </c>
      <c r="CZ87" s="1" t="str">
        <f>$CZ$6</f>
        <v>Chester Wilkinson</v>
      </c>
      <c r="DA87">
        <f ca="1">IFERROR(INDEX($B$2:$CW$42, MATCH(DA$6+DK87+DK85,$A$2:$A$42,0), MATCH(DA29,$B$1:$CW$1,0)+SUMIFS($B$43:$CW$43,$B$1:$CW$1,DA29)*$DI29),0)</f>
        <v>0</v>
      </c>
      <c r="DH87">
        <f t="shared" ca="1" si="6"/>
        <v>2</v>
      </c>
      <c r="DI87" t="str">
        <f t="shared" ca="1" si="7"/>
        <v>Direct Hit</v>
      </c>
      <c r="DJ87">
        <f t="shared" si="8"/>
        <v>26</v>
      </c>
      <c r="DK87">
        <f t="shared" ca="1" si="10"/>
        <v>0</v>
      </c>
      <c r="DR87">
        <v>56</v>
      </c>
      <c r="DS87">
        <v>-3</v>
      </c>
      <c r="DT87">
        <v>79</v>
      </c>
      <c r="DU87">
        <v>1.5</v>
      </c>
      <c r="DV87" s="10" t="s">
        <v>40</v>
      </c>
    </row>
    <row r="88" spans="103:126" ht="15.75" thickBot="1" x14ac:dyDescent="0.3">
      <c r="CY88" s="1" t="s">
        <v>97</v>
      </c>
      <c r="CZ88" s="1" t="str">
        <f>$CZ$7</f>
        <v>Alexander Ashley</v>
      </c>
      <c r="DA88">
        <f ca="1">IFERROR(INDEX($B$2:$CW$42, MATCH(DA$7+DK88+DK86,$A$2:$A$42,0), MATCH(DA30,$B$1:$CW$1,0)+SUMIFS($B$43:$CW$43,$B$1:$CW$1,DA30)*$DI30),0)</f>
        <v>0</v>
      </c>
      <c r="DH88">
        <f t="shared" ca="1" si="6"/>
        <v>2</v>
      </c>
      <c r="DI88" t="str">
        <f t="shared" ca="1" si="7"/>
        <v>Collapsed Lung</v>
      </c>
      <c r="DJ88">
        <f t="shared" si="8"/>
        <v>21</v>
      </c>
      <c r="DK88">
        <f t="shared" ca="1" si="10"/>
        <v>0</v>
      </c>
      <c r="DR88">
        <v>57</v>
      </c>
      <c r="DS88">
        <v>-3</v>
      </c>
      <c r="DT88">
        <v>80</v>
      </c>
      <c r="DU88">
        <v>1.5</v>
      </c>
      <c r="DV88" s="10" t="s">
        <v>40</v>
      </c>
    </row>
    <row r="89" spans="103:126" ht="15.75" thickBot="1" x14ac:dyDescent="0.3">
      <c r="CY89" s="1" t="s">
        <v>98</v>
      </c>
      <c r="CZ89" s="1" t="str">
        <f>$CZ$6</f>
        <v>Chester Wilkinson</v>
      </c>
      <c r="DA89">
        <f ca="1">IFERROR(INDEX($B$2:$CW$42, MATCH(DA$6+DK89+DK87,$A$2:$A$42,0), MATCH(DA31,$B$1:$CW$1,0)+SUMIFS($B$43:$CW$43,$B$1:$CW$1,DA31)*$DI31),0)</f>
        <v>0</v>
      </c>
      <c r="DH89">
        <f t="shared" ca="1" si="6"/>
        <v>2</v>
      </c>
      <c r="DI89" t="str">
        <f t="shared" ca="1" si="7"/>
        <v>Direct Hit</v>
      </c>
      <c r="DJ89">
        <f t="shared" si="8"/>
        <v>26</v>
      </c>
      <c r="DK89">
        <f t="shared" ca="1" si="10"/>
        <v>0</v>
      </c>
      <c r="DR89">
        <v>58</v>
      </c>
      <c r="DS89">
        <v>-3</v>
      </c>
      <c r="DT89">
        <v>81</v>
      </c>
      <c r="DU89">
        <v>1.7</v>
      </c>
      <c r="DV89" s="10" t="s">
        <v>44</v>
      </c>
    </row>
    <row r="90" spans="103:126" ht="15.75" thickBot="1" x14ac:dyDescent="0.3">
      <c r="CY90" s="1" t="s">
        <v>107</v>
      </c>
      <c r="CZ90" s="1" t="str">
        <f>$CZ$7</f>
        <v>Alexander Ashley</v>
      </c>
      <c r="DA90">
        <f ca="1">IFERROR(INDEX($B$2:$CW$42, MATCH(DA$7+DK90+DK88,$A$2:$A$42,0), MATCH(DA32,$B$1:$CW$1,0)+SUMIFS($B$43:$CW$43,$B$1:$CW$1,DA32)*$DI32),0)</f>
        <v>3</v>
      </c>
      <c r="DH90">
        <f t="shared" ca="1" si="6"/>
        <v>1.7</v>
      </c>
      <c r="DI90" t="str">
        <f t="shared" ca="1" si="7"/>
        <v>Broken Rib</v>
      </c>
      <c r="DJ90">
        <f t="shared" si="8"/>
        <v>21</v>
      </c>
      <c r="DK90">
        <f t="shared" ca="1" si="10"/>
        <v>0</v>
      </c>
      <c r="DR90">
        <v>59</v>
      </c>
      <c r="DS90">
        <v>-3</v>
      </c>
      <c r="DT90">
        <v>82</v>
      </c>
      <c r="DU90">
        <v>1.7</v>
      </c>
      <c r="DV90" s="10" t="s">
        <v>44</v>
      </c>
    </row>
    <row r="91" spans="103:126" ht="15.75" thickBot="1" x14ac:dyDescent="0.3">
      <c r="CY91" s="1" t="s">
        <v>108</v>
      </c>
      <c r="CZ91" s="1" t="str">
        <f>$CZ$6</f>
        <v>Chester Wilkinson</v>
      </c>
      <c r="DA91">
        <f ca="1">IFERROR(INDEX($B$2:$CW$42, MATCH(DA$6+DK91+DK89,$A$2:$A$42,0), MATCH(DA33,$B$1:$CW$1,0)+SUMIFS($B$43:$CW$43,$B$1:$CW$1,DA33)*$DI33),0)</f>
        <v>1</v>
      </c>
      <c r="DH91">
        <f t="shared" ca="1" si="6"/>
        <v>2</v>
      </c>
      <c r="DI91" t="str">
        <f t="shared" ca="1" si="7"/>
        <v>Collapsed Lung</v>
      </c>
      <c r="DJ91">
        <f t="shared" si="8"/>
        <v>26</v>
      </c>
      <c r="DK91">
        <f t="shared" ca="1" si="10"/>
        <v>0</v>
      </c>
      <c r="DR91">
        <v>60</v>
      </c>
      <c r="DS91">
        <v>-4</v>
      </c>
      <c r="DT91">
        <v>83</v>
      </c>
      <c r="DU91">
        <v>1.7</v>
      </c>
      <c r="DV91" s="10" t="s">
        <v>44</v>
      </c>
    </row>
    <row r="92" spans="103:126" ht="15.75" thickBot="1" x14ac:dyDescent="0.3">
      <c r="CY92" s="1" t="s">
        <v>109</v>
      </c>
      <c r="CZ92" s="1" t="str">
        <f>$CZ$7</f>
        <v>Alexander Ashley</v>
      </c>
      <c r="DA92">
        <f ca="1">IFERROR(INDEX($B$2:$CW$42, MATCH(DA$7+DK92+DK90,$A$2:$A$42,0), MATCH(DA34,$B$1:$CW$1,0)+SUMIFS($B$43:$CW$43,$B$1:$CW$1,DA34)*$DI34),0)</f>
        <v>3</v>
      </c>
      <c r="DH92">
        <f t="shared" ca="1" si="6"/>
        <v>1.7</v>
      </c>
      <c r="DI92" t="str">
        <f t="shared" ca="1" si="7"/>
        <v>Broken Rib</v>
      </c>
      <c r="DJ92">
        <f t="shared" si="8"/>
        <v>21</v>
      </c>
      <c r="DK92">
        <f t="shared" ca="1" si="10"/>
        <v>0</v>
      </c>
      <c r="DR92">
        <v>61</v>
      </c>
      <c r="DS92">
        <v>-4</v>
      </c>
      <c r="DT92">
        <v>84</v>
      </c>
      <c r="DU92">
        <v>1.7</v>
      </c>
      <c r="DV92" s="10" t="s">
        <v>44</v>
      </c>
    </row>
    <row r="93" spans="103:126" ht="15.75" thickBot="1" x14ac:dyDescent="0.3">
      <c r="CY93" s="1" t="s">
        <v>110</v>
      </c>
      <c r="CZ93" s="1" t="str">
        <f>$CZ$6</f>
        <v>Chester Wilkinson</v>
      </c>
      <c r="DA93">
        <f ca="1">IFERROR(INDEX($B$2:$CW$42, MATCH(DA$6+DK93+DK91,$A$2:$A$42,0), MATCH(DA35,$B$1:$CW$1,0)+SUMIFS($B$43:$CW$43,$B$1:$CW$1,DA35)*$DI35),0)</f>
        <v>0</v>
      </c>
      <c r="DH93">
        <f t="shared" ca="1" si="6"/>
        <v>2</v>
      </c>
      <c r="DI93" t="str">
        <f t="shared" ca="1" si="7"/>
        <v>Direct Hit</v>
      </c>
      <c r="DJ93">
        <f t="shared" si="8"/>
        <v>26</v>
      </c>
      <c r="DK93">
        <f t="shared" ca="1" si="10"/>
        <v>0</v>
      </c>
      <c r="DR93">
        <v>62</v>
      </c>
      <c r="DS93">
        <v>-4</v>
      </c>
      <c r="DT93">
        <v>85</v>
      </c>
      <c r="DU93">
        <v>1.7</v>
      </c>
      <c r="DV93" s="10" t="s">
        <v>44</v>
      </c>
    </row>
    <row r="94" spans="103:126" ht="15.75" thickBot="1" x14ac:dyDescent="0.3">
      <c r="CY94" s="1" t="s">
        <v>111</v>
      </c>
      <c r="CZ94" s="1" t="str">
        <f>$CZ$7</f>
        <v>Alexander Ashley</v>
      </c>
      <c r="DA94">
        <f ca="1">IFERROR(INDEX($B$2:$CW$42, MATCH(DA$7+DK94+DK92,$A$2:$A$42,0), MATCH(DA36,$B$1:$CW$1,0)+SUMIFS($B$43:$CW$43,$B$1:$CW$1,DA36)*$DI36),0)</f>
        <v>0</v>
      </c>
      <c r="DH94">
        <f t="shared" ca="1" si="6"/>
        <v>2</v>
      </c>
      <c r="DI94" t="str">
        <f t="shared" ca="1" si="7"/>
        <v>Direct Hit</v>
      </c>
      <c r="DJ94">
        <f t="shared" si="8"/>
        <v>21</v>
      </c>
      <c r="DK94">
        <f t="shared" ca="1" si="10"/>
        <v>0</v>
      </c>
      <c r="DR94">
        <v>63</v>
      </c>
      <c r="DS94">
        <v>-4</v>
      </c>
      <c r="DT94">
        <v>86</v>
      </c>
      <c r="DU94">
        <v>1.7</v>
      </c>
      <c r="DV94" s="10" t="s">
        <v>44</v>
      </c>
    </row>
    <row r="95" spans="103:126" ht="15.75" thickBot="1" x14ac:dyDescent="0.3">
      <c r="CY95" s="1" t="s">
        <v>112</v>
      </c>
      <c r="CZ95" s="1" t="str">
        <f>$CZ$6</f>
        <v>Chester Wilkinson</v>
      </c>
      <c r="DA95">
        <f ca="1">IFERROR(INDEX($B$2:$CW$42, MATCH(DA$6+DK95+DK93,$A$2:$A$42,0), MATCH(DA37,$B$1:$CW$1,0)+SUMIFS($B$43:$CW$43,$B$1:$CW$1,DA37)*$DI37),0)</f>
        <v>0</v>
      </c>
      <c r="DH95">
        <f t="shared" ca="1" si="6"/>
        <v>2</v>
      </c>
      <c r="DI95" t="str">
        <f t="shared" ca="1" si="7"/>
        <v>Direct Hit</v>
      </c>
      <c r="DJ95">
        <f t="shared" si="8"/>
        <v>26</v>
      </c>
      <c r="DK95">
        <f t="shared" ca="1" si="10"/>
        <v>0</v>
      </c>
      <c r="DR95">
        <v>64</v>
      </c>
      <c r="DS95">
        <v>-4</v>
      </c>
      <c r="DT95">
        <v>87</v>
      </c>
      <c r="DU95">
        <v>1.7</v>
      </c>
      <c r="DV95" s="10" t="s">
        <v>44</v>
      </c>
    </row>
    <row r="96" spans="103:126" ht="15.75" thickBot="1" x14ac:dyDescent="0.3">
      <c r="CY96" s="1" t="s">
        <v>113</v>
      </c>
      <c r="CZ96" s="1" t="str">
        <f>$CZ$7</f>
        <v>Alexander Ashley</v>
      </c>
      <c r="DA96">
        <f ca="1">IFERROR(INDEX($B$2:$CW$42, MATCH(DA$7+DK96+DK94,$A$2:$A$42,0), MATCH(DA38,$B$1:$CW$1,0)+SUMIFS($B$43:$CW$43,$B$1:$CW$1,DA38)*$DI38),0)</f>
        <v>0</v>
      </c>
      <c r="DH96">
        <f t="shared" ca="1" si="6"/>
        <v>2</v>
      </c>
      <c r="DI96" t="str">
        <f t="shared" ca="1" si="7"/>
        <v>Collapsed Lung</v>
      </c>
      <c r="DJ96">
        <f t="shared" si="8"/>
        <v>21</v>
      </c>
      <c r="DK96">
        <f t="shared" ca="1" si="10"/>
        <v>0</v>
      </c>
      <c r="DR96">
        <v>65</v>
      </c>
      <c r="DS96">
        <v>-4</v>
      </c>
      <c r="DT96">
        <v>88</v>
      </c>
      <c r="DU96">
        <v>1.7</v>
      </c>
      <c r="DV96" s="10" t="s">
        <v>44</v>
      </c>
    </row>
    <row r="97" spans="103:126" ht="15.75" thickBot="1" x14ac:dyDescent="0.3">
      <c r="CY97" s="1" t="s">
        <v>114</v>
      </c>
      <c r="CZ97" s="1" t="str">
        <f>$CZ$6</f>
        <v>Chester Wilkinson</v>
      </c>
      <c r="DA97">
        <f ca="1">IFERROR(INDEX($B$2:$CW$42, MATCH(DA$6+DK97+DK95,$A$2:$A$42,0), MATCH(DA39,$B$1:$CW$1,0)+SUMIFS($B$43:$CW$43,$B$1:$CW$1,DA39)*$DI39),0)</f>
        <v>0</v>
      </c>
      <c r="DH97">
        <f t="shared" ca="1" si="6"/>
        <v>2</v>
      </c>
      <c r="DI97" t="str">
        <f t="shared" ca="1" si="7"/>
        <v>Direct Hit</v>
      </c>
      <c r="DJ97">
        <f t="shared" si="8"/>
        <v>26</v>
      </c>
      <c r="DK97">
        <f t="shared" ca="1" si="10"/>
        <v>0</v>
      </c>
      <c r="DR97">
        <v>66</v>
      </c>
      <c r="DS97">
        <v>-4</v>
      </c>
      <c r="DT97">
        <v>89</v>
      </c>
      <c r="DU97">
        <v>1.7</v>
      </c>
      <c r="DV97" s="10" t="s">
        <v>44</v>
      </c>
    </row>
    <row r="98" spans="103:126" ht="15.75" thickBot="1" x14ac:dyDescent="0.3">
      <c r="CY98" s="1" t="s">
        <v>115</v>
      </c>
      <c r="CZ98" s="1" t="str">
        <f>$CZ$7</f>
        <v>Alexander Ashley</v>
      </c>
      <c r="DA98">
        <f ca="1">IFERROR(INDEX($B$2:$CW$42, MATCH(DA$7+DK98+DK96,$A$2:$A$42,0), MATCH(DA40,$B$1:$CW$1,0)+SUMIFS($B$43:$CW$43,$B$1:$CW$1,DA40)*$DI40),0)</f>
        <v>1</v>
      </c>
      <c r="DH98">
        <f t="shared" ca="1" si="6"/>
        <v>2</v>
      </c>
      <c r="DI98" t="str">
        <f t="shared" ca="1" si="7"/>
        <v>Direct Hit</v>
      </c>
      <c r="DJ98">
        <f t="shared" si="8"/>
        <v>21</v>
      </c>
      <c r="DK98">
        <f ca="1">IF(AND(DI97=$DW$4,DA97=5),-RANDBETWEEN(1,8),0)</f>
        <v>0</v>
      </c>
      <c r="DR98">
        <v>67</v>
      </c>
      <c r="DS98">
        <v>-4</v>
      </c>
      <c r="DT98">
        <v>90</v>
      </c>
      <c r="DU98">
        <v>1.7</v>
      </c>
      <c r="DV98" s="10" t="s">
        <v>44</v>
      </c>
    </row>
    <row r="99" spans="103:126" ht="15.75" thickBot="1" x14ac:dyDescent="0.3">
      <c r="CY99" s="1" t="s">
        <v>230</v>
      </c>
      <c r="CZ99" s="1" t="str">
        <f>$CZ$6</f>
        <v>Chester Wilkinson</v>
      </c>
      <c r="DA99">
        <f t="shared" ref="DA99" ca="1" si="22">IFERROR(INDEX($B$2:$CW$42, MATCH(DA$6+DK99+DK97,$A$2:$A$42,0), MATCH(DA41,$B$1:$CW$1,0)+SUMIFS($B$43:$CW$43,$B$1:$CW$1,DA41)*$DI41),0)</f>
        <v>3</v>
      </c>
      <c r="DH99">
        <f t="shared" ca="1" si="6"/>
        <v>1.5</v>
      </c>
      <c r="DI99" t="str">
        <f t="shared" ca="1" si="7"/>
        <v>Dazed</v>
      </c>
      <c r="DJ99">
        <f t="shared" si="8"/>
        <v>26</v>
      </c>
      <c r="DK99">
        <f t="shared" ca="1" si="10"/>
        <v>0</v>
      </c>
      <c r="DR99">
        <v>68</v>
      </c>
      <c r="DS99">
        <v>-4</v>
      </c>
      <c r="DT99">
        <v>91</v>
      </c>
      <c r="DU99">
        <v>1.5</v>
      </c>
      <c r="DV99" s="10" t="s">
        <v>48</v>
      </c>
    </row>
    <row r="100" spans="103:126" ht="15.75" thickBot="1" x14ac:dyDescent="0.3">
      <c r="CY100" s="1" t="s">
        <v>231</v>
      </c>
      <c r="CZ100" s="1" t="str">
        <f>$CZ$7</f>
        <v>Alexander Ashley</v>
      </c>
      <c r="DA100">
        <f t="shared" ref="DA100" ca="1" si="23">IFERROR(INDEX($B$2:$CW$42, MATCH(DA$7+DK100+DK98,$A$2:$A$42,0), MATCH(DA42,$B$1:$CW$1,0)+SUMIFS($B$43:$CW$43,$B$1:$CW$1,DA42)*$DI42),0)</f>
        <v>1</v>
      </c>
      <c r="DH100">
        <f t="shared" ca="1" si="6"/>
        <v>1.5</v>
      </c>
      <c r="DI100" t="str">
        <f t="shared" ca="1" si="7"/>
        <v>Knocked Out Briefly</v>
      </c>
      <c r="DJ100">
        <f t="shared" si="8"/>
        <v>21</v>
      </c>
      <c r="DK100">
        <f t="shared" ca="1" si="10"/>
        <v>0</v>
      </c>
      <c r="DR100">
        <v>69</v>
      </c>
      <c r="DS100">
        <v>-4</v>
      </c>
      <c r="DT100">
        <v>92</v>
      </c>
      <c r="DU100">
        <v>1.5</v>
      </c>
      <c r="DV100" s="10" t="s">
        <v>48</v>
      </c>
    </row>
    <row r="101" spans="103:126" ht="15.75" thickBot="1" x14ac:dyDescent="0.3">
      <c r="CY101" s="1" t="s">
        <v>232</v>
      </c>
      <c r="CZ101" s="1" t="str">
        <f>$CZ$6</f>
        <v>Chester Wilkinson</v>
      </c>
      <c r="DA101">
        <f t="shared" ref="DA101" ca="1" si="24">IFERROR(INDEX($B$2:$CW$42, MATCH(DA$6+DK101+DK99,$A$2:$A$42,0), MATCH(DA43,$B$1:$CW$1,0)+SUMIFS($B$43:$CW$43,$B$1:$CW$1,DA43)*$DI43),0)</f>
        <v>0</v>
      </c>
      <c r="DH101">
        <f t="shared" ca="1" si="6"/>
        <v>2</v>
      </c>
      <c r="DI101" t="str">
        <f t="shared" ca="1" si="7"/>
        <v>Direct Hit</v>
      </c>
      <c r="DJ101">
        <f t="shared" si="8"/>
        <v>26</v>
      </c>
      <c r="DK101">
        <f t="shared" ca="1" si="10"/>
        <v>0</v>
      </c>
      <c r="DR101">
        <v>70</v>
      </c>
      <c r="DS101">
        <v>-4</v>
      </c>
      <c r="DT101">
        <v>93</v>
      </c>
      <c r="DU101">
        <v>1.5</v>
      </c>
      <c r="DV101" s="10" t="s">
        <v>48</v>
      </c>
    </row>
    <row r="102" spans="103:126" ht="15.75" thickBot="1" x14ac:dyDescent="0.3">
      <c r="CY102" s="1" t="s">
        <v>233</v>
      </c>
      <c r="CZ102" s="1" t="str">
        <f>$CZ$7</f>
        <v>Alexander Ashley</v>
      </c>
      <c r="DA102">
        <f t="shared" ref="DA102" ca="1" si="25">IFERROR(INDEX($B$2:$CW$42, MATCH(DA$7+DK102+DK100,$A$2:$A$42,0), MATCH(DA44,$B$1:$CW$1,0)+SUMIFS($B$43:$CW$43,$B$1:$CW$1,DA44)*$DI44),0)</f>
        <v>3</v>
      </c>
      <c r="DH102">
        <f t="shared" ca="1" si="6"/>
        <v>1.5</v>
      </c>
      <c r="DI102" t="str">
        <f t="shared" ca="1" si="7"/>
        <v>Knocked Out Briefly</v>
      </c>
      <c r="DJ102">
        <f t="shared" si="8"/>
        <v>21</v>
      </c>
      <c r="DK102">
        <f t="shared" ca="1" si="10"/>
        <v>0</v>
      </c>
      <c r="DR102">
        <v>71</v>
      </c>
      <c r="DS102">
        <v>-4</v>
      </c>
      <c r="DT102">
        <v>94</v>
      </c>
      <c r="DU102">
        <v>1.5</v>
      </c>
      <c r="DV102" s="10" t="s">
        <v>48</v>
      </c>
    </row>
    <row r="103" spans="103:126" ht="15.75" thickBot="1" x14ac:dyDescent="0.3">
      <c r="CY103" s="1" t="s">
        <v>234</v>
      </c>
      <c r="CZ103" s="1" t="str">
        <f>$CZ$6</f>
        <v>Chester Wilkinson</v>
      </c>
      <c r="DA103">
        <f t="shared" ref="DA103" ca="1" si="26">IFERROR(INDEX($B$2:$CW$42, MATCH(DA$6+DK103+DK101,$A$2:$A$42,0), MATCH(DA45,$B$1:$CW$1,0)+SUMIFS($B$43:$CW$43,$B$1:$CW$1,DA45)*$DI45),0)</f>
        <v>0</v>
      </c>
      <c r="DH103">
        <f t="shared" ca="1" si="6"/>
        <v>2</v>
      </c>
      <c r="DI103" t="str">
        <f t="shared" ca="1" si="7"/>
        <v>Direct Hit</v>
      </c>
      <c r="DJ103">
        <f t="shared" si="8"/>
        <v>26</v>
      </c>
      <c r="DK103">
        <f t="shared" ca="1" si="10"/>
        <v>0</v>
      </c>
      <c r="DR103">
        <v>72</v>
      </c>
      <c r="DS103">
        <v>-4</v>
      </c>
      <c r="DT103">
        <v>95</v>
      </c>
      <c r="DU103">
        <v>1.5</v>
      </c>
      <c r="DV103" s="10" t="s">
        <v>48</v>
      </c>
    </row>
    <row r="104" spans="103:126" ht="15.75" thickBot="1" x14ac:dyDescent="0.3">
      <c r="CY104" s="1" t="s">
        <v>235</v>
      </c>
      <c r="CZ104" s="1" t="str">
        <f>$CZ$7</f>
        <v>Alexander Ashley</v>
      </c>
      <c r="DA104">
        <f t="shared" ref="DA104" ca="1" si="27">IFERROR(INDEX($B$2:$CW$42, MATCH(DA$7+DK104+DK102,$A$2:$A$42,0), MATCH(DA46,$B$1:$CW$1,0)+SUMIFS($B$43:$CW$43,$B$1:$CW$1,DA46)*$DI46),0)</f>
        <v>0</v>
      </c>
      <c r="DH104">
        <f t="shared" ca="1" si="6"/>
        <v>2</v>
      </c>
      <c r="DI104" t="str">
        <f t="shared" ca="1" si="7"/>
        <v>Direct Hit</v>
      </c>
      <c r="DJ104">
        <f t="shared" si="8"/>
        <v>21</v>
      </c>
      <c r="DK104">
        <f t="shared" ca="1" si="10"/>
        <v>0</v>
      </c>
      <c r="DR104">
        <v>73</v>
      </c>
      <c r="DS104">
        <v>-4</v>
      </c>
      <c r="DT104">
        <v>96</v>
      </c>
      <c r="DU104">
        <v>1.5</v>
      </c>
      <c r="DV104" s="10" t="s">
        <v>48</v>
      </c>
    </row>
    <row r="105" spans="103:126" ht="15.75" thickBot="1" x14ac:dyDescent="0.3">
      <c r="CY105" s="1" t="s">
        <v>236</v>
      </c>
      <c r="CZ105" s="1" t="str">
        <f>$CZ$6</f>
        <v>Chester Wilkinson</v>
      </c>
      <c r="DA105">
        <f t="shared" ref="DA105" ca="1" si="28">IFERROR(INDEX($B$2:$CW$42, MATCH(DA$6+DK105+DK103,$A$2:$A$42,0), MATCH(DA47,$B$1:$CW$1,0)+SUMIFS($B$43:$CW$43,$B$1:$CW$1,DA47)*$DI47),0)</f>
        <v>0</v>
      </c>
      <c r="DH105">
        <f t="shared" ca="1" si="6"/>
        <v>1.5</v>
      </c>
      <c r="DI105" t="str">
        <f t="shared" ca="1" si="7"/>
        <v>Knocked Out Briefly</v>
      </c>
      <c r="DJ105">
        <f t="shared" si="8"/>
        <v>26</v>
      </c>
      <c r="DK105">
        <f t="shared" ca="1" si="10"/>
        <v>0</v>
      </c>
      <c r="DR105">
        <v>74</v>
      </c>
      <c r="DS105">
        <v>-4</v>
      </c>
      <c r="DT105">
        <v>97</v>
      </c>
      <c r="DU105">
        <v>1.5</v>
      </c>
      <c r="DV105" s="10" t="s">
        <v>48</v>
      </c>
    </row>
    <row r="106" spans="103:126" ht="15.75" thickBot="1" x14ac:dyDescent="0.3">
      <c r="CY106" s="1" t="s">
        <v>237</v>
      </c>
      <c r="CZ106" s="1" t="str">
        <f>$CZ$7</f>
        <v>Alexander Ashley</v>
      </c>
      <c r="DA106">
        <f t="shared" ref="DA106" ca="1" si="29">IFERROR(INDEX($B$2:$CW$42, MATCH(DA$7+DK106+DK104,$A$2:$A$42,0), MATCH(DA48,$B$1:$CW$1,0)+SUMIFS($B$43:$CW$43,$B$1:$CW$1,DA48)*$DI48),0)</f>
        <v>0</v>
      </c>
      <c r="DH106">
        <f t="shared" ca="1" si="6"/>
        <v>2</v>
      </c>
      <c r="DI106" t="str">
        <f t="shared" ca="1" si="7"/>
        <v>Direct Hit</v>
      </c>
      <c r="DJ106">
        <f t="shared" si="8"/>
        <v>21</v>
      </c>
      <c r="DK106">
        <f t="shared" ca="1" si="10"/>
        <v>0</v>
      </c>
      <c r="DR106">
        <v>75</v>
      </c>
      <c r="DS106">
        <v>-4</v>
      </c>
      <c r="DT106">
        <v>98</v>
      </c>
      <c r="DU106">
        <v>1.5</v>
      </c>
      <c r="DV106" s="10" t="s">
        <v>48</v>
      </c>
    </row>
    <row r="107" spans="103:126" ht="15.75" thickBot="1" x14ac:dyDescent="0.3">
      <c r="CY107" s="1" t="s">
        <v>238</v>
      </c>
      <c r="CZ107" s="1" t="str">
        <f>$CZ$6</f>
        <v>Chester Wilkinson</v>
      </c>
      <c r="DA107">
        <f t="shared" ref="DA107" ca="1" si="30">IFERROR(INDEX($B$2:$CW$42, MATCH(DA$6+DK107+DK105,$A$2:$A$42,0), MATCH(DA49,$B$1:$CW$1,0)+SUMIFS($B$43:$CW$43,$B$1:$CW$1,DA49)*$DI49),0)</f>
        <v>0</v>
      </c>
      <c r="DH107">
        <f t="shared" ca="1" si="6"/>
        <v>2</v>
      </c>
      <c r="DI107" t="str">
        <f t="shared" ca="1" si="7"/>
        <v>Direct Hit</v>
      </c>
      <c r="DJ107">
        <f t="shared" si="8"/>
        <v>26</v>
      </c>
      <c r="DK107">
        <f t="shared" ca="1" si="10"/>
        <v>0</v>
      </c>
      <c r="DR107">
        <v>76</v>
      </c>
      <c r="DS107">
        <v>-4</v>
      </c>
      <c r="DT107">
        <v>99</v>
      </c>
      <c r="DU107">
        <v>1.5</v>
      </c>
      <c r="DV107" s="10" t="s">
        <v>48</v>
      </c>
    </row>
    <row r="108" spans="103:126" ht="15" customHeight="1" x14ac:dyDescent="0.25">
      <c r="CY108" s="1" t="s">
        <v>239</v>
      </c>
      <c r="CZ108" s="1" t="str">
        <f>$CZ$7</f>
        <v>Alexander Ashley</v>
      </c>
      <c r="DA108">
        <f t="shared" ref="DA108" ca="1" si="31">IFERROR(INDEX($B$2:$CW$42, MATCH(DA$7+DK108+DK106,$A$2:$A$42,0), MATCH(DA50,$B$1:$CW$1,0)+SUMIFS($B$43:$CW$43,$B$1:$CW$1,DA50)*$DI50),0)</f>
        <v>0</v>
      </c>
      <c r="DH108">
        <f t="shared" ca="1" si="6"/>
        <v>2</v>
      </c>
      <c r="DI108" t="str">
        <f t="shared" ca="1" si="7"/>
        <v>Direct Hit</v>
      </c>
      <c r="DJ108">
        <f t="shared" si="8"/>
        <v>21</v>
      </c>
      <c r="DK108">
        <f t="shared" ca="1" si="10"/>
        <v>0</v>
      </c>
      <c r="DR108">
        <v>77</v>
      </c>
      <c r="DS108">
        <v>-4</v>
      </c>
    </row>
    <row r="109" spans="103:126" x14ac:dyDescent="0.25">
      <c r="CY109" s="1" t="s">
        <v>240</v>
      </c>
      <c r="CZ109" s="1" t="str">
        <f>$CZ$6</f>
        <v>Chester Wilkinson</v>
      </c>
      <c r="DA109">
        <f t="shared" ref="DA109" ca="1" si="32">IFERROR(INDEX($B$2:$CW$42, MATCH(DA$6+DK109+DK107,$A$2:$A$42,0), MATCH(DA51,$B$1:$CW$1,0)+SUMIFS($B$43:$CW$43,$B$1:$CW$1,DA51)*$DI51),0)</f>
        <v>0</v>
      </c>
      <c r="DH109">
        <f t="shared" ca="1" si="6"/>
        <v>1.7</v>
      </c>
      <c r="DI109" t="str">
        <f t="shared" ca="1" si="7"/>
        <v>Broken Rib</v>
      </c>
      <c r="DJ109">
        <f t="shared" si="8"/>
        <v>26</v>
      </c>
      <c r="DK109">
        <f t="shared" ca="1" si="10"/>
        <v>0</v>
      </c>
      <c r="DR109">
        <v>78</v>
      </c>
      <c r="DS109">
        <v>-4</v>
      </c>
    </row>
    <row r="110" spans="103:126" x14ac:dyDescent="0.25">
      <c r="CY110" s="1" t="s">
        <v>241</v>
      </c>
      <c r="CZ110" s="1" t="str">
        <f>$CZ$7</f>
        <v>Alexander Ashley</v>
      </c>
      <c r="DA110">
        <f t="shared" ref="DA110" ca="1" si="33">IFERROR(INDEX($B$2:$CW$42, MATCH(DA$7+DK110+DK108,$A$2:$A$42,0), MATCH(DA52,$B$1:$CW$1,0)+SUMIFS($B$43:$CW$43,$B$1:$CW$1,DA52)*$DI52),0)</f>
        <v>5</v>
      </c>
      <c r="DH110">
        <f t="shared" ca="1" si="6"/>
        <v>2</v>
      </c>
      <c r="DI110" t="str">
        <f t="shared" ca="1" si="7"/>
        <v>Collapsed Lung</v>
      </c>
      <c r="DJ110">
        <f t="shared" si="8"/>
        <v>21</v>
      </c>
      <c r="DK110">
        <f t="shared" ca="1" si="10"/>
        <v>0</v>
      </c>
      <c r="DR110">
        <v>79</v>
      </c>
      <c r="DS110">
        <v>-4</v>
      </c>
    </row>
    <row r="111" spans="103:126" x14ac:dyDescent="0.25">
      <c r="CY111" s="1" t="s">
        <v>242</v>
      </c>
      <c r="CZ111" s="1" t="str">
        <f>$CZ$6</f>
        <v>Chester Wilkinson</v>
      </c>
      <c r="DA111">
        <f t="shared" ref="DA111" ca="1" si="34">IFERROR(INDEX($B$2:$CW$42, MATCH(DA$6+DK111+DK109,$A$2:$A$42,0), MATCH(DA53,$B$1:$CW$1,0)+SUMIFS($B$43:$CW$43,$B$1:$CW$1,DA53)*$DI53),0)</f>
        <v>1</v>
      </c>
      <c r="DH111">
        <f t="shared" ca="1" si="6"/>
        <v>2</v>
      </c>
      <c r="DI111" t="str">
        <f t="shared" ca="1" si="7"/>
        <v>Direct Hit</v>
      </c>
      <c r="DJ111">
        <f t="shared" si="8"/>
        <v>26</v>
      </c>
      <c r="DK111">
        <f t="shared" ca="1" si="10"/>
        <v>0</v>
      </c>
      <c r="DR111">
        <v>80</v>
      </c>
      <c r="DS111">
        <v>-5</v>
      </c>
    </row>
    <row r="112" spans="103:126" x14ac:dyDescent="0.25">
      <c r="CY112" s="1" t="s">
        <v>243</v>
      </c>
      <c r="CZ112" s="1" t="str">
        <f>$CZ$7</f>
        <v>Alexander Ashley</v>
      </c>
      <c r="DA112">
        <f t="shared" ref="DA112" ca="1" si="35">IFERROR(INDEX($B$2:$CW$42, MATCH(DA$7+DK112+DK110,$A$2:$A$42,0), MATCH(DA54,$B$1:$CW$1,0)+SUMIFS($B$43:$CW$43,$B$1:$CW$1,DA54)*$DI54),0)</f>
        <v>1</v>
      </c>
      <c r="DH112">
        <f t="shared" ca="1" si="6"/>
        <v>2</v>
      </c>
      <c r="DI112" t="str">
        <f t="shared" ca="1" si="7"/>
        <v>Direct Hit</v>
      </c>
      <c r="DJ112">
        <f t="shared" si="8"/>
        <v>21</v>
      </c>
      <c r="DK112">
        <f t="shared" ca="1" si="10"/>
        <v>0</v>
      </c>
    </row>
    <row r="113" spans="103:119" x14ac:dyDescent="0.25">
      <c r="CY113" s="1" t="s">
        <v>244</v>
      </c>
      <c r="CZ113" s="1" t="str">
        <f>$CZ$6</f>
        <v>Chester Wilkinson</v>
      </c>
      <c r="DA113">
        <f t="shared" ref="DA113" ca="1" si="36">IFERROR(INDEX($B$2:$CW$42, MATCH(DA$6+DK113+DK111,$A$2:$A$42,0), MATCH(DA55,$B$1:$CW$1,0)+SUMIFS($B$43:$CW$43,$B$1:$CW$1,DA55)*$DI55),0)</f>
        <v>1</v>
      </c>
      <c r="DH113">
        <f t="shared" ca="1" si="6"/>
        <v>1.7</v>
      </c>
      <c r="DI113" t="str">
        <f t="shared" ca="1" si="7"/>
        <v>Broken Rib</v>
      </c>
      <c r="DJ113">
        <f t="shared" si="8"/>
        <v>26</v>
      </c>
      <c r="DK113">
        <f t="shared" ca="1" si="10"/>
        <v>0</v>
      </c>
    </row>
    <row r="114" spans="103:119" x14ac:dyDescent="0.25">
      <c r="CY114" s="1" t="s">
        <v>245</v>
      </c>
      <c r="CZ114" s="1" t="str">
        <f>$CZ$7</f>
        <v>Alexander Ashley</v>
      </c>
      <c r="DA114">
        <f t="shared" ref="DA114" ca="1" si="37">IFERROR(INDEX($B$2:$CW$42, MATCH(DA$7+DK114+DK112,$A$2:$A$42,0), MATCH(DA56,$B$1:$CW$1,0)+SUMIFS($B$43:$CW$43,$B$1:$CW$1,DA56)*$DI56),0)</f>
        <v>0</v>
      </c>
      <c r="DH114">
        <f t="shared" ca="1" si="6"/>
        <v>1.7</v>
      </c>
      <c r="DI114" t="str">
        <f t="shared" ca="1" si="7"/>
        <v>Broken Rib</v>
      </c>
      <c r="DJ114">
        <f t="shared" si="8"/>
        <v>21</v>
      </c>
      <c r="DK114">
        <f t="shared" ca="1" si="10"/>
        <v>0</v>
      </c>
    </row>
    <row r="115" spans="103:119" x14ac:dyDescent="0.25">
      <c r="CY115" s="1" t="s">
        <v>246</v>
      </c>
      <c r="CZ115" s="1" t="str">
        <f>$CZ$6</f>
        <v>Chester Wilkinson</v>
      </c>
      <c r="DA115">
        <f t="shared" ref="DA115" ca="1" si="38">IFERROR(INDEX($B$2:$CW$42, MATCH(DA$6+DK115+DK113,$A$2:$A$42,0), MATCH(DA57,$B$1:$CW$1,0)+SUMIFS($B$43:$CW$43,$B$1:$CW$1,DA57)*$DI57),0)</f>
        <v>0</v>
      </c>
      <c r="DH115">
        <f t="shared" ca="1" si="6"/>
        <v>2</v>
      </c>
      <c r="DI115" t="str">
        <f t="shared" ca="1" si="7"/>
        <v>Collapsed Lung</v>
      </c>
      <c r="DJ115">
        <f t="shared" si="8"/>
        <v>26</v>
      </c>
      <c r="DK115">
        <f t="shared" ca="1" si="10"/>
        <v>0</v>
      </c>
    </row>
    <row r="116" spans="103:119" x14ac:dyDescent="0.25">
      <c r="CY116" s="1" t="s">
        <v>247</v>
      </c>
      <c r="CZ116" s="1" t="str">
        <f>$CZ$7</f>
        <v>Alexander Ashley</v>
      </c>
      <c r="DA116">
        <f t="shared" ref="DA116" ca="1" si="39">IFERROR(INDEX($B$2:$CW$42, MATCH(DA$7+DK116+DK114,$A$2:$A$42,0), MATCH(DA58,$B$1:$CW$1,0)+SUMIFS($B$43:$CW$43,$B$1:$CW$1,DA58)*$DI58),0)</f>
        <v>0</v>
      </c>
      <c r="DH116">
        <f t="shared" ca="1" si="6"/>
        <v>2</v>
      </c>
      <c r="DI116" t="str">
        <f t="shared" ca="1" si="7"/>
        <v>Collapsed Lung</v>
      </c>
      <c r="DJ116">
        <f t="shared" si="8"/>
        <v>21</v>
      </c>
      <c r="DK116">
        <f t="shared" ca="1" si="10"/>
        <v>0</v>
      </c>
    </row>
    <row r="117" spans="103:119" x14ac:dyDescent="0.25">
      <c r="CY117" s="1" t="s">
        <v>248</v>
      </c>
      <c r="CZ117" s="1" t="str">
        <f>$CZ$6</f>
        <v>Chester Wilkinson</v>
      </c>
      <c r="DA117">
        <f t="shared" ref="DA117" ca="1" si="40">IFERROR(INDEX($B$2:$CW$42, MATCH(DA$6+DK117+DK115,$A$2:$A$42,0), MATCH(DA59,$B$1:$CW$1,0)+SUMIFS($B$43:$CW$43,$B$1:$CW$1,DA59)*$DI59),0)</f>
        <v>0</v>
      </c>
      <c r="DH117">
        <f t="shared" ca="1" si="6"/>
        <v>1.7</v>
      </c>
      <c r="DI117" t="str">
        <f t="shared" ca="1" si="7"/>
        <v>Broken Rib</v>
      </c>
      <c r="DJ117">
        <f t="shared" si="8"/>
        <v>26</v>
      </c>
      <c r="DK117">
        <f t="shared" ca="1" si="10"/>
        <v>0</v>
      </c>
    </row>
    <row r="118" spans="103:119" x14ac:dyDescent="0.25">
      <c r="CY118" s="1" t="s">
        <v>249</v>
      </c>
      <c r="CZ118" s="1" t="str">
        <f>$CZ$7</f>
        <v>Alexander Ashley</v>
      </c>
      <c r="DA118">
        <f t="shared" ref="DA118" ca="1" si="41">IFERROR(INDEX($B$2:$CW$42, MATCH(DA$7+DK118+DK116,$A$2:$A$42,0), MATCH(DA60,$B$1:$CW$1,0)+SUMIFS($B$43:$CW$43,$B$1:$CW$1,DA60)*$DI60),0)</f>
        <v>0</v>
      </c>
      <c r="DH118">
        <f t="shared" ca="1" si="6"/>
        <v>1.5</v>
      </c>
      <c r="DI118" t="str">
        <f t="shared" ca="1" si="7"/>
        <v>Knocked Out Briefly</v>
      </c>
      <c r="DJ118">
        <f t="shared" si="8"/>
        <v>21</v>
      </c>
      <c r="DK118">
        <f t="shared" ca="1" si="10"/>
        <v>0</v>
      </c>
    </row>
    <row r="122" spans="103:119" ht="26.25" x14ac:dyDescent="0.4">
      <c r="CY122" s="33" t="s">
        <v>121</v>
      </c>
      <c r="CZ122" s="33"/>
      <c r="DA122" s="33"/>
      <c r="DB122" s="33"/>
      <c r="DC122" s="33"/>
      <c r="DD122" s="33"/>
      <c r="DE122" s="33"/>
      <c r="DF122" s="33"/>
      <c r="DG122" s="33"/>
    </row>
    <row r="123" spans="103:119" ht="26.25" x14ac:dyDescent="0.4">
      <c r="CY123" s="33"/>
      <c r="CZ123" s="33"/>
      <c r="DA123" s="33"/>
      <c r="DB123" s="33"/>
      <c r="DC123" s="33"/>
      <c r="DD123" s="33"/>
      <c r="DE123" s="33"/>
      <c r="DF123" s="33"/>
      <c r="DG123" s="33"/>
    </row>
    <row r="124" spans="103:119" ht="45" x14ac:dyDescent="0.25">
      <c r="DA124" s="27" t="s">
        <v>89</v>
      </c>
      <c r="DB124" s="23" t="s">
        <v>91</v>
      </c>
      <c r="DC124" s="24" t="s">
        <v>90</v>
      </c>
      <c r="DD124" s="26" t="s">
        <v>104</v>
      </c>
      <c r="DE124" s="25" t="s">
        <v>99</v>
      </c>
      <c r="DF124" s="32" t="str">
        <f>_xlfn.CONCAT(CZ6," HP")</f>
        <v>Chester Wilkinson HP</v>
      </c>
      <c r="DG124" s="32" t="str">
        <f>_xlfn.CONCAT(CZ7," HP")</f>
        <v>Alexander Ashley HP</v>
      </c>
      <c r="DI124" t="s">
        <v>120</v>
      </c>
      <c r="DK124" t="s">
        <v>116</v>
      </c>
      <c r="DM124" t="s">
        <v>119</v>
      </c>
    </row>
    <row r="125" spans="103:119" x14ac:dyDescent="0.25">
      <c r="CY125" s="1" t="s">
        <v>10</v>
      </c>
      <c r="CZ125" s="1" t="str">
        <f>$CZ$6</f>
        <v>Chester Wilkinson</v>
      </c>
      <c r="DA125" t="str">
        <f ca="1">IF(OR(DF125="",DF125&lt;1),"",IF(DA69,"-","miss"))</f>
        <v>-</v>
      </c>
      <c r="DB125">
        <f ca="1">IF(DA69=1,DJ69,"0")*DI125</f>
        <v>0</v>
      </c>
      <c r="DC125">
        <f ca="1">IF(DA69=3,DJ69,"0")*DI125</f>
        <v>26</v>
      </c>
      <c r="DD125">
        <f ca="1">IF(DA69=5,ROUND(DJ69*DH69,0),"0")*DI125</f>
        <v>0</v>
      </c>
      <c r="DE125" t="str">
        <f ca="1">IF(OR(DF125="",DF125&lt;1),"",IF(DA69=5,DI69,""))</f>
        <v/>
      </c>
      <c r="DF125" s="1">
        <f>DI6+DJ6</f>
        <v>118</v>
      </c>
      <c r="DG125" s="1">
        <f>DI7+DJ7</f>
        <v>103</v>
      </c>
      <c r="DH125" t="str">
        <f t="shared" ref="DH125:DH141" si="42">IF(DH124="",IFERROR(_xlfn.IFS(DF125&lt;1,_xlfn.CONCAT($CZ$7," WINS!"),DG125&lt;1,_xlfn.CONCAT($CZ$6," WINS!")),"")," ")</f>
        <v/>
      </c>
      <c r="DI125">
        <f>IF(DH7&gt;DH6,0,1)</f>
        <v>1</v>
      </c>
    </row>
    <row r="126" spans="103:119" x14ac:dyDescent="0.25">
      <c r="CY126" s="1" t="s">
        <v>11</v>
      </c>
      <c r="CZ126" s="1" t="str">
        <f>$CZ$7</f>
        <v>Alexander Ashley</v>
      </c>
      <c r="DA126" t="str">
        <f t="shared" ref="DA126:DA174" ca="1" si="43">IF(OR(DF126="",DF126&lt;1),"",IF(DA70,"-","miss"))</f>
        <v>miss</v>
      </c>
      <c r="DB126">
        <f ca="1">IF(DA70=1,DJ70,"0")*DK126*DM126</f>
        <v>0</v>
      </c>
      <c r="DC126">
        <f ca="1">IF(DA70=3,DJ70,"0")*DK126*DM126</f>
        <v>0</v>
      </c>
      <c r="DD126">
        <f ca="1">IF(DA70=5,ROUND(DJ70*DH70,0),"0")*DK126*DM126</f>
        <v>0</v>
      </c>
      <c r="DE126" t="str">
        <f t="shared" ref="DE126:DE174" ca="1" si="44">IF(OR(DF126="",DF126&lt;1),"",IF(DA70=5,DI70,""))</f>
        <v/>
      </c>
      <c r="DF126" s="1">
        <f ca="1">IFERROR(IF(DG126&lt;1,"",DF125),"")</f>
        <v>118</v>
      </c>
      <c r="DG126" s="1">
        <f ca="1">IFERROR(DG125-DB125-DC125-DD125,"")</f>
        <v>77</v>
      </c>
      <c r="DH126" t="str">
        <f t="shared" ca="1" si="42"/>
        <v/>
      </c>
      <c r="DK126">
        <f ca="1">IF(AND(DE125=$DW$3),0,1)</f>
        <v>1</v>
      </c>
      <c r="DM126">
        <f ca="1">IF(AND(DE125=$DW$6),0,1)</f>
        <v>1</v>
      </c>
      <c r="DN126">
        <v>1</v>
      </c>
      <c r="DO126">
        <v>1</v>
      </c>
    </row>
    <row r="127" spans="103:119" x14ac:dyDescent="0.25">
      <c r="CY127" s="1" t="s">
        <v>12</v>
      </c>
      <c r="CZ127" s="1" t="str">
        <f>$CZ$6</f>
        <v>Chester Wilkinson</v>
      </c>
      <c r="DA127" t="str">
        <f t="shared" ca="1" si="43"/>
        <v>miss</v>
      </c>
      <c r="DB127">
        <f ca="1">IF(DA71=1,DJ71,"0")*DK127*DM127*DN127</f>
        <v>0</v>
      </c>
      <c r="DC127">
        <f ca="1">IF(DA71=3,DJ71,"0")*DK127*DM127*DN127</f>
        <v>0</v>
      </c>
      <c r="DD127">
        <f ca="1">IF(DA71=5,ROUND(DJ71*DH71,0),"0")*DK127*DM127*DN127</f>
        <v>0</v>
      </c>
      <c r="DE127" t="str">
        <f t="shared" ca="1" si="44"/>
        <v/>
      </c>
      <c r="DF127" s="1">
        <f ca="1">IFERROR(DF126-DB126-DC126-DD126,"")</f>
        <v>118</v>
      </c>
      <c r="DG127" s="1">
        <f ca="1">IF(DF127&lt;1,"",DG126)</f>
        <v>77</v>
      </c>
      <c r="DH127" t="str">
        <f t="shared" ca="1" si="42"/>
        <v/>
      </c>
      <c r="DK127">
        <f ca="1">IF(AND(DE126=$DW$3),0,1)</f>
        <v>1</v>
      </c>
      <c r="DM127">
        <f t="shared" ref="DM127:DM174" ca="1" si="45">IF(AND(DE126=$DW$6),0,1)</f>
        <v>1</v>
      </c>
      <c r="DN127">
        <v>1</v>
      </c>
      <c r="DO127">
        <v>1</v>
      </c>
    </row>
    <row r="128" spans="103:119" x14ac:dyDescent="0.25">
      <c r="CY128" s="1" t="s">
        <v>13</v>
      </c>
      <c r="CZ128" s="1" t="str">
        <f>$CZ$7</f>
        <v>Alexander Ashley</v>
      </c>
      <c r="DA128" t="str">
        <f t="shared" ca="1" si="43"/>
        <v>miss</v>
      </c>
      <c r="DB128">
        <f t="shared" ref="DB128:DB174" ca="1" si="46">IF(DA72=1,DJ72,"0")*DK128*DM128*DN128*DO128</f>
        <v>0</v>
      </c>
      <c r="DC128">
        <f t="shared" ref="DC128:DC174" ca="1" si="47">IF(DA72=3,DJ72,"0")*DK128*DM128*DN128*DO128</f>
        <v>0</v>
      </c>
      <c r="DD128">
        <f t="shared" ref="DD128:DD174" ca="1" si="48">IF(DA72=5,ROUND(DJ72*DH72,0),"0")*DK128*DM128*DN128*DO128</f>
        <v>0</v>
      </c>
      <c r="DE128" t="str">
        <f t="shared" ca="1" si="44"/>
        <v/>
      </c>
      <c r="DF128" s="1">
        <f ca="1">IFERROR(IF(DG128&lt;1,"",DF127),"")</f>
        <v>118</v>
      </c>
      <c r="DG128" s="1">
        <f ca="1">IFERROR(DG127-DB127-DC127-DD127,"")</f>
        <v>77</v>
      </c>
      <c r="DH128" t="str">
        <f t="shared" ca="1" si="42"/>
        <v/>
      </c>
      <c r="DK128">
        <f t="shared" ref="DK128:DK174" ca="1" si="49">IF(AND(DE127=$DW$3),0,1)</f>
        <v>1</v>
      </c>
      <c r="DM128">
        <f t="shared" ca="1" si="45"/>
        <v>1</v>
      </c>
      <c r="DN128">
        <f ca="1">DM126</f>
        <v>1</v>
      </c>
      <c r="DO128">
        <v>1</v>
      </c>
    </row>
    <row r="129" spans="103:119" x14ac:dyDescent="0.25">
      <c r="CY129" s="1" t="s">
        <v>14</v>
      </c>
      <c r="CZ129" s="1" t="str">
        <f>$CZ$6</f>
        <v>Chester Wilkinson</v>
      </c>
      <c r="DA129" t="str">
        <f t="shared" ca="1" si="43"/>
        <v>miss</v>
      </c>
      <c r="DB129">
        <f t="shared" ca="1" si="46"/>
        <v>0</v>
      </c>
      <c r="DC129">
        <f t="shared" ca="1" si="47"/>
        <v>0</v>
      </c>
      <c r="DD129">
        <f t="shared" ca="1" si="48"/>
        <v>0</v>
      </c>
      <c r="DE129" t="str">
        <f t="shared" ca="1" si="44"/>
        <v/>
      </c>
      <c r="DF129" s="1">
        <f ca="1">IFERROR(DF128-DB128-DC128-DD128,"")</f>
        <v>118</v>
      </c>
      <c r="DG129" s="1">
        <f ca="1">IF(DF129&lt;1,"",DG128)</f>
        <v>77</v>
      </c>
      <c r="DH129" t="str">
        <f t="shared" ca="1" si="42"/>
        <v/>
      </c>
      <c r="DK129">
        <f t="shared" ca="1" si="49"/>
        <v>1</v>
      </c>
      <c r="DM129">
        <f t="shared" ca="1" si="45"/>
        <v>1</v>
      </c>
      <c r="DN129">
        <f ca="1">DM127</f>
        <v>1</v>
      </c>
      <c r="DO129">
        <v>1</v>
      </c>
    </row>
    <row r="130" spans="103:119" x14ac:dyDescent="0.25">
      <c r="CY130" s="1" t="s">
        <v>15</v>
      </c>
      <c r="CZ130" s="1" t="str">
        <f>$CZ$7</f>
        <v>Alexander Ashley</v>
      </c>
      <c r="DA130" t="str">
        <f t="shared" ca="1" si="43"/>
        <v>-</v>
      </c>
      <c r="DB130">
        <f t="shared" ca="1" si="46"/>
        <v>21</v>
      </c>
      <c r="DC130">
        <f t="shared" ca="1" si="47"/>
        <v>0</v>
      </c>
      <c r="DD130">
        <f t="shared" ca="1" si="48"/>
        <v>0</v>
      </c>
      <c r="DE130" t="str">
        <f t="shared" ca="1" si="44"/>
        <v/>
      </c>
      <c r="DF130" s="1">
        <f ca="1">IFERROR(IF(DG130&lt;1,"",DF129),"")</f>
        <v>118</v>
      </c>
      <c r="DG130" s="1">
        <f ca="1">IFERROR(DG129-DB129-DC129-DD129,"")</f>
        <v>77</v>
      </c>
      <c r="DH130" t="str">
        <f t="shared" ca="1" si="42"/>
        <v/>
      </c>
      <c r="DK130">
        <f t="shared" ca="1" si="49"/>
        <v>1</v>
      </c>
      <c r="DM130">
        <f t="shared" ca="1" si="45"/>
        <v>1</v>
      </c>
      <c r="DN130">
        <f ca="1">DM128</f>
        <v>1</v>
      </c>
      <c r="DO130">
        <f ca="1">DM126</f>
        <v>1</v>
      </c>
    </row>
    <row r="131" spans="103:119" x14ac:dyDescent="0.25">
      <c r="CY131" s="1" t="s">
        <v>16</v>
      </c>
      <c r="CZ131" s="1" t="str">
        <f>$CZ$6</f>
        <v>Chester Wilkinson</v>
      </c>
      <c r="DA131" t="str">
        <f t="shared" ca="1" si="43"/>
        <v>miss</v>
      </c>
      <c r="DB131">
        <f t="shared" ca="1" si="46"/>
        <v>0</v>
      </c>
      <c r="DC131">
        <f t="shared" ca="1" si="47"/>
        <v>0</v>
      </c>
      <c r="DD131">
        <f t="shared" ca="1" si="48"/>
        <v>0</v>
      </c>
      <c r="DE131" t="str">
        <f t="shared" ca="1" si="44"/>
        <v/>
      </c>
      <c r="DF131" s="1">
        <f ca="1">IFERROR(DF130-DB130-DC130-DD130,"")</f>
        <v>97</v>
      </c>
      <c r="DG131" s="1">
        <f ca="1">IF(DF131&lt;1,"",DG130)</f>
        <v>77</v>
      </c>
      <c r="DH131" t="str">
        <f t="shared" ca="1" si="42"/>
        <v/>
      </c>
      <c r="DK131">
        <f t="shared" ca="1" si="49"/>
        <v>1</v>
      </c>
      <c r="DM131">
        <f t="shared" ca="1" si="45"/>
        <v>1</v>
      </c>
      <c r="DN131">
        <f t="shared" ref="DN131:DN174" ca="1" si="50">DM129</f>
        <v>1</v>
      </c>
      <c r="DO131">
        <f ca="1">DM127</f>
        <v>1</v>
      </c>
    </row>
    <row r="132" spans="103:119" x14ac:dyDescent="0.25">
      <c r="CY132" s="1" t="s">
        <v>17</v>
      </c>
      <c r="CZ132" s="1" t="str">
        <f>$CZ$7</f>
        <v>Alexander Ashley</v>
      </c>
      <c r="DA132" t="str">
        <f t="shared" ca="1" si="43"/>
        <v>-</v>
      </c>
      <c r="DB132">
        <f t="shared" ca="1" si="46"/>
        <v>21</v>
      </c>
      <c r="DC132">
        <f t="shared" ca="1" si="47"/>
        <v>0</v>
      </c>
      <c r="DD132">
        <f t="shared" ca="1" si="48"/>
        <v>0</v>
      </c>
      <c r="DE132" t="str">
        <f t="shared" ca="1" si="44"/>
        <v/>
      </c>
      <c r="DF132" s="1">
        <f ca="1">IFERROR(IF(DG132&lt;1,"",DF131),"")</f>
        <v>97</v>
      </c>
      <c r="DG132" s="1">
        <f ca="1">IFERROR(DG131-DB131-DC131-DD131,"")</f>
        <v>77</v>
      </c>
      <c r="DH132" t="str">
        <f t="shared" ca="1" si="42"/>
        <v/>
      </c>
      <c r="DK132">
        <f t="shared" ca="1" si="49"/>
        <v>1</v>
      </c>
      <c r="DM132">
        <f t="shared" ca="1" si="45"/>
        <v>1</v>
      </c>
      <c r="DN132">
        <f t="shared" ca="1" si="50"/>
        <v>1</v>
      </c>
      <c r="DO132">
        <f ca="1">DM128</f>
        <v>1</v>
      </c>
    </row>
    <row r="133" spans="103:119" x14ac:dyDescent="0.25">
      <c r="CY133" s="1" t="s">
        <v>18</v>
      </c>
      <c r="CZ133" s="1" t="str">
        <f>$CZ$6</f>
        <v>Chester Wilkinson</v>
      </c>
      <c r="DA133" t="str">
        <f t="shared" ca="1" si="43"/>
        <v>-</v>
      </c>
      <c r="DB133">
        <f t="shared" ca="1" si="46"/>
        <v>26</v>
      </c>
      <c r="DC133">
        <f t="shared" ca="1" si="47"/>
        <v>0</v>
      </c>
      <c r="DD133">
        <f t="shared" ca="1" si="48"/>
        <v>0</v>
      </c>
      <c r="DE133" t="str">
        <f t="shared" ca="1" si="44"/>
        <v/>
      </c>
      <c r="DF133" s="1">
        <f ca="1">IFERROR(DF132-DB132-DC132-DD132,"")</f>
        <v>76</v>
      </c>
      <c r="DG133" s="1">
        <f ca="1">IF(DF133&lt;1,"",DG132)</f>
        <v>77</v>
      </c>
      <c r="DH133" t="str">
        <f t="shared" ca="1" si="42"/>
        <v/>
      </c>
      <c r="DK133">
        <f t="shared" ca="1" si="49"/>
        <v>1</v>
      </c>
      <c r="DM133">
        <f t="shared" ca="1" si="45"/>
        <v>1</v>
      </c>
      <c r="DN133">
        <f t="shared" ca="1" si="50"/>
        <v>1</v>
      </c>
      <c r="DO133">
        <f t="shared" ref="DO133:DO174" ca="1" si="51">DM129</f>
        <v>1</v>
      </c>
    </row>
    <row r="134" spans="103:119" x14ac:dyDescent="0.25">
      <c r="CY134" s="1" t="s">
        <v>19</v>
      </c>
      <c r="CZ134" s="1" t="str">
        <f>$CZ$7</f>
        <v>Alexander Ashley</v>
      </c>
      <c r="DA134" t="str">
        <f t="shared" ca="1" si="43"/>
        <v>miss</v>
      </c>
      <c r="DB134">
        <f t="shared" ca="1" si="46"/>
        <v>0</v>
      </c>
      <c r="DC134">
        <f t="shared" ca="1" si="47"/>
        <v>0</v>
      </c>
      <c r="DD134">
        <f t="shared" ca="1" si="48"/>
        <v>0</v>
      </c>
      <c r="DE134" t="str">
        <f t="shared" ca="1" si="44"/>
        <v/>
      </c>
      <c r="DF134" s="1">
        <f ca="1">IFERROR(IF(DG134&lt;1,"",DF133),"")</f>
        <v>76</v>
      </c>
      <c r="DG134" s="1">
        <f ca="1">IFERROR(DG133-DB133-DC133-DD133,"")</f>
        <v>51</v>
      </c>
      <c r="DH134" t="str">
        <f t="shared" ca="1" si="42"/>
        <v/>
      </c>
      <c r="DK134">
        <f t="shared" ca="1" si="49"/>
        <v>1</v>
      </c>
      <c r="DM134">
        <f t="shared" ca="1" si="45"/>
        <v>1</v>
      </c>
      <c r="DN134">
        <f t="shared" ca="1" si="50"/>
        <v>1</v>
      </c>
      <c r="DO134">
        <f t="shared" ca="1" si="51"/>
        <v>1</v>
      </c>
    </row>
    <row r="135" spans="103:119" x14ac:dyDescent="0.25">
      <c r="CY135" s="1" t="s">
        <v>20</v>
      </c>
      <c r="CZ135" s="1" t="str">
        <f>$CZ$6</f>
        <v>Chester Wilkinson</v>
      </c>
      <c r="DA135" t="str">
        <f t="shared" ca="1" si="43"/>
        <v>-</v>
      </c>
      <c r="DB135">
        <f t="shared" ca="1" si="46"/>
        <v>26</v>
      </c>
      <c r="DC135">
        <f t="shared" ca="1" si="47"/>
        <v>0</v>
      </c>
      <c r="DD135">
        <f t="shared" ca="1" si="48"/>
        <v>0</v>
      </c>
      <c r="DE135" t="str">
        <f t="shared" ca="1" si="44"/>
        <v/>
      </c>
      <c r="DF135" s="1">
        <f ca="1">IFERROR(DF134-DB134-DC134-DD134,"")</f>
        <v>76</v>
      </c>
      <c r="DG135" s="1">
        <f ca="1">IF(DF135&lt;1,"",DG134)</f>
        <v>51</v>
      </c>
      <c r="DH135" t="str">
        <f t="shared" ca="1" si="42"/>
        <v/>
      </c>
      <c r="DK135">
        <f t="shared" ca="1" si="49"/>
        <v>1</v>
      </c>
      <c r="DM135">
        <f t="shared" ca="1" si="45"/>
        <v>1</v>
      </c>
      <c r="DN135">
        <f t="shared" ca="1" si="50"/>
        <v>1</v>
      </c>
      <c r="DO135">
        <f t="shared" ca="1" si="51"/>
        <v>1</v>
      </c>
    </row>
    <row r="136" spans="103:119" x14ac:dyDescent="0.25">
      <c r="CY136" s="1" t="s">
        <v>21</v>
      </c>
      <c r="CZ136" s="1" t="str">
        <f>$CZ$7</f>
        <v>Alexander Ashley</v>
      </c>
      <c r="DA136" t="str">
        <f t="shared" ca="1" si="43"/>
        <v>miss</v>
      </c>
      <c r="DB136">
        <f t="shared" ca="1" si="46"/>
        <v>0</v>
      </c>
      <c r="DC136">
        <f t="shared" ca="1" si="47"/>
        <v>0</v>
      </c>
      <c r="DD136">
        <f t="shared" ca="1" si="48"/>
        <v>0</v>
      </c>
      <c r="DE136" t="str">
        <f t="shared" ca="1" si="44"/>
        <v/>
      </c>
      <c r="DF136" s="1">
        <f ca="1">IFERROR(IF(DG136&lt;1,"",DF135),"")</f>
        <v>76</v>
      </c>
      <c r="DG136" s="1">
        <f ca="1">IFERROR(DG135-DB135-DC135-DD135,"")</f>
        <v>25</v>
      </c>
      <c r="DH136" t="str">
        <f t="shared" ca="1" si="42"/>
        <v/>
      </c>
      <c r="DK136">
        <f t="shared" ca="1" si="49"/>
        <v>1</v>
      </c>
      <c r="DM136">
        <f t="shared" ca="1" si="45"/>
        <v>1</v>
      </c>
      <c r="DN136">
        <f t="shared" ca="1" si="50"/>
        <v>1</v>
      </c>
      <c r="DO136">
        <f t="shared" ca="1" si="51"/>
        <v>1</v>
      </c>
    </row>
    <row r="137" spans="103:119" x14ac:dyDescent="0.25">
      <c r="CY137" s="1" t="s">
        <v>22</v>
      </c>
      <c r="CZ137" s="1" t="str">
        <f>$CZ$6</f>
        <v>Chester Wilkinson</v>
      </c>
      <c r="DA137" t="str">
        <f t="shared" ca="1" si="43"/>
        <v>-</v>
      </c>
      <c r="DB137">
        <f t="shared" ca="1" si="46"/>
        <v>0</v>
      </c>
      <c r="DC137">
        <f t="shared" ca="1" si="47"/>
        <v>26</v>
      </c>
      <c r="DD137">
        <f t="shared" ca="1" si="48"/>
        <v>0</v>
      </c>
      <c r="DE137" t="str">
        <f t="shared" ca="1" si="44"/>
        <v/>
      </c>
      <c r="DF137" s="1">
        <f ca="1">IFERROR(DF136-DB136-DC136-DD136,"")</f>
        <v>76</v>
      </c>
      <c r="DG137" s="1">
        <f ca="1">IF(DF137&lt;1,"",DG136)</f>
        <v>25</v>
      </c>
      <c r="DH137" t="str">
        <f t="shared" ca="1" si="42"/>
        <v/>
      </c>
      <c r="DK137">
        <f t="shared" ca="1" si="49"/>
        <v>1</v>
      </c>
      <c r="DM137">
        <f t="shared" ca="1" si="45"/>
        <v>1</v>
      </c>
      <c r="DN137">
        <f t="shared" ca="1" si="50"/>
        <v>1</v>
      </c>
      <c r="DO137">
        <f t="shared" ca="1" si="51"/>
        <v>1</v>
      </c>
    </row>
    <row r="138" spans="103:119" x14ac:dyDescent="0.25">
      <c r="CY138" s="1" t="s">
        <v>23</v>
      </c>
      <c r="CZ138" s="1" t="str">
        <f>$CZ$7</f>
        <v>Alexander Ashley</v>
      </c>
      <c r="DA138" t="str">
        <f t="shared" ca="1" si="43"/>
        <v/>
      </c>
      <c r="DB138">
        <f t="shared" ca="1" si="46"/>
        <v>21</v>
      </c>
      <c r="DC138">
        <f t="shared" ca="1" si="47"/>
        <v>0</v>
      </c>
      <c r="DD138">
        <f t="shared" ca="1" si="48"/>
        <v>0</v>
      </c>
      <c r="DE138" t="str">
        <f t="shared" ca="1" si="44"/>
        <v/>
      </c>
      <c r="DF138" s="1" t="str">
        <f ca="1">IFERROR(IF(DG138&lt;1,"",DF137),"")</f>
        <v/>
      </c>
      <c r="DG138" s="1">
        <f ca="1">IFERROR(DG137-DB137-DC137-DD137,"")</f>
        <v>-1</v>
      </c>
      <c r="DH138" t="str">
        <f t="shared" ca="1" si="42"/>
        <v>Chester Wilkinson WINS!</v>
      </c>
      <c r="DK138">
        <f t="shared" ca="1" si="49"/>
        <v>1</v>
      </c>
      <c r="DM138">
        <f t="shared" ca="1" si="45"/>
        <v>1</v>
      </c>
      <c r="DN138">
        <f t="shared" ca="1" si="50"/>
        <v>1</v>
      </c>
      <c r="DO138">
        <f t="shared" ca="1" si="51"/>
        <v>1</v>
      </c>
    </row>
    <row r="139" spans="103:119" x14ac:dyDescent="0.25">
      <c r="CY139" s="1" t="s">
        <v>92</v>
      </c>
      <c r="CZ139" s="1" t="str">
        <f>$CZ$6</f>
        <v>Chester Wilkinson</v>
      </c>
      <c r="DA139" t="str">
        <f t="shared" ca="1" si="43"/>
        <v/>
      </c>
      <c r="DB139">
        <f t="shared" ca="1" si="46"/>
        <v>0</v>
      </c>
      <c r="DC139">
        <f t="shared" ca="1" si="47"/>
        <v>0</v>
      </c>
      <c r="DD139">
        <f t="shared" ca="1" si="48"/>
        <v>0</v>
      </c>
      <c r="DE139" t="str">
        <f t="shared" ca="1" si="44"/>
        <v/>
      </c>
      <c r="DF139" s="1" t="str">
        <f ca="1">IFERROR(DF138-DB138-DC138-DD138,"")</f>
        <v/>
      </c>
      <c r="DG139" s="1">
        <f ca="1">IF(DF139&lt;1,"",DG138)</f>
        <v>-1</v>
      </c>
      <c r="DH139" t="str">
        <f t="shared" ca="1" si="42"/>
        <v xml:space="preserve"> </v>
      </c>
      <c r="DK139">
        <f t="shared" ca="1" si="49"/>
        <v>1</v>
      </c>
      <c r="DM139">
        <f t="shared" ca="1" si="45"/>
        <v>1</v>
      </c>
      <c r="DN139">
        <f t="shared" ca="1" si="50"/>
        <v>1</v>
      </c>
      <c r="DO139">
        <f t="shared" ca="1" si="51"/>
        <v>1</v>
      </c>
    </row>
    <row r="140" spans="103:119" x14ac:dyDescent="0.25">
      <c r="CY140" s="1" t="s">
        <v>93</v>
      </c>
      <c r="CZ140" s="1" t="str">
        <f>$CZ$7</f>
        <v>Alexander Ashley</v>
      </c>
      <c r="DA140" t="str">
        <f t="shared" ca="1" si="43"/>
        <v/>
      </c>
      <c r="DB140">
        <f t="shared" ca="1" si="46"/>
        <v>0</v>
      </c>
      <c r="DC140">
        <f t="shared" ca="1" si="47"/>
        <v>0</v>
      </c>
      <c r="DD140">
        <f t="shared" ca="1" si="48"/>
        <v>0</v>
      </c>
      <c r="DE140" t="str">
        <f t="shared" ca="1" si="44"/>
        <v/>
      </c>
      <c r="DF140" s="1" t="str">
        <f ca="1">IFERROR(IF(DG140&lt;1,"",DF139),"")</f>
        <v/>
      </c>
      <c r="DG140" s="1">
        <f ca="1">IFERROR(DG139-DB139-DC139-DD139,"")</f>
        <v>-1</v>
      </c>
      <c r="DH140" t="str">
        <f t="shared" ca="1" si="42"/>
        <v xml:space="preserve"> </v>
      </c>
      <c r="DK140">
        <f t="shared" ca="1" si="49"/>
        <v>1</v>
      </c>
      <c r="DM140">
        <f t="shared" ca="1" si="45"/>
        <v>1</v>
      </c>
      <c r="DN140">
        <f t="shared" ca="1" si="50"/>
        <v>1</v>
      </c>
      <c r="DO140">
        <f t="shared" ca="1" si="51"/>
        <v>1</v>
      </c>
    </row>
    <row r="141" spans="103:119" x14ac:dyDescent="0.25">
      <c r="CY141" s="1" t="s">
        <v>94</v>
      </c>
      <c r="CZ141" s="1" t="str">
        <f>$CZ$6</f>
        <v>Chester Wilkinson</v>
      </c>
      <c r="DA141" t="str">
        <f t="shared" ca="1" si="43"/>
        <v/>
      </c>
      <c r="DB141">
        <f t="shared" ca="1" si="46"/>
        <v>0</v>
      </c>
      <c r="DC141">
        <f t="shared" ca="1" si="47"/>
        <v>26</v>
      </c>
      <c r="DD141">
        <f t="shared" ca="1" si="48"/>
        <v>0</v>
      </c>
      <c r="DE141" t="str">
        <f t="shared" ca="1" si="44"/>
        <v/>
      </c>
      <c r="DF141" s="1" t="str">
        <f ca="1">IFERROR(DF140-DB140-DC140-DD140,"")</f>
        <v/>
      </c>
      <c r="DG141" s="1">
        <f ca="1">IF(DF141&lt;1,"",DG140)</f>
        <v>-1</v>
      </c>
      <c r="DH141" t="str">
        <f t="shared" ca="1" si="42"/>
        <v xml:space="preserve"> </v>
      </c>
      <c r="DK141">
        <f t="shared" ca="1" si="49"/>
        <v>1</v>
      </c>
      <c r="DM141">
        <f t="shared" ca="1" si="45"/>
        <v>1</v>
      </c>
      <c r="DN141">
        <f t="shared" ca="1" si="50"/>
        <v>1</v>
      </c>
      <c r="DO141">
        <f t="shared" ca="1" si="51"/>
        <v>1</v>
      </c>
    </row>
    <row r="142" spans="103:119" x14ac:dyDescent="0.25">
      <c r="CY142" s="1" t="s">
        <v>95</v>
      </c>
      <c r="CZ142" s="1" t="str">
        <f>$CZ$7</f>
        <v>Alexander Ashley</v>
      </c>
      <c r="DA142" t="str">
        <f t="shared" ca="1" si="43"/>
        <v/>
      </c>
      <c r="DB142">
        <f t="shared" ca="1" si="46"/>
        <v>21</v>
      </c>
      <c r="DC142">
        <f t="shared" ca="1" si="47"/>
        <v>0</v>
      </c>
      <c r="DD142">
        <f t="shared" ca="1" si="48"/>
        <v>0</v>
      </c>
      <c r="DE142" t="str">
        <f t="shared" ca="1" si="44"/>
        <v/>
      </c>
      <c r="DF142" s="1" t="str">
        <f ca="1">IFERROR(IF(DG142&lt;1,"",DF141),"")</f>
        <v/>
      </c>
      <c r="DG142" s="1">
        <f ca="1">IFERROR(DG141-DB141-DC141-DD141,"")</f>
        <v>-27</v>
      </c>
      <c r="DH142" t="str">
        <f ca="1">IF(DH141="",IFERROR(_xlfn.IFS(DF142&lt;1,_xlfn.CONCAT($CZ$7," WINS!"),DG142&lt;1,_xlfn.CONCAT($CZ$6," WINS!")),"")," ")</f>
        <v xml:space="preserve"> </v>
      </c>
      <c r="DK142">
        <f t="shared" ca="1" si="49"/>
        <v>1</v>
      </c>
      <c r="DM142">
        <f t="shared" ca="1" si="45"/>
        <v>1</v>
      </c>
      <c r="DN142">
        <f t="shared" ca="1" si="50"/>
        <v>1</v>
      </c>
      <c r="DO142">
        <f t="shared" ca="1" si="51"/>
        <v>1</v>
      </c>
    </row>
    <row r="143" spans="103:119" x14ac:dyDescent="0.25">
      <c r="CY143" s="1" t="s">
        <v>96</v>
      </c>
      <c r="CZ143" s="1" t="str">
        <f>$CZ$6</f>
        <v>Chester Wilkinson</v>
      </c>
      <c r="DA143" t="str">
        <f t="shared" ca="1" si="43"/>
        <v/>
      </c>
      <c r="DB143">
        <f t="shared" ca="1" si="46"/>
        <v>0</v>
      </c>
      <c r="DC143">
        <f t="shared" ca="1" si="47"/>
        <v>0</v>
      </c>
      <c r="DD143">
        <f t="shared" ca="1" si="48"/>
        <v>0</v>
      </c>
      <c r="DE143" t="str">
        <f t="shared" ca="1" si="44"/>
        <v/>
      </c>
      <c r="DF143" s="1" t="str">
        <f ca="1">IFERROR(DF142-DB142-DC142-DD142,"")</f>
        <v/>
      </c>
      <c r="DG143" s="1">
        <f ca="1">IF(DF143&lt;1,"",DG142)</f>
        <v>-27</v>
      </c>
      <c r="DH143" t="str">
        <f t="shared" ref="DH143:DH155" ca="1" si="52">IF(DH142="",IFERROR(_xlfn.IFS(DF143&lt;1,_xlfn.CONCAT($CZ$7," WINS!"),DG143&lt;1,_xlfn.CONCAT($CZ$6," WINS!")),"")," ")</f>
        <v xml:space="preserve"> </v>
      </c>
      <c r="DK143">
        <f t="shared" ca="1" si="49"/>
        <v>1</v>
      </c>
      <c r="DM143">
        <f t="shared" ca="1" si="45"/>
        <v>1</v>
      </c>
      <c r="DN143">
        <f t="shared" ca="1" si="50"/>
        <v>1</v>
      </c>
      <c r="DO143">
        <f t="shared" ca="1" si="51"/>
        <v>1</v>
      </c>
    </row>
    <row r="144" spans="103:119" x14ac:dyDescent="0.25">
      <c r="CY144" s="1" t="s">
        <v>97</v>
      </c>
      <c r="CZ144" s="1" t="str">
        <f>$CZ$7</f>
        <v>Alexander Ashley</v>
      </c>
      <c r="DA144" t="str">
        <f t="shared" ca="1" si="43"/>
        <v/>
      </c>
      <c r="DB144">
        <f t="shared" ca="1" si="46"/>
        <v>0</v>
      </c>
      <c r="DC144">
        <f t="shared" ca="1" si="47"/>
        <v>0</v>
      </c>
      <c r="DD144">
        <f t="shared" ca="1" si="48"/>
        <v>0</v>
      </c>
      <c r="DE144" t="str">
        <f t="shared" ca="1" si="44"/>
        <v/>
      </c>
      <c r="DF144" s="1" t="str">
        <f ca="1">IFERROR(IF(DG144&lt;1,"",DF143),"")</f>
        <v/>
      </c>
      <c r="DG144" s="1">
        <f ca="1">IFERROR(DG143-DB143-DC143-DD143,"")</f>
        <v>-27</v>
      </c>
      <c r="DH144" t="str">
        <f t="shared" ca="1" si="52"/>
        <v xml:space="preserve"> </v>
      </c>
      <c r="DK144">
        <f t="shared" ca="1" si="49"/>
        <v>1</v>
      </c>
      <c r="DM144">
        <f t="shared" ca="1" si="45"/>
        <v>1</v>
      </c>
      <c r="DN144">
        <f t="shared" ca="1" si="50"/>
        <v>1</v>
      </c>
      <c r="DO144">
        <f t="shared" ca="1" si="51"/>
        <v>1</v>
      </c>
    </row>
    <row r="145" spans="103:119" x14ac:dyDescent="0.25">
      <c r="CY145" s="1" t="s">
        <v>98</v>
      </c>
      <c r="CZ145" s="1" t="str">
        <f>$CZ$6</f>
        <v>Chester Wilkinson</v>
      </c>
      <c r="DA145" t="str">
        <f t="shared" ca="1" si="43"/>
        <v/>
      </c>
      <c r="DB145">
        <f t="shared" ca="1" si="46"/>
        <v>0</v>
      </c>
      <c r="DC145">
        <f t="shared" ca="1" si="47"/>
        <v>0</v>
      </c>
      <c r="DD145">
        <f t="shared" ca="1" si="48"/>
        <v>0</v>
      </c>
      <c r="DE145" t="str">
        <f t="shared" ca="1" si="44"/>
        <v/>
      </c>
      <c r="DF145" s="1" t="str">
        <f ca="1">IFERROR(DF144-DB144-DC144-DD144,"")</f>
        <v/>
      </c>
      <c r="DG145" s="1">
        <f ca="1">IF(DF145&lt;1,"",DG144)</f>
        <v>-27</v>
      </c>
      <c r="DH145" t="str">
        <f t="shared" ca="1" si="52"/>
        <v xml:space="preserve"> </v>
      </c>
      <c r="DK145">
        <f t="shared" ca="1" si="49"/>
        <v>1</v>
      </c>
      <c r="DM145">
        <f t="shared" ca="1" si="45"/>
        <v>1</v>
      </c>
      <c r="DN145">
        <f t="shared" ca="1" si="50"/>
        <v>1</v>
      </c>
      <c r="DO145">
        <f t="shared" ca="1" si="51"/>
        <v>1</v>
      </c>
    </row>
    <row r="146" spans="103:119" x14ac:dyDescent="0.25">
      <c r="CY146" s="1" t="s">
        <v>107</v>
      </c>
      <c r="CZ146" s="1" t="str">
        <f>$CZ$7</f>
        <v>Alexander Ashley</v>
      </c>
      <c r="DA146" t="str">
        <f t="shared" ca="1" si="43"/>
        <v/>
      </c>
      <c r="DB146">
        <f t="shared" ca="1" si="46"/>
        <v>0</v>
      </c>
      <c r="DC146">
        <f t="shared" ca="1" si="47"/>
        <v>21</v>
      </c>
      <c r="DD146">
        <f t="shared" ca="1" si="48"/>
        <v>0</v>
      </c>
      <c r="DE146" t="str">
        <f t="shared" ca="1" si="44"/>
        <v/>
      </c>
      <c r="DF146" s="1" t="str">
        <f ca="1">IFERROR(IF(DG146&lt;1,"",DF145),"")</f>
        <v/>
      </c>
      <c r="DG146" s="1">
        <f ca="1">IFERROR(DG145-DB145-DC145-DD145,"")</f>
        <v>-27</v>
      </c>
      <c r="DH146" t="str">
        <f t="shared" ca="1" si="52"/>
        <v xml:space="preserve"> </v>
      </c>
      <c r="DK146">
        <f t="shared" ca="1" si="49"/>
        <v>1</v>
      </c>
      <c r="DM146">
        <f t="shared" ca="1" si="45"/>
        <v>1</v>
      </c>
      <c r="DN146">
        <f t="shared" ca="1" si="50"/>
        <v>1</v>
      </c>
      <c r="DO146">
        <f t="shared" ca="1" si="51"/>
        <v>1</v>
      </c>
    </row>
    <row r="147" spans="103:119" x14ac:dyDescent="0.25">
      <c r="CY147" s="1" t="s">
        <v>108</v>
      </c>
      <c r="CZ147" s="1" t="str">
        <f>$CZ$6</f>
        <v>Chester Wilkinson</v>
      </c>
      <c r="DA147" t="str">
        <f t="shared" ca="1" si="43"/>
        <v/>
      </c>
      <c r="DB147">
        <f t="shared" ca="1" si="46"/>
        <v>26</v>
      </c>
      <c r="DC147">
        <f t="shared" ca="1" si="47"/>
        <v>0</v>
      </c>
      <c r="DD147">
        <f t="shared" ca="1" si="48"/>
        <v>0</v>
      </c>
      <c r="DE147" t="str">
        <f t="shared" ca="1" si="44"/>
        <v/>
      </c>
      <c r="DF147" s="1" t="str">
        <f ca="1">IFERROR(DF146-DB146-DC146-DD146,"")</f>
        <v/>
      </c>
      <c r="DG147" s="1">
        <f ca="1">IF(DF147&lt;1,"",DG146)</f>
        <v>-27</v>
      </c>
      <c r="DH147" t="str">
        <f t="shared" ca="1" si="52"/>
        <v xml:space="preserve"> </v>
      </c>
      <c r="DK147">
        <f t="shared" ca="1" si="49"/>
        <v>1</v>
      </c>
      <c r="DM147">
        <f t="shared" ca="1" si="45"/>
        <v>1</v>
      </c>
      <c r="DN147">
        <f t="shared" ca="1" si="50"/>
        <v>1</v>
      </c>
      <c r="DO147">
        <f t="shared" ca="1" si="51"/>
        <v>1</v>
      </c>
    </row>
    <row r="148" spans="103:119" x14ac:dyDescent="0.25">
      <c r="CY148" s="1" t="s">
        <v>109</v>
      </c>
      <c r="CZ148" s="1" t="str">
        <f>$CZ$7</f>
        <v>Alexander Ashley</v>
      </c>
      <c r="DA148" t="str">
        <f t="shared" ca="1" si="43"/>
        <v/>
      </c>
      <c r="DB148">
        <f t="shared" ca="1" si="46"/>
        <v>0</v>
      </c>
      <c r="DC148">
        <f t="shared" ca="1" si="47"/>
        <v>21</v>
      </c>
      <c r="DD148">
        <f t="shared" ca="1" si="48"/>
        <v>0</v>
      </c>
      <c r="DE148" t="str">
        <f t="shared" ca="1" si="44"/>
        <v/>
      </c>
      <c r="DF148" s="1" t="str">
        <f ca="1">IFERROR(IF(DG148&lt;1,"",DF147),"")</f>
        <v/>
      </c>
      <c r="DG148" s="1">
        <f ca="1">IFERROR(DG147-DB147-DC147-DD147,"")</f>
        <v>-53</v>
      </c>
      <c r="DH148" t="str">
        <f t="shared" ca="1" si="52"/>
        <v xml:space="preserve"> </v>
      </c>
      <c r="DK148">
        <f t="shared" ca="1" si="49"/>
        <v>1</v>
      </c>
      <c r="DM148">
        <f t="shared" ca="1" si="45"/>
        <v>1</v>
      </c>
      <c r="DN148">
        <f t="shared" ca="1" si="50"/>
        <v>1</v>
      </c>
      <c r="DO148">
        <f t="shared" ca="1" si="51"/>
        <v>1</v>
      </c>
    </row>
    <row r="149" spans="103:119" x14ac:dyDescent="0.25">
      <c r="CY149" s="1" t="s">
        <v>110</v>
      </c>
      <c r="CZ149" s="1" t="str">
        <f>$CZ$6</f>
        <v>Chester Wilkinson</v>
      </c>
      <c r="DA149" t="str">
        <f t="shared" ca="1" si="43"/>
        <v/>
      </c>
      <c r="DB149">
        <f t="shared" ca="1" si="46"/>
        <v>0</v>
      </c>
      <c r="DC149">
        <f t="shared" ca="1" si="47"/>
        <v>0</v>
      </c>
      <c r="DD149">
        <f t="shared" ca="1" si="48"/>
        <v>0</v>
      </c>
      <c r="DE149" t="str">
        <f t="shared" ca="1" si="44"/>
        <v/>
      </c>
      <c r="DF149" s="1" t="str">
        <f ca="1">IFERROR(DF148-DB148-DC148-DD148,"")</f>
        <v/>
      </c>
      <c r="DG149" s="1">
        <f ca="1">IF(DF149&lt;1,"",DG148)</f>
        <v>-53</v>
      </c>
      <c r="DH149" t="str">
        <f t="shared" ca="1" si="52"/>
        <v xml:space="preserve"> </v>
      </c>
      <c r="DK149">
        <f t="shared" ca="1" si="49"/>
        <v>1</v>
      </c>
      <c r="DM149">
        <f t="shared" ca="1" si="45"/>
        <v>1</v>
      </c>
      <c r="DN149">
        <f t="shared" ca="1" si="50"/>
        <v>1</v>
      </c>
      <c r="DO149">
        <f t="shared" ca="1" si="51"/>
        <v>1</v>
      </c>
    </row>
    <row r="150" spans="103:119" x14ac:dyDescent="0.25">
      <c r="CY150" s="1" t="s">
        <v>111</v>
      </c>
      <c r="CZ150" s="1" t="str">
        <f>$CZ$7</f>
        <v>Alexander Ashley</v>
      </c>
      <c r="DA150" t="str">
        <f t="shared" ca="1" si="43"/>
        <v/>
      </c>
      <c r="DB150">
        <f t="shared" ca="1" si="46"/>
        <v>0</v>
      </c>
      <c r="DC150">
        <f t="shared" ca="1" si="47"/>
        <v>0</v>
      </c>
      <c r="DD150">
        <f t="shared" ca="1" si="48"/>
        <v>0</v>
      </c>
      <c r="DE150" t="str">
        <f t="shared" ca="1" si="44"/>
        <v/>
      </c>
      <c r="DF150" s="1" t="str">
        <f ca="1">IFERROR(IF(DG150&lt;1,"",DF149),"")</f>
        <v/>
      </c>
      <c r="DG150" s="1">
        <f ca="1">IFERROR(DG149-DB149-DC149-DD149,"")</f>
        <v>-53</v>
      </c>
      <c r="DH150" t="str">
        <f t="shared" ca="1" si="52"/>
        <v xml:space="preserve"> </v>
      </c>
      <c r="DK150">
        <f t="shared" ca="1" si="49"/>
        <v>1</v>
      </c>
      <c r="DM150">
        <f t="shared" ca="1" si="45"/>
        <v>1</v>
      </c>
      <c r="DN150">
        <f t="shared" ca="1" si="50"/>
        <v>1</v>
      </c>
      <c r="DO150">
        <f t="shared" ca="1" si="51"/>
        <v>1</v>
      </c>
    </row>
    <row r="151" spans="103:119" x14ac:dyDescent="0.25">
      <c r="CY151" s="1" t="s">
        <v>112</v>
      </c>
      <c r="CZ151" s="1" t="str">
        <f>$CZ$6</f>
        <v>Chester Wilkinson</v>
      </c>
      <c r="DA151" t="str">
        <f t="shared" ca="1" si="43"/>
        <v/>
      </c>
      <c r="DB151">
        <f t="shared" ca="1" si="46"/>
        <v>0</v>
      </c>
      <c r="DC151">
        <f t="shared" ca="1" si="47"/>
        <v>0</v>
      </c>
      <c r="DD151">
        <f t="shared" ca="1" si="48"/>
        <v>0</v>
      </c>
      <c r="DE151" t="str">
        <f t="shared" ca="1" si="44"/>
        <v/>
      </c>
      <c r="DF151" s="1" t="str">
        <f ca="1">IFERROR(DF150-DB150-DC150-DD150,"")</f>
        <v/>
      </c>
      <c r="DG151" s="1">
        <f ca="1">IF(DF151&lt;1,"",DG150)</f>
        <v>-53</v>
      </c>
      <c r="DH151" t="str">
        <f t="shared" ca="1" si="52"/>
        <v xml:space="preserve"> </v>
      </c>
      <c r="DK151">
        <f t="shared" ca="1" si="49"/>
        <v>1</v>
      </c>
      <c r="DM151">
        <f t="shared" ca="1" si="45"/>
        <v>1</v>
      </c>
      <c r="DN151">
        <f t="shared" ca="1" si="50"/>
        <v>1</v>
      </c>
      <c r="DO151">
        <f t="shared" ca="1" si="51"/>
        <v>1</v>
      </c>
    </row>
    <row r="152" spans="103:119" x14ac:dyDescent="0.25">
      <c r="CY152" s="1" t="s">
        <v>113</v>
      </c>
      <c r="CZ152" s="1" t="str">
        <f>$CZ$7</f>
        <v>Alexander Ashley</v>
      </c>
      <c r="DA152" t="str">
        <f t="shared" ca="1" si="43"/>
        <v/>
      </c>
      <c r="DB152">
        <f t="shared" ca="1" si="46"/>
        <v>0</v>
      </c>
      <c r="DC152">
        <f t="shared" ca="1" si="47"/>
        <v>0</v>
      </c>
      <c r="DD152">
        <f t="shared" ca="1" si="48"/>
        <v>0</v>
      </c>
      <c r="DE152" t="str">
        <f t="shared" ca="1" si="44"/>
        <v/>
      </c>
      <c r="DF152" s="1" t="str">
        <f ca="1">IFERROR(IF(DG152&lt;1,"",DF151),"")</f>
        <v/>
      </c>
      <c r="DG152" s="1">
        <f ca="1">IFERROR(DG151-DB151-DC151-DD151,"")</f>
        <v>-53</v>
      </c>
      <c r="DH152" t="str">
        <f t="shared" ca="1" si="52"/>
        <v xml:space="preserve"> </v>
      </c>
      <c r="DK152">
        <f t="shared" ca="1" si="49"/>
        <v>1</v>
      </c>
      <c r="DM152">
        <f t="shared" ca="1" si="45"/>
        <v>1</v>
      </c>
      <c r="DN152">
        <f t="shared" ca="1" si="50"/>
        <v>1</v>
      </c>
      <c r="DO152">
        <f t="shared" ca="1" si="51"/>
        <v>1</v>
      </c>
    </row>
    <row r="153" spans="103:119" x14ac:dyDescent="0.25">
      <c r="CY153" s="1" t="s">
        <v>114</v>
      </c>
      <c r="CZ153" s="1" t="str">
        <f>$CZ$6</f>
        <v>Chester Wilkinson</v>
      </c>
      <c r="DA153" t="str">
        <f t="shared" ca="1" si="43"/>
        <v/>
      </c>
      <c r="DB153">
        <f t="shared" ca="1" si="46"/>
        <v>0</v>
      </c>
      <c r="DC153">
        <f t="shared" ca="1" si="47"/>
        <v>0</v>
      </c>
      <c r="DD153">
        <f t="shared" ca="1" si="48"/>
        <v>0</v>
      </c>
      <c r="DE153" t="str">
        <f t="shared" ca="1" si="44"/>
        <v/>
      </c>
      <c r="DF153" s="1" t="str">
        <f ca="1">IFERROR(DF152-DB152-DC152-DD152,"")</f>
        <v/>
      </c>
      <c r="DG153" s="1">
        <f ca="1">IF(DF153&lt;1,"",DG152)</f>
        <v>-53</v>
      </c>
      <c r="DH153" t="str">
        <f t="shared" ca="1" si="52"/>
        <v xml:space="preserve"> </v>
      </c>
      <c r="DK153">
        <f t="shared" ca="1" si="49"/>
        <v>1</v>
      </c>
      <c r="DM153">
        <f t="shared" ca="1" si="45"/>
        <v>1</v>
      </c>
      <c r="DN153">
        <f t="shared" ca="1" si="50"/>
        <v>1</v>
      </c>
      <c r="DO153">
        <f t="shared" ca="1" si="51"/>
        <v>1</v>
      </c>
    </row>
    <row r="154" spans="103:119" x14ac:dyDescent="0.25">
      <c r="CY154" s="1" t="s">
        <v>115</v>
      </c>
      <c r="CZ154" s="1" t="str">
        <f>$CZ$7</f>
        <v>Alexander Ashley</v>
      </c>
      <c r="DA154" t="str">
        <f t="shared" ca="1" si="43"/>
        <v/>
      </c>
      <c r="DB154">
        <f t="shared" ca="1" si="46"/>
        <v>21</v>
      </c>
      <c r="DC154">
        <f t="shared" ca="1" si="47"/>
        <v>0</v>
      </c>
      <c r="DD154">
        <f t="shared" ca="1" si="48"/>
        <v>0</v>
      </c>
      <c r="DE154" t="str">
        <f t="shared" ca="1" si="44"/>
        <v/>
      </c>
      <c r="DF154" s="1" t="str">
        <f ca="1">IFERROR(IF(DG154&lt;1,"",DF153),"")</f>
        <v/>
      </c>
      <c r="DG154" s="1">
        <f ca="1">IFERROR(DG153-DB153-DC153-DD153,"")</f>
        <v>-53</v>
      </c>
      <c r="DH154" t="str">
        <f t="shared" ca="1" si="52"/>
        <v xml:space="preserve"> </v>
      </c>
      <c r="DK154">
        <f t="shared" ca="1" si="49"/>
        <v>1</v>
      </c>
      <c r="DM154">
        <f t="shared" ca="1" si="45"/>
        <v>1</v>
      </c>
      <c r="DN154">
        <f t="shared" ca="1" si="50"/>
        <v>1</v>
      </c>
      <c r="DO154">
        <f t="shared" ca="1" si="51"/>
        <v>1</v>
      </c>
    </row>
    <row r="155" spans="103:119" x14ac:dyDescent="0.25">
      <c r="CY155" s="1" t="s">
        <v>230</v>
      </c>
      <c r="CZ155" s="1" t="str">
        <f>$CZ$6</f>
        <v>Chester Wilkinson</v>
      </c>
      <c r="DA155" t="str">
        <f t="shared" ca="1" si="43"/>
        <v/>
      </c>
      <c r="DB155">
        <f t="shared" ca="1" si="46"/>
        <v>0</v>
      </c>
      <c r="DC155">
        <f t="shared" ca="1" si="47"/>
        <v>26</v>
      </c>
      <c r="DD155">
        <f t="shared" ca="1" si="48"/>
        <v>0</v>
      </c>
      <c r="DE155" t="str">
        <f t="shared" ca="1" si="44"/>
        <v/>
      </c>
      <c r="DF155" s="1" t="str">
        <f ca="1">IFERROR(DF154-DB154-DC154-DD154,"")</f>
        <v/>
      </c>
      <c r="DG155" s="1">
        <f ca="1">IF(DF155&lt;1,"",DG154)</f>
        <v>-53</v>
      </c>
      <c r="DH155" t="str">
        <f t="shared" ca="1" si="52"/>
        <v xml:space="preserve"> </v>
      </c>
      <c r="DK155">
        <f t="shared" ca="1" si="49"/>
        <v>1</v>
      </c>
      <c r="DM155">
        <f t="shared" ca="1" si="45"/>
        <v>1</v>
      </c>
      <c r="DN155">
        <f t="shared" ca="1" si="50"/>
        <v>1</v>
      </c>
      <c r="DO155">
        <f t="shared" ca="1" si="51"/>
        <v>1</v>
      </c>
    </row>
    <row r="156" spans="103:119" x14ac:dyDescent="0.25">
      <c r="CY156" s="1" t="s">
        <v>231</v>
      </c>
      <c r="CZ156" s="1" t="str">
        <f>$CZ$7</f>
        <v>Alexander Ashley</v>
      </c>
      <c r="DA156" t="str">
        <f t="shared" ca="1" si="43"/>
        <v/>
      </c>
      <c r="DB156">
        <f t="shared" ca="1" si="46"/>
        <v>21</v>
      </c>
      <c r="DC156">
        <f t="shared" ca="1" si="47"/>
        <v>0</v>
      </c>
      <c r="DD156">
        <f t="shared" ca="1" si="48"/>
        <v>0</v>
      </c>
      <c r="DE156" t="str">
        <f t="shared" ca="1" si="44"/>
        <v/>
      </c>
      <c r="DF156" s="1" t="str">
        <f ca="1">IFERROR(IF(DG156&lt;1,"",DF155),"")</f>
        <v/>
      </c>
      <c r="DG156" s="1">
        <f ca="1">IFERROR(DG155-DB155-DC155-DD155,"")</f>
        <v>-79</v>
      </c>
      <c r="DH156" t="str">
        <f ca="1">IF(DH155="",IFERROR(_xlfn.IFS(DF156&lt;1,_xlfn.CONCAT($CZ$7," WINS!"),DG156&lt;1,_xlfn.CONCAT($CZ$6," WINS!")),"")," ")</f>
        <v xml:space="preserve"> </v>
      </c>
      <c r="DK156">
        <f t="shared" ca="1" si="49"/>
        <v>1</v>
      </c>
      <c r="DM156">
        <f t="shared" ca="1" si="45"/>
        <v>1</v>
      </c>
      <c r="DN156">
        <f t="shared" ca="1" si="50"/>
        <v>1</v>
      </c>
      <c r="DO156">
        <f t="shared" ca="1" si="51"/>
        <v>1</v>
      </c>
    </row>
    <row r="157" spans="103:119" x14ac:dyDescent="0.25">
      <c r="CY157" s="1" t="s">
        <v>232</v>
      </c>
      <c r="CZ157" s="1" t="str">
        <f>$CZ$6</f>
        <v>Chester Wilkinson</v>
      </c>
      <c r="DA157" t="str">
        <f t="shared" ca="1" si="43"/>
        <v/>
      </c>
      <c r="DB157">
        <f t="shared" ca="1" si="46"/>
        <v>0</v>
      </c>
      <c r="DC157">
        <f t="shared" ca="1" si="47"/>
        <v>0</v>
      </c>
      <c r="DD157">
        <f t="shared" ca="1" si="48"/>
        <v>0</v>
      </c>
      <c r="DE157" t="str">
        <f t="shared" ca="1" si="44"/>
        <v/>
      </c>
      <c r="DF157" s="1" t="str">
        <f ca="1">IFERROR(DF156-DB156-DC156-DD156,"")</f>
        <v/>
      </c>
      <c r="DG157" s="1">
        <f ca="1">IF(DF157&lt;1,"",DG156)</f>
        <v>-79</v>
      </c>
      <c r="DH157" t="str">
        <f t="shared" ref="DH157:DH174" ca="1" si="53">IF(DH156="",IFERROR(_xlfn.IFS(DF157&lt;1,_xlfn.CONCAT($CZ$7," WINS!"),DG157&lt;1,_xlfn.CONCAT($CZ$6," WINS!")),"")," ")</f>
        <v xml:space="preserve"> </v>
      </c>
      <c r="DK157">
        <f t="shared" ca="1" si="49"/>
        <v>1</v>
      </c>
      <c r="DM157">
        <f t="shared" ca="1" si="45"/>
        <v>1</v>
      </c>
      <c r="DN157">
        <f t="shared" ca="1" si="50"/>
        <v>1</v>
      </c>
      <c r="DO157">
        <f t="shared" ca="1" si="51"/>
        <v>1</v>
      </c>
    </row>
    <row r="158" spans="103:119" x14ac:dyDescent="0.25">
      <c r="CY158" s="1" t="s">
        <v>233</v>
      </c>
      <c r="CZ158" s="1" t="str">
        <f>$CZ$7</f>
        <v>Alexander Ashley</v>
      </c>
      <c r="DA158" t="str">
        <f t="shared" ca="1" si="43"/>
        <v/>
      </c>
      <c r="DB158">
        <f t="shared" ca="1" si="46"/>
        <v>0</v>
      </c>
      <c r="DC158">
        <f t="shared" ca="1" si="47"/>
        <v>21</v>
      </c>
      <c r="DD158">
        <f t="shared" ca="1" si="48"/>
        <v>0</v>
      </c>
      <c r="DE158" t="str">
        <f t="shared" ca="1" si="44"/>
        <v/>
      </c>
      <c r="DF158" s="1" t="str">
        <f ca="1">IFERROR(IF(DG158&lt;1,"",DF157),"")</f>
        <v/>
      </c>
      <c r="DG158" s="1">
        <f ca="1">IFERROR(DG157-DB157-DC157-DD157,"")</f>
        <v>-79</v>
      </c>
      <c r="DH158" t="str">
        <f t="shared" ca="1" si="53"/>
        <v xml:space="preserve"> </v>
      </c>
      <c r="DK158">
        <f t="shared" ca="1" si="49"/>
        <v>1</v>
      </c>
      <c r="DM158">
        <f t="shared" ca="1" si="45"/>
        <v>1</v>
      </c>
      <c r="DN158">
        <f t="shared" ca="1" si="50"/>
        <v>1</v>
      </c>
      <c r="DO158">
        <f t="shared" ca="1" si="51"/>
        <v>1</v>
      </c>
    </row>
    <row r="159" spans="103:119" x14ac:dyDescent="0.25">
      <c r="CY159" s="1" t="s">
        <v>234</v>
      </c>
      <c r="CZ159" s="1" t="str">
        <f>$CZ$6</f>
        <v>Chester Wilkinson</v>
      </c>
      <c r="DA159" t="str">
        <f t="shared" ca="1" si="43"/>
        <v/>
      </c>
      <c r="DB159">
        <f t="shared" ca="1" si="46"/>
        <v>0</v>
      </c>
      <c r="DC159">
        <f t="shared" ca="1" si="47"/>
        <v>0</v>
      </c>
      <c r="DD159">
        <f t="shared" ca="1" si="48"/>
        <v>0</v>
      </c>
      <c r="DE159" t="str">
        <f t="shared" ca="1" si="44"/>
        <v/>
      </c>
      <c r="DF159" s="1" t="str">
        <f ca="1">IFERROR(DF158-DB158-DC158-DD158,"")</f>
        <v/>
      </c>
      <c r="DG159" s="1">
        <f ca="1">IF(DF159&lt;1,"",DG158)</f>
        <v>-79</v>
      </c>
      <c r="DH159" t="str">
        <f t="shared" ca="1" si="53"/>
        <v xml:space="preserve"> </v>
      </c>
      <c r="DK159">
        <f t="shared" ca="1" si="49"/>
        <v>1</v>
      </c>
      <c r="DM159">
        <f t="shared" ca="1" si="45"/>
        <v>1</v>
      </c>
      <c r="DN159">
        <f t="shared" ca="1" si="50"/>
        <v>1</v>
      </c>
      <c r="DO159">
        <f t="shared" ca="1" si="51"/>
        <v>1</v>
      </c>
    </row>
    <row r="160" spans="103:119" x14ac:dyDescent="0.25">
      <c r="CY160" s="1" t="s">
        <v>235</v>
      </c>
      <c r="CZ160" s="1" t="str">
        <f>$CZ$7</f>
        <v>Alexander Ashley</v>
      </c>
      <c r="DA160" t="str">
        <f t="shared" ca="1" si="43"/>
        <v/>
      </c>
      <c r="DB160">
        <f t="shared" ca="1" si="46"/>
        <v>0</v>
      </c>
      <c r="DC160">
        <f t="shared" ca="1" si="47"/>
        <v>0</v>
      </c>
      <c r="DD160">
        <f t="shared" ca="1" si="48"/>
        <v>0</v>
      </c>
      <c r="DE160" t="str">
        <f t="shared" ca="1" si="44"/>
        <v/>
      </c>
      <c r="DF160" s="1" t="str">
        <f ca="1">IFERROR(IF(DG160&lt;1,"",DF159),"")</f>
        <v/>
      </c>
      <c r="DG160" s="1">
        <f ca="1">IFERROR(DG159-DB159-DC159-DD159,"")</f>
        <v>-79</v>
      </c>
      <c r="DH160" t="str">
        <f t="shared" ca="1" si="53"/>
        <v xml:space="preserve"> </v>
      </c>
      <c r="DK160">
        <f t="shared" ca="1" si="49"/>
        <v>1</v>
      </c>
      <c r="DM160">
        <f t="shared" ca="1" si="45"/>
        <v>1</v>
      </c>
      <c r="DN160">
        <f t="shared" ca="1" si="50"/>
        <v>1</v>
      </c>
      <c r="DO160">
        <f t="shared" ca="1" si="51"/>
        <v>1</v>
      </c>
    </row>
    <row r="161" spans="103:121" x14ac:dyDescent="0.25">
      <c r="CY161" s="1" t="s">
        <v>236</v>
      </c>
      <c r="CZ161" s="1" t="str">
        <f>$CZ$6</f>
        <v>Chester Wilkinson</v>
      </c>
      <c r="DA161" t="str">
        <f t="shared" ca="1" si="43"/>
        <v/>
      </c>
      <c r="DB161">
        <f t="shared" ca="1" si="46"/>
        <v>0</v>
      </c>
      <c r="DC161">
        <f t="shared" ca="1" si="47"/>
        <v>0</v>
      </c>
      <c r="DD161">
        <f t="shared" ca="1" si="48"/>
        <v>0</v>
      </c>
      <c r="DE161" t="str">
        <f t="shared" ca="1" si="44"/>
        <v/>
      </c>
      <c r="DF161" s="1" t="str">
        <f ca="1">IFERROR(DF160-DB160-DC160-DD160,"")</f>
        <v/>
      </c>
      <c r="DG161" s="1">
        <f ca="1">IF(DF161&lt;1,"",DG160)</f>
        <v>-79</v>
      </c>
      <c r="DH161" t="str">
        <f t="shared" ca="1" si="53"/>
        <v xml:space="preserve"> </v>
      </c>
      <c r="DK161">
        <f t="shared" ca="1" si="49"/>
        <v>1</v>
      </c>
      <c r="DM161">
        <f t="shared" ca="1" si="45"/>
        <v>1</v>
      </c>
      <c r="DN161">
        <f t="shared" ca="1" si="50"/>
        <v>1</v>
      </c>
      <c r="DO161">
        <f t="shared" ca="1" si="51"/>
        <v>1</v>
      </c>
    </row>
    <row r="162" spans="103:121" x14ac:dyDescent="0.25">
      <c r="CY162" s="1" t="s">
        <v>237</v>
      </c>
      <c r="CZ162" s="1" t="str">
        <f>$CZ$7</f>
        <v>Alexander Ashley</v>
      </c>
      <c r="DA162" t="str">
        <f t="shared" ca="1" si="43"/>
        <v/>
      </c>
      <c r="DB162">
        <f t="shared" ca="1" si="46"/>
        <v>0</v>
      </c>
      <c r="DC162">
        <f t="shared" ca="1" si="47"/>
        <v>0</v>
      </c>
      <c r="DD162">
        <f t="shared" ca="1" si="48"/>
        <v>0</v>
      </c>
      <c r="DE162" t="str">
        <f t="shared" ca="1" si="44"/>
        <v/>
      </c>
      <c r="DF162" s="1" t="str">
        <f ca="1">IFERROR(IF(DG162&lt;1,"",DF161),"")</f>
        <v/>
      </c>
      <c r="DG162" s="1">
        <f ca="1">IFERROR(DG161-DB161-DC161-DD161,"")</f>
        <v>-79</v>
      </c>
      <c r="DH162" t="str">
        <f t="shared" ca="1" si="53"/>
        <v xml:space="preserve"> </v>
      </c>
      <c r="DK162">
        <f t="shared" ca="1" si="49"/>
        <v>1</v>
      </c>
      <c r="DM162">
        <f t="shared" ca="1" si="45"/>
        <v>1</v>
      </c>
      <c r="DN162">
        <f t="shared" ca="1" si="50"/>
        <v>1</v>
      </c>
      <c r="DO162">
        <f t="shared" ca="1" si="51"/>
        <v>1</v>
      </c>
    </row>
    <row r="163" spans="103:121" x14ac:dyDescent="0.25">
      <c r="CY163" s="1" t="s">
        <v>238</v>
      </c>
      <c r="CZ163" s="1" t="str">
        <f>$CZ$6</f>
        <v>Chester Wilkinson</v>
      </c>
      <c r="DA163" t="str">
        <f t="shared" ca="1" si="43"/>
        <v/>
      </c>
      <c r="DB163">
        <f t="shared" ca="1" si="46"/>
        <v>0</v>
      </c>
      <c r="DC163">
        <f t="shared" ca="1" si="47"/>
        <v>0</v>
      </c>
      <c r="DD163">
        <f t="shared" ca="1" si="48"/>
        <v>0</v>
      </c>
      <c r="DE163" t="str">
        <f t="shared" ca="1" si="44"/>
        <v/>
      </c>
      <c r="DF163" s="1" t="str">
        <f ca="1">IFERROR(DF162-DB162-DC162-DD162,"")</f>
        <v/>
      </c>
      <c r="DG163" s="1">
        <f ca="1">IF(DF163&lt;1,"",DG162)</f>
        <v>-79</v>
      </c>
      <c r="DH163" t="str">
        <f t="shared" ca="1" si="53"/>
        <v xml:space="preserve"> </v>
      </c>
      <c r="DK163">
        <f t="shared" ca="1" si="49"/>
        <v>1</v>
      </c>
      <c r="DM163">
        <f t="shared" ca="1" si="45"/>
        <v>1</v>
      </c>
      <c r="DN163">
        <f t="shared" ca="1" si="50"/>
        <v>1</v>
      </c>
      <c r="DO163">
        <f t="shared" ca="1" si="51"/>
        <v>1</v>
      </c>
    </row>
    <row r="164" spans="103:121" x14ac:dyDescent="0.25">
      <c r="CY164" s="1" t="s">
        <v>239</v>
      </c>
      <c r="CZ164" s="1" t="str">
        <f>$CZ$7</f>
        <v>Alexander Ashley</v>
      </c>
      <c r="DA164" t="str">
        <f t="shared" ca="1" si="43"/>
        <v/>
      </c>
      <c r="DB164">
        <f t="shared" ca="1" si="46"/>
        <v>0</v>
      </c>
      <c r="DC164">
        <f t="shared" ca="1" si="47"/>
        <v>0</v>
      </c>
      <c r="DD164">
        <f t="shared" ca="1" si="48"/>
        <v>0</v>
      </c>
      <c r="DE164" t="str">
        <f t="shared" ca="1" si="44"/>
        <v/>
      </c>
      <c r="DF164" s="1" t="str">
        <f ca="1">IFERROR(IF(DG164&lt;1,"",DF163),"")</f>
        <v/>
      </c>
      <c r="DG164" s="1">
        <f ca="1">IFERROR(DG163-DB163-DC163-DD163,"")</f>
        <v>-79</v>
      </c>
      <c r="DH164" t="str">
        <f t="shared" ca="1" si="53"/>
        <v xml:space="preserve"> </v>
      </c>
      <c r="DK164">
        <f t="shared" ca="1" si="49"/>
        <v>1</v>
      </c>
      <c r="DM164">
        <f t="shared" ca="1" si="45"/>
        <v>1</v>
      </c>
      <c r="DN164">
        <f t="shared" ca="1" si="50"/>
        <v>1</v>
      </c>
      <c r="DO164">
        <f t="shared" ca="1" si="51"/>
        <v>1</v>
      </c>
    </row>
    <row r="165" spans="103:121" x14ac:dyDescent="0.25">
      <c r="CY165" s="1" t="s">
        <v>240</v>
      </c>
      <c r="CZ165" s="1" t="str">
        <f>$CZ$6</f>
        <v>Chester Wilkinson</v>
      </c>
      <c r="DA165" t="str">
        <f t="shared" ca="1" si="43"/>
        <v/>
      </c>
      <c r="DB165">
        <f t="shared" ca="1" si="46"/>
        <v>0</v>
      </c>
      <c r="DC165">
        <f t="shared" ca="1" si="47"/>
        <v>0</v>
      </c>
      <c r="DD165">
        <f t="shared" ca="1" si="48"/>
        <v>0</v>
      </c>
      <c r="DE165" t="str">
        <f t="shared" ca="1" si="44"/>
        <v/>
      </c>
      <c r="DF165" s="1" t="str">
        <f ca="1">IFERROR(DF164-DB164-DC164-DD164,"")</f>
        <v/>
      </c>
      <c r="DG165" s="1">
        <f ca="1">IF(DF165&lt;1,"",DG164)</f>
        <v>-79</v>
      </c>
      <c r="DH165" t="str">
        <f t="shared" ca="1" si="53"/>
        <v xml:space="preserve"> </v>
      </c>
      <c r="DK165">
        <f t="shared" ca="1" si="49"/>
        <v>1</v>
      </c>
      <c r="DM165">
        <f t="shared" ca="1" si="45"/>
        <v>1</v>
      </c>
      <c r="DN165">
        <f t="shared" ca="1" si="50"/>
        <v>1</v>
      </c>
      <c r="DO165">
        <f t="shared" ca="1" si="51"/>
        <v>1</v>
      </c>
    </row>
    <row r="166" spans="103:121" x14ac:dyDescent="0.25">
      <c r="CY166" s="1" t="s">
        <v>241</v>
      </c>
      <c r="CZ166" s="1" t="str">
        <f>$CZ$7</f>
        <v>Alexander Ashley</v>
      </c>
      <c r="DA166" t="str">
        <f t="shared" ca="1" si="43"/>
        <v/>
      </c>
      <c r="DB166">
        <f t="shared" ca="1" si="46"/>
        <v>0</v>
      </c>
      <c r="DC166">
        <f t="shared" ca="1" si="47"/>
        <v>0</v>
      </c>
      <c r="DD166">
        <f t="shared" ca="1" si="48"/>
        <v>42</v>
      </c>
      <c r="DE166" t="str">
        <f t="shared" ca="1" si="44"/>
        <v/>
      </c>
      <c r="DF166" s="1" t="str">
        <f ca="1">IFERROR(IF(DG166&lt;1,"",DF165),"")</f>
        <v/>
      </c>
      <c r="DG166" s="1">
        <f ca="1">IFERROR(DG165-DB165-DC165-DD165,"")</f>
        <v>-79</v>
      </c>
      <c r="DH166" t="str">
        <f t="shared" ca="1" si="53"/>
        <v xml:space="preserve"> </v>
      </c>
      <c r="DK166">
        <f t="shared" ca="1" si="49"/>
        <v>1</v>
      </c>
      <c r="DM166">
        <f t="shared" ca="1" si="45"/>
        <v>1</v>
      </c>
      <c r="DN166">
        <f t="shared" ca="1" si="50"/>
        <v>1</v>
      </c>
      <c r="DO166">
        <f t="shared" ca="1" si="51"/>
        <v>1</v>
      </c>
      <c r="DQ166" t="s">
        <v>252</v>
      </c>
    </row>
    <row r="167" spans="103:121" x14ac:dyDescent="0.25">
      <c r="CY167" s="1" t="s">
        <v>242</v>
      </c>
      <c r="CZ167" s="1" t="str">
        <f>$CZ$6</f>
        <v>Chester Wilkinson</v>
      </c>
      <c r="DA167" t="str">
        <f t="shared" ca="1" si="43"/>
        <v/>
      </c>
      <c r="DB167">
        <f t="shared" ca="1" si="46"/>
        <v>26</v>
      </c>
      <c r="DC167">
        <f t="shared" ca="1" si="47"/>
        <v>0</v>
      </c>
      <c r="DD167">
        <f t="shared" ca="1" si="48"/>
        <v>0</v>
      </c>
      <c r="DE167" t="str">
        <f t="shared" ca="1" si="44"/>
        <v/>
      </c>
      <c r="DF167" s="1" t="str">
        <f ca="1">IFERROR(DF166-DB166-DC166-DD166,"")</f>
        <v/>
      </c>
      <c r="DG167" s="1">
        <f ca="1">IF(DF167&lt;1,"",DG166)</f>
        <v>-79</v>
      </c>
      <c r="DH167" t="str">
        <f t="shared" ca="1" si="53"/>
        <v xml:space="preserve"> </v>
      </c>
      <c r="DK167">
        <f t="shared" ca="1" si="49"/>
        <v>1</v>
      </c>
      <c r="DM167">
        <f t="shared" ca="1" si="45"/>
        <v>1</v>
      </c>
      <c r="DN167">
        <f t="shared" ca="1" si="50"/>
        <v>1</v>
      </c>
      <c r="DO167">
        <f t="shared" ca="1" si="51"/>
        <v>1</v>
      </c>
    </row>
    <row r="168" spans="103:121" x14ac:dyDescent="0.25">
      <c r="CY168" s="1" t="s">
        <v>243</v>
      </c>
      <c r="CZ168" s="1" t="str">
        <f>$CZ$7</f>
        <v>Alexander Ashley</v>
      </c>
      <c r="DA168" t="str">
        <f t="shared" ca="1" si="43"/>
        <v/>
      </c>
      <c r="DB168">
        <f t="shared" ca="1" si="46"/>
        <v>21</v>
      </c>
      <c r="DC168">
        <f t="shared" ca="1" si="47"/>
        <v>0</v>
      </c>
      <c r="DD168">
        <f t="shared" ca="1" si="48"/>
        <v>0</v>
      </c>
      <c r="DE168" t="str">
        <f t="shared" ca="1" si="44"/>
        <v/>
      </c>
      <c r="DF168" s="1" t="str">
        <f ca="1">IFERROR(IF(DG168&lt;1,"",DF167),"")</f>
        <v/>
      </c>
      <c r="DG168" s="1">
        <f ca="1">IFERROR(DG167-DB167-DC167-DD167,"")</f>
        <v>-105</v>
      </c>
      <c r="DH168" t="str">
        <f t="shared" ca="1" si="53"/>
        <v xml:space="preserve"> </v>
      </c>
      <c r="DK168">
        <f t="shared" ca="1" si="49"/>
        <v>1</v>
      </c>
      <c r="DM168">
        <f t="shared" ca="1" si="45"/>
        <v>1</v>
      </c>
      <c r="DN168">
        <f t="shared" ca="1" si="50"/>
        <v>1</v>
      </c>
      <c r="DO168">
        <f t="shared" ca="1" si="51"/>
        <v>1</v>
      </c>
    </row>
    <row r="169" spans="103:121" x14ac:dyDescent="0.25">
      <c r="CY169" s="1" t="s">
        <v>244</v>
      </c>
      <c r="CZ169" s="1" t="str">
        <f>$CZ$6</f>
        <v>Chester Wilkinson</v>
      </c>
      <c r="DA169" t="str">
        <f t="shared" ca="1" si="43"/>
        <v/>
      </c>
      <c r="DB169">
        <f t="shared" ca="1" si="46"/>
        <v>26</v>
      </c>
      <c r="DC169">
        <f t="shared" ca="1" si="47"/>
        <v>0</v>
      </c>
      <c r="DD169">
        <f t="shared" ca="1" si="48"/>
        <v>0</v>
      </c>
      <c r="DE169" t="str">
        <f t="shared" ca="1" si="44"/>
        <v/>
      </c>
      <c r="DF169" s="1" t="str">
        <f ca="1">IFERROR(DF168-DB168-DC168-DD168,"")</f>
        <v/>
      </c>
      <c r="DG169" s="1">
        <f ca="1">IF(DF169&lt;1,"",DG168)</f>
        <v>-105</v>
      </c>
      <c r="DH169" t="str">
        <f t="shared" ca="1" si="53"/>
        <v xml:space="preserve"> </v>
      </c>
      <c r="DK169">
        <f t="shared" ca="1" si="49"/>
        <v>1</v>
      </c>
      <c r="DM169">
        <f t="shared" ca="1" si="45"/>
        <v>1</v>
      </c>
      <c r="DN169">
        <f t="shared" ca="1" si="50"/>
        <v>1</v>
      </c>
      <c r="DO169">
        <f t="shared" ca="1" si="51"/>
        <v>1</v>
      </c>
    </row>
    <row r="170" spans="103:121" x14ac:dyDescent="0.25">
      <c r="CY170" s="1" t="s">
        <v>245</v>
      </c>
      <c r="CZ170" s="1" t="str">
        <f>$CZ$7</f>
        <v>Alexander Ashley</v>
      </c>
      <c r="DA170" t="str">
        <f t="shared" ca="1" si="43"/>
        <v/>
      </c>
      <c r="DB170">
        <f t="shared" ca="1" si="46"/>
        <v>0</v>
      </c>
      <c r="DC170">
        <f t="shared" ca="1" si="47"/>
        <v>0</v>
      </c>
      <c r="DD170">
        <f t="shared" ca="1" si="48"/>
        <v>0</v>
      </c>
      <c r="DE170" t="str">
        <f t="shared" ca="1" si="44"/>
        <v/>
      </c>
      <c r="DF170" s="1" t="str">
        <f ca="1">IFERROR(IF(DG170&lt;1,"",DF169),"")</f>
        <v/>
      </c>
      <c r="DG170" s="1">
        <f ca="1">IFERROR(DG169-DB169-DC169-DD169,"")</f>
        <v>-131</v>
      </c>
      <c r="DH170" t="str">
        <f t="shared" ca="1" si="53"/>
        <v xml:space="preserve"> </v>
      </c>
      <c r="DK170">
        <f t="shared" ca="1" si="49"/>
        <v>1</v>
      </c>
      <c r="DM170">
        <f t="shared" ca="1" si="45"/>
        <v>1</v>
      </c>
      <c r="DN170">
        <f t="shared" ca="1" si="50"/>
        <v>1</v>
      </c>
      <c r="DO170">
        <f t="shared" ca="1" si="51"/>
        <v>1</v>
      </c>
    </row>
    <row r="171" spans="103:121" x14ac:dyDescent="0.25">
      <c r="CY171" s="1" t="s">
        <v>246</v>
      </c>
      <c r="CZ171" s="1" t="str">
        <f>$CZ$6</f>
        <v>Chester Wilkinson</v>
      </c>
      <c r="DA171" t="str">
        <f t="shared" ca="1" si="43"/>
        <v/>
      </c>
      <c r="DB171">
        <f t="shared" ca="1" si="46"/>
        <v>0</v>
      </c>
      <c r="DC171">
        <f t="shared" ca="1" si="47"/>
        <v>0</v>
      </c>
      <c r="DD171">
        <f t="shared" ca="1" si="48"/>
        <v>0</v>
      </c>
      <c r="DE171" t="str">
        <f t="shared" ca="1" si="44"/>
        <v/>
      </c>
      <c r="DF171" s="1" t="str">
        <f ca="1">IFERROR(DF170-DB170-DC170-DD170,"")</f>
        <v/>
      </c>
      <c r="DG171" s="1">
        <f ca="1">IF(DF171&lt;1,"",DG170)</f>
        <v>-131</v>
      </c>
      <c r="DH171" t="str">
        <f t="shared" ca="1" si="53"/>
        <v xml:space="preserve"> </v>
      </c>
      <c r="DK171">
        <f t="shared" ca="1" si="49"/>
        <v>1</v>
      </c>
      <c r="DM171">
        <f t="shared" ca="1" si="45"/>
        <v>1</v>
      </c>
      <c r="DN171">
        <f t="shared" ca="1" si="50"/>
        <v>1</v>
      </c>
      <c r="DO171">
        <f t="shared" ca="1" si="51"/>
        <v>1</v>
      </c>
    </row>
    <row r="172" spans="103:121" x14ac:dyDescent="0.25">
      <c r="CY172" s="1" t="s">
        <v>247</v>
      </c>
      <c r="CZ172" s="1" t="str">
        <f>$CZ$7</f>
        <v>Alexander Ashley</v>
      </c>
      <c r="DA172" t="str">
        <f t="shared" ca="1" si="43"/>
        <v/>
      </c>
      <c r="DB172">
        <f t="shared" ca="1" si="46"/>
        <v>0</v>
      </c>
      <c r="DC172">
        <f t="shared" ca="1" si="47"/>
        <v>0</v>
      </c>
      <c r="DD172">
        <f t="shared" ca="1" si="48"/>
        <v>0</v>
      </c>
      <c r="DE172" t="str">
        <f t="shared" ca="1" si="44"/>
        <v/>
      </c>
      <c r="DF172" s="1" t="str">
        <f ca="1">IFERROR(IF(DG172&lt;1,"",DF171),"")</f>
        <v/>
      </c>
      <c r="DG172" s="1">
        <f ca="1">IFERROR(DG171-DB171-DC171-DD171,"")</f>
        <v>-131</v>
      </c>
      <c r="DH172" t="str">
        <f t="shared" ca="1" si="53"/>
        <v xml:space="preserve"> </v>
      </c>
      <c r="DK172">
        <f t="shared" ca="1" si="49"/>
        <v>1</v>
      </c>
      <c r="DM172">
        <f t="shared" ca="1" si="45"/>
        <v>1</v>
      </c>
      <c r="DN172">
        <f t="shared" ca="1" si="50"/>
        <v>1</v>
      </c>
      <c r="DO172">
        <f t="shared" ca="1" si="51"/>
        <v>1</v>
      </c>
    </row>
    <row r="173" spans="103:121" x14ac:dyDescent="0.25">
      <c r="CY173" s="1" t="s">
        <v>248</v>
      </c>
      <c r="CZ173" s="1" t="str">
        <f>$CZ$6</f>
        <v>Chester Wilkinson</v>
      </c>
      <c r="DA173" t="str">
        <f t="shared" ca="1" si="43"/>
        <v/>
      </c>
      <c r="DB173">
        <f t="shared" ca="1" si="46"/>
        <v>0</v>
      </c>
      <c r="DC173">
        <f t="shared" ca="1" si="47"/>
        <v>0</v>
      </c>
      <c r="DD173">
        <f t="shared" ca="1" si="48"/>
        <v>0</v>
      </c>
      <c r="DE173" t="str">
        <f t="shared" ca="1" si="44"/>
        <v/>
      </c>
      <c r="DF173" s="1" t="str">
        <f ca="1">IFERROR(DF172-DB172-DC172-DD172,"")</f>
        <v/>
      </c>
      <c r="DG173" s="1">
        <f ca="1">IF(DF173&lt;1,"",DG172)</f>
        <v>-131</v>
      </c>
      <c r="DH173" t="str">
        <f t="shared" ca="1" si="53"/>
        <v xml:space="preserve"> </v>
      </c>
      <c r="DK173">
        <f t="shared" ca="1" si="49"/>
        <v>1</v>
      </c>
      <c r="DM173">
        <f t="shared" ca="1" si="45"/>
        <v>1</v>
      </c>
      <c r="DN173">
        <f t="shared" ca="1" si="50"/>
        <v>1</v>
      </c>
      <c r="DO173">
        <f t="shared" ca="1" si="51"/>
        <v>1</v>
      </c>
    </row>
    <row r="174" spans="103:121" x14ac:dyDescent="0.25">
      <c r="CY174" s="1" t="s">
        <v>249</v>
      </c>
      <c r="CZ174" s="1" t="str">
        <f>$CZ$7</f>
        <v>Alexander Ashley</v>
      </c>
      <c r="DA174" t="str">
        <f t="shared" ca="1" si="43"/>
        <v/>
      </c>
      <c r="DB174">
        <f t="shared" ca="1" si="46"/>
        <v>0</v>
      </c>
      <c r="DC174">
        <f t="shared" ca="1" si="47"/>
        <v>0</v>
      </c>
      <c r="DD174">
        <f t="shared" ca="1" si="48"/>
        <v>0</v>
      </c>
      <c r="DE174" t="str">
        <f t="shared" ca="1" si="44"/>
        <v/>
      </c>
      <c r="DF174" s="1" t="str">
        <f ca="1">IFERROR(IF(DG174&lt;1,"",DF173),"")</f>
        <v/>
      </c>
      <c r="DG174" s="1">
        <f ca="1">IFERROR(DG173-DB173-DC173-DD173,"")</f>
        <v>-131</v>
      </c>
      <c r="DH174" t="str">
        <f t="shared" ca="1" si="53"/>
        <v xml:space="preserve"> </v>
      </c>
      <c r="DK174">
        <f t="shared" ca="1" si="49"/>
        <v>1</v>
      </c>
      <c r="DM174">
        <f t="shared" ca="1" si="45"/>
        <v>1</v>
      </c>
      <c r="DN174">
        <f t="shared" ca="1" si="50"/>
        <v>1</v>
      </c>
      <c r="DO174">
        <f t="shared" ca="1" si="51"/>
        <v>1</v>
      </c>
    </row>
    <row r="175" spans="103:121" x14ac:dyDescent="0.25">
      <c r="DF175" s="34"/>
      <c r="DG175" s="34"/>
    </row>
  </sheetData>
  <mergeCells count="5">
    <mergeCell ref="DA8:DG8"/>
    <mergeCell ref="DQ9:DQ13"/>
    <mergeCell ref="DA10:DG10"/>
    <mergeCell ref="DB66:DD67"/>
    <mergeCell ref="DA68:DG68"/>
  </mergeCells>
  <conditionalFormatting sqref="DF125:DG153">
    <cfRule type="cellIs" dxfId="4" priority="5" operator="lessThan">
      <formula>1</formula>
    </cfRule>
  </conditionalFormatting>
  <conditionalFormatting sqref="DF154:DG167">
    <cfRule type="cellIs" dxfId="3" priority="4" operator="lessThan">
      <formula>1</formula>
    </cfRule>
  </conditionalFormatting>
  <conditionalFormatting sqref="DF168:DG171">
    <cfRule type="cellIs" dxfId="2" priority="3" operator="lessThan">
      <formula>1</formula>
    </cfRule>
  </conditionalFormatting>
  <conditionalFormatting sqref="DF172:DG173">
    <cfRule type="cellIs" dxfId="1" priority="2" operator="lessThan">
      <formula>1</formula>
    </cfRule>
  </conditionalFormatting>
  <conditionalFormatting sqref="DF174:DG174">
    <cfRule type="cellIs" dxfId="0" priority="1" operator="lessThan">
      <formula>1</formula>
    </cfRule>
  </conditionalFormatting>
  <pageMargins left="0.7" right="0.7" top="0.75" bottom="0.75" header="0.3" footer="0.3"/>
  <pageSetup paperSize="9" orientation="portrait" verticalDpi="0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7192A04-8D0C-412C-80C6-F0DF837F9DD3}">
          <x14:formula1>
            <xm:f>Chars!$A$2:$A$30</xm:f>
          </x14:formula1>
          <xm:sqref>CZ6:CZ7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7</vt:i4>
      </vt:variant>
      <vt:variant>
        <vt:lpstr>Именованные диапазоны</vt:lpstr>
      </vt:variant>
      <vt:variant>
        <vt:i4>1</vt:i4>
      </vt:variant>
    </vt:vector>
  </HeadingPairs>
  <TitlesOfParts>
    <vt:vector size="8" baseType="lpstr">
      <vt:lpstr>main</vt:lpstr>
      <vt:lpstr>Chars</vt:lpstr>
      <vt:lpstr>calc</vt:lpstr>
      <vt:lpstr>calc2</vt:lpstr>
      <vt:lpstr>calc3</vt:lpstr>
      <vt:lpstr>calc4</vt:lpstr>
      <vt:lpstr>calc5</vt:lpstr>
      <vt:lpstr>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</dc:creator>
  <cp:lastModifiedBy>Alex</cp:lastModifiedBy>
  <dcterms:created xsi:type="dcterms:W3CDTF">2021-03-12T19:33:45Z</dcterms:created>
  <dcterms:modified xsi:type="dcterms:W3CDTF">2021-04-08T13:24:03Z</dcterms:modified>
</cp:coreProperties>
</file>