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tassi\Documents\Programming\MBA\xchange\excel\"/>
    </mc:Choice>
  </mc:AlternateContent>
  <xr:revisionPtr revIDLastSave="0" documentId="13_ncr:1_{8C0F4AAD-601F-403A-9EE7-96BC8CF956A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24" sheetId="1" r:id="rId1"/>
    <sheet name="2024_wise_usd" sheetId="2" r:id="rId2"/>
    <sheet name="2024_usd_arima" sheetId="5" r:id="rId3"/>
    <sheet name="2024_wise_eur" sheetId="3" r:id="rId4"/>
    <sheet name="2024_eur_arima" sheetId="6" r:id="rId5"/>
    <sheet name="2024_wise_desc" sheetId="4" r:id="rId6"/>
  </sheets>
  <definedNames>
    <definedName name="_xlnm._FilterDatabase" localSheetId="3" hidden="1">'2024_wise_eur'!$B$1:$F$48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2" i="1" l="1"/>
  <c r="C183" i="1"/>
  <c r="C184" i="1"/>
  <c r="G62" i="3"/>
  <c r="H62" i="3"/>
  <c r="I62" i="3"/>
  <c r="J62" i="3"/>
  <c r="K62" i="3"/>
  <c r="L62" i="3"/>
  <c r="M62" i="3"/>
  <c r="N62" i="3"/>
  <c r="O62" i="3"/>
  <c r="G59" i="3"/>
  <c r="H59" i="3"/>
  <c r="I59" i="3"/>
  <c r="J59" i="3"/>
  <c r="K59" i="3"/>
  <c r="L59" i="3"/>
  <c r="M59" i="3"/>
  <c r="N59" i="3"/>
  <c r="O59" i="3"/>
  <c r="G60" i="3"/>
  <c r="H60" i="3"/>
  <c r="I60" i="3"/>
  <c r="J60" i="3"/>
  <c r="K60" i="3"/>
  <c r="L60" i="3"/>
  <c r="M60" i="3"/>
  <c r="N60" i="3"/>
  <c r="O60" i="3"/>
  <c r="G61" i="3"/>
  <c r="H61" i="3"/>
  <c r="I61" i="3"/>
  <c r="J61" i="3"/>
  <c r="K61" i="3"/>
  <c r="L61" i="3"/>
  <c r="M61" i="3"/>
  <c r="N61" i="3"/>
  <c r="O61" i="3"/>
  <c r="O60" i="2"/>
  <c r="M59" i="2"/>
  <c r="M60" i="2"/>
  <c r="M61" i="2" s="1"/>
  <c r="M62" i="2" s="1"/>
  <c r="G59" i="2"/>
  <c r="H59" i="2"/>
  <c r="G60" i="2"/>
  <c r="H60" i="2"/>
  <c r="G61" i="2"/>
  <c r="H61" i="2"/>
  <c r="G62" i="2"/>
  <c r="H62" i="2"/>
  <c r="I59" i="2"/>
  <c r="J59" i="2"/>
  <c r="K59" i="2"/>
  <c r="L59" i="2"/>
  <c r="L60" i="2" s="1"/>
  <c r="L61" i="2" s="1"/>
  <c r="L62" i="2" s="1"/>
  <c r="N59" i="2"/>
  <c r="O59" i="2"/>
  <c r="I60" i="2"/>
  <c r="J60" i="2"/>
  <c r="K60" i="2"/>
  <c r="N60" i="2"/>
  <c r="I61" i="2"/>
  <c r="J61" i="2"/>
  <c r="K61" i="2"/>
  <c r="N61" i="2"/>
  <c r="O61" i="2"/>
  <c r="I62" i="2"/>
  <c r="J62" i="2"/>
  <c r="K62" i="2"/>
  <c r="N62" i="2"/>
  <c r="O62" i="2"/>
  <c r="O58" i="2"/>
  <c r="C179" i="1"/>
  <c r="C180" i="1"/>
  <c r="C181" i="1"/>
  <c r="C177" i="1"/>
  <c r="C178" i="1"/>
  <c r="C176" i="1"/>
  <c r="G56" i="2"/>
  <c r="H56" i="2"/>
  <c r="I56" i="2"/>
  <c r="J56" i="2"/>
  <c r="K56" i="2"/>
  <c r="L56" i="2"/>
  <c r="M56" i="2"/>
  <c r="M57" i="3" s="1"/>
  <c r="N56" i="2"/>
  <c r="O56" i="2"/>
  <c r="G57" i="2"/>
  <c r="H57" i="2"/>
  <c r="I57" i="2"/>
  <c r="J57" i="2"/>
  <c r="K57" i="2"/>
  <c r="L57" i="2"/>
  <c r="L58" i="3" s="1"/>
  <c r="M57" i="2"/>
  <c r="M58" i="3" s="1"/>
  <c r="N57" i="2"/>
  <c r="O57" i="2"/>
  <c r="G58" i="2"/>
  <c r="H58" i="2"/>
  <c r="I58" i="2"/>
  <c r="J58" i="2"/>
  <c r="K58" i="2"/>
  <c r="L58" i="2"/>
  <c r="M58" i="2"/>
  <c r="N58" i="2"/>
  <c r="G56" i="3"/>
  <c r="H56" i="3"/>
  <c r="I56" i="3"/>
  <c r="J56" i="3"/>
  <c r="K56" i="3"/>
  <c r="L56" i="3"/>
  <c r="M56" i="3"/>
  <c r="N56" i="3"/>
  <c r="O56" i="3"/>
  <c r="G57" i="3"/>
  <c r="H57" i="3"/>
  <c r="I57" i="3"/>
  <c r="J57" i="3"/>
  <c r="K57" i="3"/>
  <c r="L57" i="3"/>
  <c r="N57" i="3"/>
  <c r="O57" i="3"/>
  <c r="G58" i="3"/>
  <c r="H58" i="3"/>
  <c r="I58" i="3"/>
  <c r="J58" i="3"/>
  <c r="K58" i="3"/>
  <c r="N58" i="3"/>
  <c r="O58" i="3"/>
  <c r="C164" i="1"/>
  <c r="C165" i="1"/>
  <c r="C166" i="1"/>
  <c r="C167" i="1"/>
  <c r="C168" i="1"/>
  <c r="C169" i="1"/>
  <c r="C170" i="1"/>
  <c r="C171" i="1"/>
  <c r="C172" i="1"/>
  <c r="C173" i="1"/>
  <c r="C174" i="1"/>
  <c r="C175" i="1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29" i="2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9" i="2"/>
  <c r="M10" i="2"/>
  <c r="M11" i="2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8" i="2"/>
  <c r="M7" i="2"/>
  <c r="L29" i="2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23" i="2"/>
  <c r="L24" i="2" s="1"/>
  <c r="L25" i="2" s="1"/>
  <c r="L26" i="2" s="1"/>
  <c r="L27" i="2" s="1"/>
  <c r="L28" i="2" s="1"/>
  <c r="L22" i="2"/>
  <c r="B32" i="4"/>
  <c r="B33" i="4"/>
  <c r="O55" i="2"/>
  <c r="N55" i="2"/>
  <c r="O54" i="2"/>
  <c r="N54" i="2"/>
  <c r="O53" i="2"/>
  <c r="N53" i="2"/>
  <c r="O52" i="2"/>
  <c r="N52" i="2"/>
  <c r="O51" i="2"/>
  <c r="N51" i="2"/>
  <c r="O50" i="2"/>
  <c r="N50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6" i="3"/>
  <c r="N55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21" i="3"/>
  <c r="C10" i="4"/>
  <c r="B10" i="4"/>
  <c r="C9" i="4"/>
  <c r="C8" i="4"/>
  <c r="C16" i="4"/>
  <c r="C17" i="4"/>
  <c r="C21" i="4" s="1"/>
  <c r="C18" i="4"/>
  <c r="C19" i="4"/>
  <c r="C23" i="4" s="1"/>
  <c r="B19" i="4"/>
  <c r="B24" i="4" s="1"/>
  <c r="B18" i="4"/>
  <c r="B17" i="4"/>
  <c r="B22" i="4" s="1"/>
  <c r="B16" i="4"/>
  <c r="C5" i="4"/>
  <c r="C6" i="4"/>
  <c r="C11" i="4" s="1"/>
  <c r="B6" i="4"/>
  <c r="B11" i="4" s="1"/>
  <c r="B5" i="4"/>
  <c r="C3" i="4"/>
  <c r="B3" i="4"/>
  <c r="B4" i="4"/>
  <c r="B9" i="4" s="1"/>
  <c r="C4" i="4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J3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" i="3"/>
  <c r="J48" i="3"/>
  <c r="J49" i="3"/>
  <c r="J50" i="3"/>
  <c r="J51" i="3"/>
  <c r="J52" i="3"/>
  <c r="J53" i="3"/>
  <c r="J54" i="3"/>
  <c r="J55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3" i="3"/>
  <c r="G52" i="2"/>
  <c r="H52" i="2"/>
  <c r="I52" i="2"/>
  <c r="G53" i="2"/>
  <c r="H53" i="2"/>
  <c r="I53" i="2"/>
  <c r="G54" i="2"/>
  <c r="H54" i="2"/>
  <c r="I54" i="2"/>
  <c r="G55" i="2"/>
  <c r="H55" i="2"/>
  <c r="I55" i="2"/>
  <c r="G55" i="3"/>
  <c r="H55" i="3"/>
  <c r="I55" i="3"/>
  <c r="G52" i="3"/>
  <c r="H52" i="3"/>
  <c r="I52" i="3"/>
  <c r="G53" i="3"/>
  <c r="H53" i="3"/>
  <c r="I53" i="3"/>
  <c r="G54" i="3"/>
  <c r="H54" i="3"/>
  <c r="I54" i="3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G51" i="2"/>
  <c r="H51" i="2"/>
  <c r="I51" i="2"/>
  <c r="G51" i="3"/>
  <c r="H51" i="3"/>
  <c r="I51" i="3"/>
  <c r="G50" i="2"/>
  <c r="H50" i="2"/>
  <c r="I50" i="2"/>
  <c r="G50" i="3"/>
  <c r="H50" i="3"/>
  <c r="I50" i="3"/>
  <c r="I49" i="2"/>
  <c r="H49" i="2"/>
  <c r="G49" i="2"/>
  <c r="I49" i="3"/>
  <c r="H49" i="3"/>
  <c r="G49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2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2" i="2"/>
  <c r="B8" i="4" l="1"/>
  <c r="B21" i="4"/>
  <c r="B23" i="4"/>
  <c r="C24" i="4"/>
  <c r="C2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Tassia Accioly</author>
  </authors>
  <commentList>
    <comment ref="N1" authorId="0" shapeId="0" xr:uid="{98131FEB-D2BC-4932-8967-91B7DF00E147}">
      <text>
        <r>
          <rPr>
            <b/>
            <sz val="9"/>
            <color indexed="81"/>
            <rFont val="Segoe UI"/>
            <family val="2"/>
          </rPr>
          <t>Tassia Accioly:</t>
        </r>
        <r>
          <rPr>
            <sz val="9"/>
            <color indexed="81"/>
            <rFont val="Segoe UI"/>
            <family val="2"/>
          </rPr>
          <t xml:space="preserve">
Aqui estou usando um tempo "longo" de 20 dias.</t>
        </r>
      </text>
    </comment>
    <comment ref="O1" authorId="0" shapeId="0" xr:uid="{770E5754-ACF6-4D6A-95B0-9C092203561D}">
      <text>
        <r>
          <rPr>
            <b/>
            <sz val="9"/>
            <color indexed="81"/>
            <rFont val="Segoe UI"/>
            <family val="2"/>
          </rPr>
          <t>Tassia Accioly:</t>
        </r>
        <r>
          <rPr>
            <sz val="9"/>
            <color indexed="81"/>
            <rFont val="Segoe UI"/>
            <family val="2"/>
          </rPr>
          <t xml:space="preserve">
Aqui o tempo "curto" é de 5 dias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Tassia Accioly</author>
  </authors>
  <commentList>
    <comment ref="N1" authorId="0" shapeId="0" xr:uid="{014F4354-7268-46CB-A0BD-CC51E1D89C95}">
      <text>
        <r>
          <rPr>
            <b/>
            <sz val="9"/>
            <color indexed="81"/>
            <rFont val="Segoe UI"/>
            <family val="2"/>
          </rPr>
          <t>Tassia Accioly:</t>
        </r>
        <r>
          <rPr>
            <sz val="9"/>
            <color indexed="81"/>
            <rFont val="Segoe UI"/>
            <family val="2"/>
          </rPr>
          <t xml:space="preserve">
Aqui estou usando um tempo "longo" de 20 dias.</t>
        </r>
      </text>
    </comment>
    <comment ref="O1" authorId="0" shapeId="0" xr:uid="{4852484F-D9F9-4EE2-BA25-94F1AE0B66C3}">
      <text>
        <r>
          <rPr>
            <b/>
            <sz val="9"/>
            <color indexed="81"/>
            <rFont val="Segoe UI"/>
            <family val="2"/>
          </rPr>
          <t>Tassia Accioly:</t>
        </r>
        <r>
          <rPr>
            <sz val="9"/>
            <color indexed="81"/>
            <rFont val="Segoe UI"/>
            <family val="2"/>
          </rPr>
          <t xml:space="preserve">
Aqui o tempo "curto" é de 5 dias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Tassia Accioly</author>
  </authors>
  <commentList>
    <comment ref="A8" authorId="0" shapeId="0" xr:uid="{8702A349-BEB3-469B-B5D4-7FD2E9740970}">
      <text>
        <r>
          <rPr>
            <b/>
            <sz val="9"/>
            <color indexed="81"/>
            <rFont val="Segoe UI"/>
            <family val="2"/>
          </rPr>
          <t>Tassia Accioly:</t>
        </r>
        <r>
          <rPr>
            <sz val="9"/>
            <color indexed="81"/>
            <rFont val="Segoe UI"/>
            <family val="2"/>
          </rPr>
          <t xml:space="preserve">
O valor de 360 também foi usado pois, ao contrário da cotação oficial do governo, a cotação da Wise e outras fintechs do mercado também pode ocorrer durante os fins de semana e fora do expediente da bolsa de valores.</t>
        </r>
      </text>
    </comment>
  </commentList>
</comments>
</file>

<file path=xl/sharedStrings.xml><?xml version="1.0" encoding="utf-8"?>
<sst xmlns="http://schemas.openxmlformats.org/spreadsheetml/2006/main" count="566" uniqueCount="50">
  <si>
    <t>date</t>
  </si>
  <si>
    <t>wiseEUR</t>
  </si>
  <si>
    <t>wiseUSD</t>
  </si>
  <si>
    <t>c6EUR</t>
  </si>
  <si>
    <t>c6USD</t>
  </si>
  <si>
    <t>nomadEUR</t>
  </si>
  <si>
    <t>nomadUSD</t>
  </si>
  <si>
    <t>NA</t>
  </si>
  <si>
    <t>type</t>
  </si>
  <si>
    <t>opening</t>
  </si>
  <si>
    <t>intermediary</t>
  </si>
  <si>
    <t>closing</t>
  </si>
  <si>
    <t>high</t>
  </si>
  <si>
    <t>low</t>
  </si>
  <si>
    <t>day</t>
  </si>
  <si>
    <t>open</t>
  </si>
  <si>
    <t>close</t>
  </si>
  <si>
    <t>dailyAvg</t>
  </si>
  <si>
    <t>weekDay</t>
  </si>
  <si>
    <t>time</t>
  </si>
  <si>
    <t>Wednesday</t>
  </si>
  <si>
    <t>Thursday</t>
  </si>
  <si>
    <t>Friday</t>
  </si>
  <si>
    <t>Saturday</t>
  </si>
  <si>
    <t>Sunday</t>
  </si>
  <si>
    <t>Monday</t>
  </si>
  <si>
    <t>Tuesday</t>
  </si>
  <si>
    <t>shortEMA</t>
  </si>
  <si>
    <t>longSMA</t>
  </si>
  <si>
    <t>shortSMA</t>
  </si>
  <si>
    <t>longEMA</t>
  </si>
  <si>
    <t>retornoDiscreto</t>
  </si>
  <si>
    <t>Retorno Contínuo Médio</t>
  </si>
  <si>
    <t>Retorno Discreto Médio</t>
  </si>
  <si>
    <t>USD</t>
  </si>
  <si>
    <t>EUR</t>
  </si>
  <si>
    <t>Desvio Padrão Diário (Volatilidade)</t>
  </si>
  <si>
    <t>Desvio Padrão Diário (Risco)</t>
  </si>
  <si>
    <t>Volatilidade Anualizada (360)</t>
  </si>
  <si>
    <t>Volatilidade Anualizada (252)</t>
  </si>
  <si>
    <t>Risco Anualizado (360)</t>
  </si>
  <si>
    <t>Risco Anualizado (252)</t>
  </si>
  <si>
    <t>EMA Values</t>
  </si>
  <si>
    <t>Length long</t>
  </si>
  <si>
    <t>Length short</t>
  </si>
  <si>
    <t>Smoothing</t>
  </si>
  <si>
    <t>Multiplier long</t>
  </si>
  <si>
    <t>Multiplier short</t>
  </si>
  <si>
    <t>retornoContinuo</t>
  </si>
  <si>
    <t>dayTime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</si>
</sst>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#,##0.00000"/>
    <numFmt numFmtId="165" formatCode="yyyy\-mm\-dd;@"/>
    <numFmt numFmtId="166" formatCode="0.00000"/>
    <numFmt numFmtId="167" formatCode="[$-409]dddd"/>
    <numFmt numFmtId="168" formatCode="[$-409]h:mm\ AM/PM;@"/>
    <numFmt numFmtId="169" formatCode="0.0000%"/>
    <numFmt numFmtId="170" formatCode="0.00000%"/>
    <numFmt numFmtId="171" formatCode="0.0000"/>
    <numFmt numFmtId="172" formatCode="0.0000000"/>
    <numFmt numFmtId="173" formatCode="0.00000000"/>
    <numFmt numFmtId="174" formatCode="yyyy\-mm\-dd\ hh:mm:ss\.&quot;000&quot;"/>
  </numFmts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rgb="FF000000"/>
      <name val="Arial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165" fontId="1" fillId="0" borderId="0" xfId="0" applyNumberFormat="1" applyFont="1"/>
    <xf numFmtId="165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167" fontId="1" fillId="0" borderId="0" xfId="0" applyNumberFormat="1" applyFont="1"/>
    <xf numFmtId="167" fontId="2" fillId="0" borderId="0" xfId="0" applyNumberFormat="1" applyFont="1"/>
    <xf numFmtId="167" fontId="0" fillId="0" borderId="0" xfId="0" applyNumberFormat="1"/>
    <xf numFmtId="168" fontId="1" fillId="0" borderId="0" xfId="0" applyNumberFormat="1" applyFont="1"/>
    <xf numFmtId="168" fontId="0" fillId="0" borderId="0" xfId="0" applyNumberFormat="1"/>
    <xf numFmtId="49" fontId="1" fillId="0" borderId="0" xfId="0" applyNumberFormat="1" applyFont="1"/>
    <xf numFmtId="165" fontId="2" fillId="0" borderId="0" xfId="0" applyNumberFormat="1" applyFont="1"/>
    <xf numFmtId="167" fontId="5" fillId="0" borderId="0" xfId="0" applyNumberFormat="1" applyFont="1"/>
    <xf numFmtId="164" fontId="5" fillId="0" borderId="0" xfId="0" applyNumberFormat="1" applyFont="1"/>
    <xf numFmtId="169" fontId="0" fillId="0" borderId="0" xfId="1" applyNumberFormat="1" applyFont="1"/>
    <xf numFmtId="170" fontId="0" fillId="0" borderId="0" xfId="1" applyNumberFormat="1" applyFont="1"/>
    <xf numFmtId="172" fontId="0" fillId="0" borderId="0" xfId="1" applyNumberFormat="1" applyFont="1"/>
    <xf numFmtId="173" fontId="0" fillId="0" borderId="0" xfId="1" applyNumberFormat="1" applyFont="1"/>
    <xf numFmtId="171" fontId="0" fillId="0" borderId="0" xfId="0" applyNumberFormat="1"/>
    <xf numFmtId="174" fontId="0" fillId="0" borderId="0" xfId="0" applyNumberFormat="1"/>
    <xf numFmtId="1" fontId="2" fillId="0" borderId="0" xfId="0" applyNumberFormat="1" applyFont="1"/>
    <xf numFmtId="1" fontId="0" fillId="0" borderId="0" xfId="0" applyNumberFormat="1"/>
    <xf numFmtId="0" fontId="5" fillId="0" borderId="0" xfId="0" applyFont="1"/>
    <xf numFmtId="166" fontId="1" fillId="0" borderId="0" xfId="0" applyNumberFormat="1" applyFont="1"/>
    <xf numFmtId="166" fontId="5" fillId="0" borderId="0" xfId="0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85"/>
  <sheetViews>
    <sheetView tabSelected="1" workbookViewId="0">
      <pane ySplit="1" topLeftCell="A158" activePane="bottomLeft" state="frozen"/>
      <selection pane="bottomLeft" activeCell="L185" sqref="L185"/>
    </sheetView>
  </sheetViews>
  <sheetFormatPr defaultColWidth="12.5703125" defaultRowHeight="15.75" customHeight="1" x14ac:dyDescent="0.2"/>
  <cols>
    <col min="1" max="1" width="12.5703125" style="5"/>
    <col min="2" max="2" width="12.5703125" style="14"/>
    <col min="3" max="3" width="12.5703125" style="12"/>
  </cols>
  <sheetData>
    <row r="1" spans="1:10" ht="12.75" customHeight="1" x14ac:dyDescent="0.2">
      <c r="A1" s="4" t="s">
        <v>0</v>
      </c>
      <c r="B1" s="13" t="s">
        <v>19</v>
      </c>
      <c r="C1" s="10" t="s">
        <v>18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8</v>
      </c>
    </row>
    <row r="2" spans="1:10" ht="12.75" customHeight="1" x14ac:dyDescent="0.2">
      <c r="A2" s="5">
        <v>45490</v>
      </c>
      <c r="B2" s="14">
        <v>0.45833333333333331</v>
      </c>
      <c r="C2" s="11">
        <f t="shared" ref="C2:C33" si="0">A2</f>
        <v>45490</v>
      </c>
      <c r="D2" s="2">
        <v>5.9731800000000002</v>
      </c>
      <c r="E2">
        <v>5.4586899999999998</v>
      </c>
      <c r="F2">
        <v>6.0790199999999999</v>
      </c>
      <c r="G2">
        <v>5.6022400000000001</v>
      </c>
      <c r="H2">
        <v>5.93</v>
      </c>
      <c r="I2">
        <v>5.49</v>
      </c>
      <c r="J2" s="3" t="s">
        <v>9</v>
      </c>
    </row>
    <row r="3" spans="1:10" ht="12.75" customHeight="1" x14ac:dyDescent="0.2">
      <c r="A3" s="5">
        <v>45490</v>
      </c>
      <c r="B3" s="14">
        <v>0.70833333333333337</v>
      </c>
      <c r="C3" s="11">
        <f t="shared" si="0"/>
        <v>45490</v>
      </c>
      <c r="D3" s="2">
        <v>5.9967499999999996</v>
      </c>
      <c r="E3">
        <v>5.4864600000000001</v>
      </c>
      <c r="F3">
        <v>6.0790199999999999</v>
      </c>
      <c r="G3">
        <v>5.6022400000000001</v>
      </c>
      <c r="H3">
        <v>5.93</v>
      </c>
      <c r="I3">
        <v>5.49</v>
      </c>
      <c r="J3" s="3" t="s">
        <v>10</v>
      </c>
    </row>
    <row r="4" spans="1:10" ht="12.75" customHeight="1" x14ac:dyDescent="0.2">
      <c r="A4" s="5">
        <v>45490</v>
      </c>
      <c r="B4" s="14">
        <v>0.95833333333333337</v>
      </c>
      <c r="C4" s="11">
        <f t="shared" si="0"/>
        <v>45490</v>
      </c>
      <c r="D4" s="2">
        <v>6.0023600000000004</v>
      </c>
      <c r="E4">
        <v>5.4898899999999999</v>
      </c>
      <c r="F4">
        <v>6.0790199999999999</v>
      </c>
      <c r="G4">
        <v>5.6022400000000001</v>
      </c>
      <c r="H4">
        <v>5.93</v>
      </c>
      <c r="I4">
        <v>5.49</v>
      </c>
      <c r="J4" s="3" t="s">
        <v>11</v>
      </c>
    </row>
    <row r="5" spans="1:10" ht="15.75" customHeight="1" x14ac:dyDescent="0.2">
      <c r="A5" s="16">
        <v>45491</v>
      </c>
      <c r="B5" s="14">
        <v>0.45833333333333331</v>
      </c>
      <c r="C5" s="11">
        <f t="shared" si="0"/>
        <v>45491</v>
      </c>
      <c r="D5" s="2">
        <v>6.00298</v>
      </c>
      <c r="E5">
        <v>5.4920900000000001</v>
      </c>
      <c r="F5">
        <v>6.1162000000000001</v>
      </c>
      <c r="G5">
        <v>5.6785899999999998</v>
      </c>
      <c r="H5">
        <v>6.09</v>
      </c>
      <c r="I5">
        <v>5.55</v>
      </c>
      <c r="J5" s="3" t="s">
        <v>9</v>
      </c>
    </row>
    <row r="6" spans="1:10" ht="15.75" customHeight="1" x14ac:dyDescent="0.2">
      <c r="A6" s="16">
        <v>45491</v>
      </c>
      <c r="B6" s="14">
        <v>0.70833333333333337</v>
      </c>
      <c r="C6" s="11">
        <f t="shared" si="0"/>
        <v>45491</v>
      </c>
      <c r="D6" s="2">
        <v>6.0900600000000003</v>
      </c>
      <c r="E6">
        <v>5.5887500000000001</v>
      </c>
      <c r="F6">
        <v>6.1162000000000001</v>
      </c>
      <c r="G6">
        <v>5.6785899999999998</v>
      </c>
      <c r="H6">
        <v>6.09</v>
      </c>
      <c r="I6">
        <v>5.55</v>
      </c>
      <c r="J6" s="3" t="s">
        <v>10</v>
      </c>
    </row>
    <row r="7" spans="1:10" ht="15.75" customHeight="1" x14ac:dyDescent="0.2">
      <c r="A7" s="16">
        <v>45491</v>
      </c>
      <c r="B7" s="14">
        <v>0.95833333333333337</v>
      </c>
      <c r="C7" s="11">
        <f t="shared" si="0"/>
        <v>45491</v>
      </c>
      <c r="D7" s="2">
        <v>6.0370799999999996</v>
      </c>
      <c r="E7">
        <v>5.5447100000000002</v>
      </c>
      <c r="F7">
        <v>6.1162000000000001</v>
      </c>
      <c r="G7">
        <v>5.6785899999999998</v>
      </c>
      <c r="H7">
        <v>6.09</v>
      </c>
      <c r="I7">
        <v>5.55</v>
      </c>
      <c r="J7" s="3" t="s">
        <v>11</v>
      </c>
    </row>
    <row r="8" spans="1:10" ht="15.75" customHeight="1" x14ac:dyDescent="0.2">
      <c r="A8" s="5">
        <v>45492</v>
      </c>
      <c r="B8" s="14">
        <v>0.45833333333333331</v>
      </c>
      <c r="C8" s="11">
        <f t="shared" si="0"/>
        <v>45492</v>
      </c>
      <c r="D8" s="18">
        <v>6.0396299999999998</v>
      </c>
      <c r="E8">
        <v>5.5445000000000002</v>
      </c>
      <c r="F8">
        <v>6.2227699999999997</v>
      </c>
      <c r="G8">
        <v>5.7110200000000004</v>
      </c>
      <c r="H8">
        <v>6.1</v>
      </c>
      <c r="I8">
        <v>5.61</v>
      </c>
      <c r="J8" s="3" t="s">
        <v>9</v>
      </c>
    </row>
    <row r="9" spans="1:10" ht="15.75" customHeight="1" x14ac:dyDescent="0.2">
      <c r="A9" s="5">
        <v>45492</v>
      </c>
      <c r="B9" s="14">
        <v>0.70833333333333337</v>
      </c>
      <c r="C9" s="11">
        <f t="shared" si="0"/>
        <v>45492</v>
      </c>
      <c r="D9" s="2">
        <v>6.0720099999999997</v>
      </c>
      <c r="E9">
        <v>5.5788599999999997</v>
      </c>
      <c r="F9">
        <v>6.2227699999999997</v>
      </c>
      <c r="G9">
        <v>5.7110200000000004</v>
      </c>
      <c r="H9">
        <v>6.1</v>
      </c>
      <c r="I9">
        <v>5.61</v>
      </c>
      <c r="J9" s="3" t="s">
        <v>10</v>
      </c>
    </row>
    <row r="10" spans="1:10" ht="15.75" customHeight="1" x14ac:dyDescent="0.2">
      <c r="A10" s="5">
        <v>45492</v>
      </c>
      <c r="B10" s="14">
        <v>0.95833333333333337</v>
      </c>
      <c r="C10" s="17">
        <f t="shared" si="0"/>
        <v>45492</v>
      </c>
      <c r="D10" s="2">
        <v>6.0924699999999996</v>
      </c>
      <c r="E10">
        <v>5.59816</v>
      </c>
      <c r="F10">
        <v>6.2227699999999997</v>
      </c>
      <c r="G10">
        <v>5.7110200000000004</v>
      </c>
      <c r="H10">
        <v>6.1</v>
      </c>
      <c r="I10">
        <v>5.61</v>
      </c>
      <c r="J10" s="3" t="s">
        <v>11</v>
      </c>
    </row>
    <row r="11" spans="1:10" ht="15.75" customHeight="1" x14ac:dyDescent="0.2">
      <c r="A11" s="5">
        <v>45493</v>
      </c>
      <c r="B11" s="14">
        <v>0.45833333333333331</v>
      </c>
      <c r="C11" s="11">
        <f t="shared" si="0"/>
        <v>45493</v>
      </c>
      <c r="D11">
        <v>6.0924699999999996</v>
      </c>
      <c r="E11">
        <v>5.59816</v>
      </c>
      <c r="F11">
        <v>6.2227699999999997</v>
      </c>
      <c r="G11">
        <v>5.7110200000000004</v>
      </c>
      <c r="H11">
        <v>6.03</v>
      </c>
      <c r="I11">
        <v>5.6</v>
      </c>
      <c r="J11" s="3" t="s">
        <v>9</v>
      </c>
    </row>
    <row r="12" spans="1:10" ht="15.75" customHeight="1" x14ac:dyDescent="0.2">
      <c r="A12" s="5">
        <v>45493</v>
      </c>
      <c r="B12" s="14">
        <v>0.70833333333333337</v>
      </c>
      <c r="C12" s="11">
        <f t="shared" si="0"/>
        <v>45493</v>
      </c>
      <c r="D12">
        <v>6.0924699999999996</v>
      </c>
      <c r="E12">
        <v>5.59816</v>
      </c>
      <c r="F12">
        <v>6.2227699999999997</v>
      </c>
      <c r="G12">
        <v>5.7110200000000004</v>
      </c>
      <c r="H12">
        <v>6.03</v>
      </c>
      <c r="I12">
        <v>5.6</v>
      </c>
      <c r="J12" s="3" t="s">
        <v>10</v>
      </c>
    </row>
    <row r="13" spans="1:10" ht="15.75" customHeight="1" x14ac:dyDescent="0.2">
      <c r="A13" s="5">
        <v>45493</v>
      </c>
      <c r="B13" s="14">
        <v>0.95833333333333337</v>
      </c>
      <c r="C13" s="11">
        <f t="shared" si="0"/>
        <v>45493</v>
      </c>
      <c r="D13">
        <v>6.0924699999999996</v>
      </c>
      <c r="E13">
        <v>5.59816</v>
      </c>
      <c r="F13">
        <v>6.2227699999999997</v>
      </c>
      <c r="G13">
        <v>5.7110200000000004</v>
      </c>
      <c r="H13">
        <v>6.03</v>
      </c>
      <c r="I13">
        <v>5.6</v>
      </c>
      <c r="J13" s="3" t="s">
        <v>11</v>
      </c>
    </row>
    <row r="14" spans="1:10" ht="15.75" customHeight="1" x14ac:dyDescent="0.2">
      <c r="A14" s="5">
        <v>45494</v>
      </c>
      <c r="B14" s="14">
        <v>0.45833333333333331</v>
      </c>
      <c r="C14" s="11">
        <f t="shared" si="0"/>
        <v>45494</v>
      </c>
      <c r="D14">
        <v>6.0924699999999996</v>
      </c>
      <c r="E14">
        <v>5.59816</v>
      </c>
      <c r="F14">
        <v>6.2227699999999997</v>
      </c>
      <c r="G14">
        <v>5.7110200000000004</v>
      </c>
      <c r="H14">
        <v>6.03</v>
      </c>
      <c r="I14">
        <v>5.6</v>
      </c>
      <c r="J14" s="3" t="s">
        <v>9</v>
      </c>
    </row>
    <row r="15" spans="1:10" ht="15.75" customHeight="1" x14ac:dyDescent="0.2">
      <c r="A15" s="5">
        <v>45494</v>
      </c>
      <c r="B15" s="14">
        <v>0.45833333333333331</v>
      </c>
      <c r="C15" s="11">
        <f t="shared" si="0"/>
        <v>45494</v>
      </c>
      <c r="D15">
        <v>6.0924699999999996</v>
      </c>
      <c r="E15">
        <v>5.59816</v>
      </c>
      <c r="F15">
        <v>6.2227699999999997</v>
      </c>
      <c r="G15">
        <v>5.7110200000000004</v>
      </c>
      <c r="H15">
        <v>6.03</v>
      </c>
      <c r="I15" s="3">
        <v>5.6</v>
      </c>
      <c r="J15" s="3" t="s">
        <v>10</v>
      </c>
    </row>
    <row r="16" spans="1:10" ht="15.75" customHeight="1" x14ac:dyDescent="0.2">
      <c r="A16" s="5">
        <v>45494</v>
      </c>
      <c r="B16" s="14">
        <v>0.70833333333333337</v>
      </c>
      <c r="C16" s="11">
        <f t="shared" si="0"/>
        <v>45494</v>
      </c>
      <c r="D16">
        <v>6.0363499999999997</v>
      </c>
      <c r="E16">
        <v>5.5453000000000001</v>
      </c>
      <c r="F16">
        <v>6.2227699999999997</v>
      </c>
      <c r="G16">
        <v>5.7110200000000004</v>
      </c>
      <c r="H16">
        <v>6.06</v>
      </c>
      <c r="I16">
        <v>5.6</v>
      </c>
      <c r="J16" s="3" t="s">
        <v>11</v>
      </c>
    </row>
    <row r="17" spans="1:10" ht="15.75" customHeight="1" x14ac:dyDescent="0.2">
      <c r="A17" s="5">
        <v>45495</v>
      </c>
      <c r="B17" s="14">
        <v>0.95833333333333337</v>
      </c>
      <c r="C17" s="11">
        <f t="shared" si="0"/>
        <v>45495</v>
      </c>
      <c r="D17">
        <v>6.0609000000000002</v>
      </c>
      <c r="E17">
        <v>5.5717100000000004</v>
      </c>
      <c r="F17">
        <v>6.1690300000000002</v>
      </c>
      <c r="G17">
        <v>5.6625100000000002</v>
      </c>
      <c r="H17">
        <v>6.05</v>
      </c>
      <c r="I17">
        <v>5.55</v>
      </c>
      <c r="J17" s="3" t="s">
        <v>9</v>
      </c>
    </row>
    <row r="18" spans="1:10" ht="15.75" customHeight="1" x14ac:dyDescent="0.2">
      <c r="A18" s="5">
        <v>45495</v>
      </c>
      <c r="B18" s="14">
        <v>0.45833333333333331</v>
      </c>
      <c r="C18" s="11">
        <f t="shared" si="0"/>
        <v>45495</v>
      </c>
      <c r="D18">
        <v>6.06351</v>
      </c>
      <c r="E18">
        <v>5.5692599999999999</v>
      </c>
      <c r="F18">
        <v>6.0240900000000002</v>
      </c>
      <c r="G18">
        <v>5.6818099999999996</v>
      </c>
      <c r="H18">
        <v>6.06</v>
      </c>
      <c r="I18">
        <v>5.57</v>
      </c>
      <c r="J18" s="3" t="s">
        <v>10</v>
      </c>
    </row>
    <row r="19" spans="1:10" ht="15.75" customHeight="1" x14ac:dyDescent="0.2">
      <c r="A19" s="5">
        <v>45495</v>
      </c>
      <c r="B19" s="14">
        <v>0.70833333333333337</v>
      </c>
      <c r="C19" s="11">
        <f t="shared" si="0"/>
        <v>45495</v>
      </c>
      <c r="D19">
        <v>6.0671900000000001</v>
      </c>
      <c r="E19">
        <v>5.5720900000000002</v>
      </c>
      <c r="F19">
        <v>6.2578199999999997</v>
      </c>
      <c r="G19">
        <v>5.6818099999999996</v>
      </c>
      <c r="H19">
        <v>6.11</v>
      </c>
      <c r="I19">
        <v>5.57</v>
      </c>
      <c r="J19" s="3" t="s">
        <v>11</v>
      </c>
    </row>
    <row r="20" spans="1:10" ht="15.75" customHeight="1" x14ac:dyDescent="0.2">
      <c r="A20" s="5">
        <v>45496</v>
      </c>
      <c r="B20" s="14">
        <v>0.95833333333333337</v>
      </c>
      <c r="C20" s="11">
        <f t="shared" si="0"/>
        <v>45496</v>
      </c>
      <c r="D20">
        <v>6.0692899999999996</v>
      </c>
      <c r="E20">
        <v>5.5933099999999998</v>
      </c>
      <c r="F20">
        <v>6.1804600000000001</v>
      </c>
      <c r="G20">
        <v>5.6980000000000004</v>
      </c>
      <c r="H20">
        <v>6.07</v>
      </c>
      <c r="I20">
        <v>5.58</v>
      </c>
      <c r="J20" s="3" t="s">
        <v>9</v>
      </c>
    </row>
    <row r="21" spans="1:10" ht="15.75" customHeight="1" x14ac:dyDescent="0.2">
      <c r="A21" s="5">
        <v>45496</v>
      </c>
      <c r="B21" s="14">
        <v>0.45833333333333331</v>
      </c>
      <c r="C21" s="11">
        <f t="shared" si="0"/>
        <v>45496</v>
      </c>
      <c r="D21">
        <v>6.0613000000000001</v>
      </c>
      <c r="E21">
        <v>5.5861900000000002</v>
      </c>
      <c r="F21">
        <v>6.18811</v>
      </c>
      <c r="G21">
        <v>5.7012499999999999</v>
      </c>
      <c r="H21">
        <v>6.06</v>
      </c>
      <c r="I21">
        <v>5.59</v>
      </c>
      <c r="J21" s="3" t="s">
        <v>10</v>
      </c>
    </row>
    <row r="22" spans="1:10" ht="15.75" customHeight="1" x14ac:dyDescent="0.2">
      <c r="A22" s="5">
        <v>45496</v>
      </c>
      <c r="B22" s="14">
        <v>0.70833333333333337</v>
      </c>
      <c r="C22" s="11">
        <f t="shared" si="0"/>
        <v>45496</v>
      </c>
      <c r="D22">
        <v>6.0602799999999997</v>
      </c>
      <c r="E22">
        <v>5.5865600000000004</v>
      </c>
      <c r="F22">
        <v>6.1996200000000004</v>
      </c>
      <c r="G22">
        <v>5.6980000000000004</v>
      </c>
      <c r="H22">
        <v>6.07</v>
      </c>
      <c r="I22">
        <v>5.58</v>
      </c>
      <c r="J22" s="3" t="s">
        <v>11</v>
      </c>
    </row>
    <row r="23" spans="1:10" ht="15.75" customHeight="1" x14ac:dyDescent="0.2">
      <c r="A23" s="5">
        <v>45497</v>
      </c>
      <c r="B23" s="14">
        <v>0.95833333333333337</v>
      </c>
      <c r="C23" s="11">
        <f t="shared" si="0"/>
        <v>45497</v>
      </c>
      <c r="D23">
        <v>6.1232899999999999</v>
      </c>
      <c r="E23">
        <v>5.6412399999999998</v>
      </c>
      <c r="F23">
        <v>6.2382999999999997</v>
      </c>
      <c r="G23">
        <v>5.7471199999999998</v>
      </c>
      <c r="H23" s="3">
        <v>6.12</v>
      </c>
      <c r="I23">
        <v>5.64</v>
      </c>
      <c r="J23" s="3" t="s">
        <v>9</v>
      </c>
    </row>
    <row r="24" spans="1:10" ht="15.75" customHeight="1" x14ac:dyDescent="0.2">
      <c r="A24" s="5">
        <v>45497</v>
      </c>
      <c r="B24" s="14">
        <v>0.45833333333333331</v>
      </c>
      <c r="C24" s="11">
        <f t="shared" si="0"/>
        <v>45497</v>
      </c>
      <c r="D24">
        <v>6.1300400000000002</v>
      </c>
      <c r="E24">
        <v>5.6542899999999996</v>
      </c>
      <c r="F24">
        <v>6.2578199999999997</v>
      </c>
      <c r="G24">
        <v>5.77034</v>
      </c>
      <c r="H24" s="3">
        <v>6.14</v>
      </c>
      <c r="I24">
        <v>5.66</v>
      </c>
      <c r="J24" s="3" t="s">
        <v>10</v>
      </c>
    </row>
    <row r="25" spans="1:10" ht="15.75" customHeight="1" x14ac:dyDescent="0.2">
      <c r="A25" s="5">
        <v>45497</v>
      </c>
      <c r="B25" s="14">
        <v>0.70833333333333337</v>
      </c>
      <c r="C25" s="11">
        <f t="shared" si="0"/>
        <v>45497</v>
      </c>
      <c r="D25">
        <v>6.1289499999999997</v>
      </c>
      <c r="E25">
        <v>5.6550500000000001</v>
      </c>
      <c r="F25">
        <v>6.2578199999999997</v>
      </c>
      <c r="G25">
        <v>5.77034</v>
      </c>
      <c r="H25" s="3">
        <v>6.08</v>
      </c>
      <c r="I25">
        <v>5.66</v>
      </c>
      <c r="J25" s="3" t="s">
        <v>11</v>
      </c>
    </row>
    <row r="26" spans="1:10" ht="15.75" customHeight="1" x14ac:dyDescent="0.2">
      <c r="A26" s="5">
        <v>45498</v>
      </c>
      <c r="B26" s="14">
        <v>0.95833333333333337</v>
      </c>
      <c r="C26" s="11">
        <f t="shared" si="0"/>
        <v>45498</v>
      </c>
      <c r="D26">
        <v>6.1245200000000004</v>
      </c>
      <c r="E26">
        <v>5.6501999999999999</v>
      </c>
      <c r="F26">
        <v>6.2578199999999997</v>
      </c>
      <c r="G26">
        <v>5.76701</v>
      </c>
      <c r="H26" s="3">
        <v>6.12</v>
      </c>
      <c r="I26">
        <v>5.66</v>
      </c>
      <c r="J26" s="3" t="s">
        <v>9</v>
      </c>
    </row>
    <row r="27" spans="1:10" ht="15.75" customHeight="1" x14ac:dyDescent="0.2">
      <c r="A27" s="5">
        <v>45498</v>
      </c>
      <c r="B27" s="14">
        <v>0.45833333333333331</v>
      </c>
      <c r="C27" s="11">
        <f t="shared" si="0"/>
        <v>45498</v>
      </c>
      <c r="D27">
        <v>6.1251600000000002</v>
      </c>
      <c r="E27">
        <v>5.64764</v>
      </c>
      <c r="F27">
        <v>6.2538999999999998</v>
      </c>
      <c r="G27">
        <v>5.7570499999999996</v>
      </c>
      <c r="H27" s="3">
        <v>6.13</v>
      </c>
      <c r="I27" s="3">
        <v>5.65</v>
      </c>
      <c r="J27" s="3" t="s">
        <v>10</v>
      </c>
    </row>
    <row r="28" spans="1:10" ht="15.75" customHeight="1" x14ac:dyDescent="0.2">
      <c r="A28" s="5">
        <v>45498</v>
      </c>
      <c r="B28" s="14">
        <v>0.45833333333333331</v>
      </c>
      <c r="C28" s="11">
        <f t="shared" si="0"/>
        <v>45498</v>
      </c>
      <c r="D28">
        <v>6.1287700000000003</v>
      </c>
      <c r="E28">
        <v>5.6452499999999999</v>
      </c>
      <c r="F28">
        <v>6.2892999999999999</v>
      </c>
      <c r="G28">
        <v>5.7570499999999996</v>
      </c>
      <c r="H28" s="3">
        <v>6.14</v>
      </c>
      <c r="I28" s="3">
        <v>5.64</v>
      </c>
      <c r="J28" s="3" t="s">
        <v>11</v>
      </c>
    </row>
    <row r="29" spans="1:10" ht="15.75" customHeight="1" x14ac:dyDescent="0.2">
      <c r="A29" s="5">
        <v>45499</v>
      </c>
      <c r="B29" s="14">
        <v>0.70833333333333337</v>
      </c>
      <c r="C29" s="11">
        <f t="shared" si="0"/>
        <v>45499</v>
      </c>
      <c r="D29">
        <v>6.1281999999999996</v>
      </c>
      <c r="E29">
        <v>5.6402900000000002</v>
      </c>
      <c r="F29">
        <v>6.2735200000000004</v>
      </c>
      <c r="G29">
        <v>5.7570499999999996</v>
      </c>
      <c r="H29" s="3">
        <v>6.13</v>
      </c>
      <c r="I29" s="3">
        <v>5.64</v>
      </c>
      <c r="J29" s="3" t="s">
        <v>9</v>
      </c>
    </row>
    <row r="30" spans="1:10" ht="15.75" customHeight="1" x14ac:dyDescent="0.2">
      <c r="A30" s="5">
        <v>45499</v>
      </c>
      <c r="B30" s="14">
        <v>0.95833333333333337</v>
      </c>
      <c r="C30" s="11">
        <f t="shared" si="0"/>
        <v>45499</v>
      </c>
      <c r="D30">
        <v>6.1429999999999998</v>
      </c>
      <c r="E30">
        <v>5.6578400000000002</v>
      </c>
      <c r="F30">
        <v>6.2813999999999997</v>
      </c>
      <c r="G30">
        <v>5.7570499999999996</v>
      </c>
      <c r="H30" s="3">
        <v>6.14</v>
      </c>
      <c r="I30" s="3">
        <v>5.65</v>
      </c>
      <c r="J30" s="3" t="s">
        <v>10</v>
      </c>
    </row>
    <row r="31" spans="1:10" ht="15.75" customHeight="1" x14ac:dyDescent="0.2">
      <c r="A31" s="5">
        <v>45499</v>
      </c>
      <c r="B31" s="14">
        <v>0.45833333333333331</v>
      </c>
      <c r="C31" s="11">
        <f t="shared" si="0"/>
        <v>45499</v>
      </c>
      <c r="D31">
        <v>6.1404699999999997</v>
      </c>
      <c r="E31">
        <v>5.6562999999999999</v>
      </c>
      <c r="F31">
        <v>6.2774599999999996</v>
      </c>
      <c r="G31">
        <v>5.77034</v>
      </c>
      <c r="H31">
        <v>6.13</v>
      </c>
      <c r="I31">
        <v>5.64</v>
      </c>
      <c r="J31" s="3" t="s">
        <v>11</v>
      </c>
    </row>
    <row r="32" spans="1:10" ht="15.75" customHeight="1" x14ac:dyDescent="0.2">
      <c r="A32" s="5">
        <v>45500</v>
      </c>
      <c r="B32" s="14">
        <v>0.70833333333333337</v>
      </c>
      <c r="C32" s="11">
        <f t="shared" si="0"/>
        <v>45500</v>
      </c>
      <c r="D32">
        <v>6.1404699999999997</v>
      </c>
      <c r="E32">
        <v>5.6562999999999999</v>
      </c>
      <c r="F32">
        <v>6.2774599999999996</v>
      </c>
      <c r="G32">
        <v>5.77034</v>
      </c>
      <c r="H32">
        <v>6.13</v>
      </c>
      <c r="I32">
        <v>5.64</v>
      </c>
      <c r="J32" s="3" t="s">
        <v>9</v>
      </c>
    </row>
    <row r="33" spans="1:10" ht="15.75" customHeight="1" x14ac:dyDescent="0.2">
      <c r="A33" s="5">
        <v>45500</v>
      </c>
      <c r="B33" s="14">
        <v>0.95833333333333337</v>
      </c>
      <c r="C33" s="11">
        <f t="shared" si="0"/>
        <v>45500</v>
      </c>
      <c r="D33">
        <v>6.1404699999999997</v>
      </c>
      <c r="E33">
        <v>5.6562999999999999</v>
      </c>
      <c r="F33">
        <v>6.2774599999999996</v>
      </c>
      <c r="G33">
        <v>5.77034</v>
      </c>
      <c r="H33">
        <v>6.13</v>
      </c>
      <c r="I33">
        <v>5.64</v>
      </c>
      <c r="J33" s="3" t="s">
        <v>10</v>
      </c>
    </row>
    <row r="34" spans="1:10" ht="15.75" customHeight="1" x14ac:dyDescent="0.2">
      <c r="A34" s="5">
        <v>45500</v>
      </c>
      <c r="B34" s="14">
        <v>0.45833333333333331</v>
      </c>
      <c r="C34" s="11">
        <f t="shared" ref="C34:C65" si="1">A34</f>
        <v>45500</v>
      </c>
      <c r="D34">
        <v>6.1404699999999997</v>
      </c>
      <c r="E34">
        <v>5.6562999999999999</v>
      </c>
      <c r="F34">
        <v>6.2774599999999996</v>
      </c>
      <c r="G34">
        <v>5.77034</v>
      </c>
      <c r="H34">
        <v>6.13</v>
      </c>
      <c r="I34">
        <v>5.64</v>
      </c>
      <c r="J34" s="3" t="s">
        <v>11</v>
      </c>
    </row>
    <row r="35" spans="1:10" ht="15.75" customHeight="1" x14ac:dyDescent="0.2">
      <c r="A35" s="5">
        <v>45501</v>
      </c>
      <c r="B35" s="14">
        <v>0.70833333333333337</v>
      </c>
      <c r="C35" s="11">
        <f t="shared" si="1"/>
        <v>45501</v>
      </c>
      <c r="D35">
        <v>6.1404699999999997</v>
      </c>
      <c r="E35">
        <v>5.6562999999999999</v>
      </c>
      <c r="F35">
        <v>6.2774599999999996</v>
      </c>
      <c r="G35">
        <v>5.77034</v>
      </c>
      <c r="H35">
        <v>6.13</v>
      </c>
      <c r="I35">
        <v>5.64</v>
      </c>
      <c r="J35" s="3" t="s">
        <v>9</v>
      </c>
    </row>
    <row r="36" spans="1:10" ht="15.75" customHeight="1" x14ac:dyDescent="0.2">
      <c r="A36" s="5">
        <v>45501</v>
      </c>
      <c r="B36" s="14">
        <v>0.95833333333333337</v>
      </c>
      <c r="C36" s="11">
        <f t="shared" si="1"/>
        <v>45501</v>
      </c>
      <c r="D36">
        <v>6.1428500000000001</v>
      </c>
      <c r="E36">
        <v>5.65665</v>
      </c>
      <c r="F36">
        <v>6.2774599999999996</v>
      </c>
      <c r="G36">
        <v>5.7803399999999998</v>
      </c>
      <c r="H36">
        <v>6.15</v>
      </c>
      <c r="I36">
        <v>5.65</v>
      </c>
      <c r="J36" s="3" t="s">
        <v>10</v>
      </c>
    </row>
    <row r="37" spans="1:10" ht="15.75" customHeight="1" x14ac:dyDescent="0.2">
      <c r="A37" s="5">
        <v>45501</v>
      </c>
      <c r="B37" s="14">
        <v>0.45833333333333331</v>
      </c>
      <c r="C37" s="11">
        <f t="shared" si="1"/>
        <v>45501</v>
      </c>
      <c r="D37">
        <v>6.1418600000000003</v>
      </c>
      <c r="E37">
        <v>5.6568100000000001</v>
      </c>
      <c r="F37">
        <v>6.2774599999999996</v>
      </c>
      <c r="G37">
        <v>5.7803399999999998</v>
      </c>
      <c r="H37">
        <v>6.13</v>
      </c>
      <c r="I37">
        <v>5.66</v>
      </c>
      <c r="J37" s="3" t="s">
        <v>11</v>
      </c>
    </row>
    <row r="38" spans="1:10" ht="12.75" x14ac:dyDescent="0.2">
      <c r="A38" s="5">
        <v>45502</v>
      </c>
      <c r="B38" s="14">
        <v>0.70833333333333337</v>
      </c>
      <c r="C38" s="11">
        <f t="shared" si="1"/>
        <v>45502</v>
      </c>
      <c r="D38">
        <v>6.1089200000000003</v>
      </c>
      <c r="E38">
        <v>5.6509</v>
      </c>
      <c r="F38">
        <v>6.2344099999999996</v>
      </c>
      <c r="G38">
        <v>5.7636799999999999</v>
      </c>
      <c r="H38">
        <v>6.11</v>
      </c>
      <c r="I38">
        <v>5.65</v>
      </c>
      <c r="J38" s="3" t="s">
        <v>9</v>
      </c>
    </row>
    <row r="39" spans="1:10" ht="15.75" customHeight="1" x14ac:dyDescent="0.2">
      <c r="A39" s="5">
        <v>45502</v>
      </c>
      <c r="B39" s="14">
        <v>0.95833333333333337</v>
      </c>
      <c r="C39" s="11">
        <f t="shared" si="1"/>
        <v>45502</v>
      </c>
      <c r="D39">
        <v>6.08887</v>
      </c>
      <c r="E39">
        <v>5.6242999999999999</v>
      </c>
      <c r="F39">
        <v>6.2188999999999997</v>
      </c>
      <c r="G39">
        <v>5.7405200000000001</v>
      </c>
      <c r="H39">
        <v>6.09</v>
      </c>
      <c r="I39">
        <v>5.63</v>
      </c>
      <c r="J39" s="3" t="s">
        <v>10</v>
      </c>
    </row>
    <row r="40" spans="1:10" ht="15.75" customHeight="1" x14ac:dyDescent="0.2">
      <c r="A40" s="5">
        <v>45502</v>
      </c>
      <c r="B40" s="14">
        <v>0.45833333333333331</v>
      </c>
      <c r="C40" s="11">
        <f t="shared" si="1"/>
        <v>45502</v>
      </c>
      <c r="D40">
        <v>6.0749300000000002</v>
      </c>
      <c r="E40">
        <v>5.6160800000000002</v>
      </c>
      <c r="F40">
        <v>6.2892999999999999</v>
      </c>
      <c r="G40">
        <v>5.7306499999999998</v>
      </c>
      <c r="H40">
        <v>6.14</v>
      </c>
      <c r="I40">
        <v>5.62</v>
      </c>
      <c r="J40" s="3" t="s">
        <v>11</v>
      </c>
    </row>
    <row r="41" spans="1:10" ht="15.75" customHeight="1" x14ac:dyDescent="0.2">
      <c r="A41" s="5">
        <v>45503</v>
      </c>
      <c r="B41" s="14">
        <v>0.70833333333333337</v>
      </c>
      <c r="C41" s="11">
        <f t="shared" si="1"/>
        <v>45503</v>
      </c>
      <c r="D41">
        <v>6.1143400000000003</v>
      </c>
      <c r="E41">
        <v>5.6556600000000001</v>
      </c>
      <c r="F41">
        <v>6.2344099999999996</v>
      </c>
      <c r="G41">
        <v>5.7636799999999999</v>
      </c>
      <c r="H41">
        <v>6.11</v>
      </c>
      <c r="I41">
        <v>5.65</v>
      </c>
      <c r="J41" s="3" t="s">
        <v>9</v>
      </c>
    </row>
    <row r="42" spans="1:10" ht="15.75" customHeight="1" x14ac:dyDescent="0.2">
      <c r="A42" s="5">
        <v>45503</v>
      </c>
      <c r="B42" s="14">
        <v>0.95833333333333337</v>
      </c>
      <c r="C42" s="11">
        <f t="shared" si="1"/>
        <v>45503</v>
      </c>
      <c r="D42">
        <v>6.0705400000000003</v>
      </c>
      <c r="E42">
        <v>5.6123000000000003</v>
      </c>
      <c r="F42">
        <v>6.1996200000000004</v>
      </c>
      <c r="G42">
        <v>5.7240900000000003</v>
      </c>
      <c r="H42">
        <v>6.07</v>
      </c>
      <c r="I42">
        <v>5.61</v>
      </c>
      <c r="J42" s="3" t="s">
        <v>10</v>
      </c>
    </row>
    <row r="43" spans="1:10" ht="15.75" customHeight="1" x14ac:dyDescent="0.2">
      <c r="A43" s="5">
        <v>45503</v>
      </c>
      <c r="B43" s="14">
        <v>0.45833333333333331</v>
      </c>
      <c r="C43" s="11">
        <f t="shared" si="1"/>
        <v>45503</v>
      </c>
      <c r="D43">
        <v>6.0747400000000003</v>
      </c>
      <c r="E43">
        <v>5.6125499999999997</v>
      </c>
      <c r="F43">
        <v>6.2305200000000003</v>
      </c>
      <c r="G43">
        <v>5.7240900000000003</v>
      </c>
      <c r="H43">
        <v>6.08</v>
      </c>
      <c r="I43">
        <v>5.61</v>
      </c>
      <c r="J43" s="3" t="s">
        <v>11</v>
      </c>
    </row>
    <row r="44" spans="1:10" ht="15.75" customHeight="1" x14ac:dyDescent="0.2">
      <c r="A44" s="5">
        <v>45504</v>
      </c>
      <c r="B44" s="14">
        <v>0.45833333333333331</v>
      </c>
      <c r="C44" s="11">
        <f t="shared" si="1"/>
        <v>45504</v>
      </c>
      <c r="D44">
        <v>6.15245</v>
      </c>
      <c r="E44">
        <v>5.6746600000000003</v>
      </c>
      <c r="F44">
        <v>6.2421899999999999</v>
      </c>
      <c r="G44">
        <v>5.76701</v>
      </c>
      <c r="H44">
        <v>6.12</v>
      </c>
      <c r="I44">
        <v>5.65</v>
      </c>
      <c r="J44" s="3" t="s">
        <v>9</v>
      </c>
    </row>
    <row r="45" spans="1:10" ht="15.75" customHeight="1" x14ac:dyDescent="0.2">
      <c r="A45" s="5">
        <v>45504</v>
      </c>
      <c r="B45" s="14">
        <v>0.70833333333333337</v>
      </c>
      <c r="C45" s="11">
        <f t="shared" si="1"/>
        <v>45504</v>
      </c>
      <c r="D45">
        <v>6.1144100000000003</v>
      </c>
      <c r="E45">
        <v>5.6479900000000001</v>
      </c>
      <c r="F45">
        <v>6.2460899999999997</v>
      </c>
      <c r="G45">
        <v>5.77034</v>
      </c>
      <c r="H45">
        <v>6.12</v>
      </c>
      <c r="I45">
        <v>5.66</v>
      </c>
      <c r="J45" s="3" t="s">
        <v>10</v>
      </c>
    </row>
    <row r="46" spans="1:10" ht="15.75" customHeight="1" x14ac:dyDescent="0.2">
      <c r="A46" s="5">
        <v>45504</v>
      </c>
      <c r="B46" s="14">
        <v>0.95833333333333337</v>
      </c>
      <c r="C46" s="11">
        <f t="shared" si="1"/>
        <v>45504</v>
      </c>
      <c r="D46">
        <v>6.1261000000000001</v>
      </c>
      <c r="E46">
        <v>5.6578999999999997</v>
      </c>
      <c r="F46">
        <v>6.2266500000000002</v>
      </c>
      <c r="G46">
        <v>5.7736700000000001</v>
      </c>
      <c r="H46">
        <v>6.08</v>
      </c>
      <c r="I46">
        <v>5.66</v>
      </c>
      <c r="J46" s="3" t="s">
        <v>11</v>
      </c>
    </row>
    <row r="47" spans="1:10" ht="15.75" customHeight="1" x14ac:dyDescent="0.2">
      <c r="A47" s="5">
        <v>45505</v>
      </c>
      <c r="B47" s="14">
        <v>0.45833333333333331</v>
      </c>
      <c r="C47" s="11">
        <f t="shared" si="1"/>
        <v>45505</v>
      </c>
      <c r="D47">
        <v>6.0955500000000002</v>
      </c>
      <c r="E47">
        <v>5.6421900000000003</v>
      </c>
      <c r="F47">
        <v>6.2774599999999996</v>
      </c>
      <c r="G47">
        <v>5.8139500000000002</v>
      </c>
      <c r="H47">
        <v>6.15</v>
      </c>
      <c r="I47">
        <v>5.7</v>
      </c>
      <c r="J47" s="3" t="s">
        <v>9</v>
      </c>
    </row>
    <row r="48" spans="1:10" ht="15.75" customHeight="1" x14ac:dyDescent="0.2">
      <c r="A48" s="5">
        <v>45505</v>
      </c>
      <c r="B48" s="14">
        <v>0.70833333333333337</v>
      </c>
      <c r="C48" s="11">
        <f t="shared" si="1"/>
        <v>45505</v>
      </c>
      <c r="D48">
        <v>6.1876199999999999</v>
      </c>
      <c r="E48">
        <v>5.7348699999999999</v>
      </c>
      <c r="F48">
        <v>6.3171099999999996</v>
      </c>
      <c r="G48">
        <v>5.8685400000000003</v>
      </c>
      <c r="H48">
        <v>6.19</v>
      </c>
      <c r="I48">
        <v>5.75</v>
      </c>
      <c r="J48" s="3" t="s">
        <v>10</v>
      </c>
    </row>
    <row r="49" spans="1:10" ht="15.75" customHeight="1" x14ac:dyDescent="0.2">
      <c r="A49" s="5">
        <v>45505</v>
      </c>
      <c r="B49" s="14">
        <v>0.95833333333333337</v>
      </c>
      <c r="C49" s="11">
        <f t="shared" si="1"/>
        <v>45505</v>
      </c>
      <c r="D49">
        <v>6.2071300000000003</v>
      </c>
      <c r="E49">
        <v>5.7524199999999999</v>
      </c>
      <c r="F49">
        <v>6.25</v>
      </c>
      <c r="G49">
        <v>5.8685400000000003</v>
      </c>
      <c r="H49">
        <v>6.1</v>
      </c>
      <c r="I49">
        <v>5.75</v>
      </c>
      <c r="J49" s="3" t="s">
        <v>11</v>
      </c>
    </row>
    <row r="50" spans="1:10" ht="15.75" customHeight="1" x14ac:dyDescent="0.2">
      <c r="A50" s="5">
        <v>45506</v>
      </c>
      <c r="B50" s="14">
        <v>0.45833333333333331</v>
      </c>
      <c r="C50" s="11">
        <f t="shared" si="1"/>
        <v>45506</v>
      </c>
      <c r="D50">
        <v>6.2333999999999996</v>
      </c>
      <c r="E50">
        <v>5.7158499999999997</v>
      </c>
      <c r="F50">
        <v>6.3734799999999998</v>
      </c>
      <c r="G50">
        <v>5.8377100000000004</v>
      </c>
      <c r="H50">
        <v>6.24</v>
      </c>
      <c r="I50">
        <v>5.72</v>
      </c>
      <c r="J50" s="3" t="s">
        <v>9</v>
      </c>
    </row>
    <row r="51" spans="1:10" ht="15.75" customHeight="1" x14ac:dyDescent="0.2">
      <c r="A51" s="5">
        <v>45506</v>
      </c>
      <c r="B51" s="14">
        <v>0.70833333333333337</v>
      </c>
      <c r="C51" s="11">
        <f t="shared" si="1"/>
        <v>45506</v>
      </c>
      <c r="D51">
        <v>6.23088</v>
      </c>
      <c r="E51">
        <v>5.7095900000000004</v>
      </c>
      <c r="F51">
        <v>6.25</v>
      </c>
      <c r="G51">
        <v>5.8685400000000003</v>
      </c>
      <c r="H51">
        <v>6.23</v>
      </c>
      <c r="I51">
        <v>5.72</v>
      </c>
      <c r="J51" s="3" t="s">
        <v>10</v>
      </c>
    </row>
    <row r="52" spans="1:10" ht="15.75" customHeight="1" x14ac:dyDescent="0.2">
      <c r="A52" s="5">
        <v>45506</v>
      </c>
      <c r="B52" s="14">
        <v>0.95833333333333337</v>
      </c>
      <c r="C52" s="11">
        <f t="shared" si="1"/>
        <v>45506</v>
      </c>
      <c r="D52">
        <v>6.2495700000000003</v>
      </c>
      <c r="E52">
        <v>5.7280699999999998</v>
      </c>
      <c r="F52">
        <v>6.3613200000000001</v>
      </c>
      <c r="G52">
        <v>5.8445299999999998</v>
      </c>
      <c r="H52">
        <v>6.23</v>
      </c>
      <c r="I52">
        <v>5.73</v>
      </c>
      <c r="J52" s="3" t="s">
        <v>11</v>
      </c>
    </row>
    <row r="53" spans="1:10" ht="15.75" customHeight="1" x14ac:dyDescent="0.2">
      <c r="A53" s="5">
        <v>45507</v>
      </c>
      <c r="B53" s="14">
        <v>0.45833333333333331</v>
      </c>
      <c r="C53" s="11">
        <f t="shared" si="1"/>
        <v>45507</v>
      </c>
      <c r="D53">
        <v>6.2495700000000003</v>
      </c>
      <c r="E53">
        <v>5.7280699999999998</v>
      </c>
      <c r="F53">
        <v>6.3613200000000001</v>
      </c>
      <c r="G53">
        <v>5.8445299999999998</v>
      </c>
      <c r="H53">
        <v>6.23</v>
      </c>
      <c r="I53">
        <v>5.73</v>
      </c>
      <c r="J53" s="3" t="s">
        <v>9</v>
      </c>
    </row>
    <row r="54" spans="1:10" ht="15.75" customHeight="1" x14ac:dyDescent="0.2">
      <c r="A54" s="5">
        <v>45507</v>
      </c>
      <c r="B54" s="14">
        <v>0.45833333333333331</v>
      </c>
      <c r="C54" s="11">
        <f t="shared" si="1"/>
        <v>45507</v>
      </c>
      <c r="D54">
        <v>6.2495700000000003</v>
      </c>
      <c r="E54">
        <v>5.7280699999999998</v>
      </c>
      <c r="F54">
        <v>6.3613200000000001</v>
      </c>
      <c r="G54">
        <v>5.8445299999999998</v>
      </c>
      <c r="H54">
        <v>6.25</v>
      </c>
      <c r="I54">
        <v>5.73</v>
      </c>
      <c r="J54" s="3" t="s">
        <v>10</v>
      </c>
    </row>
    <row r="55" spans="1:10" ht="15.75" customHeight="1" x14ac:dyDescent="0.2">
      <c r="A55" s="5">
        <v>45507</v>
      </c>
      <c r="B55" s="14">
        <v>0.70833333333333337</v>
      </c>
      <c r="C55" s="11">
        <f t="shared" si="1"/>
        <v>45507</v>
      </c>
      <c r="D55">
        <v>6.2495700000000003</v>
      </c>
      <c r="E55">
        <v>5.7280699999999998</v>
      </c>
      <c r="F55">
        <v>6.3613200000000001</v>
      </c>
      <c r="G55">
        <v>5.8445299999999998</v>
      </c>
      <c r="H55">
        <v>6.25</v>
      </c>
      <c r="I55">
        <v>5.73</v>
      </c>
      <c r="J55" s="3" t="s">
        <v>11</v>
      </c>
    </row>
    <row r="56" spans="1:10" ht="15.75" customHeight="1" x14ac:dyDescent="0.2">
      <c r="A56" s="5">
        <v>45508</v>
      </c>
      <c r="B56" s="14">
        <v>0.95833333333333337</v>
      </c>
      <c r="C56" s="11">
        <f t="shared" si="1"/>
        <v>45508</v>
      </c>
      <c r="D56">
        <v>6.2495700000000003</v>
      </c>
      <c r="E56">
        <v>5.7280699999999998</v>
      </c>
      <c r="F56">
        <v>6.3613200000000001</v>
      </c>
      <c r="G56">
        <v>5.8445299999999998</v>
      </c>
      <c r="H56">
        <v>6.25</v>
      </c>
      <c r="I56">
        <v>5.73</v>
      </c>
      <c r="J56" s="3" t="s">
        <v>9</v>
      </c>
    </row>
    <row r="57" spans="1:10" ht="15.75" customHeight="1" x14ac:dyDescent="0.2">
      <c r="A57" s="5">
        <v>45508</v>
      </c>
      <c r="B57" s="14">
        <v>0.45833333333333331</v>
      </c>
      <c r="C57" s="11">
        <f t="shared" si="1"/>
        <v>45508</v>
      </c>
      <c r="D57">
        <v>6.2564099999999998</v>
      </c>
      <c r="E57">
        <v>5.7272100000000004</v>
      </c>
      <c r="F57">
        <v>6.3613200000000001</v>
      </c>
      <c r="G57">
        <v>5.8445299999999998</v>
      </c>
      <c r="H57">
        <v>6.25</v>
      </c>
      <c r="I57">
        <v>5.73</v>
      </c>
      <c r="J57" s="3" t="s">
        <v>10</v>
      </c>
    </row>
    <row r="58" spans="1:10" ht="15.75" customHeight="1" x14ac:dyDescent="0.2">
      <c r="A58" s="5">
        <v>45508</v>
      </c>
      <c r="B58" s="14">
        <v>0.70833333333333337</v>
      </c>
      <c r="C58" s="11">
        <f t="shared" si="1"/>
        <v>45508</v>
      </c>
      <c r="D58">
        <v>6.25481</v>
      </c>
      <c r="E58">
        <v>5.7281000000000004</v>
      </c>
      <c r="F58">
        <v>6.3775500000000003</v>
      </c>
      <c r="G58">
        <v>5.8445299999999998</v>
      </c>
      <c r="H58">
        <v>6.25</v>
      </c>
      <c r="I58">
        <v>5.73</v>
      </c>
      <c r="J58" s="3" t="s">
        <v>11</v>
      </c>
    </row>
    <row r="59" spans="1:10" ht="15.75" customHeight="1" x14ac:dyDescent="0.2">
      <c r="A59" s="5">
        <v>45509</v>
      </c>
      <c r="B59" s="14">
        <v>0.95833333333333337</v>
      </c>
      <c r="C59" s="11">
        <f t="shared" si="1"/>
        <v>45509</v>
      </c>
      <c r="D59">
        <v>6.3701999999999996</v>
      </c>
      <c r="E59">
        <v>5.8010999999999999</v>
      </c>
      <c r="F59">
        <v>6.3775500000000003</v>
      </c>
      <c r="G59">
        <v>5.8377100000000004</v>
      </c>
      <c r="H59">
        <v>6.27</v>
      </c>
      <c r="I59">
        <v>5.72</v>
      </c>
      <c r="J59" s="3" t="s">
        <v>9</v>
      </c>
    </row>
    <row r="60" spans="1:10" ht="15.75" customHeight="1" x14ac:dyDescent="0.2">
      <c r="A60" s="5">
        <v>45509</v>
      </c>
      <c r="B60" s="14">
        <v>0.45833333333333331</v>
      </c>
      <c r="C60" s="11">
        <f t="shared" si="1"/>
        <v>45509</v>
      </c>
      <c r="D60">
        <v>6.2915599999999996</v>
      </c>
      <c r="E60">
        <v>5.7407599999999999</v>
      </c>
      <c r="F60">
        <v>6.4226000000000001</v>
      </c>
      <c r="G60">
        <v>5.8513700000000002</v>
      </c>
      <c r="H60">
        <v>6.29</v>
      </c>
      <c r="I60">
        <v>5.74</v>
      </c>
      <c r="J60" s="3" t="s">
        <v>10</v>
      </c>
    </row>
    <row r="61" spans="1:10" ht="15.75" customHeight="1" x14ac:dyDescent="0.2">
      <c r="A61" s="5">
        <v>45509</v>
      </c>
      <c r="B61" s="14">
        <v>0.70833333333333337</v>
      </c>
      <c r="C61" s="11">
        <f t="shared" si="1"/>
        <v>45509</v>
      </c>
      <c r="D61">
        <v>6.2695499999999997</v>
      </c>
      <c r="E61">
        <v>5.7229799999999997</v>
      </c>
      <c r="F61">
        <v>6.4226000000000001</v>
      </c>
      <c r="G61">
        <v>5.8377100000000004</v>
      </c>
      <c r="H61">
        <v>6.27</v>
      </c>
      <c r="I61">
        <v>5.72</v>
      </c>
      <c r="J61" s="3" t="s">
        <v>11</v>
      </c>
    </row>
    <row r="62" spans="1:10" ht="15.75" customHeight="1" x14ac:dyDescent="0.2">
      <c r="A62" s="5">
        <v>45510</v>
      </c>
      <c r="B62" s="14">
        <v>0.95833333333333337</v>
      </c>
      <c r="C62" s="11">
        <f t="shared" si="1"/>
        <v>45510</v>
      </c>
      <c r="D62">
        <v>6.1828000000000003</v>
      </c>
      <c r="E62">
        <v>5.6627099999999997</v>
      </c>
      <c r="F62">
        <v>6.32111</v>
      </c>
      <c r="G62">
        <v>5.7836800000000004</v>
      </c>
      <c r="H62">
        <v>6.19</v>
      </c>
      <c r="I62">
        <v>5.67</v>
      </c>
      <c r="J62" s="3" t="s">
        <v>9</v>
      </c>
    </row>
    <row r="63" spans="1:10" ht="15.75" customHeight="1" x14ac:dyDescent="0.2">
      <c r="A63" s="5">
        <v>45510</v>
      </c>
      <c r="B63" s="14">
        <v>0.45833333333333331</v>
      </c>
      <c r="C63" s="11">
        <f t="shared" si="1"/>
        <v>45510</v>
      </c>
      <c r="D63">
        <v>6.1848700000000001</v>
      </c>
      <c r="E63">
        <v>5.6586100000000004</v>
      </c>
      <c r="F63">
        <v>6.3131300000000001</v>
      </c>
      <c r="G63">
        <v>5.77034</v>
      </c>
      <c r="H63">
        <v>6.19</v>
      </c>
      <c r="I63">
        <v>5.66</v>
      </c>
      <c r="J63" s="3" t="s">
        <v>10</v>
      </c>
    </row>
    <row r="64" spans="1:10" ht="15.75" customHeight="1" x14ac:dyDescent="0.2">
      <c r="A64" s="5">
        <v>45510</v>
      </c>
      <c r="B64" s="14">
        <v>0.70833333333333337</v>
      </c>
      <c r="C64" s="11">
        <f t="shared" si="1"/>
        <v>45510</v>
      </c>
      <c r="D64">
        <v>6.1767700000000003</v>
      </c>
      <c r="E64">
        <v>5.6571600000000002</v>
      </c>
      <c r="F64">
        <v>6.3938600000000001</v>
      </c>
      <c r="G64">
        <v>5.77034</v>
      </c>
      <c r="H64">
        <v>6.24</v>
      </c>
      <c r="I64">
        <v>5.66</v>
      </c>
      <c r="J64" s="3" t="s">
        <v>11</v>
      </c>
    </row>
    <row r="65" spans="1:10" ht="15.75" customHeight="1" x14ac:dyDescent="0.2">
      <c r="A65" s="5">
        <v>45511</v>
      </c>
      <c r="B65" s="14">
        <v>0.95833333333333337</v>
      </c>
      <c r="C65" s="11">
        <f t="shared" si="1"/>
        <v>45511</v>
      </c>
      <c r="D65">
        <v>6.1179699999999997</v>
      </c>
      <c r="E65">
        <v>5.6033099999999996</v>
      </c>
      <c r="F65" t="s">
        <v>7</v>
      </c>
      <c r="G65" t="s">
        <v>7</v>
      </c>
      <c r="H65">
        <v>6.12</v>
      </c>
      <c r="I65">
        <v>5.61</v>
      </c>
      <c r="J65" s="3" t="s">
        <v>9</v>
      </c>
    </row>
    <row r="66" spans="1:10" ht="15.75" customHeight="1" x14ac:dyDescent="0.2">
      <c r="A66" s="5">
        <v>45511</v>
      </c>
      <c r="B66" s="14">
        <v>0.45833333333333331</v>
      </c>
      <c r="C66" s="11">
        <f t="shared" ref="C66:C97" si="2">A66</f>
        <v>45511</v>
      </c>
      <c r="D66">
        <v>6.1429999999999998</v>
      </c>
      <c r="E66">
        <v>5.6236600000000001</v>
      </c>
      <c r="F66" t="s">
        <v>7</v>
      </c>
      <c r="G66" t="s">
        <v>7</v>
      </c>
      <c r="H66">
        <v>6.15</v>
      </c>
      <c r="I66">
        <v>5.63</v>
      </c>
      <c r="J66" s="3" t="s">
        <v>10</v>
      </c>
    </row>
    <row r="67" spans="1:10" ht="15.75" customHeight="1" x14ac:dyDescent="0.2">
      <c r="A67" s="5">
        <v>45511</v>
      </c>
      <c r="B67" s="14">
        <v>0.45833333333333331</v>
      </c>
      <c r="C67" s="11">
        <f t="shared" si="2"/>
        <v>45511</v>
      </c>
      <c r="D67">
        <v>6.1602499999999996</v>
      </c>
      <c r="E67">
        <v>5.6373899999999999</v>
      </c>
      <c r="F67" t="s">
        <v>7</v>
      </c>
      <c r="G67" t="s">
        <v>7</v>
      </c>
      <c r="H67">
        <v>6.17</v>
      </c>
      <c r="I67">
        <v>5.64</v>
      </c>
      <c r="J67" s="3" t="s">
        <v>11</v>
      </c>
    </row>
    <row r="68" spans="1:10" ht="15.75" customHeight="1" x14ac:dyDescent="0.2">
      <c r="A68" s="5">
        <v>45512</v>
      </c>
      <c r="B68" s="14">
        <v>0.70833333333333337</v>
      </c>
      <c r="C68" s="11">
        <f t="shared" si="2"/>
        <v>45512</v>
      </c>
      <c r="D68">
        <v>6.1177400000000004</v>
      </c>
      <c r="E68">
        <v>5.617</v>
      </c>
      <c r="F68" t="s">
        <v>7</v>
      </c>
      <c r="G68" t="s">
        <v>7</v>
      </c>
      <c r="H68">
        <v>6.12</v>
      </c>
      <c r="I68">
        <v>5.62</v>
      </c>
      <c r="J68" s="3" t="s">
        <v>9</v>
      </c>
    </row>
    <row r="69" spans="1:10" ht="15.75" customHeight="1" x14ac:dyDescent="0.2">
      <c r="A69" s="5">
        <v>45512</v>
      </c>
      <c r="B69" s="14">
        <v>0.95833333333333337</v>
      </c>
      <c r="C69" s="11">
        <f t="shared" si="2"/>
        <v>45512</v>
      </c>
      <c r="D69">
        <v>6.0851300000000004</v>
      </c>
      <c r="E69">
        <v>5.5742599999999998</v>
      </c>
      <c r="F69" t="s">
        <v>7</v>
      </c>
      <c r="G69" t="s">
        <v>7</v>
      </c>
      <c r="H69">
        <v>6.09</v>
      </c>
      <c r="I69">
        <v>5.58</v>
      </c>
      <c r="J69" s="3" t="s">
        <v>10</v>
      </c>
    </row>
    <row r="70" spans="1:10" ht="15.75" customHeight="1" x14ac:dyDescent="0.2">
      <c r="A70" s="5">
        <v>45512</v>
      </c>
      <c r="B70" s="14">
        <v>0.45833333333333331</v>
      </c>
      <c r="C70" s="11">
        <f t="shared" si="2"/>
        <v>45512</v>
      </c>
      <c r="D70">
        <v>6.0570500000000003</v>
      </c>
      <c r="E70">
        <v>5.5475099999999999</v>
      </c>
      <c r="F70" t="s">
        <v>7</v>
      </c>
      <c r="G70" t="s">
        <v>7</v>
      </c>
      <c r="H70">
        <v>6.06</v>
      </c>
      <c r="I70">
        <v>5.55</v>
      </c>
      <c r="J70" s="3" t="s">
        <v>11</v>
      </c>
    </row>
    <row r="71" spans="1:10" ht="15.75" customHeight="1" x14ac:dyDescent="0.2">
      <c r="A71" s="5">
        <v>45513</v>
      </c>
      <c r="B71" s="14">
        <v>0.45833333333333331</v>
      </c>
      <c r="C71" s="11">
        <f t="shared" si="2"/>
        <v>45513</v>
      </c>
      <c r="D71">
        <v>6.0171000000000001</v>
      </c>
      <c r="E71">
        <v>5.5172400000000001</v>
      </c>
      <c r="F71" t="s">
        <v>7</v>
      </c>
      <c r="G71" t="s">
        <v>7</v>
      </c>
      <c r="H71">
        <v>6.02</v>
      </c>
      <c r="I71">
        <v>5.52</v>
      </c>
      <c r="J71" s="3" t="s">
        <v>9</v>
      </c>
    </row>
    <row r="72" spans="1:10" ht="15.75" customHeight="1" x14ac:dyDescent="0.2">
      <c r="A72" s="5">
        <v>45513</v>
      </c>
      <c r="B72" s="14">
        <v>0.70833333333333337</v>
      </c>
      <c r="C72" s="11">
        <f t="shared" si="2"/>
        <v>45513</v>
      </c>
      <c r="D72">
        <v>6.0211600000000001</v>
      </c>
      <c r="E72">
        <v>5.5146600000000001</v>
      </c>
      <c r="F72" t="s">
        <v>7</v>
      </c>
      <c r="G72" t="s">
        <v>7</v>
      </c>
      <c r="H72">
        <v>6.03</v>
      </c>
      <c r="I72">
        <v>5.52</v>
      </c>
      <c r="J72" s="3" t="s">
        <v>10</v>
      </c>
    </row>
    <row r="73" spans="1:10" ht="15.75" customHeight="1" x14ac:dyDescent="0.2">
      <c r="A73" s="5">
        <v>45513</v>
      </c>
      <c r="B73" s="14">
        <v>0.95833333333333337</v>
      </c>
      <c r="C73" s="11">
        <f t="shared" si="2"/>
        <v>45513</v>
      </c>
      <c r="D73">
        <v>6.0135500000000004</v>
      </c>
      <c r="E73">
        <v>5.5087000000000002</v>
      </c>
      <c r="F73">
        <v>6.14628</v>
      </c>
      <c r="G73">
        <v>5.6179699999999997</v>
      </c>
      <c r="H73">
        <v>6.03</v>
      </c>
      <c r="I73">
        <v>5.51</v>
      </c>
      <c r="J73" s="3" t="s">
        <v>11</v>
      </c>
    </row>
    <row r="74" spans="1:10" ht="15.75" customHeight="1" x14ac:dyDescent="0.2">
      <c r="A74" s="5">
        <v>45514</v>
      </c>
      <c r="B74" s="14">
        <v>0.45833333333333331</v>
      </c>
      <c r="C74" s="11">
        <f t="shared" si="2"/>
        <v>45514</v>
      </c>
      <c r="D74">
        <v>6.0135500000000004</v>
      </c>
      <c r="E74">
        <v>5.5087000000000002</v>
      </c>
      <c r="F74">
        <v>6.14628</v>
      </c>
      <c r="G74">
        <v>5.6179699999999997</v>
      </c>
      <c r="H74">
        <v>6.03</v>
      </c>
      <c r="I74">
        <v>5.51</v>
      </c>
      <c r="J74" s="3" t="s">
        <v>9</v>
      </c>
    </row>
    <row r="75" spans="1:10" ht="15.75" customHeight="1" x14ac:dyDescent="0.2">
      <c r="A75" s="5">
        <v>45514</v>
      </c>
      <c r="B75" s="14">
        <v>0.70833333333333337</v>
      </c>
      <c r="C75" s="11">
        <f t="shared" si="2"/>
        <v>45514</v>
      </c>
      <c r="D75">
        <v>6.0135500000000004</v>
      </c>
      <c r="E75">
        <v>5.5087000000000002</v>
      </c>
      <c r="F75">
        <v>6.14628</v>
      </c>
      <c r="G75">
        <v>5.6179699999999997</v>
      </c>
      <c r="H75">
        <v>6.02</v>
      </c>
      <c r="I75">
        <v>5.51</v>
      </c>
      <c r="J75" s="3" t="s">
        <v>10</v>
      </c>
    </row>
    <row r="76" spans="1:10" ht="15.75" customHeight="1" x14ac:dyDescent="0.2">
      <c r="A76" s="5">
        <v>45514</v>
      </c>
      <c r="B76" s="14">
        <v>0.95833333333333337</v>
      </c>
      <c r="C76" s="11">
        <f t="shared" si="2"/>
        <v>45514</v>
      </c>
      <c r="D76">
        <v>6.0135500000000004</v>
      </c>
      <c r="E76">
        <v>5.5087000000000002</v>
      </c>
      <c r="F76">
        <v>6.14628</v>
      </c>
      <c r="G76">
        <v>5.6179699999999997</v>
      </c>
      <c r="H76">
        <v>6.02</v>
      </c>
      <c r="I76">
        <v>5.51</v>
      </c>
      <c r="J76" s="3" t="s">
        <v>11</v>
      </c>
    </row>
    <row r="77" spans="1:10" ht="15.75" customHeight="1" x14ac:dyDescent="0.2">
      <c r="A77" s="5">
        <v>45515</v>
      </c>
      <c r="B77" s="14">
        <v>0.45833333333333331</v>
      </c>
      <c r="C77" s="11">
        <f t="shared" si="2"/>
        <v>45515</v>
      </c>
      <c r="D77">
        <v>6.0078100000000001</v>
      </c>
      <c r="E77">
        <v>5.4993999999999996</v>
      </c>
      <c r="F77">
        <v>6.1425000000000001</v>
      </c>
      <c r="G77">
        <v>5.62113</v>
      </c>
      <c r="H77">
        <v>6.02</v>
      </c>
      <c r="I77">
        <v>5.5</v>
      </c>
      <c r="J77" s="3" t="s">
        <v>9</v>
      </c>
    </row>
    <row r="78" spans="1:10" ht="15.75" customHeight="1" x14ac:dyDescent="0.2">
      <c r="A78" s="5">
        <v>45515</v>
      </c>
      <c r="B78" s="14">
        <v>0.70833333333333337</v>
      </c>
      <c r="C78" s="11">
        <f t="shared" si="2"/>
        <v>45515</v>
      </c>
      <c r="D78">
        <v>6.0093300000000003</v>
      </c>
      <c r="E78">
        <v>5.4977400000000003</v>
      </c>
      <c r="F78">
        <v>6.1349600000000004</v>
      </c>
      <c r="G78">
        <v>5.6053800000000003</v>
      </c>
      <c r="H78">
        <v>6.01</v>
      </c>
      <c r="I78">
        <v>5.49</v>
      </c>
      <c r="J78" s="3" t="s">
        <v>10</v>
      </c>
    </row>
    <row r="79" spans="1:10" ht="15.75" customHeight="1" x14ac:dyDescent="0.2">
      <c r="A79" s="5">
        <v>45515</v>
      </c>
      <c r="B79" s="14">
        <v>0.95833333333333337</v>
      </c>
      <c r="C79" s="11">
        <f t="shared" si="2"/>
        <v>45515</v>
      </c>
      <c r="D79">
        <v>6.0075200000000004</v>
      </c>
      <c r="E79">
        <v>5.4938399999999996</v>
      </c>
      <c r="F79">
        <v>6.1652199999999997</v>
      </c>
      <c r="G79">
        <v>5.6053800000000003</v>
      </c>
      <c r="H79">
        <v>6.02</v>
      </c>
      <c r="I79">
        <v>5.49</v>
      </c>
      <c r="J79" s="3" t="s">
        <v>11</v>
      </c>
    </row>
    <row r="80" spans="1:10" ht="15.75" customHeight="1" x14ac:dyDescent="0.2">
      <c r="A80" s="5">
        <v>45516</v>
      </c>
      <c r="B80" s="14">
        <v>0.45833333333333331</v>
      </c>
      <c r="C80" s="11">
        <f t="shared" si="2"/>
        <v>45516</v>
      </c>
      <c r="D80">
        <v>6.0078100000000001</v>
      </c>
      <c r="E80">
        <v>5.4993999999999996</v>
      </c>
      <c r="F80" t="s">
        <v>7</v>
      </c>
      <c r="G80" t="s">
        <v>7</v>
      </c>
      <c r="H80">
        <v>6.02</v>
      </c>
      <c r="I80">
        <v>5.51</v>
      </c>
      <c r="J80" s="3" t="s">
        <v>9</v>
      </c>
    </row>
    <row r="81" spans="1:10" ht="15.75" customHeight="1" x14ac:dyDescent="0.2">
      <c r="A81" s="5">
        <v>45516</v>
      </c>
      <c r="B81" s="14">
        <v>0.70833333333333337</v>
      </c>
      <c r="C81" s="11">
        <f t="shared" si="2"/>
        <v>45516</v>
      </c>
      <c r="D81">
        <v>6.0093300000000003</v>
      </c>
      <c r="E81">
        <v>5.4877399999999996</v>
      </c>
      <c r="F81" t="s">
        <v>7</v>
      </c>
      <c r="G81" t="s">
        <v>7</v>
      </c>
      <c r="H81">
        <v>6.01</v>
      </c>
      <c r="I81">
        <v>5.49</v>
      </c>
      <c r="J81" s="3" t="s">
        <v>10</v>
      </c>
    </row>
    <row r="82" spans="1:10" ht="15.75" customHeight="1" x14ac:dyDescent="0.2">
      <c r="A82" s="5">
        <v>45516</v>
      </c>
      <c r="B82" s="14">
        <v>0.95833333333333337</v>
      </c>
      <c r="C82" s="11">
        <f t="shared" si="2"/>
        <v>45516</v>
      </c>
      <c r="D82">
        <v>6.0075200000000004</v>
      </c>
      <c r="E82">
        <v>5.4938399999999996</v>
      </c>
      <c r="F82" t="s">
        <v>7</v>
      </c>
      <c r="G82" t="s">
        <v>7</v>
      </c>
      <c r="H82">
        <v>6</v>
      </c>
      <c r="I82">
        <v>5.5</v>
      </c>
      <c r="J82" s="3" t="s">
        <v>11</v>
      </c>
    </row>
    <row r="83" spans="1:10" ht="15.75" customHeight="1" x14ac:dyDescent="0.2">
      <c r="A83" s="5">
        <v>45517</v>
      </c>
      <c r="B83" s="14">
        <v>0.45833333333333331</v>
      </c>
      <c r="C83" s="11">
        <f t="shared" si="2"/>
        <v>45517</v>
      </c>
      <c r="D83">
        <v>6.0146800000000002</v>
      </c>
      <c r="E83">
        <v>5.4891100000000002</v>
      </c>
      <c r="F83">
        <v>6.1349600000000004</v>
      </c>
      <c r="G83">
        <v>5.5991</v>
      </c>
      <c r="H83">
        <v>6.01</v>
      </c>
      <c r="I83">
        <v>5.49</v>
      </c>
      <c r="J83" s="3" t="s">
        <v>9</v>
      </c>
    </row>
    <row r="84" spans="1:10" ht="15.75" customHeight="1" x14ac:dyDescent="0.2">
      <c r="A84" s="5">
        <v>45517</v>
      </c>
      <c r="B84" s="14">
        <v>0.45833333333333331</v>
      </c>
      <c r="C84" s="11">
        <f t="shared" si="2"/>
        <v>45517</v>
      </c>
      <c r="D84">
        <v>5.9917600000000002</v>
      </c>
      <c r="E84">
        <v>5.4487899999999998</v>
      </c>
      <c r="F84">
        <v>6.1162000000000001</v>
      </c>
      <c r="G84">
        <v>5.56792</v>
      </c>
      <c r="H84">
        <v>5.99</v>
      </c>
      <c r="I84">
        <v>5.46</v>
      </c>
      <c r="J84" s="3" t="s">
        <v>10</v>
      </c>
    </row>
    <row r="85" spans="1:10" ht="15.75" customHeight="1" x14ac:dyDescent="0.2">
      <c r="A85" s="5">
        <v>45517</v>
      </c>
      <c r="B85" s="14">
        <v>0.70833333333333337</v>
      </c>
      <c r="C85" s="11">
        <f t="shared" si="2"/>
        <v>45517</v>
      </c>
      <c r="D85">
        <v>5.9986600000000001</v>
      </c>
      <c r="E85">
        <v>5.4572900000000004</v>
      </c>
      <c r="F85">
        <v>6.1236899999999999</v>
      </c>
      <c r="G85">
        <v>5.5632799999999998</v>
      </c>
      <c r="H85">
        <v>6</v>
      </c>
      <c r="I85">
        <v>5.46</v>
      </c>
      <c r="J85" s="3" t="s">
        <v>11</v>
      </c>
    </row>
    <row r="86" spans="1:10" ht="15.75" customHeight="1" x14ac:dyDescent="0.2">
      <c r="A86" s="5">
        <v>45518</v>
      </c>
      <c r="B86" s="14">
        <v>0.95833333333333337</v>
      </c>
      <c r="C86" s="11">
        <f t="shared" si="2"/>
        <v>45518</v>
      </c>
      <c r="D86">
        <v>6.0144599999999997</v>
      </c>
      <c r="E86">
        <v>5.44909</v>
      </c>
      <c r="F86">
        <v>6.1311999999999998</v>
      </c>
      <c r="G86">
        <v>5.5586399999999996</v>
      </c>
      <c r="H86">
        <v>6.01</v>
      </c>
      <c r="I86">
        <v>5.45</v>
      </c>
      <c r="J86" s="3" t="s">
        <v>9</v>
      </c>
    </row>
    <row r="87" spans="1:10" ht="15.75" customHeight="1" x14ac:dyDescent="0.2">
      <c r="A87" s="5">
        <v>45518</v>
      </c>
      <c r="B87" s="14">
        <v>0.45833333333333331</v>
      </c>
      <c r="C87" s="11">
        <f t="shared" si="2"/>
        <v>45518</v>
      </c>
      <c r="D87">
        <v>6.0229699999999999</v>
      </c>
      <c r="E87">
        <v>5.46896</v>
      </c>
      <c r="F87">
        <v>6.14628</v>
      </c>
      <c r="G87">
        <v>5.5834700000000002</v>
      </c>
      <c r="H87">
        <v>6.02</v>
      </c>
      <c r="I87">
        <v>5.47</v>
      </c>
      <c r="J87" s="3" t="s">
        <v>10</v>
      </c>
    </row>
    <row r="88" spans="1:10" ht="15.75" customHeight="1" x14ac:dyDescent="0.2">
      <c r="A88" s="5">
        <v>45518</v>
      </c>
      <c r="B88" s="14">
        <v>0.45833333333333331</v>
      </c>
      <c r="C88" s="11">
        <f t="shared" si="2"/>
        <v>45518</v>
      </c>
      <c r="D88">
        <v>6.0214800000000004</v>
      </c>
      <c r="E88">
        <v>5.4706099999999998</v>
      </c>
      <c r="F88">
        <v>6.1614199999999997</v>
      </c>
      <c r="G88">
        <v>5.5803500000000001</v>
      </c>
      <c r="H88" s="3">
        <v>6.02</v>
      </c>
      <c r="I88">
        <v>5.47</v>
      </c>
      <c r="J88" s="3" t="s">
        <v>11</v>
      </c>
    </row>
    <row r="89" spans="1:10" ht="15.75" customHeight="1" x14ac:dyDescent="0.2">
      <c r="A89" s="5">
        <v>45519</v>
      </c>
      <c r="B89" s="14">
        <v>0.70833333333333337</v>
      </c>
      <c r="C89" s="11">
        <f t="shared" si="2"/>
        <v>45519</v>
      </c>
      <c r="D89">
        <v>5.9838699999999996</v>
      </c>
      <c r="E89">
        <v>5.4555100000000003</v>
      </c>
      <c r="F89">
        <v>6.1236899999999999</v>
      </c>
      <c r="G89">
        <v>5.5865900000000002</v>
      </c>
      <c r="H89">
        <v>6</v>
      </c>
      <c r="I89">
        <v>5.48</v>
      </c>
      <c r="J89" s="3" t="s">
        <v>9</v>
      </c>
    </row>
    <row r="90" spans="1:10" ht="15.75" customHeight="1" x14ac:dyDescent="0.2">
      <c r="A90" s="5">
        <v>45519</v>
      </c>
      <c r="B90" s="14">
        <v>0.95833333333333337</v>
      </c>
      <c r="C90" s="11">
        <f t="shared" si="2"/>
        <v>45519</v>
      </c>
      <c r="D90">
        <v>6.0173199999999998</v>
      </c>
      <c r="E90">
        <v>5.4836900000000002</v>
      </c>
      <c r="F90">
        <v>6.1690300000000002</v>
      </c>
      <c r="G90">
        <v>5.5959700000000003</v>
      </c>
      <c r="H90">
        <v>6.02</v>
      </c>
      <c r="I90">
        <v>5.49</v>
      </c>
      <c r="J90" s="3" t="s">
        <v>10</v>
      </c>
    </row>
    <row r="91" spans="1:10" ht="15.75" customHeight="1" x14ac:dyDescent="0.2">
      <c r="A91" s="5">
        <v>45519</v>
      </c>
      <c r="B91" s="14">
        <v>0.45833333333333331</v>
      </c>
      <c r="C91" s="11">
        <f t="shared" si="2"/>
        <v>45519</v>
      </c>
      <c r="D91">
        <v>6.0248200000000001</v>
      </c>
      <c r="E91">
        <v>5.4863400000000002</v>
      </c>
      <c r="F91">
        <v>6.1557599999999999</v>
      </c>
      <c r="G91">
        <v>5.5865999999999998</v>
      </c>
      <c r="H91">
        <v>6.02</v>
      </c>
      <c r="I91">
        <v>5.48</v>
      </c>
      <c r="J91" s="3" t="s">
        <v>11</v>
      </c>
    </row>
    <row r="92" spans="1:10" ht="15.75" customHeight="1" x14ac:dyDescent="0.2">
      <c r="A92" s="5">
        <v>45520</v>
      </c>
      <c r="B92" s="14">
        <v>0.70833333333333337</v>
      </c>
      <c r="C92" s="11">
        <f t="shared" si="2"/>
        <v>45520</v>
      </c>
      <c r="D92">
        <v>6.0010300000000001</v>
      </c>
      <c r="E92">
        <v>5.4542599999999997</v>
      </c>
      <c r="F92">
        <v>6.1425000000000001</v>
      </c>
      <c r="G92">
        <v>5.5772399999999998</v>
      </c>
      <c r="H92">
        <v>6.02</v>
      </c>
      <c r="I92">
        <v>5.47</v>
      </c>
      <c r="J92" s="3" t="s">
        <v>9</v>
      </c>
    </row>
    <row r="93" spans="1:10" ht="15.75" customHeight="1" x14ac:dyDescent="0.2">
      <c r="A93" s="5">
        <v>45520</v>
      </c>
      <c r="B93" s="14">
        <v>0.95833333333333337</v>
      </c>
      <c r="C93" s="11">
        <f t="shared" si="2"/>
        <v>45520</v>
      </c>
      <c r="D93">
        <v>6.0262700000000002</v>
      </c>
      <c r="E93">
        <v>5.46624</v>
      </c>
      <c r="F93">
        <v>6.1538399999999998</v>
      </c>
      <c r="G93">
        <v>5.5865900000000002</v>
      </c>
      <c r="H93">
        <v>6.03</v>
      </c>
      <c r="I93">
        <v>5.47</v>
      </c>
      <c r="J93" s="3" t="s">
        <v>10</v>
      </c>
    </row>
    <row r="94" spans="1:10" ht="15.75" customHeight="1" x14ac:dyDescent="0.2">
      <c r="A94" s="5">
        <v>45520</v>
      </c>
      <c r="B94" s="14">
        <v>0.45833333333333331</v>
      </c>
      <c r="C94" s="11">
        <f t="shared" si="2"/>
        <v>45520</v>
      </c>
      <c r="D94">
        <v>6.03376</v>
      </c>
      <c r="E94">
        <v>5.4715400000000001</v>
      </c>
      <c r="F94">
        <v>6.1538399999999998</v>
      </c>
      <c r="G94">
        <v>5.5865900000000002</v>
      </c>
      <c r="H94">
        <v>6.03</v>
      </c>
      <c r="I94">
        <v>5.46</v>
      </c>
      <c r="J94" s="3" t="s">
        <v>11</v>
      </c>
    </row>
    <row r="95" spans="1:10" ht="15.75" customHeight="1" x14ac:dyDescent="0.2">
      <c r="A95" s="5">
        <v>45521</v>
      </c>
      <c r="B95" s="14">
        <v>0.70833333333333337</v>
      </c>
      <c r="C95" s="11">
        <f t="shared" si="2"/>
        <v>45521</v>
      </c>
      <c r="D95">
        <v>6.03376</v>
      </c>
      <c r="E95">
        <v>5.4715400000000001</v>
      </c>
      <c r="F95">
        <v>6.1538399999999998</v>
      </c>
      <c r="G95">
        <v>5.5865900000000002</v>
      </c>
      <c r="H95">
        <v>6.03</v>
      </c>
      <c r="I95">
        <v>5.48</v>
      </c>
      <c r="J95" s="3" t="s">
        <v>9</v>
      </c>
    </row>
    <row r="96" spans="1:10" ht="15.75" customHeight="1" x14ac:dyDescent="0.2">
      <c r="A96" s="5">
        <v>45521</v>
      </c>
      <c r="B96" s="14">
        <v>0.95833333333333337</v>
      </c>
      <c r="C96" s="11">
        <f t="shared" si="2"/>
        <v>45521</v>
      </c>
      <c r="D96">
        <v>6.03376</v>
      </c>
      <c r="E96">
        <v>5.4715400000000001</v>
      </c>
      <c r="F96">
        <v>6.1538399999999998</v>
      </c>
      <c r="G96">
        <v>5.5865900000000002</v>
      </c>
      <c r="H96">
        <v>6.03</v>
      </c>
      <c r="I96">
        <v>5.48</v>
      </c>
      <c r="J96" s="3" t="s">
        <v>10</v>
      </c>
    </row>
    <row r="97" spans="1:10" ht="15.75" customHeight="1" x14ac:dyDescent="0.2">
      <c r="A97" s="5">
        <v>45521</v>
      </c>
      <c r="B97" s="14">
        <v>0.45833333333333331</v>
      </c>
      <c r="C97" s="11">
        <f t="shared" si="2"/>
        <v>45521</v>
      </c>
      <c r="D97">
        <v>6.03376</v>
      </c>
      <c r="E97">
        <v>5.4715400000000001</v>
      </c>
      <c r="F97">
        <v>6.1538399999999998</v>
      </c>
      <c r="G97">
        <v>5.5865900000000002</v>
      </c>
      <c r="H97">
        <v>6.03</v>
      </c>
      <c r="I97">
        <v>5.48</v>
      </c>
      <c r="J97" s="3" t="s">
        <v>11</v>
      </c>
    </row>
    <row r="98" spans="1:10" ht="15.75" customHeight="1" x14ac:dyDescent="0.2">
      <c r="A98" s="5">
        <v>45522</v>
      </c>
      <c r="B98" s="14">
        <v>0.70833333333333337</v>
      </c>
      <c r="C98" s="11">
        <f t="shared" ref="C98:C129" si="3">A98</f>
        <v>45522</v>
      </c>
      <c r="D98">
        <v>6.03376</v>
      </c>
      <c r="E98">
        <v>5.4715400000000001</v>
      </c>
      <c r="F98">
        <v>6.1538399999999998</v>
      </c>
      <c r="G98">
        <v>5.5865900000000002</v>
      </c>
      <c r="H98">
        <v>6.03</v>
      </c>
      <c r="I98">
        <v>5.48</v>
      </c>
      <c r="J98" s="3" t="s">
        <v>9</v>
      </c>
    </row>
    <row r="99" spans="1:10" ht="15.75" customHeight="1" x14ac:dyDescent="0.2">
      <c r="A99" s="5">
        <v>45522</v>
      </c>
      <c r="B99" s="14">
        <v>0.95833333333333337</v>
      </c>
      <c r="C99" s="11">
        <f t="shared" si="3"/>
        <v>45522</v>
      </c>
      <c r="D99">
        <v>6.03376</v>
      </c>
      <c r="E99">
        <v>5.4715400000000001</v>
      </c>
      <c r="F99">
        <v>6.1538399999999998</v>
      </c>
      <c r="G99">
        <v>5.5865900000000002</v>
      </c>
      <c r="H99">
        <v>6.03</v>
      </c>
      <c r="I99">
        <v>5.48</v>
      </c>
      <c r="J99" s="3" t="s">
        <v>10</v>
      </c>
    </row>
    <row r="100" spans="1:10" ht="15.75" customHeight="1" x14ac:dyDescent="0.2">
      <c r="A100" s="5">
        <v>45522</v>
      </c>
      <c r="B100" s="14">
        <v>0.45833333333333331</v>
      </c>
      <c r="C100" s="11">
        <f t="shared" si="3"/>
        <v>45522</v>
      </c>
      <c r="D100">
        <v>6.0332999999999997</v>
      </c>
      <c r="E100">
        <v>5.4694000000000003</v>
      </c>
      <c r="F100">
        <v>6.1538399999999998</v>
      </c>
      <c r="G100">
        <v>5.5865900000000002</v>
      </c>
      <c r="H100">
        <v>6.03</v>
      </c>
      <c r="I100">
        <v>5.48</v>
      </c>
      <c r="J100" s="3" t="s">
        <v>11</v>
      </c>
    </row>
    <row r="101" spans="1:10" ht="15.75" customHeight="1" x14ac:dyDescent="0.2">
      <c r="A101" s="5">
        <v>45523</v>
      </c>
      <c r="B101" s="14">
        <v>0.45833333333333331</v>
      </c>
      <c r="C101" s="11">
        <f t="shared" si="3"/>
        <v>45523</v>
      </c>
      <c r="D101">
        <v>5.9958999999999998</v>
      </c>
      <c r="E101">
        <v>5.4292999999999996</v>
      </c>
      <c r="F101">
        <v>6.1162000000000001</v>
      </c>
      <c r="G101">
        <v>5.5248600000000003</v>
      </c>
      <c r="H101">
        <v>5.99</v>
      </c>
      <c r="I101">
        <v>5.41</v>
      </c>
      <c r="J101" s="3" t="s">
        <v>9</v>
      </c>
    </row>
    <row r="102" spans="1:10" ht="15.75" customHeight="1" x14ac:dyDescent="0.2">
      <c r="A102" s="5">
        <v>45523</v>
      </c>
      <c r="B102" s="14">
        <v>0.70833333333333337</v>
      </c>
      <c r="C102" s="11">
        <f t="shared" si="3"/>
        <v>45523</v>
      </c>
      <c r="D102">
        <v>5.9989999999999997</v>
      </c>
      <c r="E102">
        <v>5.4124999999999996</v>
      </c>
      <c r="F102">
        <v>6.1236899999999999</v>
      </c>
      <c r="G102">
        <v>5.5187600000000003</v>
      </c>
      <c r="H102">
        <v>6</v>
      </c>
      <c r="I102">
        <v>5.41</v>
      </c>
      <c r="J102" s="3" t="s">
        <v>10</v>
      </c>
    </row>
    <row r="103" spans="1:10" ht="15.75" customHeight="1" x14ac:dyDescent="0.2">
      <c r="A103" s="5">
        <v>45523</v>
      </c>
      <c r="B103" s="14">
        <v>0.95833333333333337</v>
      </c>
      <c r="C103" s="11">
        <f t="shared" si="3"/>
        <v>45523</v>
      </c>
      <c r="D103">
        <v>5.9932999999999996</v>
      </c>
      <c r="E103">
        <v>5.4063999999999997</v>
      </c>
      <c r="F103">
        <v>6.1274499999999996</v>
      </c>
      <c r="G103">
        <v>5.5218100000000003</v>
      </c>
      <c r="H103">
        <v>6.01</v>
      </c>
      <c r="I103">
        <v>5.4</v>
      </c>
      <c r="J103" s="3" t="s">
        <v>11</v>
      </c>
    </row>
    <row r="104" spans="1:10" ht="15.75" customHeight="1" x14ac:dyDescent="0.2">
      <c r="A104" s="5">
        <v>45524</v>
      </c>
      <c r="B104" s="14">
        <v>0.45833333333333331</v>
      </c>
      <c r="C104" s="11">
        <f t="shared" si="3"/>
        <v>45524</v>
      </c>
      <c r="D104">
        <v>6.0391000000000004</v>
      </c>
      <c r="E104">
        <v>5.4397000000000002</v>
      </c>
      <c r="F104" s="3" t="s">
        <v>7</v>
      </c>
      <c r="G104" s="3" t="s">
        <v>7</v>
      </c>
      <c r="H104" s="3">
        <v>6.04</v>
      </c>
      <c r="I104" s="3">
        <v>5.45</v>
      </c>
      <c r="J104" s="3" t="s">
        <v>9</v>
      </c>
    </row>
    <row r="105" spans="1:10" ht="15.75" customHeight="1" x14ac:dyDescent="0.2">
      <c r="A105" s="5">
        <v>45524</v>
      </c>
      <c r="B105" s="14">
        <v>0.70833333333333337</v>
      </c>
      <c r="C105" s="11">
        <f t="shared" si="3"/>
        <v>45524</v>
      </c>
      <c r="D105">
        <v>6.1021000000000001</v>
      </c>
      <c r="E105">
        <v>5.4852999999999996</v>
      </c>
      <c r="F105" s="3" t="s">
        <v>7</v>
      </c>
      <c r="G105" s="3" t="s">
        <v>7</v>
      </c>
      <c r="H105" s="3">
        <v>6.11</v>
      </c>
      <c r="I105" s="3">
        <v>5.5</v>
      </c>
      <c r="J105" s="3" t="s">
        <v>10</v>
      </c>
    </row>
    <row r="106" spans="1:10" ht="15.75" customHeight="1" x14ac:dyDescent="0.2">
      <c r="A106" s="5">
        <v>45524</v>
      </c>
      <c r="B106" s="14">
        <v>0.95833333333333337</v>
      </c>
      <c r="C106" s="11">
        <f t="shared" si="3"/>
        <v>45524</v>
      </c>
      <c r="D106">
        <v>6.0941000000000001</v>
      </c>
      <c r="E106">
        <v>5.4795999999999996</v>
      </c>
      <c r="F106" s="3" t="s">
        <v>7</v>
      </c>
      <c r="G106" s="3" t="s">
        <v>7</v>
      </c>
      <c r="H106" s="3">
        <v>6.1</v>
      </c>
      <c r="I106" s="3">
        <v>5.49</v>
      </c>
      <c r="J106" s="3" t="s">
        <v>11</v>
      </c>
    </row>
    <row r="107" spans="1:10" ht="15.75" customHeight="1" x14ac:dyDescent="0.2">
      <c r="A107" s="5">
        <v>45525</v>
      </c>
      <c r="B107" s="14">
        <v>0.45833333333333331</v>
      </c>
      <c r="C107" s="11">
        <f t="shared" si="3"/>
        <v>45525</v>
      </c>
      <c r="D107">
        <v>6.0796000000000001</v>
      </c>
      <c r="E107">
        <v>5.47</v>
      </c>
      <c r="F107" s="3" t="s">
        <v>7</v>
      </c>
      <c r="G107" s="3" t="s">
        <v>7</v>
      </c>
      <c r="H107" s="3">
        <v>6.08</v>
      </c>
      <c r="I107" s="3">
        <v>5.48</v>
      </c>
      <c r="J107" s="3" t="s">
        <v>9</v>
      </c>
    </row>
    <row r="108" spans="1:10" ht="15.75" customHeight="1" x14ac:dyDescent="0.2">
      <c r="A108" s="5">
        <v>45525</v>
      </c>
      <c r="B108" s="14">
        <v>0.70833333333333337</v>
      </c>
      <c r="C108" s="11">
        <f t="shared" si="3"/>
        <v>45525</v>
      </c>
      <c r="D108">
        <v>6.1125999999999996</v>
      </c>
      <c r="E108">
        <v>5.4812000000000003</v>
      </c>
      <c r="F108" s="3" t="s">
        <v>7</v>
      </c>
      <c r="G108" s="3" t="s">
        <v>7</v>
      </c>
      <c r="H108" s="3">
        <v>6.12</v>
      </c>
      <c r="I108" s="3">
        <v>5.5</v>
      </c>
      <c r="J108" s="3" t="s">
        <v>10</v>
      </c>
    </row>
    <row r="109" spans="1:10" ht="15.75" customHeight="1" x14ac:dyDescent="0.2">
      <c r="A109" s="5">
        <v>45525</v>
      </c>
      <c r="B109" s="14">
        <v>0.95833333333333337</v>
      </c>
      <c r="C109" s="11">
        <f t="shared" si="3"/>
        <v>45525</v>
      </c>
      <c r="D109">
        <v>6.1108000000000002</v>
      </c>
      <c r="E109">
        <v>5.4836999999999998</v>
      </c>
      <c r="F109" s="3" t="s">
        <v>7</v>
      </c>
      <c r="G109" s="3" t="s">
        <v>7</v>
      </c>
      <c r="H109" s="3">
        <v>6.11</v>
      </c>
      <c r="I109" s="3">
        <v>5.49</v>
      </c>
      <c r="J109" s="3" t="s">
        <v>11</v>
      </c>
    </row>
    <row r="110" spans="1:10" ht="15.75" customHeight="1" x14ac:dyDescent="0.2">
      <c r="A110" s="5">
        <v>45526</v>
      </c>
      <c r="B110" s="14">
        <v>0.45833333333333331</v>
      </c>
      <c r="C110" s="11">
        <f t="shared" si="3"/>
        <v>45526</v>
      </c>
      <c r="D110">
        <v>6.1086999999999998</v>
      </c>
      <c r="E110">
        <v>5.5452000000000004</v>
      </c>
      <c r="F110" s="3" t="s">
        <v>7</v>
      </c>
      <c r="G110" s="3" t="s">
        <v>7</v>
      </c>
      <c r="H110" s="3">
        <v>6.11</v>
      </c>
      <c r="I110" s="3">
        <v>5.55</v>
      </c>
      <c r="J110" s="3" t="s">
        <v>9</v>
      </c>
    </row>
    <row r="111" spans="1:10" ht="15.75" customHeight="1" x14ac:dyDescent="0.2">
      <c r="A111" s="5">
        <v>45526</v>
      </c>
      <c r="B111" s="14">
        <v>0.70833333333333337</v>
      </c>
      <c r="C111" s="11">
        <f t="shared" si="3"/>
        <v>45526</v>
      </c>
      <c r="D111">
        <v>6.2092999999999998</v>
      </c>
      <c r="E111">
        <v>5.5896999999999997</v>
      </c>
      <c r="F111" s="3" t="s">
        <v>7</v>
      </c>
      <c r="G111" s="3" t="s">
        <v>7</v>
      </c>
      <c r="H111" s="3">
        <v>6.21</v>
      </c>
      <c r="I111" s="3">
        <v>5.6</v>
      </c>
      <c r="J111" s="3" t="s">
        <v>10</v>
      </c>
    </row>
    <row r="112" spans="1:10" ht="15.75" customHeight="1" x14ac:dyDescent="0.2">
      <c r="A112" s="5">
        <v>45526</v>
      </c>
      <c r="B112" s="14">
        <v>0.95833333333333337</v>
      </c>
      <c r="C112" s="11">
        <f t="shared" si="3"/>
        <v>45526</v>
      </c>
      <c r="D112">
        <v>6.2225999999999999</v>
      </c>
      <c r="E112">
        <v>5.5921000000000003</v>
      </c>
      <c r="F112" s="3" t="s">
        <v>7</v>
      </c>
      <c r="G112" s="3" t="s">
        <v>7</v>
      </c>
      <c r="H112" s="3">
        <v>6.23</v>
      </c>
      <c r="I112" s="3">
        <v>5.59</v>
      </c>
      <c r="J112" s="3" t="s">
        <v>11</v>
      </c>
    </row>
    <row r="113" spans="1:10" ht="15.75" customHeight="1" x14ac:dyDescent="0.2">
      <c r="A113" s="5">
        <v>45527</v>
      </c>
      <c r="B113" s="14">
        <v>0.45833333333333331</v>
      </c>
      <c r="C113" s="11">
        <f t="shared" si="3"/>
        <v>45527</v>
      </c>
      <c r="D113">
        <v>6.1725000000000003</v>
      </c>
      <c r="E113">
        <v>5.5518000000000001</v>
      </c>
      <c r="F113" s="3" t="s">
        <v>7</v>
      </c>
      <c r="G113" s="3" t="s">
        <v>7</v>
      </c>
      <c r="H113" s="3">
        <v>6.18</v>
      </c>
      <c r="I113" s="3">
        <v>5.56</v>
      </c>
      <c r="J113" s="3" t="s">
        <v>9</v>
      </c>
    </row>
    <row r="114" spans="1:10" ht="15.75" customHeight="1" x14ac:dyDescent="0.2">
      <c r="A114" s="5">
        <v>45527</v>
      </c>
      <c r="B114" s="14">
        <v>0.70833333333333337</v>
      </c>
      <c r="C114" s="11">
        <f t="shared" si="3"/>
        <v>45527</v>
      </c>
      <c r="D114">
        <v>6.1323999999999996</v>
      </c>
      <c r="E114">
        <v>5.4794999999999998</v>
      </c>
      <c r="F114" s="3" t="s">
        <v>7</v>
      </c>
      <c r="G114" s="3" t="s">
        <v>7</v>
      </c>
      <c r="H114" s="3">
        <v>6.14</v>
      </c>
      <c r="I114" s="3">
        <v>5.49</v>
      </c>
      <c r="J114" s="3" t="s">
        <v>10</v>
      </c>
    </row>
    <row r="115" spans="1:10" ht="15.75" customHeight="1" x14ac:dyDescent="0.2">
      <c r="A115" s="5">
        <v>45527</v>
      </c>
      <c r="B115" s="14">
        <v>0.95833333333333337</v>
      </c>
      <c r="C115" s="11">
        <f t="shared" si="3"/>
        <v>45527</v>
      </c>
      <c r="D115">
        <v>6.1401700000000003</v>
      </c>
      <c r="E115">
        <v>5.4859499999999999</v>
      </c>
      <c r="F115">
        <v>6.2578199999999997</v>
      </c>
      <c r="G115">
        <v>5.5991</v>
      </c>
      <c r="H115">
        <v>6.21</v>
      </c>
      <c r="I115">
        <v>5.54</v>
      </c>
      <c r="J115" s="3" t="s">
        <v>11</v>
      </c>
    </row>
    <row r="116" spans="1:10" ht="15.75" customHeight="1" x14ac:dyDescent="0.2">
      <c r="A116" s="5">
        <v>45528</v>
      </c>
      <c r="B116" s="14">
        <v>0.45833333333333331</v>
      </c>
      <c r="C116" s="11">
        <f t="shared" si="3"/>
        <v>45528</v>
      </c>
      <c r="D116">
        <v>6.1401700000000003</v>
      </c>
      <c r="E116">
        <v>5.4859499999999999</v>
      </c>
      <c r="F116">
        <v>6.2578199999999997</v>
      </c>
      <c r="G116">
        <v>5.5991</v>
      </c>
      <c r="H116">
        <v>6.21</v>
      </c>
      <c r="I116">
        <v>5.54</v>
      </c>
      <c r="J116" s="3" t="s">
        <v>9</v>
      </c>
    </row>
    <row r="117" spans="1:10" ht="15.75" customHeight="1" x14ac:dyDescent="0.2">
      <c r="A117" s="5">
        <v>45528</v>
      </c>
      <c r="B117" s="14">
        <v>0.45833333333333331</v>
      </c>
      <c r="C117" s="11">
        <f t="shared" si="3"/>
        <v>45528</v>
      </c>
      <c r="D117">
        <v>6.1401700000000003</v>
      </c>
      <c r="E117">
        <v>5.4859499999999999</v>
      </c>
      <c r="F117">
        <v>6.2578199999999997</v>
      </c>
      <c r="G117">
        <v>5.5991</v>
      </c>
      <c r="H117">
        <v>6.21</v>
      </c>
      <c r="I117">
        <v>5.54</v>
      </c>
      <c r="J117" s="3" t="s">
        <v>10</v>
      </c>
    </row>
    <row r="118" spans="1:10" ht="15.75" customHeight="1" x14ac:dyDescent="0.2">
      <c r="A118" s="5">
        <v>45528</v>
      </c>
      <c r="B118" s="14">
        <v>0.70833333333333337</v>
      </c>
      <c r="C118" s="11">
        <f t="shared" si="3"/>
        <v>45528</v>
      </c>
      <c r="D118">
        <v>6.1401700000000003</v>
      </c>
      <c r="E118">
        <v>5.4859499999999999</v>
      </c>
      <c r="F118">
        <v>6.2578199999999997</v>
      </c>
      <c r="G118">
        <v>5.5991</v>
      </c>
      <c r="H118">
        <v>6.21</v>
      </c>
      <c r="I118">
        <v>5.54</v>
      </c>
      <c r="J118" s="3" t="s">
        <v>11</v>
      </c>
    </row>
    <row r="119" spans="1:10" ht="15.75" customHeight="1" x14ac:dyDescent="0.2">
      <c r="A119" s="5">
        <v>45529</v>
      </c>
      <c r="B119" s="14">
        <v>0.95833333333333337</v>
      </c>
      <c r="C119" s="11">
        <f t="shared" si="3"/>
        <v>45529</v>
      </c>
      <c r="D119">
        <v>6.1401700000000003</v>
      </c>
      <c r="E119">
        <v>5.4859499999999999</v>
      </c>
      <c r="F119">
        <v>6.2578199999999997</v>
      </c>
      <c r="G119">
        <v>5.5991</v>
      </c>
      <c r="H119">
        <v>6.21</v>
      </c>
      <c r="I119">
        <v>5.54</v>
      </c>
      <c r="J119" s="3" t="s">
        <v>9</v>
      </c>
    </row>
    <row r="120" spans="1:10" ht="15.75" customHeight="1" x14ac:dyDescent="0.2">
      <c r="A120" s="5">
        <v>45529</v>
      </c>
      <c r="B120" s="14">
        <v>0.45833333333333331</v>
      </c>
      <c r="C120" s="11">
        <f t="shared" si="3"/>
        <v>45529</v>
      </c>
      <c r="D120">
        <v>6.1401700000000003</v>
      </c>
      <c r="E120">
        <v>5.4859499999999999</v>
      </c>
      <c r="F120">
        <v>6.2578199999999997</v>
      </c>
      <c r="G120">
        <v>5.5991</v>
      </c>
      <c r="H120">
        <v>6.21</v>
      </c>
      <c r="I120">
        <v>5.54</v>
      </c>
      <c r="J120" s="3" t="s">
        <v>10</v>
      </c>
    </row>
    <row r="121" spans="1:10" ht="15.75" customHeight="1" x14ac:dyDescent="0.2">
      <c r="A121" s="5">
        <v>45529</v>
      </c>
      <c r="B121" s="14">
        <v>0.70833333333333337</v>
      </c>
      <c r="C121" s="11">
        <f t="shared" si="3"/>
        <v>45529</v>
      </c>
      <c r="D121">
        <v>6.1395999999999997</v>
      </c>
      <c r="E121">
        <v>5.4859499999999999</v>
      </c>
      <c r="F121">
        <v>6.2578199999999997</v>
      </c>
      <c r="G121">
        <v>5.5991</v>
      </c>
      <c r="H121">
        <v>6.21</v>
      </c>
      <c r="I121">
        <v>5.54</v>
      </c>
      <c r="J121" s="3" t="s">
        <v>11</v>
      </c>
    </row>
    <row r="122" spans="1:10" ht="15.75" customHeight="1" x14ac:dyDescent="0.2">
      <c r="A122" s="5">
        <v>45530</v>
      </c>
      <c r="B122" s="14">
        <v>0.45833333333333331</v>
      </c>
      <c r="C122" s="11">
        <f t="shared" si="3"/>
        <v>45530</v>
      </c>
      <c r="D122">
        <v>6.1208999999999998</v>
      </c>
      <c r="E122">
        <v>5.4848999999999997</v>
      </c>
      <c r="F122" s="3" t="s">
        <v>7</v>
      </c>
      <c r="G122" s="3" t="s">
        <v>7</v>
      </c>
      <c r="H122" s="3" t="s">
        <v>7</v>
      </c>
      <c r="J122" s="3" t="s">
        <v>9</v>
      </c>
    </row>
    <row r="123" spans="1:10" ht="15.75" customHeight="1" x14ac:dyDescent="0.2">
      <c r="A123" s="5">
        <v>45530</v>
      </c>
      <c r="B123" s="14">
        <v>0.70833333333333337</v>
      </c>
      <c r="C123" s="11">
        <f t="shared" si="3"/>
        <v>45530</v>
      </c>
      <c r="D123">
        <v>6.1284999999999998</v>
      </c>
      <c r="E123">
        <v>5.4917999999999996</v>
      </c>
      <c r="F123" s="3" t="s">
        <v>7</v>
      </c>
      <c r="G123" s="3" t="s">
        <v>7</v>
      </c>
      <c r="H123" s="3" t="s">
        <v>7</v>
      </c>
      <c r="J123" s="3" t="s">
        <v>10</v>
      </c>
    </row>
    <row r="124" spans="1:10" ht="15.75" customHeight="1" x14ac:dyDescent="0.2">
      <c r="A124" s="5">
        <v>45530</v>
      </c>
      <c r="B124" s="14">
        <v>0.95833333333333337</v>
      </c>
      <c r="C124" s="11">
        <f t="shared" si="3"/>
        <v>45530</v>
      </c>
      <c r="D124">
        <v>6.1401000000000003</v>
      </c>
      <c r="E124">
        <v>5.4972000000000003</v>
      </c>
      <c r="F124" s="3" t="s">
        <v>7</v>
      </c>
      <c r="G124" s="3" t="s">
        <v>7</v>
      </c>
      <c r="H124" s="3" t="s">
        <v>7</v>
      </c>
      <c r="I124">
        <v>5.52</v>
      </c>
      <c r="J124" s="3" t="s">
        <v>11</v>
      </c>
    </row>
    <row r="125" spans="1:10" ht="15.75" customHeight="1" x14ac:dyDescent="0.2">
      <c r="A125" s="5">
        <v>45531</v>
      </c>
      <c r="B125" s="14">
        <v>0.45833333333333331</v>
      </c>
      <c r="C125" s="11">
        <f t="shared" si="3"/>
        <v>45531</v>
      </c>
      <c r="D125">
        <v>6.1345000000000001</v>
      </c>
      <c r="E125">
        <v>5.4927000000000001</v>
      </c>
      <c r="F125" s="3" t="s">
        <v>7</v>
      </c>
      <c r="G125" s="3" t="s">
        <v>7</v>
      </c>
      <c r="H125" s="3" t="s">
        <v>7</v>
      </c>
      <c r="J125" s="3" t="s">
        <v>9</v>
      </c>
    </row>
    <row r="126" spans="1:10" ht="15.75" customHeight="1" x14ac:dyDescent="0.2">
      <c r="A126" s="5">
        <v>45531</v>
      </c>
      <c r="B126" s="14">
        <v>0.70833333333333337</v>
      </c>
      <c r="C126" s="11">
        <f t="shared" si="3"/>
        <v>45531</v>
      </c>
      <c r="D126">
        <v>6.1538000000000004</v>
      </c>
      <c r="E126">
        <v>5.5025000000000004</v>
      </c>
      <c r="F126" s="3" t="s">
        <v>7</v>
      </c>
      <c r="G126" s="3" t="s">
        <v>7</v>
      </c>
      <c r="H126" s="3" t="s">
        <v>7</v>
      </c>
      <c r="J126" s="3" t="s">
        <v>10</v>
      </c>
    </row>
    <row r="127" spans="1:10" ht="15.75" customHeight="1" x14ac:dyDescent="0.2">
      <c r="A127" s="5">
        <v>45531</v>
      </c>
      <c r="B127" s="14">
        <v>0.95833333333333337</v>
      </c>
      <c r="C127" s="11">
        <f t="shared" si="3"/>
        <v>45531</v>
      </c>
      <c r="D127">
        <v>6.1562000000000001</v>
      </c>
      <c r="E127">
        <v>5.5094000000000003</v>
      </c>
      <c r="F127" s="3" t="s">
        <v>7</v>
      </c>
      <c r="G127" s="3" t="s">
        <v>7</v>
      </c>
      <c r="H127" s="3" t="s">
        <v>7</v>
      </c>
      <c r="I127">
        <v>5.51</v>
      </c>
      <c r="J127" s="3" t="s">
        <v>11</v>
      </c>
    </row>
    <row r="128" spans="1:10" ht="15.75" customHeight="1" x14ac:dyDescent="0.2">
      <c r="A128" s="5">
        <v>45532</v>
      </c>
      <c r="B128" s="14">
        <v>0.45833333333333331</v>
      </c>
      <c r="C128" s="11">
        <f t="shared" si="3"/>
        <v>45532</v>
      </c>
      <c r="D128">
        <v>6.1444999999999999</v>
      </c>
      <c r="E128">
        <v>5.5304000000000002</v>
      </c>
      <c r="F128" s="3" t="s">
        <v>7</v>
      </c>
      <c r="G128" s="3" t="s">
        <v>7</v>
      </c>
      <c r="H128" s="3" t="s">
        <v>7</v>
      </c>
      <c r="J128" s="3" t="s">
        <v>9</v>
      </c>
    </row>
    <row r="129" spans="1:10" ht="15.75" customHeight="1" x14ac:dyDescent="0.2">
      <c r="A129" s="5">
        <v>45532</v>
      </c>
      <c r="B129" s="14">
        <v>0.70833333333333337</v>
      </c>
      <c r="C129" s="11">
        <f t="shared" si="3"/>
        <v>45532</v>
      </c>
      <c r="D129">
        <v>6.1733000000000002</v>
      </c>
      <c r="E129">
        <v>5.5549799999999996</v>
      </c>
      <c r="F129" s="3" t="s">
        <v>7</v>
      </c>
      <c r="G129" s="3" t="s">
        <v>7</v>
      </c>
      <c r="H129" s="3" t="s">
        <v>7</v>
      </c>
      <c r="J129" s="3" t="s">
        <v>10</v>
      </c>
    </row>
    <row r="130" spans="1:10" ht="15.75" customHeight="1" x14ac:dyDescent="0.2">
      <c r="A130" s="5">
        <v>45532</v>
      </c>
      <c r="B130" s="14">
        <v>0.95833333333333337</v>
      </c>
      <c r="C130" s="11">
        <f t="shared" ref="C130:C184" si="4">A130</f>
        <v>45532</v>
      </c>
      <c r="D130">
        <v>6.1912000000000003</v>
      </c>
      <c r="E130">
        <v>5.5633999999999997</v>
      </c>
      <c r="F130" s="3" t="s">
        <v>7</v>
      </c>
      <c r="G130" s="3" t="s">
        <v>7</v>
      </c>
      <c r="H130" s="3" t="s">
        <v>7</v>
      </c>
      <c r="I130">
        <v>5.57</v>
      </c>
      <c r="J130" s="3" t="s">
        <v>11</v>
      </c>
    </row>
    <row r="131" spans="1:10" ht="15.75" customHeight="1" x14ac:dyDescent="0.2">
      <c r="A131" s="5">
        <v>45533</v>
      </c>
      <c r="B131" s="14">
        <v>0.45833333333333331</v>
      </c>
      <c r="C131" s="11">
        <f t="shared" si="4"/>
        <v>45533</v>
      </c>
      <c r="D131">
        <v>6.2511999999999999</v>
      </c>
      <c r="E131">
        <v>5.6406000000000001</v>
      </c>
      <c r="F131" s="3" t="s">
        <v>7</v>
      </c>
      <c r="G131" s="3" t="s">
        <v>7</v>
      </c>
      <c r="H131" s="3" t="s">
        <v>7</v>
      </c>
      <c r="J131" s="3" t="s">
        <v>9</v>
      </c>
    </row>
    <row r="132" spans="1:10" ht="15.75" customHeight="1" x14ac:dyDescent="0.2">
      <c r="A132" s="5">
        <v>45533</v>
      </c>
      <c r="B132" s="14">
        <v>0.70833333333333337</v>
      </c>
      <c r="C132" s="11">
        <f t="shared" si="4"/>
        <v>45533</v>
      </c>
      <c r="D132">
        <v>6.2274000000000003</v>
      </c>
      <c r="E132">
        <v>5.6227</v>
      </c>
      <c r="F132" s="3" t="s">
        <v>7</v>
      </c>
      <c r="G132" s="3" t="s">
        <v>7</v>
      </c>
      <c r="H132" s="3" t="s">
        <v>7</v>
      </c>
      <c r="J132" s="3" t="s">
        <v>10</v>
      </c>
    </row>
    <row r="133" spans="1:10" ht="15.75" customHeight="1" x14ac:dyDescent="0.2">
      <c r="A133" s="5">
        <v>45533</v>
      </c>
      <c r="B133" s="14">
        <v>0.95833333333333337</v>
      </c>
      <c r="C133" s="11">
        <f t="shared" si="4"/>
        <v>45533</v>
      </c>
      <c r="D133">
        <v>6.2314999999999996</v>
      </c>
      <c r="E133">
        <v>5.6288999999999998</v>
      </c>
      <c r="F133" s="3" t="s">
        <v>7</v>
      </c>
      <c r="G133" s="3" t="s">
        <v>7</v>
      </c>
      <c r="H133" s="3" t="s">
        <v>7</v>
      </c>
      <c r="I133">
        <v>5.63</v>
      </c>
      <c r="J133" s="3" t="s">
        <v>11</v>
      </c>
    </row>
    <row r="134" spans="1:10" ht="15.75" customHeight="1" x14ac:dyDescent="0.2">
      <c r="A134" s="5">
        <v>45534</v>
      </c>
      <c r="B134" s="14">
        <v>0.45833333333333331</v>
      </c>
      <c r="C134" s="11">
        <f t="shared" si="4"/>
        <v>45534</v>
      </c>
      <c r="D134">
        <v>6.2614000000000001</v>
      </c>
      <c r="E134">
        <v>5.6656000000000004</v>
      </c>
      <c r="F134" s="3" t="s">
        <v>7</v>
      </c>
      <c r="G134" s="3" t="s">
        <v>7</v>
      </c>
      <c r="H134" s="3" t="s">
        <v>7</v>
      </c>
      <c r="J134" s="3" t="s">
        <v>9</v>
      </c>
    </row>
    <row r="135" spans="1:10" ht="15.75" customHeight="1" x14ac:dyDescent="0.2">
      <c r="A135" s="5">
        <v>45534</v>
      </c>
      <c r="B135" s="14">
        <v>0.70833333333333337</v>
      </c>
      <c r="C135" s="11">
        <f t="shared" si="4"/>
        <v>45534</v>
      </c>
      <c r="D135">
        <v>6.2282000000000002</v>
      </c>
      <c r="E135">
        <v>5.6341000000000001</v>
      </c>
      <c r="F135" s="3" t="s">
        <v>7</v>
      </c>
      <c r="G135" s="3" t="s">
        <v>7</v>
      </c>
      <c r="H135" s="3" t="s">
        <v>7</v>
      </c>
      <c r="J135" s="3" t="s">
        <v>10</v>
      </c>
    </row>
    <row r="136" spans="1:10" ht="15.75" customHeight="1" x14ac:dyDescent="0.2">
      <c r="A136" s="5">
        <v>45534</v>
      </c>
      <c r="B136" s="14">
        <v>0.95833333333333337</v>
      </c>
      <c r="C136" s="11">
        <f t="shared" si="4"/>
        <v>45534</v>
      </c>
      <c r="D136">
        <v>6.1933699999999998</v>
      </c>
      <c r="E136">
        <v>5.6063799999999997</v>
      </c>
      <c r="F136">
        <v>6.3816199999999998</v>
      </c>
      <c r="G136">
        <v>5.7240900000000003</v>
      </c>
      <c r="H136">
        <v>6.26</v>
      </c>
      <c r="I136">
        <v>5.61</v>
      </c>
      <c r="J136" s="3" t="s">
        <v>11</v>
      </c>
    </row>
    <row r="137" spans="1:10" ht="15.75" customHeight="1" x14ac:dyDescent="0.2">
      <c r="A137" s="5">
        <v>45535</v>
      </c>
      <c r="B137" s="14">
        <v>0.45833333333333331</v>
      </c>
      <c r="C137" s="11">
        <f t="shared" si="4"/>
        <v>45535</v>
      </c>
      <c r="D137">
        <v>6.1933699999999998</v>
      </c>
      <c r="E137">
        <v>5.6063799999999997</v>
      </c>
      <c r="F137">
        <v>6.3816199999999998</v>
      </c>
      <c r="G137">
        <v>5.7240900000000003</v>
      </c>
      <c r="H137">
        <v>6.26</v>
      </c>
      <c r="I137">
        <v>5.61</v>
      </c>
      <c r="J137" s="3" t="s">
        <v>9</v>
      </c>
    </row>
    <row r="138" spans="1:10" ht="15.75" customHeight="1" x14ac:dyDescent="0.2">
      <c r="A138" s="5">
        <v>45535</v>
      </c>
      <c r="B138" s="14">
        <v>0.70833333333333337</v>
      </c>
      <c r="C138" s="11">
        <f t="shared" si="4"/>
        <v>45535</v>
      </c>
      <c r="D138">
        <v>6.1933699999999998</v>
      </c>
      <c r="E138">
        <v>5.6063799999999997</v>
      </c>
      <c r="F138">
        <v>6.3816199999999998</v>
      </c>
      <c r="G138">
        <v>5.7240900000000003</v>
      </c>
      <c r="H138">
        <v>6.26</v>
      </c>
      <c r="I138">
        <v>5.61</v>
      </c>
      <c r="J138" s="3" t="s">
        <v>10</v>
      </c>
    </row>
    <row r="139" spans="1:10" ht="15.75" customHeight="1" x14ac:dyDescent="0.2">
      <c r="A139" s="5">
        <v>45535</v>
      </c>
      <c r="B139" s="14">
        <v>0.95833333333333337</v>
      </c>
      <c r="C139" s="11">
        <f t="shared" si="4"/>
        <v>45535</v>
      </c>
      <c r="D139">
        <v>6.1933699999999998</v>
      </c>
      <c r="E139">
        <v>5.6063799999999997</v>
      </c>
      <c r="F139">
        <v>6.3816199999999998</v>
      </c>
      <c r="G139">
        <v>5.7240900000000003</v>
      </c>
      <c r="H139">
        <v>6.26</v>
      </c>
      <c r="I139">
        <v>5.61</v>
      </c>
      <c r="J139" s="3" t="s">
        <v>11</v>
      </c>
    </row>
    <row r="140" spans="1:10" ht="15.75" customHeight="1" x14ac:dyDescent="0.2">
      <c r="A140" s="5">
        <v>45536</v>
      </c>
      <c r="B140" s="14">
        <v>0.45833333333333331</v>
      </c>
      <c r="C140" s="11">
        <f t="shared" si="4"/>
        <v>45536</v>
      </c>
      <c r="D140">
        <v>6.1933699999999998</v>
      </c>
      <c r="E140">
        <v>5.6063799999999997</v>
      </c>
      <c r="F140">
        <v>6.3816199999999998</v>
      </c>
      <c r="G140">
        <v>5.7240900000000003</v>
      </c>
      <c r="H140">
        <v>6.26</v>
      </c>
      <c r="I140">
        <v>5.61</v>
      </c>
      <c r="J140" s="3" t="s">
        <v>9</v>
      </c>
    </row>
    <row r="141" spans="1:10" ht="15.75" customHeight="1" x14ac:dyDescent="0.2">
      <c r="A141" s="5">
        <v>45536</v>
      </c>
      <c r="B141" s="14">
        <v>0.70833333333333337</v>
      </c>
      <c r="C141" s="11">
        <f t="shared" si="4"/>
        <v>45536</v>
      </c>
      <c r="D141">
        <v>6.1933699999999998</v>
      </c>
      <c r="E141">
        <v>5.6063799999999997</v>
      </c>
      <c r="F141">
        <v>6.3816199999999998</v>
      </c>
      <c r="G141">
        <v>5.7240900000000003</v>
      </c>
      <c r="H141">
        <v>6.26</v>
      </c>
      <c r="I141">
        <v>5.61</v>
      </c>
      <c r="J141" s="3" t="s">
        <v>10</v>
      </c>
    </row>
    <row r="142" spans="1:10" ht="15.75" customHeight="1" x14ac:dyDescent="0.2">
      <c r="A142" s="5">
        <v>45536</v>
      </c>
      <c r="B142" s="14">
        <v>0.95833333333333337</v>
      </c>
      <c r="C142" s="11">
        <f t="shared" si="4"/>
        <v>45536</v>
      </c>
      <c r="D142">
        <v>6.2034399999999996</v>
      </c>
      <c r="E142">
        <v>5.6116900000000003</v>
      </c>
      <c r="F142">
        <v>6.3856900000000003</v>
      </c>
      <c r="G142">
        <v>5.7240900000000003</v>
      </c>
      <c r="H142">
        <v>6.26</v>
      </c>
      <c r="I142">
        <v>5.61</v>
      </c>
      <c r="J142" s="3" t="s">
        <v>11</v>
      </c>
    </row>
    <row r="143" spans="1:10" ht="15.75" customHeight="1" x14ac:dyDescent="0.2">
      <c r="A143" s="5">
        <v>45537</v>
      </c>
      <c r="B143" s="14">
        <v>0.45833333333333331</v>
      </c>
      <c r="C143" s="11">
        <f t="shared" si="4"/>
        <v>45537</v>
      </c>
      <c r="D143">
        <v>6.2514799999999999</v>
      </c>
      <c r="E143">
        <v>5.6504500000000002</v>
      </c>
      <c r="F143">
        <v>6.3816199999999998</v>
      </c>
      <c r="G143">
        <v>5.76701</v>
      </c>
      <c r="H143">
        <v>6.25</v>
      </c>
      <c r="I143">
        <v>5.65</v>
      </c>
      <c r="J143" s="3" t="s">
        <v>9</v>
      </c>
    </row>
    <row r="144" spans="1:10" ht="15.75" customHeight="1" x14ac:dyDescent="0.2">
      <c r="A144" s="5">
        <v>45537</v>
      </c>
      <c r="B144" s="14">
        <v>0.70833333333333337</v>
      </c>
      <c r="C144" s="11">
        <f t="shared" si="4"/>
        <v>45537</v>
      </c>
      <c r="D144">
        <v>6.2182700000000004</v>
      </c>
      <c r="E144">
        <v>5.6259499999999996</v>
      </c>
      <c r="F144">
        <v>6.3653700000000004</v>
      </c>
      <c r="G144">
        <v>5.7504299999999997</v>
      </c>
      <c r="H144">
        <v>6.25</v>
      </c>
      <c r="I144">
        <v>5.63</v>
      </c>
      <c r="J144" s="3" t="s">
        <v>10</v>
      </c>
    </row>
    <row r="145" spans="1:10" ht="15.75" customHeight="1" x14ac:dyDescent="0.2">
      <c r="A145" s="5">
        <v>45537</v>
      </c>
      <c r="B145" s="14">
        <v>0.95833333333333337</v>
      </c>
      <c r="C145" s="11">
        <f t="shared" si="4"/>
        <v>45537</v>
      </c>
      <c r="D145">
        <v>6.2155399999999998</v>
      </c>
      <c r="E145">
        <v>5.6165599999999998</v>
      </c>
      <c r="F145">
        <v>6.3613200000000001</v>
      </c>
      <c r="G145">
        <v>5.7307499999999996</v>
      </c>
      <c r="H145">
        <v>6.26</v>
      </c>
      <c r="I145">
        <v>5.62</v>
      </c>
      <c r="J145" s="3" t="s">
        <v>11</v>
      </c>
    </row>
    <row r="146" spans="1:10" ht="15.75" customHeight="1" x14ac:dyDescent="0.2">
      <c r="A146" s="5">
        <v>45538</v>
      </c>
      <c r="B146" s="14">
        <v>0.45833333333333331</v>
      </c>
      <c r="C146" s="11">
        <f t="shared" si="4"/>
        <v>45538</v>
      </c>
      <c r="D146">
        <v>6.2251500000000002</v>
      </c>
      <c r="E146">
        <v>5.6275700000000004</v>
      </c>
      <c r="F146">
        <v>6.3532400000000004</v>
      </c>
      <c r="G146">
        <v>5.7504299999999997</v>
      </c>
      <c r="H146">
        <v>6.22</v>
      </c>
      <c r="I146">
        <v>5.63</v>
      </c>
      <c r="J146" s="3" t="s">
        <v>9</v>
      </c>
    </row>
    <row r="147" spans="1:10" ht="15.75" customHeight="1" x14ac:dyDescent="0.2">
      <c r="A147" s="5">
        <v>45538</v>
      </c>
      <c r="B147" s="14">
        <v>0.70833333333333337</v>
      </c>
      <c r="C147" s="11">
        <f t="shared" si="4"/>
        <v>45538</v>
      </c>
      <c r="D147">
        <v>6.2280600000000002</v>
      </c>
      <c r="E147">
        <v>5.6402099999999997</v>
      </c>
      <c r="F147">
        <v>5.6313199999999997</v>
      </c>
      <c r="G147">
        <v>5.7636799999999999</v>
      </c>
      <c r="H147">
        <v>6.23</v>
      </c>
      <c r="I147">
        <v>5.65</v>
      </c>
      <c r="J147" s="3" t="s">
        <v>10</v>
      </c>
    </row>
    <row r="148" spans="1:10" ht="15.75" customHeight="1" x14ac:dyDescent="0.2">
      <c r="A148" s="5">
        <v>45538</v>
      </c>
      <c r="B148" s="14">
        <v>0.95833333333333337</v>
      </c>
      <c r="C148" s="11">
        <f t="shared" si="4"/>
        <v>45538</v>
      </c>
      <c r="D148">
        <v>6.2437500000000004</v>
      </c>
      <c r="E148">
        <v>5.6492100000000001</v>
      </c>
      <c r="F148">
        <v>6.3491999999999997</v>
      </c>
      <c r="G148">
        <v>5.7636799999999999</v>
      </c>
      <c r="H148">
        <v>6.24</v>
      </c>
      <c r="I148">
        <v>5.65</v>
      </c>
      <c r="J148" s="3" t="s">
        <v>11</v>
      </c>
    </row>
    <row r="149" spans="1:10" ht="15.75" customHeight="1" x14ac:dyDescent="0.2">
      <c r="A149" s="5">
        <v>45539</v>
      </c>
      <c r="B149" s="14">
        <v>0.45833333333333331</v>
      </c>
      <c r="C149" s="11">
        <f t="shared" si="4"/>
        <v>45539</v>
      </c>
      <c r="D149">
        <v>6.2382799999999996</v>
      </c>
      <c r="E149">
        <v>5.6345700000000001</v>
      </c>
      <c r="F149">
        <v>6.3572699999999998</v>
      </c>
      <c r="G149">
        <v>5.7306499999999998</v>
      </c>
      <c r="H149">
        <v>6.23</v>
      </c>
      <c r="I149">
        <v>5.62</v>
      </c>
      <c r="J149" s="3" t="s">
        <v>9</v>
      </c>
    </row>
    <row r="150" spans="1:10" ht="15.75" customHeight="1" x14ac:dyDescent="0.2">
      <c r="A150" s="5">
        <v>45539</v>
      </c>
      <c r="B150" s="14">
        <v>0.70833333333333337</v>
      </c>
      <c r="C150" s="11">
        <f t="shared" si="4"/>
        <v>45539</v>
      </c>
      <c r="D150">
        <v>6.2497699999999998</v>
      </c>
      <c r="E150">
        <v>5.6393000000000004</v>
      </c>
      <c r="F150">
        <v>6.3856900000000003</v>
      </c>
      <c r="G150">
        <v>5.75373</v>
      </c>
      <c r="H150">
        <v>6.24</v>
      </c>
      <c r="I150">
        <v>5.64</v>
      </c>
      <c r="J150" s="3" t="s">
        <v>10</v>
      </c>
    </row>
    <row r="151" spans="1:10" ht="15.75" customHeight="1" x14ac:dyDescent="0.2">
      <c r="A151" s="5">
        <v>45539</v>
      </c>
      <c r="B151" s="14">
        <v>0.95833333333333337</v>
      </c>
      <c r="C151" s="11">
        <f t="shared" si="4"/>
        <v>45539</v>
      </c>
      <c r="D151">
        <v>6.2532800000000002</v>
      </c>
      <c r="E151">
        <v>5.6435000000000004</v>
      </c>
      <c r="F151">
        <v>6.3856900000000003</v>
      </c>
      <c r="G151">
        <v>5.7570499999999996</v>
      </c>
      <c r="H151">
        <v>6.24</v>
      </c>
      <c r="I151">
        <v>5.64</v>
      </c>
      <c r="J151" s="3" t="s">
        <v>11</v>
      </c>
    </row>
    <row r="152" spans="1:10" ht="15.75" customHeight="1" x14ac:dyDescent="0.2">
      <c r="A152" s="5">
        <v>45540</v>
      </c>
      <c r="B152" s="14">
        <v>0.45833333333333331</v>
      </c>
      <c r="C152" s="11">
        <f t="shared" si="4"/>
        <v>45540</v>
      </c>
      <c r="D152">
        <v>6.22342</v>
      </c>
      <c r="E152">
        <v>5.6099100000000002</v>
      </c>
      <c r="F152">
        <v>6.3371300000000002</v>
      </c>
      <c r="G152">
        <v>5.7045000000000003</v>
      </c>
      <c r="H152">
        <v>6.21</v>
      </c>
      <c r="I152">
        <v>5.59</v>
      </c>
      <c r="J152" s="3" t="s">
        <v>9</v>
      </c>
    </row>
    <row r="153" spans="1:10" ht="15.75" customHeight="1" x14ac:dyDescent="0.2">
      <c r="A153" s="5">
        <v>45540</v>
      </c>
      <c r="B153" s="14">
        <v>0.70833333333333337</v>
      </c>
      <c r="C153" s="11">
        <f t="shared" si="4"/>
        <v>45540</v>
      </c>
      <c r="D153">
        <v>6.1868999999999996</v>
      </c>
      <c r="E153">
        <v>5.5724999999999998</v>
      </c>
      <c r="F153" s="3" t="s">
        <v>7</v>
      </c>
      <c r="G153" s="3" t="s">
        <v>7</v>
      </c>
      <c r="H153" s="3" t="s">
        <v>7</v>
      </c>
      <c r="I153" s="3" t="s">
        <v>7</v>
      </c>
      <c r="J153" s="3" t="s">
        <v>10</v>
      </c>
    </row>
    <row r="154" spans="1:10" ht="15.75" customHeight="1" x14ac:dyDescent="0.2">
      <c r="A154" s="5">
        <v>45540</v>
      </c>
      <c r="B154" s="14">
        <v>0.95833333333333337</v>
      </c>
      <c r="C154" s="11">
        <f t="shared" si="4"/>
        <v>45540</v>
      </c>
      <c r="D154">
        <v>6.1872999999999996</v>
      </c>
      <c r="E154">
        <v>5.5689000000000002</v>
      </c>
      <c r="F154" s="3" t="s">
        <v>7</v>
      </c>
      <c r="G154" s="3" t="s">
        <v>7</v>
      </c>
      <c r="H154" s="3" t="s">
        <v>7</v>
      </c>
      <c r="I154">
        <v>5.57</v>
      </c>
      <c r="J154" s="3" t="s">
        <v>11</v>
      </c>
    </row>
    <row r="155" spans="1:10" ht="15.75" customHeight="1" x14ac:dyDescent="0.2">
      <c r="A155" s="5">
        <v>45541</v>
      </c>
      <c r="B155" s="14">
        <v>0.45833333333333331</v>
      </c>
      <c r="C155" s="11">
        <f t="shared" si="4"/>
        <v>45541</v>
      </c>
      <c r="D155">
        <v>6.1641300000000001</v>
      </c>
      <c r="E155">
        <v>5.5615600000000001</v>
      </c>
      <c r="F155">
        <v>6.3251099999999996</v>
      </c>
      <c r="G155">
        <v>5.7077600000000004</v>
      </c>
      <c r="H155">
        <v>6.2</v>
      </c>
      <c r="I155">
        <v>5.59</v>
      </c>
      <c r="J155" s="3" t="s">
        <v>9</v>
      </c>
    </row>
    <row r="156" spans="1:10" ht="15.75" customHeight="1" x14ac:dyDescent="0.2">
      <c r="A156" s="5">
        <v>45541</v>
      </c>
      <c r="B156" s="14">
        <v>0.70833333333333337</v>
      </c>
      <c r="C156" s="11">
        <f t="shared" si="4"/>
        <v>45541</v>
      </c>
      <c r="D156">
        <v>6.1978099999999996</v>
      </c>
      <c r="E156">
        <v>5.5899900000000002</v>
      </c>
      <c r="F156">
        <v>6.3251099999999996</v>
      </c>
      <c r="G156">
        <v>5.7142799999999996</v>
      </c>
      <c r="H156">
        <v>6.2</v>
      </c>
      <c r="I156">
        <v>5.6</v>
      </c>
      <c r="J156" s="3" t="s">
        <v>10</v>
      </c>
    </row>
    <row r="157" spans="1:10" ht="15.75" customHeight="1" x14ac:dyDescent="0.2">
      <c r="A157" s="5">
        <v>45541</v>
      </c>
      <c r="B157" s="14">
        <v>0.95833333333333337</v>
      </c>
      <c r="C157" s="11">
        <f t="shared" si="4"/>
        <v>45541</v>
      </c>
      <c r="D157">
        <v>6.2072099999999999</v>
      </c>
      <c r="E157">
        <v>5.5993899999999996</v>
      </c>
      <c r="F157">
        <v>6.3251099999999996</v>
      </c>
      <c r="G157">
        <v>5.7142799999999996</v>
      </c>
      <c r="H157">
        <v>6.19</v>
      </c>
      <c r="I157">
        <v>5.6</v>
      </c>
      <c r="J157" s="3" t="s">
        <v>11</v>
      </c>
    </row>
    <row r="158" spans="1:10" ht="15.75" customHeight="1" x14ac:dyDescent="0.2">
      <c r="A158" s="5">
        <v>45542</v>
      </c>
      <c r="B158" s="14">
        <v>0.45833333333333331</v>
      </c>
      <c r="C158" s="11">
        <f t="shared" si="4"/>
        <v>45542</v>
      </c>
      <c r="D158">
        <v>6.2072099999999999</v>
      </c>
      <c r="E158">
        <v>5.5993899999999996</v>
      </c>
      <c r="F158">
        <v>6.3251099999999996</v>
      </c>
      <c r="G158">
        <v>5.7142799999999996</v>
      </c>
      <c r="H158">
        <v>6.19</v>
      </c>
      <c r="I158">
        <v>5.6</v>
      </c>
      <c r="J158" s="3" t="s">
        <v>9</v>
      </c>
    </row>
    <row r="159" spans="1:10" ht="15.75" customHeight="1" x14ac:dyDescent="0.2">
      <c r="A159" s="5">
        <v>45542</v>
      </c>
      <c r="B159" s="14">
        <v>0.70833333333333337</v>
      </c>
      <c r="C159" s="11">
        <f t="shared" si="4"/>
        <v>45542</v>
      </c>
      <c r="D159">
        <v>6.2072099999999999</v>
      </c>
      <c r="E159">
        <v>5.5993899999999996</v>
      </c>
      <c r="F159">
        <v>6.3251099999999996</v>
      </c>
      <c r="G159">
        <v>5.7142799999999996</v>
      </c>
      <c r="H159">
        <v>6.19</v>
      </c>
      <c r="I159">
        <v>5.6</v>
      </c>
      <c r="J159" s="3" t="s">
        <v>10</v>
      </c>
    </row>
    <row r="160" spans="1:10" ht="15.75" customHeight="1" x14ac:dyDescent="0.2">
      <c r="A160" s="5">
        <v>45542</v>
      </c>
      <c r="B160" s="14">
        <v>0.95833333333333337</v>
      </c>
      <c r="C160" s="11">
        <f t="shared" si="4"/>
        <v>45542</v>
      </c>
      <c r="D160">
        <v>6.2072099999999999</v>
      </c>
      <c r="E160">
        <v>5.5993899999999996</v>
      </c>
      <c r="F160">
        <v>6.3251099999999996</v>
      </c>
      <c r="G160">
        <v>5.7142799999999996</v>
      </c>
      <c r="H160">
        <v>6.19</v>
      </c>
      <c r="I160">
        <v>5.6</v>
      </c>
      <c r="J160" s="3" t="s">
        <v>11</v>
      </c>
    </row>
    <row r="161" spans="1:10" ht="15.75" customHeight="1" x14ac:dyDescent="0.2">
      <c r="A161" s="5">
        <v>45543</v>
      </c>
      <c r="B161" s="14">
        <v>0.45833333333333331</v>
      </c>
      <c r="C161" s="11">
        <f t="shared" si="4"/>
        <v>45543</v>
      </c>
      <c r="D161">
        <v>6.2072099999999999</v>
      </c>
      <c r="E161">
        <v>5.5993899999999996</v>
      </c>
      <c r="F161">
        <v>6.3251099999999996</v>
      </c>
      <c r="G161">
        <v>5.7142799999999996</v>
      </c>
      <c r="H161">
        <v>6.19</v>
      </c>
      <c r="I161">
        <v>5.6</v>
      </c>
      <c r="J161" s="3" t="s">
        <v>9</v>
      </c>
    </row>
    <row r="162" spans="1:10" ht="15.75" customHeight="1" x14ac:dyDescent="0.2">
      <c r="A162" s="5">
        <v>45543</v>
      </c>
      <c r="B162" s="14">
        <v>0.70833333333333337</v>
      </c>
      <c r="C162" s="11">
        <f t="shared" si="4"/>
        <v>45543</v>
      </c>
      <c r="D162">
        <v>6.2072099999999999</v>
      </c>
      <c r="E162">
        <v>5.5993899999999996</v>
      </c>
      <c r="F162">
        <v>6.3251099999999996</v>
      </c>
      <c r="G162">
        <v>5.7142799999999996</v>
      </c>
      <c r="H162">
        <v>6.19</v>
      </c>
      <c r="I162">
        <v>5.6</v>
      </c>
      <c r="J162" s="3" t="s">
        <v>10</v>
      </c>
    </row>
    <row r="163" spans="1:10" ht="15.75" customHeight="1" x14ac:dyDescent="0.2">
      <c r="A163" s="5">
        <v>45543</v>
      </c>
      <c r="B163" s="14">
        <v>0.95833333333333337</v>
      </c>
      <c r="C163" s="11">
        <f t="shared" si="4"/>
        <v>45543</v>
      </c>
      <c r="D163">
        <v>6.2043600000000003</v>
      </c>
      <c r="E163">
        <v>5.5987099999999996</v>
      </c>
      <c r="F163">
        <v>6.3251099999999996</v>
      </c>
      <c r="G163">
        <v>5.7142799999999996</v>
      </c>
      <c r="H163">
        <v>6.2</v>
      </c>
      <c r="I163">
        <v>5.6</v>
      </c>
      <c r="J163" s="3" t="s">
        <v>11</v>
      </c>
    </row>
    <row r="164" spans="1:10" ht="15.75" customHeight="1" x14ac:dyDescent="0.2">
      <c r="A164" s="5">
        <v>45544</v>
      </c>
      <c r="B164" s="14">
        <v>0.45833333333333331</v>
      </c>
      <c r="C164" s="11">
        <f t="shared" si="4"/>
        <v>45544</v>
      </c>
      <c r="D164">
        <v>6.1954399999999996</v>
      </c>
      <c r="E164">
        <v>5.6100399999999997</v>
      </c>
      <c r="F164">
        <v>6.3251099999999996</v>
      </c>
      <c r="G164">
        <v>5.7240900000000003</v>
      </c>
      <c r="H164">
        <v>6.2</v>
      </c>
      <c r="I164">
        <v>5.61</v>
      </c>
      <c r="J164" s="3" t="s">
        <v>9</v>
      </c>
    </row>
    <row r="165" spans="1:10" ht="15.75" customHeight="1" x14ac:dyDescent="0.2">
      <c r="A165" s="5">
        <v>45544</v>
      </c>
      <c r="B165" s="14">
        <v>0.70833333333333337</v>
      </c>
      <c r="C165" s="11">
        <f t="shared" si="4"/>
        <v>45544</v>
      </c>
      <c r="D165">
        <v>6.1645099999999999</v>
      </c>
      <c r="E165">
        <v>5.5858100000000004</v>
      </c>
      <c r="F165">
        <v>6.3331200000000001</v>
      </c>
      <c r="G165">
        <v>5.6980000000000004</v>
      </c>
      <c r="H165">
        <v>6.18</v>
      </c>
      <c r="I165">
        <v>5.59</v>
      </c>
      <c r="J165" s="3" t="s">
        <v>10</v>
      </c>
    </row>
    <row r="166" spans="1:10" ht="15.75" customHeight="1" x14ac:dyDescent="0.2">
      <c r="A166" s="5">
        <v>45544</v>
      </c>
      <c r="B166" s="14">
        <v>0.95833333333333337</v>
      </c>
      <c r="C166" s="11">
        <f t="shared" si="4"/>
        <v>45544</v>
      </c>
      <c r="D166">
        <v>6.1646200000000002</v>
      </c>
      <c r="E166">
        <v>5.5851600000000001</v>
      </c>
      <c r="F166">
        <v>6.3331200000000001</v>
      </c>
      <c r="G166">
        <v>5.6947599999999996</v>
      </c>
      <c r="H166">
        <v>6.18</v>
      </c>
      <c r="I166">
        <v>5.59</v>
      </c>
      <c r="J166" s="3" t="s">
        <v>11</v>
      </c>
    </row>
    <row r="167" spans="1:10" ht="15.75" customHeight="1" x14ac:dyDescent="0.2">
      <c r="A167" s="5">
        <v>45545</v>
      </c>
      <c r="B167" s="14">
        <v>0.45833333333333331</v>
      </c>
      <c r="C167" s="11">
        <f t="shared" si="4"/>
        <v>45545</v>
      </c>
      <c r="D167">
        <v>6.1889099999999999</v>
      </c>
      <c r="E167">
        <v>5.6162900000000002</v>
      </c>
      <c r="F167">
        <v>6.3491999999999997</v>
      </c>
      <c r="G167">
        <v>5.75373</v>
      </c>
      <c r="H167">
        <v>6.22</v>
      </c>
      <c r="I167">
        <v>5.64</v>
      </c>
      <c r="J167" s="3" t="s">
        <v>9</v>
      </c>
    </row>
    <row r="168" spans="1:10" ht="15.75" customHeight="1" x14ac:dyDescent="0.2">
      <c r="A168" s="5">
        <v>45545</v>
      </c>
      <c r="B168" s="14">
        <v>0.70833333333333337</v>
      </c>
      <c r="C168" s="11">
        <f t="shared" si="4"/>
        <v>45545</v>
      </c>
      <c r="D168">
        <v>6.2345699999999997</v>
      </c>
      <c r="E168">
        <v>5.6537199999999999</v>
      </c>
      <c r="F168">
        <v>6.3331200000000001</v>
      </c>
      <c r="G168">
        <v>5.76701</v>
      </c>
      <c r="H168">
        <v>6.2</v>
      </c>
      <c r="I168">
        <v>5.65</v>
      </c>
      <c r="J168" s="3" t="s">
        <v>10</v>
      </c>
    </row>
    <row r="169" spans="1:10" ht="15.75" customHeight="1" x14ac:dyDescent="0.2">
      <c r="A169" s="5">
        <v>45545</v>
      </c>
      <c r="B169" s="14">
        <v>0.95833333333333337</v>
      </c>
      <c r="C169" s="11">
        <f t="shared" si="4"/>
        <v>45545</v>
      </c>
      <c r="D169">
        <v>6.2496900000000002</v>
      </c>
      <c r="E169">
        <v>5.6643100000000004</v>
      </c>
      <c r="F169">
        <v>6.3171200000000001</v>
      </c>
      <c r="G169">
        <v>5.7770000000000001</v>
      </c>
      <c r="H169">
        <v>6.17</v>
      </c>
      <c r="I169">
        <v>5.66</v>
      </c>
      <c r="J169" s="3" t="s">
        <v>11</v>
      </c>
    </row>
    <row r="170" spans="1:10" ht="15.75" customHeight="1" x14ac:dyDescent="0.2">
      <c r="A170" s="5">
        <v>45546</v>
      </c>
      <c r="B170" s="14">
        <v>0.45833333333333331</v>
      </c>
      <c r="C170" s="11">
        <f t="shared" si="4"/>
        <v>45546</v>
      </c>
      <c r="D170">
        <v>6.2134999999999998</v>
      </c>
      <c r="E170">
        <v>5.6434600000000001</v>
      </c>
      <c r="F170">
        <v>6.3351800000000003</v>
      </c>
      <c r="G170">
        <v>5.7803399999999998</v>
      </c>
      <c r="H170">
        <v>6.22</v>
      </c>
      <c r="I170">
        <v>5.68</v>
      </c>
      <c r="J170" s="3" t="s">
        <v>9</v>
      </c>
    </row>
    <row r="171" spans="1:10" ht="15.75" customHeight="1" x14ac:dyDescent="0.2">
      <c r="A171" s="5">
        <v>45546</v>
      </c>
      <c r="B171" s="14">
        <v>0.70833333333333337</v>
      </c>
      <c r="C171" s="11">
        <f t="shared" si="4"/>
        <v>45546</v>
      </c>
      <c r="D171">
        <v>6.2330899999999998</v>
      </c>
      <c r="E171">
        <v>5.6589900000000002</v>
      </c>
      <c r="F171">
        <v>6.3532400000000004</v>
      </c>
      <c r="G171">
        <v>5.7736700000000001</v>
      </c>
      <c r="H171">
        <v>6.22</v>
      </c>
      <c r="I171">
        <v>5.66</v>
      </c>
      <c r="J171" s="3" t="s">
        <v>10</v>
      </c>
    </row>
    <row r="172" spans="1:10" ht="15.75" customHeight="1" x14ac:dyDescent="0.2">
      <c r="A172" s="5">
        <v>45546</v>
      </c>
      <c r="B172" s="14">
        <v>0.95833333333333337</v>
      </c>
      <c r="C172" s="11">
        <f t="shared" si="4"/>
        <v>45546</v>
      </c>
      <c r="D172">
        <v>6.2430500000000002</v>
      </c>
      <c r="E172">
        <v>5.66906</v>
      </c>
      <c r="F172">
        <v>6.4102499999999996</v>
      </c>
      <c r="G172">
        <v>5.7836800000000004</v>
      </c>
      <c r="H172">
        <v>6.26</v>
      </c>
      <c r="I172">
        <v>5.67</v>
      </c>
      <c r="J172" s="3" t="s">
        <v>11</v>
      </c>
    </row>
    <row r="173" spans="1:10" ht="15.75" customHeight="1" x14ac:dyDescent="0.2">
      <c r="A173" s="5">
        <v>45547</v>
      </c>
      <c r="B173" s="14">
        <v>0.45833333333333331</v>
      </c>
      <c r="C173" s="11">
        <f t="shared" si="4"/>
        <v>45547</v>
      </c>
      <c r="D173">
        <v>6.2440899999999999</v>
      </c>
      <c r="E173">
        <v>5.6587300000000003</v>
      </c>
      <c r="F173">
        <v>6.3694199999999999</v>
      </c>
      <c r="G173">
        <v>5.77034</v>
      </c>
      <c r="H173">
        <v>6.24</v>
      </c>
      <c r="I173">
        <v>5.66</v>
      </c>
      <c r="J173" s="3" t="s">
        <v>9</v>
      </c>
    </row>
    <row r="174" spans="1:10" ht="15.75" customHeight="1" x14ac:dyDescent="0.2">
      <c r="A174" s="5">
        <v>45547</v>
      </c>
      <c r="B174" s="14">
        <v>0.70833333333333337</v>
      </c>
      <c r="C174" s="11">
        <f t="shared" si="4"/>
        <v>45547</v>
      </c>
      <c r="D174">
        <v>6.2191299999999998</v>
      </c>
      <c r="E174">
        <v>5.6176599999999999</v>
      </c>
      <c r="F174">
        <v>6.3572699999999998</v>
      </c>
      <c r="G174">
        <v>5.7504299999999997</v>
      </c>
      <c r="H174">
        <v>6.23</v>
      </c>
      <c r="I174">
        <v>5.62</v>
      </c>
      <c r="J174" s="3" t="s">
        <v>10</v>
      </c>
    </row>
    <row r="175" spans="1:10" ht="15.75" customHeight="1" x14ac:dyDescent="0.2">
      <c r="A175" s="5">
        <v>45547</v>
      </c>
      <c r="B175" s="14">
        <v>0.95833333333333337</v>
      </c>
      <c r="C175" s="11">
        <f t="shared" si="4"/>
        <v>45547</v>
      </c>
      <c r="D175">
        <v>6.2359799999999996</v>
      </c>
      <c r="E175">
        <v>5.6271199999999997</v>
      </c>
      <c r="F175">
        <v>6.3491999999999997</v>
      </c>
      <c r="G175">
        <v>5.7405200000000001</v>
      </c>
      <c r="H175">
        <v>6.22</v>
      </c>
      <c r="I175">
        <v>5.63</v>
      </c>
      <c r="J175" s="3" t="s">
        <v>11</v>
      </c>
    </row>
    <row r="176" spans="1:10" ht="15.75" customHeight="1" x14ac:dyDescent="0.2">
      <c r="A176" s="5">
        <v>45548</v>
      </c>
      <c r="B176" s="14">
        <v>0.45833333333333331</v>
      </c>
      <c r="C176" s="12">
        <f t="shared" si="4"/>
        <v>45548</v>
      </c>
      <c r="D176">
        <v>6.1826600000000003</v>
      </c>
      <c r="E176">
        <v>5.5726899999999997</v>
      </c>
      <c r="F176">
        <v>6.2774599999999996</v>
      </c>
      <c r="G176">
        <v>5.6625100000000002</v>
      </c>
      <c r="H176">
        <v>6.15</v>
      </c>
      <c r="I176">
        <v>5.55</v>
      </c>
      <c r="J176" s="3" t="s">
        <v>9</v>
      </c>
    </row>
    <row r="177" spans="1:12" ht="15.75" customHeight="1" x14ac:dyDescent="0.2">
      <c r="A177" s="5">
        <v>45548</v>
      </c>
      <c r="B177" s="14">
        <v>0.70833333333333337</v>
      </c>
      <c r="C177" s="12">
        <f t="shared" si="4"/>
        <v>45548</v>
      </c>
      <c r="D177">
        <v>6.1648899999999998</v>
      </c>
      <c r="E177">
        <v>5.5674000000000001</v>
      </c>
      <c r="F177">
        <v>6.2932600000000001</v>
      </c>
      <c r="G177">
        <v>5.6785899999999998</v>
      </c>
      <c r="H177">
        <v>6.17</v>
      </c>
      <c r="I177">
        <v>5.57</v>
      </c>
      <c r="J177" s="3" t="s">
        <v>10</v>
      </c>
    </row>
    <row r="178" spans="1:12" ht="15.75" customHeight="1" x14ac:dyDescent="0.2">
      <c r="A178" s="5">
        <v>45548</v>
      </c>
      <c r="B178" s="14">
        <v>0.95833333333333337</v>
      </c>
      <c r="C178" s="12">
        <f t="shared" si="4"/>
        <v>45548</v>
      </c>
      <c r="D178">
        <v>6.1635600000000004</v>
      </c>
      <c r="E178">
        <v>5.5648</v>
      </c>
      <c r="F178">
        <v>6.2932600000000001</v>
      </c>
      <c r="G178">
        <v>5.6753600000000004</v>
      </c>
      <c r="H178">
        <v>6.24</v>
      </c>
      <c r="I178">
        <v>5.56</v>
      </c>
      <c r="J178" s="3" t="s">
        <v>11</v>
      </c>
    </row>
    <row r="179" spans="1:12" ht="15.75" customHeight="1" x14ac:dyDescent="0.2">
      <c r="A179" s="5">
        <v>45549</v>
      </c>
      <c r="B179" s="14">
        <v>0.45833333333333331</v>
      </c>
      <c r="C179" s="11">
        <f t="shared" si="4"/>
        <v>45549</v>
      </c>
      <c r="D179">
        <v>6.1635600000000004</v>
      </c>
      <c r="E179">
        <v>5.5648</v>
      </c>
      <c r="F179">
        <v>6.2932600000000001</v>
      </c>
      <c r="G179">
        <v>5.6753600000000004</v>
      </c>
      <c r="H179">
        <v>6.24</v>
      </c>
      <c r="I179">
        <v>5.57</v>
      </c>
      <c r="J179" s="3" t="s">
        <v>9</v>
      </c>
    </row>
    <row r="180" spans="1:12" ht="15.75" customHeight="1" x14ac:dyDescent="0.2">
      <c r="A180" s="5">
        <v>45549</v>
      </c>
      <c r="B180" s="14">
        <v>0.70833333333333337</v>
      </c>
      <c r="C180" s="11">
        <f t="shared" si="4"/>
        <v>45549</v>
      </c>
      <c r="D180">
        <v>6.1635600000000004</v>
      </c>
      <c r="E180">
        <v>5.5648</v>
      </c>
      <c r="F180">
        <v>6.2932600000000001</v>
      </c>
      <c r="G180">
        <v>5.6753600000000004</v>
      </c>
      <c r="H180">
        <v>6.24</v>
      </c>
      <c r="I180">
        <v>5.57</v>
      </c>
      <c r="J180" s="3" t="s">
        <v>10</v>
      </c>
    </row>
    <row r="181" spans="1:12" ht="15.75" customHeight="1" x14ac:dyDescent="0.2">
      <c r="A181" s="5">
        <v>45549</v>
      </c>
      <c r="B181" s="14">
        <v>0.95833333333333337</v>
      </c>
      <c r="C181" s="11">
        <f t="shared" si="4"/>
        <v>45549</v>
      </c>
      <c r="D181">
        <v>6.1635600000000004</v>
      </c>
      <c r="E181">
        <v>5.5648</v>
      </c>
      <c r="F181">
        <v>6.2932600000000001</v>
      </c>
      <c r="G181">
        <v>5.6753600000000004</v>
      </c>
      <c r="H181">
        <v>6.24</v>
      </c>
      <c r="I181">
        <v>5.57</v>
      </c>
      <c r="J181" s="3" t="s">
        <v>11</v>
      </c>
    </row>
    <row r="182" spans="1:12" ht="15.75" customHeight="1" x14ac:dyDescent="0.2">
      <c r="A182" s="5">
        <v>45550</v>
      </c>
      <c r="B182" s="14">
        <v>0.45833333333333331</v>
      </c>
      <c r="C182" s="11">
        <f t="shared" si="4"/>
        <v>45550</v>
      </c>
      <c r="D182">
        <v>6.1635600000000004</v>
      </c>
      <c r="E182">
        <v>5.5648</v>
      </c>
      <c r="F182">
        <v>6.2932600000000001</v>
      </c>
      <c r="G182">
        <v>5.6753600000000004</v>
      </c>
      <c r="H182">
        <v>6.24</v>
      </c>
      <c r="I182">
        <v>5.57</v>
      </c>
      <c r="J182" s="3" t="s">
        <v>9</v>
      </c>
      <c r="K182" s="3"/>
    </row>
    <row r="183" spans="1:12" ht="15.75" customHeight="1" x14ac:dyDescent="0.2">
      <c r="A183" s="5">
        <v>45550</v>
      </c>
      <c r="B183" s="14">
        <v>0.70833333333333337</v>
      </c>
      <c r="C183" s="11">
        <f t="shared" si="4"/>
        <v>45550</v>
      </c>
      <c r="D183">
        <v>6.1635600000000004</v>
      </c>
      <c r="E183">
        <v>5.5648</v>
      </c>
      <c r="F183">
        <v>6.2932600000000001</v>
      </c>
      <c r="G183">
        <v>5.6753600000000004</v>
      </c>
      <c r="H183">
        <v>6.24</v>
      </c>
      <c r="I183">
        <v>5.57</v>
      </c>
      <c r="J183" s="3" t="s">
        <v>10</v>
      </c>
    </row>
    <row r="184" spans="1:12" ht="15.75" customHeight="1" x14ac:dyDescent="0.2">
      <c r="A184" s="5">
        <v>45550</v>
      </c>
      <c r="B184" s="14">
        <v>0.95833333333333337</v>
      </c>
      <c r="C184" s="11">
        <f t="shared" si="4"/>
        <v>45550</v>
      </c>
      <c r="J184" s="3" t="s">
        <v>11</v>
      </c>
    </row>
    <row r="185" spans="1:12" ht="15.75" customHeight="1" x14ac:dyDescent="0.2">
      <c r="L185" s="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E47A6-69F4-4AEB-9879-64F1134C7037}">
  <dimension ref="A1:O62"/>
  <sheetViews>
    <sheetView workbookViewId="0">
      <pane ySplit="1" topLeftCell="A29" activePane="bottomLeft" state="frozen"/>
      <selection pane="bottomLeft" activeCell="F64" sqref="F64"/>
    </sheetView>
  </sheetViews>
  <sheetFormatPr defaultRowHeight="12.75" x14ac:dyDescent="0.2"/>
  <cols>
    <col min="1" max="1" width="6.5703125" style="26" customWidth="1"/>
    <col min="2" max="2" width="10.140625" style="5" bestFit="1" customWidth="1"/>
    <col min="3" max="3" width="12" style="9" customWidth="1"/>
    <col min="4" max="4" width="9.140625" style="6"/>
    <col min="5" max="5" width="11.5703125" style="6" customWidth="1"/>
    <col min="6" max="9" width="9.140625" style="6"/>
    <col min="10" max="10" width="13.85546875" style="6" customWidth="1"/>
    <col min="11" max="11" width="15" style="6" customWidth="1"/>
    <col min="12" max="12" width="10.85546875" style="6" customWidth="1"/>
    <col min="13" max="13" width="9.140625" style="6"/>
    <col min="14" max="14" width="12.28515625" customWidth="1"/>
    <col min="15" max="15" width="11.42578125" customWidth="1"/>
  </cols>
  <sheetData>
    <row r="1" spans="1:15" x14ac:dyDescent="0.2">
      <c r="A1" s="25" t="s">
        <v>14</v>
      </c>
      <c r="B1" s="4" t="s">
        <v>0</v>
      </c>
      <c r="C1" s="15" t="s">
        <v>18</v>
      </c>
      <c r="D1" s="7" t="s">
        <v>15</v>
      </c>
      <c r="E1" s="7" t="s">
        <v>10</v>
      </c>
      <c r="F1" s="7" t="s">
        <v>16</v>
      </c>
      <c r="G1" s="7" t="s">
        <v>12</v>
      </c>
      <c r="H1" s="7" t="s">
        <v>13</v>
      </c>
      <c r="I1" s="7" t="s">
        <v>17</v>
      </c>
      <c r="J1" s="7" t="s">
        <v>31</v>
      </c>
      <c r="K1" s="7" t="s">
        <v>48</v>
      </c>
      <c r="L1" s="7" t="s">
        <v>30</v>
      </c>
      <c r="M1" s="7" t="s">
        <v>27</v>
      </c>
      <c r="N1" s="7" t="s">
        <v>28</v>
      </c>
      <c r="O1" s="7" t="s">
        <v>29</v>
      </c>
    </row>
    <row r="2" spans="1:15" x14ac:dyDescent="0.2">
      <c r="A2" s="26">
        <v>1</v>
      </c>
      <c r="B2" s="5">
        <v>45490</v>
      </c>
      <c r="C2" s="8" t="s">
        <v>20</v>
      </c>
      <c r="D2" s="6">
        <v>5.4586899999999998</v>
      </c>
      <c r="E2" s="6">
        <v>5.4864600000000001</v>
      </c>
      <c r="F2" s="6">
        <v>5.4898899999999999</v>
      </c>
      <c r="G2" s="6">
        <f>LARGE(D2:F2,1)</f>
        <v>5.4898899999999999</v>
      </c>
      <c r="H2" s="6">
        <f>SMALL(D2:F2,1)</f>
        <v>5.4586899999999998</v>
      </c>
      <c r="I2" s="6">
        <f>AVERAGE(D2:F2)</f>
        <v>5.4783466666666669</v>
      </c>
      <c r="J2" s="6" t="s">
        <v>7</v>
      </c>
      <c r="K2" s="6" t="s">
        <v>7</v>
      </c>
      <c r="L2" s="7" t="s">
        <v>7</v>
      </c>
      <c r="M2" s="6" t="s">
        <v>7</v>
      </c>
      <c r="N2" s="3" t="s">
        <v>7</v>
      </c>
      <c r="O2" s="3" t="s">
        <v>7</v>
      </c>
    </row>
    <row r="3" spans="1:15" x14ac:dyDescent="0.2">
      <c r="A3" s="26">
        <v>2</v>
      </c>
      <c r="B3" s="5">
        <v>45491</v>
      </c>
      <c r="C3" s="8" t="s">
        <v>21</v>
      </c>
      <c r="D3" s="6">
        <v>5.4920900000000001</v>
      </c>
      <c r="E3" s="6">
        <v>5.5887500000000001</v>
      </c>
      <c r="F3" s="6">
        <v>5.5447100000000002</v>
      </c>
      <c r="G3" s="6">
        <f t="shared" ref="G3:G49" si="0">LARGE(D3:F3,1)</f>
        <v>5.5887500000000001</v>
      </c>
      <c r="H3" s="6">
        <f t="shared" ref="H3:H49" si="1">SMALL(D3:F3,1)</f>
        <v>5.4920900000000001</v>
      </c>
      <c r="I3" s="6">
        <f t="shared" ref="I3:I49" si="2">AVERAGE(D3:F3)</f>
        <v>5.5418500000000002</v>
      </c>
      <c r="J3" s="20">
        <f>(F3/F2-1)</f>
        <v>9.9856281273396075E-3</v>
      </c>
      <c r="K3" s="20">
        <f>LN(F3/F2)</f>
        <v>9.9361011750352148E-3</v>
      </c>
      <c r="L3" s="7" t="s">
        <v>7</v>
      </c>
      <c r="M3" s="6" t="s">
        <v>7</v>
      </c>
      <c r="N3" s="3" t="s">
        <v>7</v>
      </c>
      <c r="O3" s="3" t="s">
        <v>7</v>
      </c>
    </row>
    <row r="4" spans="1:15" x14ac:dyDescent="0.2">
      <c r="A4" s="26">
        <v>3</v>
      </c>
      <c r="B4" s="5">
        <v>45492</v>
      </c>
      <c r="C4" s="8" t="s">
        <v>22</v>
      </c>
      <c r="D4" s="6">
        <v>5.5445000000000002</v>
      </c>
      <c r="E4" s="6">
        <v>5.5788599999999997</v>
      </c>
      <c r="F4" s="6">
        <v>5.59816</v>
      </c>
      <c r="G4" s="6">
        <f t="shared" si="0"/>
        <v>5.59816</v>
      </c>
      <c r="H4" s="6">
        <f t="shared" si="1"/>
        <v>5.5445000000000002</v>
      </c>
      <c r="I4" s="6">
        <f t="shared" si="2"/>
        <v>5.5738399999999997</v>
      </c>
      <c r="J4" s="20">
        <f t="shared" ref="J4:J55" si="3">(F4/F3-1)</f>
        <v>9.6398188543673768E-3</v>
      </c>
      <c r="K4" s="20">
        <f t="shared" ref="K4:K55" si="4">LN(F4/F3)</f>
        <v>9.5936522552431871E-3</v>
      </c>
      <c r="L4" s="7" t="s">
        <v>7</v>
      </c>
      <c r="M4" s="6" t="s">
        <v>7</v>
      </c>
      <c r="N4" s="3" t="s">
        <v>7</v>
      </c>
      <c r="O4" s="3" t="s">
        <v>7</v>
      </c>
    </row>
    <row r="5" spans="1:15" x14ac:dyDescent="0.2">
      <c r="A5" s="26">
        <v>4</v>
      </c>
      <c r="B5" s="16">
        <v>45493</v>
      </c>
      <c r="C5" s="8" t="s">
        <v>23</v>
      </c>
      <c r="D5" s="6">
        <v>5.59816</v>
      </c>
      <c r="E5" s="6">
        <v>5.59816</v>
      </c>
      <c r="F5" s="6">
        <v>5.59816</v>
      </c>
      <c r="G5" s="6">
        <f t="shared" si="0"/>
        <v>5.59816</v>
      </c>
      <c r="H5" s="6">
        <f t="shared" si="1"/>
        <v>5.59816</v>
      </c>
      <c r="I5" s="6">
        <f t="shared" si="2"/>
        <v>5.59816</v>
      </c>
      <c r="J5" s="20">
        <f t="shared" si="3"/>
        <v>0</v>
      </c>
      <c r="K5" s="20">
        <f t="shared" si="4"/>
        <v>0</v>
      </c>
      <c r="L5" s="7" t="s">
        <v>7</v>
      </c>
      <c r="M5" s="6" t="s">
        <v>7</v>
      </c>
      <c r="N5" s="3" t="s">
        <v>7</v>
      </c>
      <c r="O5" s="3" t="s">
        <v>7</v>
      </c>
    </row>
    <row r="6" spans="1:15" x14ac:dyDescent="0.2">
      <c r="A6" s="26">
        <v>5</v>
      </c>
      <c r="B6" s="5">
        <v>45494</v>
      </c>
      <c r="C6" s="8" t="s">
        <v>24</v>
      </c>
      <c r="D6" s="6">
        <v>5.59816</v>
      </c>
      <c r="E6" s="6">
        <v>5.59816</v>
      </c>
      <c r="F6" s="6">
        <v>5.5453000000000001</v>
      </c>
      <c r="G6" s="6">
        <f t="shared" si="0"/>
        <v>5.59816</v>
      </c>
      <c r="H6" s="6">
        <f t="shared" si="1"/>
        <v>5.5453000000000001</v>
      </c>
      <c r="I6" s="6">
        <f t="shared" si="2"/>
        <v>5.5805400000000001</v>
      </c>
      <c r="J6" s="20">
        <f t="shared" si="3"/>
        <v>-9.4423882132700365E-3</v>
      </c>
      <c r="K6" s="20">
        <f t="shared" si="4"/>
        <v>-9.4872501869752261E-3</v>
      </c>
      <c r="L6" s="7" t="s">
        <v>7</v>
      </c>
      <c r="M6" s="6" t="s">
        <v>7</v>
      </c>
      <c r="N6" s="3" t="s">
        <v>7</v>
      </c>
      <c r="O6" s="6">
        <f>AVERAGE(F2:F6)</f>
        <v>5.5552440000000001</v>
      </c>
    </row>
    <row r="7" spans="1:15" x14ac:dyDescent="0.2">
      <c r="A7" s="26">
        <v>6</v>
      </c>
      <c r="B7" s="5">
        <v>45495</v>
      </c>
      <c r="C7" s="8" t="s">
        <v>25</v>
      </c>
      <c r="D7" s="6">
        <v>5.5717100000000004</v>
      </c>
      <c r="E7" s="6">
        <v>5.5692599999999999</v>
      </c>
      <c r="F7" s="6">
        <v>5.5720900000000002</v>
      </c>
      <c r="G7" s="6">
        <f t="shared" si="0"/>
        <v>5.5720900000000002</v>
      </c>
      <c r="H7" s="6">
        <f t="shared" si="1"/>
        <v>5.5692599999999999</v>
      </c>
      <c r="I7" s="6">
        <f t="shared" si="2"/>
        <v>5.5710199999999999</v>
      </c>
      <c r="J7" s="20">
        <f t="shared" si="3"/>
        <v>4.8311182442790646E-3</v>
      </c>
      <c r="K7" s="20">
        <f t="shared" si="4"/>
        <v>4.819485842495203E-3</v>
      </c>
      <c r="L7" s="7" t="s">
        <v>7</v>
      </c>
      <c r="M7" s="6">
        <f>('2024_wise_usd'!F7*'2024_wise_desc'!$B$33)+'2024_wise_usd'!O6*(1-'2024_wise_desc'!$B$33)</f>
        <v>5.5608593333333332</v>
      </c>
      <c r="N7" s="3" t="s">
        <v>7</v>
      </c>
      <c r="O7" s="6">
        <f t="shared" ref="O7:O55" si="5">AVERAGE(F3:F7)</f>
        <v>5.5716840000000003</v>
      </c>
    </row>
    <row r="8" spans="1:15" x14ac:dyDescent="0.2">
      <c r="A8" s="26">
        <v>7</v>
      </c>
      <c r="B8" s="5">
        <v>45496</v>
      </c>
      <c r="C8" s="8" t="s">
        <v>26</v>
      </c>
      <c r="D8" s="6">
        <v>5.5933099999999998</v>
      </c>
      <c r="E8" s="6">
        <v>5.5861900000000002</v>
      </c>
      <c r="F8" s="6">
        <v>5.5865600000000004</v>
      </c>
      <c r="G8" s="6">
        <f t="shared" si="0"/>
        <v>5.5933099999999998</v>
      </c>
      <c r="H8" s="6">
        <f t="shared" si="1"/>
        <v>5.5861900000000002</v>
      </c>
      <c r="I8" s="6">
        <f t="shared" si="2"/>
        <v>5.5886866666666677</v>
      </c>
      <c r="J8" s="20">
        <f t="shared" si="3"/>
        <v>2.5968711919586163E-3</v>
      </c>
      <c r="K8" s="20">
        <f t="shared" si="4"/>
        <v>2.5935051481602326E-3</v>
      </c>
      <c r="L8" s="7" t="s">
        <v>7</v>
      </c>
      <c r="M8" s="6">
        <f>('2024_wise_usd'!F8*'2024_wise_desc'!$B$33)+'2024_wise_usd'!M7*(1-'2024_wise_desc'!$B$33)</f>
        <v>5.5694262222222228</v>
      </c>
      <c r="N8" s="3" t="s">
        <v>7</v>
      </c>
      <c r="O8" s="6">
        <f t="shared" si="5"/>
        <v>5.5800539999999996</v>
      </c>
    </row>
    <row r="9" spans="1:15" x14ac:dyDescent="0.2">
      <c r="A9" s="26">
        <v>8</v>
      </c>
      <c r="B9" s="5">
        <v>45497</v>
      </c>
      <c r="C9" s="8" t="s">
        <v>20</v>
      </c>
      <c r="D9" s="6">
        <v>5.6412399999999998</v>
      </c>
      <c r="E9" s="6">
        <v>5.6542899999999996</v>
      </c>
      <c r="F9" s="6">
        <v>5.6550500000000001</v>
      </c>
      <c r="G9" s="6">
        <f t="shared" si="0"/>
        <v>5.6550500000000001</v>
      </c>
      <c r="H9" s="6">
        <f t="shared" si="1"/>
        <v>5.6412399999999998</v>
      </c>
      <c r="I9" s="6">
        <f t="shared" si="2"/>
        <v>5.6501933333333332</v>
      </c>
      <c r="J9" s="20">
        <f t="shared" si="3"/>
        <v>1.2259780616336258E-2</v>
      </c>
      <c r="K9" s="20">
        <f t="shared" si="4"/>
        <v>1.2185238137182267E-2</v>
      </c>
      <c r="L9" s="7" t="s">
        <v>7</v>
      </c>
      <c r="M9" s="6">
        <f>('2024_wise_usd'!F9*'2024_wise_desc'!$B$33)+'2024_wise_usd'!M8*(1-'2024_wise_desc'!$B$33)</f>
        <v>5.5979674814814828</v>
      </c>
      <c r="N9" s="3" t="s">
        <v>7</v>
      </c>
      <c r="O9" s="6">
        <f t="shared" si="5"/>
        <v>5.5914319999999993</v>
      </c>
    </row>
    <row r="10" spans="1:15" x14ac:dyDescent="0.2">
      <c r="A10" s="26">
        <v>9</v>
      </c>
      <c r="B10" s="5">
        <v>45498</v>
      </c>
      <c r="C10" s="8" t="s">
        <v>21</v>
      </c>
      <c r="D10" s="6">
        <v>5.6501999999999999</v>
      </c>
      <c r="E10" s="6">
        <v>5.64764</v>
      </c>
      <c r="F10" s="6">
        <v>5.6452499999999999</v>
      </c>
      <c r="G10" s="6">
        <f t="shared" si="0"/>
        <v>5.6501999999999999</v>
      </c>
      <c r="H10" s="6">
        <f t="shared" si="1"/>
        <v>5.6452499999999999</v>
      </c>
      <c r="I10" s="6">
        <f t="shared" si="2"/>
        <v>5.6476966666666675</v>
      </c>
      <c r="J10" s="20">
        <f t="shared" si="3"/>
        <v>-1.7329643416061913E-3</v>
      </c>
      <c r="K10" s="20">
        <f t="shared" si="4"/>
        <v>-1.734467661361567E-3</v>
      </c>
      <c r="L10" s="7" t="s">
        <v>7</v>
      </c>
      <c r="M10" s="6">
        <f>('2024_wise_usd'!F10*'2024_wise_desc'!$B$33)+'2024_wise_usd'!M9*(1-'2024_wise_desc'!$B$33)</f>
        <v>5.6137283209876561</v>
      </c>
      <c r="N10" s="3" t="s">
        <v>7</v>
      </c>
      <c r="O10" s="6">
        <f t="shared" si="5"/>
        <v>5.6008499999999994</v>
      </c>
    </row>
    <row r="11" spans="1:15" x14ac:dyDescent="0.2">
      <c r="A11" s="26">
        <v>10</v>
      </c>
      <c r="B11" s="5">
        <v>45499</v>
      </c>
      <c r="C11" s="8" t="s">
        <v>22</v>
      </c>
      <c r="D11" s="6">
        <v>5.6402900000000002</v>
      </c>
      <c r="E11" s="6">
        <v>5.6578400000000002</v>
      </c>
      <c r="F11" s="6">
        <v>5.6562999999999999</v>
      </c>
      <c r="G11" s="6">
        <f t="shared" si="0"/>
        <v>5.6578400000000002</v>
      </c>
      <c r="H11" s="6">
        <f t="shared" si="1"/>
        <v>5.6402900000000002</v>
      </c>
      <c r="I11" s="6">
        <f t="shared" si="2"/>
        <v>5.6514766666666674</v>
      </c>
      <c r="J11" s="20">
        <f t="shared" si="3"/>
        <v>1.957397812320183E-3</v>
      </c>
      <c r="K11" s="20">
        <f t="shared" si="4"/>
        <v>1.9554846054201992E-3</v>
      </c>
      <c r="L11" s="7" t="s">
        <v>7</v>
      </c>
      <c r="M11" s="6">
        <f>('2024_wise_usd'!F11*'2024_wise_desc'!$B$33)+'2024_wise_usd'!M10*(1-'2024_wise_desc'!$B$33)</f>
        <v>5.6279188806584379</v>
      </c>
      <c r="N11" s="3" t="s">
        <v>7</v>
      </c>
      <c r="O11" s="6">
        <f t="shared" si="5"/>
        <v>5.623050000000001</v>
      </c>
    </row>
    <row r="12" spans="1:15" x14ac:dyDescent="0.2">
      <c r="A12" s="26">
        <v>11</v>
      </c>
      <c r="B12" s="5">
        <v>45500</v>
      </c>
      <c r="C12" s="8" t="s">
        <v>23</v>
      </c>
      <c r="D12" s="6">
        <v>5.6562999999999999</v>
      </c>
      <c r="E12" s="6">
        <v>5.6562999999999999</v>
      </c>
      <c r="F12" s="6">
        <v>5.6562999999999999</v>
      </c>
      <c r="G12" s="6">
        <f t="shared" si="0"/>
        <v>5.6562999999999999</v>
      </c>
      <c r="H12" s="6">
        <f t="shared" si="1"/>
        <v>5.6562999999999999</v>
      </c>
      <c r="I12" s="6">
        <f t="shared" si="2"/>
        <v>5.656299999999999</v>
      </c>
      <c r="J12" s="20">
        <f t="shared" si="3"/>
        <v>0</v>
      </c>
      <c r="K12" s="20">
        <f t="shared" si="4"/>
        <v>0</v>
      </c>
      <c r="L12" s="7" t="s">
        <v>7</v>
      </c>
      <c r="M12" s="6">
        <f>('2024_wise_usd'!F12*'2024_wise_desc'!$B$33)+'2024_wise_usd'!M11*(1-'2024_wise_desc'!$B$33)</f>
        <v>5.6373792537722922</v>
      </c>
      <c r="N12" s="3" t="s">
        <v>7</v>
      </c>
      <c r="O12" s="6">
        <f t="shared" si="5"/>
        <v>5.6398920000000006</v>
      </c>
    </row>
    <row r="13" spans="1:15" x14ac:dyDescent="0.2">
      <c r="A13" s="26">
        <v>12</v>
      </c>
      <c r="B13" s="5">
        <v>45501</v>
      </c>
      <c r="C13" s="8" t="s">
        <v>24</v>
      </c>
      <c r="D13" s="6">
        <v>5.6562999999999999</v>
      </c>
      <c r="E13" s="6">
        <v>5.65665</v>
      </c>
      <c r="F13" s="6">
        <v>5.6568100000000001</v>
      </c>
      <c r="G13" s="6">
        <f t="shared" si="0"/>
        <v>5.6568100000000001</v>
      </c>
      <c r="H13" s="6">
        <f t="shared" si="1"/>
        <v>5.6562999999999999</v>
      </c>
      <c r="I13" s="6">
        <f t="shared" si="2"/>
        <v>5.6565866666666667</v>
      </c>
      <c r="J13" s="20">
        <f t="shared" si="3"/>
        <v>9.0164948818083346E-5</v>
      </c>
      <c r="K13" s="20">
        <f t="shared" si="4"/>
        <v>9.016088420340768E-5</v>
      </c>
      <c r="L13" s="7" t="s">
        <v>7</v>
      </c>
      <c r="M13" s="6">
        <f>('2024_wise_usd'!F13*'2024_wise_desc'!$B$33)+'2024_wise_usd'!M12*(1-'2024_wise_desc'!$B$33)</f>
        <v>5.6438561691815288</v>
      </c>
      <c r="N13" s="3" t="s">
        <v>7</v>
      </c>
      <c r="O13" s="6">
        <f t="shared" si="5"/>
        <v>5.6539420000000007</v>
      </c>
    </row>
    <row r="14" spans="1:15" x14ac:dyDescent="0.2">
      <c r="A14" s="26">
        <v>13</v>
      </c>
      <c r="B14" s="5">
        <v>45502</v>
      </c>
      <c r="C14" s="8" t="s">
        <v>25</v>
      </c>
      <c r="D14" s="6">
        <v>5.6509</v>
      </c>
      <c r="E14" s="6">
        <v>5.6242999999999999</v>
      </c>
      <c r="F14" s="6">
        <v>5.6160800000000002</v>
      </c>
      <c r="G14" s="6">
        <f t="shared" si="0"/>
        <v>5.6509</v>
      </c>
      <c r="H14" s="6">
        <f t="shared" si="1"/>
        <v>5.6160800000000002</v>
      </c>
      <c r="I14" s="6">
        <f t="shared" si="2"/>
        <v>5.6304266666666676</v>
      </c>
      <c r="J14" s="20">
        <f t="shared" si="3"/>
        <v>-7.2001711211795438E-3</v>
      </c>
      <c r="K14" s="20">
        <f t="shared" si="4"/>
        <v>-7.2262174539417454E-3</v>
      </c>
      <c r="L14" s="7" t="s">
        <v>7</v>
      </c>
      <c r="M14" s="6">
        <f>('2024_wise_usd'!F14*'2024_wise_desc'!$B$33)+'2024_wise_usd'!M13*(1-'2024_wise_desc'!$B$33)</f>
        <v>5.6345974461210195</v>
      </c>
      <c r="N14" s="3" t="s">
        <v>7</v>
      </c>
      <c r="O14" s="6">
        <f t="shared" si="5"/>
        <v>5.6461480000000002</v>
      </c>
    </row>
    <row r="15" spans="1:15" x14ac:dyDescent="0.2">
      <c r="A15" s="26">
        <v>14</v>
      </c>
      <c r="B15" s="5">
        <v>45503</v>
      </c>
      <c r="C15" s="8" t="s">
        <v>26</v>
      </c>
      <c r="D15" s="6">
        <v>5.6556600000000001</v>
      </c>
      <c r="E15" s="6">
        <v>5.6123000000000003</v>
      </c>
      <c r="F15" s="6">
        <v>5.6125499999999997</v>
      </c>
      <c r="G15" s="6">
        <f t="shared" si="0"/>
        <v>5.6556600000000001</v>
      </c>
      <c r="H15" s="6">
        <f t="shared" si="1"/>
        <v>5.6123000000000003</v>
      </c>
      <c r="I15" s="6">
        <f t="shared" si="2"/>
        <v>5.6268366666666667</v>
      </c>
      <c r="J15" s="20">
        <f t="shared" si="3"/>
        <v>-6.2855229982483607E-4</v>
      </c>
      <c r="K15" s="20">
        <f t="shared" si="4"/>
        <v>-6.2874992163641211E-4</v>
      </c>
      <c r="L15" s="7" t="s">
        <v>7</v>
      </c>
      <c r="M15" s="6">
        <f>('2024_wise_usd'!F15*'2024_wise_desc'!$B$33)+'2024_wise_usd'!M14*(1-'2024_wise_desc'!$B$33)</f>
        <v>5.6272482974140132</v>
      </c>
      <c r="N15" s="3" t="s">
        <v>7</v>
      </c>
      <c r="O15" s="6">
        <f t="shared" si="5"/>
        <v>5.639608</v>
      </c>
    </row>
    <row r="16" spans="1:15" x14ac:dyDescent="0.2">
      <c r="A16" s="26">
        <v>15</v>
      </c>
      <c r="B16" s="5">
        <v>45504</v>
      </c>
      <c r="C16" s="8" t="s">
        <v>20</v>
      </c>
      <c r="D16" s="6">
        <v>5.6746600000000003</v>
      </c>
      <c r="E16" s="6">
        <v>5.6479900000000001</v>
      </c>
      <c r="F16" s="6">
        <v>5.6578999999999997</v>
      </c>
      <c r="G16" s="6">
        <f t="shared" si="0"/>
        <v>5.6746600000000003</v>
      </c>
      <c r="H16" s="6">
        <f t="shared" si="1"/>
        <v>5.6479900000000001</v>
      </c>
      <c r="I16" s="6">
        <f t="shared" si="2"/>
        <v>5.6601833333333333</v>
      </c>
      <c r="J16" s="20">
        <f t="shared" si="3"/>
        <v>8.0801061905906302E-3</v>
      </c>
      <c r="K16" s="20">
        <f t="shared" si="4"/>
        <v>8.0476369187430109E-3</v>
      </c>
      <c r="L16" s="7" t="s">
        <v>7</v>
      </c>
      <c r="M16" s="6">
        <f>('2024_wise_usd'!F16*'2024_wise_desc'!$B$33)+'2024_wise_usd'!M15*(1-'2024_wise_desc'!$B$33)</f>
        <v>5.6374655316093421</v>
      </c>
      <c r="N16" s="3" t="s">
        <v>7</v>
      </c>
      <c r="O16" s="6">
        <f t="shared" si="5"/>
        <v>5.6399279999999994</v>
      </c>
    </row>
    <row r="17" spans="1:15" x14ac:dyDescent="0.2">
      <c r="A17" s="26">
        <v>16</v>
      </c>
      <c r="B17" s="5">
        <v>45505</v>
      </c>
      <c r="C17" s="8" t="s">
        <v>21</v>
      </c>
      <c r="D17" s="6">
        <v>5.6421900000000003</v>
      </c>
      <c r="E17" s="6">
        <v>5.7348699999999999</v>
      </c>
      <c r="F17" s="6">
        <v>5.7524199999999999</v>
      </c>
      <c r="G17" s="6">
        <f t="shared" si="0"/>
        <v>5.7524199999999999</v>
      </c>
      <c r="H17" s="6">
        <f t="shared" si="1"/>
        <v>5.6421900000000003</v>
      </c>
      <c r="I17" s="6">
        <f t="shared" si="2"/>
        <v>5.7098266666666673</v>
      </c>
      <c r="J17" s="20">
        <f t="shared" si="3"/>
        <v>1.6705844924795432E-2</v>
      </c>
      <c r="K17" s="20">
        <f t="shared" si="4"/>
        <v>1.656783720032038E-2</v>
      </c>
      <c r="L17" s="7" t="s">
        <v>7</v>
      </c>
      <c r="M17" s="6">
        <f>('2024_wise_usd'!F17*'2024_wise_desc'!$B$33)+'2024_wise_usd'!M16*(1-'2024_wise_desc'!$B$33)</f>
        <v>5.6757836877395622</v>
      </c>
      <c r="N17" s="3" t="s">
        <v>7</v>
      </c>
      <c r="O17" s="6">
        <f t="shared" si="5"/>
        <v>5.6591520000000006</v>
      </c>
    </row>
    <row r="18" spans="1:15" x14ac:dyDescent="0.2">
      <c r="A18" s="26">
        <v>17</v>
      </c>
      <c r="B18" s="5">
        <v>45506</v>
      </c>
      <c r="C18" s="8" t="s">
        <v>22</v>
      </c>
      <c r="D18" s="6">
        <v>5.7158499999999997</v>
      </c>
      <c r="E18" s="6">
        <v>5.7095900000000004</v>
      </c>
      <c r="F18" s="6">
        <v>5.7280699999999998</v>
      </c>
      <c r="G18" s="6">
        <f t="shared" si="0"/>
        <v>5.7280699999999998</v>
      </c>
      <c r="H18" s="6">
        <f t="shared" si="1"/>
        <v>5.7095900000000004</v>
      </c>
      <c r="I18" s="6">
        <f t="shared" si="2"/>
        <v>5.7178366666666669</v>
      </c>
      <c r="J18" s="20">
        <f t="shared" si="3"/>
        <v>-4.2330010673768959E-3</v>
      </c>
      <c r="K18" s="20">
        <f t="shared" si="4"/>
        <v>-4.2419855796591351E-3</v>
      </c>
      <c r="L18" s="7" t="s">
        <v>7</v>
      </c>
      <c r="M18" s="6">
        <f>('2024_wise_usd'!F18*'2024_wise_desc'!$B$33)+'2024_wise_usd'!M17*(1-'2024_wise_desc'!$B$33)</f>
        <v>5.6932124584930417</v>
      </c>
      <c r="N18" s="3" t="s">
        <v>7</v>
      </c>
      <c r="O18" s="6">
        <f t="shared" si="5"/>
        <v>5.6734039999999997</v>
      </c>
    </row>
    <row r="19" spans="1:15" x14ac:dyDescent="0.2">
      <c r="A19" s="26">
        <v>18</v>
      </c>
      <c r="B19" s="5">
        <v>45507</v>
      </c>
      <c r="C19" s="8" t="s">
        <v>23</v>
      </c>
      <c r="D19" s="6">
        <v>5.7280699999999998</v>
      </c>
      <c r="E19" s="6">
        <v>5.7280699999999998</v>
      </c>
      <c r="F19" s="6">
        <v>5.7280699999999998</v>
      </c>
      <c r="G19" s="6">
        <f t="shared" si="0"/>
        <v>5.7280699999999998</v>
      </c>
      <c r="H19" s="6">
        <f t="shared" si="1"/>
        <v>5.7280699999999998</v>
      </c>
      <c r="I19" s="6">
        <f t="shared" si="2"/>
        <v>5.7280699999999998</v>
      </c>
      <c r="J19" s="20">
        <f t="shared" si="3"/>
        <v>0</v>
      </c>
      <c r="K19" s="20">
        <f t="shared" si="4"/>
        <v>0</v>
      </c>
      <c r="L19" s="7" t="s">
        <v>7</v>
      </c>
      <c r="M19" s="6">
        <f>('2024_wise_usd'!F19*'2024_wise_desc'!$B$33)+'2024_wise_usd'!M18*(1-'2024_wise_desc'!$B$33)</f>
        <v>5.7048316389953619</v>
      </c>
      <c r="N19" s="3" t="s">
        <v>7</v>
      </c>
      <c r="O19" s="6">
        <f t="shared" si="5"/>
        <v>5.6958019999999996</v>
      </c>
    </row>
    <row r="20" spans="1:15" x14ac:dyDescent="0.2">
      <c r="A20" s="26">
        <v>19</v>
      </c>
      <c r="B20" s="5">
        <v>45508</v>
      </c>
      <c r="C20" s="8" t="s">
        <v>24</v>
      </c>
      <c r="D20" s="6">
        <v>5.7280699999999998</v>
      </c>
      <c r="E20" s="6">
        <v>5.7272100000000004</v>
      </c>
      <c r="F20" s="6">
        <v>5.7281000000000004</v>
      </c>
      <c r="G20" s="6">
        <f t="shared" si="0"/>
        <v>5.7281000000000004</v>
      </c>
      <c r="H20" s="6">
        <f t="shared" si="1"/>
        <v>5.7272100000000004</v>
      </c>
      <c r="I20" s="6">
        <f t="shared" si="2"/>
        <v>5.7277933333333335</v>
      </c>
      <c r="J20" s="20">
        <f t="shared" si="3"/>
        <v>5.2373661636462288E-6</v>
      </c>
      <c r="K20" s="20">
        <f t="shared" si="4"/>
        <v>5.2373524486919492E-6</v>
      </c>
      <c r="L20" s="7" t="s">
        <v>7</v>
      </c>
      <c r="M20" s="6">
        <f>('2024_wise_usd'!F20*'2024_wise_desc'!$B$33)+'2024_wise_usd'!M19*(1-'2024_wise_desc'!$B$33)</f>
        <v>5.7125877593302423</v>
      </c>
      <c r="N20" s="3" t="s">
        <v>7</v>
      </c>
      <c r="O20" s="6">
        <f t="shared" si="5"/>
        <v>5.7189119999999996</v>
      </c>
    </row>
    <row r="21" spans="1:15" x14ac:dyDescent="0.2">
      <c r="A21" s="26">
        <v>20</v>
      </c>
      <c r="B21" s="5">
        <v>45509</v>
      </c>
      <c r="C21" s="8" t="s">
        <v>25</v>
      </c>
      <c r="D21" s="6">
        <v>5.8010999999999999</v>
      </c>
      <c r="E21" s="6">
        <v>5.7407599999999999</v>
      </c>
      <c r="F21" s="6">
        <v>5.7229799999999997</v>
      </c>
      <c r="G21" s="6">
        <f t="shared" si="0"/>
        <v>5.8010999999999999</v>
      </c>
      <c r="H21" s="6">
        <f t="shared" si="1"/>
        <v>5.7229799999999997</v>
      </c>
      <c r="I21" s="6">
        <f t="shared" si="2"/>
        <v>5.7549466666666662</v>
      </c>
      <c r="J21" s="20">
        <f t="shared" si="3"/>
        <v>-8.9383914386986785E-4</v>
      </c>
      <c r="K21" s="20">
        <f t="shared" si="4"/>
        <v>-8.9423885628090783E-4</v>
      </c>
      <c r="L21" s="7" t="s">
        <v>7</v>
      </c>
      <c r="M21" s="6">
        <f>('2024_wise_usd'!F21*'2024_wise_desc'!$B$33)+'2024_wise_usd'!M20*(1-'2024_wise_desc'!$B$33)</f>
        <v>5.7160518395534954</v>
      </c>
      <c r="N21" s="6">
        <f t="shared" ref="N21:N55" si="6">AVERAGE(F2:F21)</f>
        <v>5.6375375000000005</v>
      </c>
      <c r="O21" s="6">
        <f t="shared" si="5"/>
        <v>5.7319279999999999</v>
      </c>
    </row>
    <row r="22" spans="1:15" x14ac:dyDescent="0.2">
      <c r="A22" s="26">
        <v>21</v>
      </c>
      <c r="B22" s="5">
        <v>45510</v>
      </c>
      <c r="C22" s="8" t="s">
        <v>26</v>
      </c>
      <c r="D22" s="6">
        <v>5.6627099999999997</v>
      </c>
      <c r="E22" s="6">
        <v>5.6586100000000004</v>
      </c>
      <c r="F22" s="6">
        <v>5.6571600000000002</v>
      </c>
      <c r="G22" s="6">
        <f t="shared" si="0"/>
        <v>5.6627099999999997</v>
      </c>
      <c r="H22" s="6">
        <f t="shared" si="1"/>
        <v>5.6571600000000002</v>
      </c>
      <c r="I22" s="6">
        <f t="shared" si="2"/>
        <v>5.6594933333333337</v>
      </c>
      <c r="J22" s="20">
        <f t="shared" si="3"/>
        <v>-1.1501001226633556E-2</v>
      </c>
      <c r="K22" s="20">
        <f t="shared" si="4"/>
        <v>-1.156764924667093E-2</v>
      </c>
      <c r="L22" s="6">
        <f>('2024_wise_usd'!F22*'2024_wise_desc'!$B$32)+'2024_wise_usd'!N21*(1-'2024_wise_desc'!$B$32)</f>
        <v>5.6394063095238094</v>
      </c>
      <c r="M22" s="6">
        <f>('2024_wise_usd'!F22*'2024_wise_desc'!$B$33)+'2024_wise_usd'!M21*(1-'2024_wise_desc'!$B$33)</f>
        <v>5.6964212263689973</v>
      </c>
      <c r="N22" s="6">
        <f t="shared" si="6"/>
        <v>5.6459010000000003</v>
      </c>
      <c r="O22" s="6">
        <f t="shared" si="5"/>
        <v>5.7128759999999996</v>
      </c>
    </row>
    <row r="23" spans="1:15" x14ac:dyDescent="0.2">
      <c r="A23" s="26">
        <v>22</v>
      </c>
      <c r="B23" s="5">
        <v>45511</v>
      </c>
      <c r="C23" s="8" t="s">
        <v>20</v>
      </c>
      <c r="D23" s="6">
        <v>5.6033099999999996</v>
      </c>
      <c r="E23" s="6">
        <v>5.6236600000000001</v>
      </c>
      <c r="F23" s="6">
        <v>5.6373899999999999</v>
      </c>
      <c r="G23" s="6">
        <f t="shared" si="0"/>
        <v>5.6373899999999999</v>
      </c>
      <c r="H23" s="6">
        <f t="shared" si="1"/>
        <v>5.6033099999999996</v>
      </c>
      <c r="I23" s="6">
        <f t="shared" si="2"/>
        <v>5.6214533333333323</v>
      </c>
      <c r="J23" s="20">
        <f t="shared" si="3"/>
        <v>-3.4946863797382655E-3</v>
      </c>
      <c r="K23" s="20">
        <f t="shared" si="4"/>
        <v>-3.5008070602510939E-3</v>
      </c>
      <c r="L23" s="6">
        <f>('2024_wise_usd'!F23*'2024_wise_desc'!$B$32)+'2024_wise_usd'!L22*(1-'2024_wise_desc'!$B$32)</f>
        <v>5.6392142800453513</v>
      </c>
      <c r="M23" s="6">
        <f>('2024_wise_usd'!F23*'2024_wise_desc'!$B$33)+'2024_wise_usd'!M22*(1-'2024_wise_desc'!$B$33)</f>
        <v>5.6767441509126648</v>
      </c>
      <c r="N23" s="6">
        <f t="shared" si="6"/>
        <v>5.6505349999999996</v>
      </c>
      <c r="O23" s="6">
        <f t="shared" si="5"/>
        <v>5.6947400000000004</v>
      </c>
    </row>
    <row r="24" spans="1:15" x14ac:dyDescent="0.2">
      <c r="A24" s="26">
        <v>23</v>
      </c>
      <c r="B24" s="5">
        <v>45512</v>
      </c>
      <c r="C24" s="8" t="s">
        <v>21</v>
      </c>
      <c r="D24" s="6">
        <v>5.617</v>
      </c>
      <c r="E24" s="6">
        <v>5.5742599999999998</v>
      </c>
      <c r="F24" s="6">
        <v>5.5475099999999999</v>
      </c>
      <c r="G24" s="6">
        <f t="shared" si="0"/>
        <v>5.617</v>
      </c>
      <c r="H24" s="6">
        <f t="shared" si="1"/>
        <v>5.5475099999999999</v>
      </c>
      <c r="I24" s="6">
        <f t="shared" si="2"/>
        <v>5.5795899999999996</v>
      </c>
      <c r="J24" s="20">
        <f t="shared" si="3"/>
        <v>-1.5943548344180547E-2</v>
      </c>
      <c r="K24" s="20">
        <f t="shared" si="4"/>
        <v>-1.6072014006532201E-2</v>
      </c>
      <c r="L24" s="6">
        <f>('2024_wise_usd'!F24*'2024_wise_desc'!$B$32)+'2024_wise_usd'!L23*(1-'2024_wise_desc'!$B$32)</f>
        <v>5.6304805390886514</v>
      </c>
      <c r="M24" s="6">
        <f>('2024_wise_usd'!F24*'2024_wise_desc'!$B$33)+'2024_wise_usd'!M23*(1-'2024_wise_desc'!$B$33)</f>
        <v>5.6336661006084441</v>
      </c>
      <c r="N24" s="6">
        <f t="shared" si="6"/>
        <v>5.6480024999999996</v>
      </c>
      <c r="O24" s="6">
        <f t="shared" si="5"/>
        <v>5.6586280000000002</v>
      </c>
    </row>
    <row r="25" spans="1:15" x14ac:dyDescent="0.2">
      <c r="A25" s="26">
        <v>24</v>
      </c>
      <c r="B25" s="5">
        <v>45513</v>
      </c>
      <c r="C25" s="8" t="s">
        <v>22</v>
      </c>
      <c r="D25" s="6">
        <v>5.5172400000000001</v>
      </c>
      <c r="E25" s="6">
        <v>5.5146600000000001</v>
      </c>
      <c r="F25" s="6">
        <v>5.5087000000000002</v>
      </c>
      <c r="G25" s="6">
        <f t="shared" si="0"/>
        <v>5.5172400000000001</v>
      </c>
      <c r="H25" s="6">
        <f t="shared" si="1"/>
        <v>5.5087000000000002</v>
      </c>
      <c r="I25" s="6">
        <f t="shared" si="2"/>
        <v>5.5135333333333341</v>
      </c>
      <c r="J25" s="20">
        <f t="shared" si="3"/>
        <v>-6.9959315080098117E-3</v>
      </c>
      <c r="K25" s="20">
        <f t="shared" si="4"/>
        <v>-7.0205177731622898E-3</v>
      </c>
      <c r="L25" s="6">
        <f>('2024_wise_usd'!F25*'2024_wise_desc'!$B$32)+'2024_wise_usd'!L24*(1-'2024_wise_desc'!$B$32)</f>
        <v>5.6188823925087794</v>
      </c>
      <c r="M25" s="6">
        <f>('2024_wise_usd'!F25*'2024_wise_desc'!$B$33)+'2024_wise_usd'!M24*(1-'2024_wise_desc'!$B$33)</f>
        <v>5.5920107337389631</v>
      </c>
      <c r="N25" s="6">
        <f t="shared" si="6"/>
        <v>5.6435295000000014</v>
      </c>
      <c r="O25" s="6">
        <f t="shared" si="5"/>
        <v>5.6147480000000005</v>
      </c>
    </row>
    <row r="26" spans="1:15" x14ac:dyDescent="0.2">
      <c r="A26" s="26">
        <v>25</v>
      </c>
      <c r="B26" s="5">
        <v>45514</v>
      </c>
      <c r="C26" s="8" t="s">
        <v>23</v>
      </c>
      <c r="D26" s="6">
        <v>5.5087000000000002</v>
      </c>
      <c r="E26" s="6">
        <v>5.5087000000000002</v>
      </c>
      <c r="F26" s="6">
        <v>5.5087000000000002</v>
      </c>
      <c r="G26" s="6">
        <f t="shared" si="0"/>
        <v>5.5087000000000002</v>
      </c>
      <c r="H26" s="6">
        <f t="shared" si="1"/>
        <v>5.5087000000000002</v>
      </c>
      <c r="I26" s="6">
        <f t="shared" si="2"/>
        <v>5.5087000000000002</v>
      </c>
      <c r="J26" s="20">
        <f t="shared" si="3"/>
        <v>0</v>
      </c>
      <c r="K26" s="20">
        <f t="shared" si="4"/>
        <v>0</v>
      </c>
      <c r="L26" s="6">
        <f>('2024_wise_usd'!F26*'2024_wise_desc'!$B$32)+'2024_wise_usd'!L25*(1-'2024_wise_desc'!$B$32)</f>
        <v>5.608388831317467</v>
      </c>
      <c r="M26" s="6">
        <f>('2024_wise_usd'!F26*'2024_wise_desc'!$B$33)+'2024_wise_usd'!M25*(1-'2024_wise_desc'!$B$33)</f>
        <v>5.5642404891593094</v>
      </c>
      <c r="N26" s="6">
        <f t="shared" si="6"/>
        <v>5.6416995000000014</v>
      </c>
      <c r="O26" s="6">
        <f t="shared" si="5"/>
        <v>5.5718920000000001</v>
      </c>
    </row>
    <row r="27" spans="1:15" x14ac:dyDescent="0.2">
      <c r="A27" s="26">
        <v>26</v>
      </c>
      <c r="B27" s="5">
        <v>45515</v>
      </c>
      <c r="C27" s="8" t="s">
        <v>24</v>
      </c>
      <c r="D27" s="6">
        <v>5.4993999999999996</v>
      </c>
      <c r="E27" s="6">
        <v>5.4977400000000003</v>
      </c>
      <c r="F27" s="6">
        <v>5.4938399999999996</v>
      </c>
      <c r="G27" s="6">
        <f t="shared" si="0"/>
        <v>5.4993999999999996</v>
      </c>
      <c r="H27" s="6">
        <f t="shared" si="1"/>
        <v>5.4938399999999996</v>
      </c>
      <c r="I27" s="6">
        <f t="shared" si="2"/>
        <v>5.4969933333333332</v>
      </c>
      <c r="J27" s="20">
        <f t="shared" si="3"/>
        <v>-2.6975511463686042E-3</v>
      </c>
      <c r="K27" s="20">
        <f t="shared" si="4"/>
        <v>-2.701196093892807E-3</v>
      </c>
      <c r="L27" s="6">
        <f>('2024_wise_usd'!F27*'2024_wise_desc'!$B$32)+'2024_wise_usd'!L26*(1-'2024_wise_desc'!$B$32)</f>
        <v>5.5974794188110408</v>
      </c>
      <c r="M27" s="6">
        <f>('2024_wise_usd'!F27*'2024_wise_desc'!$B$33)+'2024_wise_usd'!M26*(1-'2024_wise_desc'!$B$33)</f>
        <v>5.54077365943954</v>
      </c>
      <c r="N27" s="6">
        <f t="shared" si="6"/>
        <v>5.6377870000000012</v>
      </c>
      <c r="O27" s="6">
        <f t="shared" si="5"/>
        <v>5.5392279999999996</v>
      </c>
    </row>
    <row r="28" spans="1:15" x14ac:dyDescent="0.2">
      <c r="A28" s="26">
        <v>27</v>
      </c>
      <c r="B28" s="5">
        <v>45516</v>
      </c>
      <c r="C28" s="8" t="s">
        <v>25</v>
      </c>
      <c r="D28" s="6">
        <v>5.4993999999999996</v>
      </c>
      <c r="E28" s="6">
        <v>5.4877399999999996</v>
      </c>
      <c r="F28" s="6">
        <v>5.4938399999999996</v>
      </c>
      <c r="G28" s="6">
        <f t="shared" si="0"/>
        <v>5.4993999999999996</v>
      </c>
      <c r="H28" s="6">
        <f t="shared" si="1"/>
        <v>5.4877399999999996</v>
      </c>
      <c r="I28" s="6">
        <f t="shared" si="2"/>
        <v>5.4936599999999993</v>
      </c>
      <c r="J28" s="20">
        <f t="shared" si="3"/>
        <v>0</v>
      </c>
      <c r="K28" s="20">
        <f t="shared" si="4"/>
        <v>0</v>
      </c>
      <c r="L28" s="6">
        <f>('2024_wise_usd'!F28*'2024_wise_desc'!$B$32)+'2024_wise_usd'!L27*(1-'2024_wise_desc'!$B$32)</f>
        <v>5.5876089979718939</v>
      </c>
      <c r="M28" s="6">
        <f>('2024_wise_usd'!F28*'2024_wise_desc'!$B$33)+'2024_wise_usd'!M27*(1-'2024_wise_desc'!$B$33)</f>
        <v>5.5251291062930266</v>
      </c>
      <c r="N28" s="6">
        <f t="shared" si="6"/>
        <v>5.6331510000000007</v>
      </c>
      <c r="O28" s="6">
        <f t="shared" si="5"/>
        <v>5.5105179999999994</v>
      </c>
    </row>
    <row r="29" spans="1:15" x14ac:dyDescent="0.2">
      <c r="A29" s="26">
        <v>28</v>
      </c>
      <c r="B29" s="5">
        <v>45517</v>
      </c>
      <c r="C29" s="8" t="s">
        <v>26</v>
      </c>
      <c r="D29" s="6">
        <v>5.4891100000000002</v>
      </c>
      <c r="E29" s="6">
        <v>5.4487899999999998</v>
      </c>
      <c r="F29" s="6">
        <v>5.4572900000000004</v>
      </c>
      <c r="G29" s="6">
        <f t="shared" si="0"/>
        <v>5.4891100000000002</v>
      </c>
      <c r="H29" s="6">
        <f t="shared" si="1"/>
        <v>5.4487899999999998</v>
      </c>
      <c r="I29" s="6">
        <f t="shared" si="2"/>
        <v>5.4650633333333332</v>
      </c>
      <c r="J29" s="20">
        <f t="shared" si="3"/>
        <v>-6.6529057999503705E-3</v>
      </c>
      <c r="K29" s="20">
        <f t="shared" si="4"/>
        <v>-6.6751350252251236E-3</v>
      </c>
      <c r="L29" s="6">
        <f>('2024_wise_usd'!F29*'2024_wise_desc'!$B$32)+'2024_wise_usd'!L28*(1-'2024_wise_desc'!$B$32)</f>
        <v>5.5751976648317143</v>
      </c>
      <c r="M29" s="6">
        <f>('2024_wise_usd'!F29*'2024_wise_desc'!$B$33)+'2024_wise_usd'!M28*(1-'2024_wise_desc'!$B$33)</f>
        <v>5.5025160708620184</v>
      </c>
      <c r="N29" s="6">
        <f t="shared" si="6"/>
        <v>5.6232630000000015</v>
      </c>
      <c r="O29" s="6">
        <f t="shared" si="5"/>
        <v>5.4924739999999996</v>
      </c>
    </row>
    <row r="30" spans="1:15" x14ac:dyDescent="0.2">
      <c r="A30" s="26">
        <v>29</v>
      </c>
      <c r="B30" s="5">
        <v>45518</v>
      </c>
      <c r="C30" s="8" t="s">
        <v>20</v>
      </c>
      <c r="D30" s="6">
        <v>5.44909</v>
      </c>
      <c r="E30" s="6">
        <v>5.46896</v>
      </c>
      <c r="F30" s="6">
        <v>5.4706099999999998</v>
      </c>
      <c r="G30" s="6">
        <f t="shared" si="0"/>
        <v>5.4706099999999998</v>
      </c>
      <c r="H30" s="6">
        <f t="shared" si="1"/>
        <v>5.44909</v>
      </c>
      <c r="I30" s="6">
        <f t="shared" si="2"/>
        <v>5.4628866666666669</v>
      </c>
      <c r="J30" s="20">
        <f t="shared" si="3"/>
        <v>2.4407718849464022E-3</v>
      </c>
      <c r="K30" s="20">
        <f t="shared" si="4"/>
        <v>2.4377980392522444E-3</v>
      </c>
      <c r="L30" s="6">
        <f>('2024_wise_usd'!F30*'2024_wise_desc'!$B$32)+'2024_wise_usd'!L29*(1-'2024_wise_desc'!$B$32)</f>
        <v>5.5652369348477411</v>
      </c>
      <c r="M30" s="6">
        <f>('2024_wise_usd'!F30*'2024_wise_desc'!$B$33)+'2024_wise_usd'!M29*(1-'2024_wise_desc'!$B$33)</f>
        <v>5.4918807139080128</v>
      </c>
      <c r="N30" s="6">
        <f t="shared" si="6"/>
        <v>5.6145310000000013</v>
      </c>
      <c r="O30" s="6">
        <f t="shared" si="5"/>
        <v>5.4848559999999997</v>
      </c>
    </row>
    <row r="31" spans="1:15" x14ac:dyDescent="0.2">
      <c r="A31" s="26">
        <v>30</v>
      </c>
      <c r="B31" s="5">
        <v>45519</v>
      </c>
      <c r="C31" s="8" t="s">
        <v>21</v>
      </c>
      <c r="D31" s="6">
        <v>5.4555100000000003</v>
      </c>
      <c r="E31" s="6">
        <v>5.4836900000000002</v>
      </c>
      <c r="F31" s="6">
        <v>5.4863400000000002</v>
      </c>
      <c r="G31" s="6">
        <f t="shared" si="0"/>
        <v>5.4863400000000002</v>
      </c>
      <c r="H31" s="6">
        <f t="shared" si="1"/>
        <v>5.4555100000000003</v>
      </c>
      <c r="I31" s="6">
        <f t="shared" si="2"/>
        <v>5.475179999999999</v>
      </c>
      <c r="J31" s="20">
        <f t="shared" si="3"/>
        <v>2.8753649044623852E-3</v>
      </c>
      <c r="K31" s="20">
        <f t="shared" si="4"/>
        <v>2.8712389499863859E-3</v>
      </c>
      <c r="L31" s="6">
        <f>('2024_wise_usd'!F31*'2024_wise_desc'!$B$32)+'2024_wise_usd'!L30*(1-'2024_wise_desc'!$B$32)</f>
        <v>5.5577229410527185</v>
      </c>
      <c r="M31" s="6">
        <f>('2024_wise_usd'!F31*'2024_wise_desc'!$B$33)+'2024_wise_usd'!M30*(1-'2024_wise_desc'!$B$33)</f>
        <v>5.4900338092720089</v>
      </c>
      <c r="N31" s="6">
        <f t="shared" si="6"/>
        <v>5.6060330000000009</v>
      </c>
      <c r="O31" s="6">
        <f t="shared" si="5"/>
        <v>5.480383999999999</v>
      </c>
    </row>
    <row r="32" spans="1:15" x14ac:dyDescent="0.2">
      <c r="A32" s="26">
        <v>31</v>
      </c>
      <c r="B32" s="5">
        <v>45520</v>
      </c>
      <c r="C32" s="8" t="s">
        <v>22</v>
      </c>
      <c r="D32" s="6">
        <v>5.4542599999999997</v>
      </c>
      <c r="E32" s="6">
        <v>5.46624</v>
      </c>
      <c r="F32" s="6">
        <v>5.4715400000000001</v>
      </c>
      <c r="G32" s="6">
        <f t="shared" si="0"/>
        <v>5.4715400000000001</v>
      </c>
      <c r="H32" s="6">
        <f t="shared" si="1"/>
        <v>5.4542599999999997</v>
      </c>
      <c r="I32" s="6">
        <f t="shared" si="2"/>
        <v>5.4640133333333338</v>
      </c>
      <c r="J32" s="20">
        <f t="shared" si="3"/>
        <v>-2.697608970643528E-3</v>
      </c>
      <c r="K32" s="20">
        <f t="shared" si="4"/>
        <v>-2.7012540745752637E-3</v>
      </c>
      <c r="L32" s="6">
        <f>('2024_wise_usd'!F32*'2024_wise_desc'!$B$32)+'2024_wise_usd'!L31*(1-'2024_wise_desc'!$B$32)</f>
        <v>5.5495150419048409</v>
      </c>
      <c r="M32" s="6">
        <f>('2024_wise_usd'!F32*'2024_wise_desc'!$B$33)+'2024_wise_usd'!M31*(1-'2024_wise_desc'!$B$33)</f>
        <v>5.4838692061813399</v>
      </c>
      <c r="N32" s="6">
        <f t="shared" si="6"/>
        <v>5.5967950000000011</v>
      </c>
      <c r="O32" s="6">
        <f t="shared" si="5"/>
        <v>5.475924</v>
      </c>
    </row>
    <row r="33" spans="1:15" x14ac:dyDescent="0.2">
      <c r="A33" s="26">
        <v>32</v>
      </c>
      <c r="B33" s="5">
        <v>45521</v>
      </c>
      <c r="C33" s="8" t="s">
        <v>23</v>
      </c>
      <c r="D33" s="6">
        <v>5.4715400000000001</v>
      </c>
      <c r="E33" s="6">
        <v>5.4715400000000001</v>
      </c>
      <c r="F33" s="6">
        <v>5.4715400000000001</v>
      </c>
      <c r="G33" s="6">
        <f t="shared" si="0"/>
        <v>5.4715400000000001</v>
      </c>
      <c r="H33" s="6">
        <f t="shared" si="1"/>
        <v>5.4715400000000001</v>
      </c>
      <c r="I33" s="6">
        <f t="shared" si="2"/>
        <v>5.4715400000000001</v>
      </c>
      <c r="J33" s="20">
        <f t="shared" si="3"/>
        <v>0</v>
      </c>
      <c r="K33" s="20">
        <f>LN(F33/F32)</f>
        <v>0</v>
      </c>
      <c r="L33" s="6">
        <f>('2024_wise_usd'!F33*'2024_wise_desc'!$B$32)+'2024_wise_usd'!L32*(1-'2024_wise_desc'!$B$32)</f>
        <v>5.5420888474377135</v>
      </c>
      <c r="M33" s="6">
        <f>('2024_wise_usd'!F33*'2024_wise_desc'!$B$33)+'2024_wise_usd'!M32*(1-'2024_wise_desc'!$B$33)</f>
        <v>5.4797594707875605</v>
      </c>
      <c r="N33" s="6">
        <f t="shared" si="6"/>
        <v>5.5875315000000008</v>
      </c>
      <c r="O33" s="6">
        <f t="shared" si="5"/>
        <v>5.4714640000000001</v>
      </c>
    </row>
    <row r="34" spans="1:15" x14ac:dyDescent="0.2">
      <c r="A34" s="26">
        <v>33</v>
      </c>
      <c r="B34" s="5">
        <v>45522</v>
      </c>
      <c r="C34" s="8" t="s">
        <v>24</v>
      </c>
      <c r="D34" s="6">
        <v>5.4715400000000001</v>
      </c>
      <c r="E34" s="6">
        <v>5.4715400000000001</v>
      </c>
      <c r="F34" s="6">
        <v>5.4694000000000003</v>
      </c>
      <c r="G34" s="6">
        <f>LARGE(D34:F34,1)</f>
        <v>5.4715400000000001</v>
      </c>
      <c r="H34" s="6">
        <f t="shared" si="1"/>
        <v>5.4694000000000003</v>
      </c>
      <c r="I34" s="6">
        <f t="shared" si="2"/>
        <v>5.4708266666666674</v>
      </c>
      <c r="J34" s="20">
        <f t="shared" si="3"/>
        <v>-3.9111475014341757E-4</v>
      </c>
      <c r="K34" s="20">
        <f t="shared" si="4"/>
        <v>-3.9119125546619788E-4</v>
      </c>
      <c r="L34" s="6">
        <f>('2024_wise_usd'!F34*'2024_wise_desc'!$B$32)+'2024_wise_usd'!L33*(1-'2024_wise_desc'!$B$32)</f>
        <v>5.5351661000626935</v>
      </c>
      <c r="M34" s="6">
        <f>('2024_wise_usd'!F34*'2024_wise_desc'!$B$33)+'2024_wise_usd'!M33*(1-'2024_wise_desc'!$B$33)</f>
        <v>5.4763063138583741</v>
      </c>
      <c r="N34" s="6">
        <f t="shared" si="6"/>
        <v>5.5801974999999997</v>
      </c>
      <c r="O34" s="6">
        <f t="shared" si="5"/>
        <v>5.4738860000000003</v>
      </c>
    </row>
    <row r="35" spans="1:15" x14ac:dyDescent="0.2">
      <c r="A35" s="26">
        <v>34</v>
      </c>
      <c r="B35" s="5">
        <v>45523</v>
      </c>
      <c r="C35" s="8" t="s">
        <v>25</v>
      </c>
      <c r="D35" s="6">
        <v>5.4292999999999996</v>
      </c>
      <c r="E35" s="6">
        <v>5.4124999999999996</v>
      </c>
      <c r="F35" s="6">
        <v>5.4063999999999997</v>
      </c>
      <c r="G35" s="6">
        <f t="shared" si="0"/>
        <v>5.4292999999999996</v>
      </c>
      <c r="H35" s="6">
        <f t="shared" si="1"/>
        <v>5.4063999999999997</v>
      </c>
      <c r="I35" s="6">
        <f t="shared" si="2"/>
        <v>5.4160666666666657</v>
      </c>
      <c r="J35" s="20">
        <f t="shared" si="3"/>
        <v>-1.15186309284383E-2</v>
      </c>
      <c r="K35" s="20">
        <f t="shared" si="4"/>
        <v>-1.1585484225805728E-2</v>
      </c>
      <c r="L35" s="6">
        <f>('2024_wise_usd'!F35*'2024_wise_desc'!$B$32)+'2024_wise_usd'!L34*(1-'2024_wise_desc'!$B$32)</f>
        <v>5.522902661961484</v>
      </c>
      <c r="M35" s="6">
        <f>('2024_wise_usd'!F35*'2024_wise_desc'!$B$33)+'2024_wise_usd'!M34*(1-'2024_wise_desc'!$B$33)</f>
        <v>5.4530042092389159</v>
      </c>
      <c r="N35" s="6">
        <f t="shared" si="6"/>
        <v>5.56989</v>
      </c>
      <c r="O35" s="6">
        <f t="shared" si="5"/>
        <v>5.4610439999999993</v>
      </c>
    </row>
    <row r="36" spans="1:15" x14ac:dyDescent="0.2">
      <c r="A36" s="26">
        <v>35</v>
      </c>
      <c r="B36" s="5">
        <v>45524</v>
      </c>
      <c r="C36" s="8" t="s">
        <v>26</v>
      </c>
      <c r="D36" s="6">
        <v>5.4397000000000002</v>
      </c>
      <c r="E36" s="6">
        <v>5.4852999999999996</v>
      </c>
      <c r="F36" s="6">
        <v>5.4795999999999996</v>
      </c>
      <c r="G36" s="6">
        <f t="shared" si="0"/>
        <v>5.4852999999999996</v>
      </c>
      <c r="H36" s="6">
        <f t="shared" si="1"/>
        <v>5.4397000000000002</v>
      </c>
      <c r="I36" s="6">
        <f t="shared" si="2"/>
        <v>5.4682000000000004</v>
      </c>
      <c r="J36" s="20">
        <f t="shared" si="3"/>
        <v>1.3539508730393557E-2</v>
      </c>
      <c r="K36" s="20">
        <f t="shared" si="4"/>
        <v>1.3448668617208922E-2</v>
      </c>
      <c r="L36" s="6">
        <f>('2024_wise_usd'!F36*'2024_wise_desc'!$B$32)+'2024_wise_usd'!L35*(1-'2024_wise_desc'!$B$32)</f>
        <v>5.5187785989175335</v>
      </c>
      <c r="M36" s="6">
        <f>('2024_wise_usd'!F36*'2024_wise_desc'!$B$33)+'2024_wise_usd'!M35*(1-'2024_wise_desc'!$B$33)</f>
        <v>5.4618694728259438</v>
      </c>
      <c r="N36" s="6">
        <f t="shared" si="6"/>
        <v>5.560975</v>
      </c>
      <c r="O36" s="6">
        <f t="shared" si="5"/>
        <v>5.4596959999999992</v>
      </c>
    </row>
    <row r="37" spans="1:15" x14ac:dyDescent="0.2">
      <c r="A37" s="26">
        <v>36</v>
      </c>
      <c r="B37" s="5">
        <v>45525</v>
      </c>
      <c r="C37" s="8" t="s">
        <v>20</v>
      </c>
      <c r="D37" s="6">
        <v>5.47</v>
      </c>
      <c r="E37" s="6">
        <v>5.4812000000000003</v>
      </c>
      <c r="F37" s="6">
        <v>5.4836999999999998</v>
      </c>
      <c r="G37" s="6">
        <f t="shared" si="0"/>
        <v>5.4836999999999998</v>
      </c>
      <c r="H37" s="6">
        <f t="shared" si="1"/>
        <v>5.47</v>
      </c>
      <c r="I37" s="6">
        <f t="shared" si="2"/>
        <v>5.4782999999999999</v>
      </c>
      <c r="J37" s="20">
        <f t="shared" si="3"/>
        <v>7.4822979779542997E-4</v>
      </c>
      <c r="K37" s="20">
        <f t="shared" si="4"/>
        <v>7.4795001343357461E-4</v>
      </c>
      <c r="L37" s="6">
        <f>('2024_wise_usd'!F37*'2024_wise_desc'!$B$32)+'2024_wise_usd'!L36*(1-'2024_wise_desc'!$B$32)</f>
        <v>5.5154377799730065</v>
      </c>
      <c r="M37" s="6">
        <f>('2024_wise_usd'!F37*'2024_wise_desc'!$B$33)+'2024_wise_usd'!M36*(1-'2024_wise_desc'!$B$33)</f>
        <v>5.4691463152172961</v>
      </c>
      <c r="N37" s="6">
        <f t="shared" si="6"/>
        <v>5.5475389999999996</v>
      </c>
      <c r="O37" s="6">
        <f t="shared" si="5"/>
        <v>5.4621279999999999</v>
      </c>
    </row>
    <row r="38" spans="1:15" x14ac:dyDescent="0.2">
      <c r="A38" s="26">
        <v>37</v>
      </c>
      <c r="B38" s="5">
        <v>45526</v>
      </c>
      <c r="C38" s="8" t="s">
        <v>21</v>
      </c>
      <c r="D38" s="6">
        <v>5.5452000000000004</v>
      </c>
      <c r="E38" s="6">
        <v>5.5896999999999997</v>
      </c>
      <c r="F38" s="6">
        <v>5.5921000000000003</v>
      </c>
      <c r="G38" s="6">
        <f t="shared" si="0"/>
        <v>5.5921000000000003</v>
      </c>
      <c r="H38" s="6">
        <f t="shared" si="1"/>
        <v>5.5452000000000004</v>
      </c>
      <c r="I38" s="6">
        <f t="shared" si="2"/>
        <v>5.5756666666666668</v>
      </c>
      <c r="J38" s="20">
        <f t="shared" si="3"/>
        <v>1.9767675109871208E-2</v>
      </c>
      <c r="K38" s="20">
        <f t="shared" si="4"/>
        <v>1.9574831852641365E-2</v>
      </c>
      <c r="L38" s="6">
        <f>('2024_wise_usd'!F38*'2024_wise_desc'!$B$32)+'2024_wise_usd'!L37*(1-'2024_wise_desc'!$B$32)</f>
        <v>5.5227389437851011</v>
      </c>
      <c r="M38" s="6">
        <f>('2024_wise_usd'!F38*'2024_wise_desc'!$B$33)+'2024_wise_usd'!M37*(1-'2024_wise_desc'!$B$33)</f>
        <v>5.5101308768115311</v>
      </c>
      <c r="N38" s="6">
        <f t="shared" si="6"/>
        <v>5.540740500000001</v>
      </c>
      <c r="O38" s="6">
        <f t="shared" si="5"/>
        <v>5.4862399999999996</v>
      </c>
    </row>
    <row r="39" spans="1:15" x14ac:dyDescent="0.2">
      <c r="A39" s="26">
        <v>38</v>
      </c>
      <c r="B39" s="5">
        <v>45527</v>
      </c>
      <c r="C39" s="8" t="s">
        <v>22</v>
      </c>
      <c r="D39" s="6">
        <v>5.5518000000000001</v>
      </c>
      <c r="E39" s="6">
        <v>5.4794999999999998</v>
      </c>
      <c r="F39" s="6">
        <v>5.4859499999999999</v>
      </c>
      <c r="G39" s="6">
        <f t="shared" si="0"/>
        <v>5.5518000000000001</v>
      </c>
      <c r="H39" s="6">
        <f t="shared" si="1"/>
        <v>5.4794999999999998</v>
      </c>
      <c r="I39" s="6">
        <f t="shared" si="2"/>
        <v>5.5057499999999999</v>
      </c>
      <c r="J39" s="20">
        <f t="shared" si="3"/>
        <v>-1.8982135512598197E-2</v>
      </c>
      <c r="K39" s="20">
        <f t="shared" si="4"/>
        <v>-1.9164609095934752E-2</v>
      </c>
      <c r="L39" s="6">
        <f>('2024_wise_usd'!F39*'2024_wise_desc'!$B$32)+'2024_wise_usd'!L38*(1-'2024_wise_desc'!$B$32)</f>
        <v>5.5192352348531868</v>
      </c>
      <c r="M39" s="6">
        <f>('2024_wise_usd'!F39*'2024_wise_desc'!$B$33)+'2024_wise_usd'!M38*(1-'2024_wise_desc'!$B$33)</f>
        <v>5.5020705845410207</v>
      </c>
      <c r="N39" s="6">
        <f t="shared" si="6"/>
        <v>5.5286345000000008</v>
      </c>
      <c r="O39" s="6">
        <f t="shared" si="5"/>
        <v>5.4895499999999995</v>
      </c>
    </row>
    <row r="40" spans="1:15" x14ac:dyDescent="0.2">
      <c r="A40" s="26">
        <v>39</v>
      </c>
      <c r="B40" s="5">
        <v>45528</v>
      </c>
      <c r="C40" s="8" t="s">
        <v>23</v>
      </c>
      <c r="D40" s="6">
        <v>5.4859499999999999</v>
      </c>
      <c r="E40" s="6">
        <v>5.4859499999999999</v>
      </c>
      <c r="F40" s="6">
        <v>5.4859499999999999</v>
      </c>
      <c r="G40" s="6">
        <f t="shared" si="0"/>
        <v>5.4859499999999999</v>
      </c>
      <c r="H40" s="6">
        <f t="shared" si="1"/>
        <v>5.4859499999999999</v>
      </c>
      <c r="I40" s="6">
        <f t="shared" si="2"/>
        <v>5.4859499999999999</v>
      </c>
      <c r="J40" s="20">
        <f t="shared" si="3"/>
        <v>0</v>
      </c>
      <c r="K40" s="20">
        <f t="shared" si="4"/>
        <v>0</v>
      </c>
      <c r="L40" s="6">
        <f>('2024_wise_usd'!F40*'2024_wise_desc'!$B$32)+'2024_wise_usd'!L39*(1-'2024_wise_desc'!$B$32)</f>
        <v>5.5160652124862164</v>
      </c>
      <c r="M40" s="6">
        <f>('2024_wise_usd'!F40*'2024_wise_desc'!$B$33)+'2024_wise_usd'!M39*(1-'2024_wise_desc'!$B$33)</f>
        <v>5.4966970563606807</v>
      </c>
      <c r="N40" s="6">
        <f t="shared" si="6"/>
        <v>5.5165270000000008</v>
      </c>
      <c r="O40" s="6">
        <f t="shared" si="5"/>
        <v>5.5054599999999994</v>
      </c>
    </row>
    <row r="41" spans="1:15" x14ac:dyDescent="0.2">
      <c r="A41" s="26">
        <v>40</v>
      </c>
      <c r="B41" s="5">
        <v>45529</v>
      </c>
      <c r="C41" s="8" t="s">
        <v>24</v>
      </c>
      <c r="D41" s="6">
        <v>5.4859499999999999</v>
      </c>
      <c r="E41" s="6">
        <v>5.4859499999999999</v>
      </c>
      <c r="F41" s="6">
        <v>5.4859499999999999</v>
      </c>
      <c r="G41" s="6">
        <f t="shared" si="0"/>
        <v>5.4859499999999999</v>
      </c>
      <c r="H41" s="6">
        <f t="shared" si="1"/>
        <v>5.4859499999999999</v>
      </c>
      <c r="I41" s="6">
        <f t="shared" si="2"/>
        <v>5.4859499999999999</v>
      </c>
      <c r="J41" s="20">
        <f t="shared" si="3"/>
        <v>0</v>
      </c>
      <c r="K41" s="20">
        <f t="shared" si="4"/>
        <v>0</v>
      </c>
      <c r="L41" s="6">
        <f>('2024_wise_usd'!F41*'2024_wise_desc'!$B$32)+'2024_wise_usd'!L40*(1-'2024_wise_desc'!$B$32)</f>
        <v>5.5131970970113384</v>
      </c>
      <c r="M41" s="6">
        <f>('2024_wise_usd'!F41*'2024_wise_desc'!$B$33)+'2024_wise_usd'!M40*(1-'2024_wise_desc'!$B$33)</f>
        <v>5.4931147042404538</v>
      </c>
      <c r="N41" s="6">
        <f t="shared" si="6"/>
        <v>5.5046755000000003</v>
      </c>
      <c r="O41" s="6">
        <f t="shared" si="5"/>
        <v>5.5067299999999992</v>
      </c>
    </row>
    <row r="42" spans="1:15" x14ac:dyDescent="0.2">
      <c r="A42" s="26">
        <v>41</v>
      </c>
      <c r="B42" s="5">
        <v>45530</v>
      </c>
      <c r="C42" s="8" t="s">
        <v>25</v>
      </c>
      <c r="D42" s="6">
        <v>5.4848999999999997</v>
      </c>
      <c r="E42" s="6">
        <v>5.4917999999999996</v>
      </c>
      <c r="F42" s="6">
        <v>5.4972000000000003</v>
      </c>
      <c r="G42" s="6">
        <f t="shared" si="0"/>
        <v>5.4972000000000003</v>
      </c>
      <c r="H42" s="6">
        <f t="shared" si="1"/>
        <v>5.4848999999999997</v>
      </c>
      <c r="I42" s="6">
        <f t="shared" si="2"/>
        <v>5.4912999999999998</v>
      </c>
      <c r="J42" s="20">
        <f t="shared" si="3"/>
        <v>2.0506931342794132E-3</v>
      </c>
      <c r="K42" s="20">
        <f t="shared" si="4"/>
        <v>2.0485933333221529E-3</v>
      </c>
      <c r="L42" s="6">
        <f>('2024_wise_usd'!F42*'2024_wise_desc'!$B$32)+'2024_wise_usd'!L41*(1-'2024_wise_desc'!$B$32)</f>
        <v>5.5116735639626393</v>
      </c>
      <c r="M42" s="6">
        <f>('2024_wise_usd'!F42*'2024_wise_desc'!$B$33)+'2024_wise_usd'!M41*(1-'2024_wise_desc'!$B$33)</f>
        <v>5.4944764694936366</v>
      </c>
      <c r="N42" s="6">
        <f t="shared" si="6"/>
        <v>5.4966775000000005</v>
      </c>
      <c r="O42" s="6">
        <f t="shared" si="5"/>
        <v>5.50943</v>
      </c>
    </row>
    <row r="43" spans="1:15" x14ac:dyDescent="0.2">
      <c r="A43" s="26">
        <v>42</v>
      </c>
      <c r="B43" s="5">
        <v>45531</v>
      </c>
      <c r="C43" s="8" t="s">
        <v>26</v>
      </c>
      <c r="D43" s="6">
        <v>5.4927000000000001</v>
      </c>
      <c r="E43" s="6">
        <v>5.5025000000000004</v>
      </c>
      <c r="F43" s="6">
        <v>5.5094000000000003</v>
      </c>
      <c r="G43" s="6">
        <f t="shared" si="0"/>
        <v>5.5094000000000003</v>
      </c>
      <c r="H43" s="6">
        <f t="shared" si="1"/>
        <v>5.4927000000000001</v>
      </c>
      <c r="I43" s="6">
        <f t="shared" si="2"/>
        <v>5.5015333333333336</v>
      </c>
      <c r="J43" s="20">
        <f t="shared" si="3"/>
        <v>2.2193116495670129E-3</v>
      </c>
      <c r="K43" s="20">
        <f t="shared" si="4"/>
        <v>2.2168526150386403E-3</v>
      </c>
      <c r="L43" s="6">
        <f>('2024_wise_usd'!F43*'2024_wise_desc'!$B$32)+'2024_wise_usd'!L42*(1-'2024_wise_desc'!$B$32)</f>
        <v>5.5114570340614355</v>
      </c>
      <c r="M43" s="6">
        <f>('2024_wise_usd'!F43*'2024_wise_desc'!$B$33)+'2024_wise_usd'!M42*(1-'2024_wise_desc'!$B$33)</f>
        <v>5.4994509796624245</v>
      </c>
      <c r="N43" s="6">
        <f t="shared" si="6"/>
        <v>5.4902780000000009</v>
      </c>
      <c r="O43" s="6">
        <f t="shared" si="5"/>
        <v>5.4928900000000001</v>
      </c>
    </row>
    <row r="44" spans="1:15" x14ac:dyDescent="0.2">
      <c r="A44" s="26">
        <v>43</v>
      </c>
      <c r="B44" s="5">
        <v>45532</v>
      </c>
      <c r="C44" s="8" t="s">
        <v>20</v>
      </c>
      <c r="D44" s="6">
        <v>5.5304000000000002</v>
      </c>
      <c r="E44" s="6">
        <v>5.5549799999999996</v>
      </c>
      <c r="F44" s="6">
        <v>5.5633999999999997</v>
      </c>
      <c r="G44" s="6">
        <f t="shared" si="0"/>
        <v>5.5633999999999997</v>
      </c>
      <c r="H44" s="6">
        <f t="shared" si="1"/>
        <v>5.5304000000000002</v>
      </c>
      <c r="I44" s="6">
        <f t="shared" si="2"/>
        <v>5.549593333333334</v>
      </c>
      <c r="J44" s="20">
        <f t="shared" si="3"/>
        <v>9.8014302827893474E-3</v>
      </c>
      <c r="K44" s="20">
        <f t="shared" si="4"/>
        <v>9.7537078437244396E-3</v>
      </c>
      <c r="L44" s="6">
        <f>('2024_wise_usd'!F44*'2024_wise_desc'!$B$32)+'2024_wise_usd'!L43*(1-'2024_wise_desc'!$B$32)</f>
        <v>5.5164039831984413</v>
      </c>
      <c r="M44" s="6">
        <f>('2024_wise_usd'!F44*'2024_wise_desc'!$B$33)+'2024_wise_usd'!M43*(1-'2024_wise_desc'!$B$33)</f>
        <v>5.5207673197749498</v>
      </c>
      <c r="N44" s="6">
        <f t="shared" si="6"/>
        <v>5.4910725000000005</v>
      </c>
      <c r="O44" s="6">
        <f t="shared" si="5"/>
        <v>5.5083799999999998</v>
      </c>
    </row>
    <row r="45" spans="1:15" x14ac:dyDescent="0.2">
      <c r="A45" s="26">
        <v>44</v>
      </c>
      <c r="B45" s="5">
        <v>45533</v>
      </c>
      <c r="C45" s="8" t="s">
        <v>21</v>
      </c>
      <c r="D45" s="6">
        <v>5.6406000000000001</v>
      </c>
      <c r="E45" s="6">
        <v>5.6227</v>
      </c>
      <c r="F45" s="6">
        <v>5.6288999999999998</v>
      </c>
      <c r="G45" s="6">
        <f t="shared" si="0"/>
        <v>5.6406000000000001</v>
      </c>
      <c r="H45" s="6">
        <f t="shared" si="1"/>
        <v>5.6227</v>
      </c>
      <c r="I45" s="6">
        <f t="shared" si="2"/>
        <v>5.6307333333333345</v>
      </c>
      <c r="J45" s="20">
        <f t="shared" si="3"/>
        <v>1.1773375993097801E-2</v>
      </c>
      <c r="K45" s="20">
        <f t="shared" si="4"/>
        <v>1.1704609021978715E-2</v>
      </c>
      <c r="L45" s="6">
        <f>('2024_wise_usd'!F45*'2024_wise_desc'!$B$32)+'2024_wise_usd'!L44*(1-'2024_wise_desc'!$B$32)</f>
        <v>5.5271178895604942</v>
      </c>
      <c r="M45" s="6">
        <f>('2024_wise_usd'!F45*'2024_wise_desc'!$B$33)+'2024_wise_usd'!M44*(1-'2024_wise_desc'!$B$33)</f>
        <v>5.5568115465166334</v>
      </c>
      <c r="N45" s="6">
        <f t="shared" si="6"/>
        <v>5.4970825000000003</v>
      </c>
      <c r="O45" s="6">
        <f t="shared" si="5"/>
        <v>5.5369700000000011</v>
      </c>
    </row>
    <row r="46" spans="1:15" x14ac:dyDescent="0.2">
      <c r="A46" s="26">
        <v>45</v>
      </c>
      <c r="B46" s="5">
        <v>45534</v>
      </c>
      <c r="C46" s="8" t="s">
        <v>22</v>
      </c>
      <c r="D46" s="6">
        <v>5.6656000000000004</v>
      </c>
      <c r="E46" s="6">
        <v>5.6341000000000001</v>
      </c>
      <c r="F46" s="6">
        <v>5.6063799999999997</v>
      </c>
      <c r="G46" s="6">
        <f t="shared" si="0"/>
        <v>5.6656000000000004</v>
      </c>
      <c r="H46" s="6">
        <f t="shared" si="1"/>
        <v>5.6063799999999997</v>
      </c>
      <c r="I46" s="6">
        <f t="shared" si="2"/>
        <v>5.6353600000000013</v>
      </c>
      <c r="J46" s="20">
        <f t="shared" si="3"/>
        <v>-4.0007816802573037E-3</v>
      </c>
      <c r="K46" s="20">
        <f t="shared" si="4"/>
        <v>-4.0088062173822348E-3</v>
      </c>
      <c r="L46" s="6">
        <f>('2024_wise_usd'!F46*'2024_wise_desc'!$B$32)+'2024_wise_usd'!L45*(1-'2024_wise_desc'!$B$32)</f>
        <v>5.5346666619833043</v>
      </c>
      <c r="M46" s="6">
        <f>('2024_wise_usd'!F46*'2024_wise_desc'!$B$33)+'2024_wise_usd'!M45*(1-'2024_wise_desc'!$B$33)</f>
        <v>5.5733343643444222</v>
      </c>
      <c r="N46" s="6">
        <f t="shared" si="6"/>
        <v>5.5019665</v>
      </c>
      <c r="O46" s="6">
        <f t="shared" si="5"/>
        <v>5.5610560000000007</v>
      </c>
    </row>
    <row r="47" spans="1:15" x14ac:dyDescent="0.2">
      <c r="A47" s="26">
        <v>46</v>
      </c>
      <c r="B47" s="5">
        <v>45535</v>
      </c>
      <c r="C47" s="8" t="s">
        <v>23</v>
      </c>
      <c r="D47" s="6">
        <v>5.6063799999999997</v>
      </c>
      <c r="E47" s="6">
        <v>5.6063799999999997</v>
      </c>
      <c r="F47" s="6">
        <v>5.6063799999999997</v>
      </c>
      <c r="G47" s="6">
        <f t="shared" si="0"/>
        <v>5.6063799999999997</v>
      </c>
      <c r="H47" s="6">
        <f t="shared" si="1"/>
        <v>5.6063799999999997</v>
      </c>
      <c r="I47" s="6">
        <f t="shared" si="2"/>
        <v>5.6063799999999988</v>
      </c>
      <c r="J47" s="20">
        <f t="shared" si="3"/>
        <v>0</v>
      </c>
      <c r="K47" s="20">
        <f t="shared" si="4"/>
        <v>0</v>
      </c>
      <c r="L47" s="6">
        <f>('2024_wise_usd'!F47*'2024_wise_desc'!$B$32)+'2024_wise_usd'!L46*(1-'2024_wise_desc'!$B$32)</f>
        <v>5.5414965036991797</v>
      </c>
      <c r="M47" s="6">
        <f>('2024_wise_usd'!F47*'2024_wise_desc'!$B$33)+'2024_wise_usd'!M46*(1-'2024_wise_desc'!$B$33)</f>
        <v>5.5843495762296147</v>
      </c>
      <c r="N47" s="6">
        <f t="shared" si="6"/>
        <v>5.5075935000000005</v>
      </c>
      <c r="O47" s="6">
        <f t="shared" si="5"/>
        <v>5.5828920000000011</v>
      </c>
    </row>
    <row r="48" spans="1:15" x14ac:dyDescent="0.2">
      <c r="A48" s="26">
        <v>47</v>
      </c>
      <c r="B48" s="5">
        <v>45536</v>
      </c>
      <c r="C48" s="8" t="s">
        <v>24</v>
      </c>
      <c r="D48" s="6">
        <v>5.6063799999999997</v>
      </c>
      <c r="E48" s="6">
        <v>5.6063799999999997</v>
      </c>
      <c r="F48" s="6">
        <v>5.6116900000000003</v>
      </c>
      <c r="G48" s="6">
        <f t="shared" si="0"/>
        <v>5.6116900000000003</v>
      </c>
      <c r="H48" s="6">
        <f t="shared" si="1"/>
        <v>5.6063799999999997</v>
      </c>
      <c r="I48" s="6">
        <f t="shared" si="2"/>
        <v>5.6081499999999993</v>
      </c>
      <c r="J48" s="20">
        <f>(F48/F47-1)</f>
        <v>9.4713522807965411E-4</v>
      </c>
      <c r="K48" s="20">
        <f t="shared" si="4"/>
        <v>9.4668697852248892E-4</v>
      </c>
      <c r="L48" s="6">
        <f>('2024_wise_usd'!F48*'2024_wise_desc'!$B$32)+'2024_wise_usd'!L47*(1-'2024_wise_desc'!$B$32)</f>
        <v>5.5481815985849723</v>
      </c>
      <c r="M48" s="6">
        <f>('2024_wise_usd'!F48*'2024_wise_desc'!$B$33)+'2024_wise_usd'!M47*(1-'2024_wise_desc'!$B$33)</f>
        <v>5.5934630508197438</v>
      </c>
      <c r="N48" s="6">
        <f t="shared" si="6"/>
        <v>5.5134860000000003</v>
      </c>
      <c r="O48" s="6">
        <f t="shared" si="5"/>
        <v>5.6033499999999998</v>
      </c>
    </row>
    <row r="49" spans="1:15" x14ac:dyDescent="0.2">
      <c r="A49" s="26">
        <v>48</v>
      </c>
      <c r="B49" s="5">
        <v>45537</v>
      </c>
      <c r="C49" s="8" t="s">
        <v>25</v>
      </c>
      <c r="D49">
        <v>5.6504500000000002</v>
      </c>
      <c r="E49">
        <v>5.6259499999999996</v>
      </c>
      <c r="F49">
        <v>5.6165599999999998</v>
      </c>
      <c r="G49" s="6">
        <f t="shared" si="0"/>
        <v>5.6504500000000002</v>
      </c>
      <c r="H49" s="6">
        <f t="shared" si="1"/>
        <v>5.6165599999999998</v>
      </c>
      <c r="I49" s="6">
        <f t="shared" si="2"/>
        <v>5.6309866666666659</v>
      </c>
      <c r="J49" s="20">
        <f t="shared" si="3"/>
        <v>8.6783125938882932E-4</v>
      </c>
      <c r="K49" s="20">
        <f t="shared" si="4"/>
        <v>8.674549115633087E-4</v>
      </c>
      <c r="L49" s="6">
        <f>('2024_wise_usd'!F49*'2024_wise_desc'!$B$32)+'2024_wise_usd'!L48*(1-'2024_wise_desc'!$B$32)</f>
        <v>5.5546938272911657</v>
      </c>
      <c r="M49" s="6">
        <f>('2024_wise_usd'!F49*'2024_wise_desc'!$B$33)+'2024_wise_usd'!M48*(1-'2024_wise_desc'!$B$33)</f>
        <v>5.6011620338798291</v>
      </c>
      <c r="N49" s="6">
        <f t="shared" si="6"/>
        <v>5.5214495000000001</v>
      </c>
      <c r="O49" s="6">
        <f t="shared" si="5"/>
        <v>5.6139819999999991</v>
      </c>
    </row>
    <row r="50" spans="1:15" x14ac:dyDescent="0.2">
      <c r="A50" s="26">
        <v>49</v>
      </c>
      <c r="B50" s="5">
        <v>45538</v>
      </c>
      <c r="C50" s="8" t="s">
        <v>26</v>
      </c>
      <c r="D50">
        <v>5.6275700000000004</v>
      </c>
      <c r="E50">
        <v>5.6402099999999997</v>
      </c>
      <c r="F50">
        <v>5.6492100000000001</v>
      </c>
      <c r="G50" s="6">
        <f t="shared" ref="G50" si="7">LARGE(D50:F50,1)</f>
        <v>5.6492100000000001</v>
      </c>
      <c r="H50" s="6">
        <f t="shared" ref="H50" si="8">SMALL(D50:F50,1)</f>
        <v>5.6275700000000004</v>
      </c>
      <c r="I50" s="6">
        <f t="shared" ref="I50" si="9">AVERAGE(D50:F50)</f>
        <v>5.6389966666666664</v>
      </c>
      <c r="J50" s="20">
        <f t="shared" si="3"/>
        <v>5.8131667782415075E-3</v>
      </c>
      <c r="K50" s="20">
        <f t="shared" si="4"/>
        <v>5.7963355213468317E-3</v>
      </c>
      <c r="L50" s="6">
        <f>('2024_wise_usd'!F50*'2024_wise_desc'!$B$32)+'2024_wise_usd'!L49*(1-'2024_wise_desc'!$B$32)</f>
        <v>5.5636953675491494</v>
      </c>
      <c r="M50" s="6">
        <f>('2024_wise_usd'!F50*'2024_wise_desc'!$B$33)+'2024_wise_usd'!M49*(1-'2024_wise_desc'!$B$33)</f>
        <v>5.6171780225865531</v>
      </c>
      <c r="N50" s="6">
        <f t="shared" si="6"/>
        <v>5.5303795000000004</v>
      </c>
      <c r="O50" s="6">
        <f t="shared" si="5"/>
        <v>5.6180439999999994</v>
      </c>
    </row>
    <row r="51" spans="1:15" x14ac:dyDescent="0.2">
      <c r="A51" s="26">
        <v>50</v>
      </c>
      <c r="B51" s="5">
        <v>45539</v>
      </c>
      <c r="C51" s="8" t="s">
        <v>20</v>
      </c>
      <c r="D51">
        <v>5.6345700000000001</v>
      </c>
      <c r="E51">
        <v>5.6393000000000004</v>
      </c>
      <c r="F51">
        <v>5.6435000000000004</v>
      </c>
      <c r="G51" s="6">
        <f t="shared" ref="G51" si="10">LARGE(D51:F51,1)</f>
        <v>5.6435000000000004</v>
      </c>
      <c r="H51" s="6">
        <f t="shared" ref="H51" si="11">SMALL(D51:F51,1)</f>
        <v>5.6345700000000001</v>
      </c>
      <c r="I51" s="6">
        <f t="shared" ref="I51" si="12">AVERAGE(D51:F51)</f>
        <v>5.6391233333333339</v>
      </c>
      <c r="J51" s="20">
        <f t="shared" si="3"/>
        <v>-1.0107607966423071E-3</v>
      </c>
      <c r="K51" s="20">
        <f t="shared" si="4"/>
        <v>-1.0112719598078085E-3</v>
      </c>
      <c r="L51" s="6">
        <f>('2024_wise_usd'!F51*'2024_wise_desc'!$B$32)+'2024_wise_usd'!L50*(1-'2024_wise_desc'!$B$32)</f>
        <v>5.5712958087349449</v>
      </c>
      <c r="M51" s="6">
        <f>('2024_wise_usd'!F51*'2024_wise_desc'!$B$33)+'2024_wise_usd'!M50*(1-'2024_wise_desc'!$B$33)</f>
        <v>5.6259520150577025</v>
      </c>
      <c r="N51" s="6">
        <f t="shared" si="6"/>
        <v>5.538237500000001</v>
      </c>
      <c r="O51" s="6">
        <f t="shared" si="5"/>
        <v>5.6254679999999997</v>
      </c>
    </row>
    <row r="52" spans="1:15" x14ac:dyDescent="0.2">
      <c r="A52" s="26">
        <v>51</v>
      </c>
      <c r="B52" s="5">
        <v>45540</v>
      </c>
      <c r="C52" s="8" t="s">
        <v>21</v>
      </c>
      <c r="D52">
        <v>5.6099100000000002</v>
      </c>
      <c r="E52">
        <v>5.5724999999999998</v>
      </c>
      <c r="F52">
        <v>5.5689000000000002</v>
      </c>
      <c r="G52" s="6">
        <f t="shared" ref="G52:G55" si="13">LARGE(D52:F52,1)</f>
        <v>5.6099100000000002</v>
      </c>
      <c r="H52" s="6">
        <f t="shared" ref="H52:H55" si="14">SMALL(D52:F52,1)</f>
        <v>5.5689000000000002</v>
      </c>
      <c r="I52" s="6">
        <f t="shared" ref="I52:I55" si="15">AVERAGE(D52:F52)</f>
        <v>5.5837700000000003</v>
      </c>
      <c r="J52" s="20">
        <f t="shared" si="3"/>
        <v>-1.3218747231328098E-2</v>
      </c>
      <c r="K52" s="20">
        <f t="shared" si="4"/>
        <v>-1.3306892512393821E-2</v>
      </c>
      <c r="L52" s="6">
        <f>('2024_wise_usd'!F52*'2024_wise_desc'!$B$32)+'2024_wise_usd'!L51*(1-'2024_wise_desc'!$B$32)</f>
        <v>5.5710676364744742</v>
      </c>
      <c r="M52" s="6">
        <f>('2024_wise_usd'!F52*'2024_wise_desc'!$B$33)+'2024_wise_usd'!M51*(1-'2024_wise_desc'!$B$33)</f>
        <v>5.6069346767051353</v>
      </c>
      <c r="N52" s="6">
        <f t="shared" si="6"/>
        <v>5.5431055000000011</v>
      </c>
      <c r="O52" s="6">
        <f t="shared" si="5"/>
        <v>5.617972</v>
      </c>
    </row>
    <row r="53" spans="1:15" x14ac:dyDescent="0.2">
      <c r="A53" s="26">
        <v>52</v>
      </c>
      <c r="B53" s="5">
        <v>45541</v>
      </c>
      <c r="C53" s="8" t="s">
        <v>22</v>
      </c>
      <c r="D53">
        <v>5.5615600000000001</v>
      </c>
      <c r="E53">
        <v>5.5899900000000002</v>
      </c>
      <c r="F53">
        <v>5.5993899999999996</v>
      </c>
      <c r="G53" s="6">
        <f t="shared" si="13"/>
        <v>5.5993899999999996</v>
      </c>
      <c r="H53" s="6">
        <f t="shared" si="14"/>
        <v>5.5615600000000001</v>
      </c>
      <c r="I53" s="6">
        <f t="shared" si="15"/>
        <v>5.5836466666666666</v>
      </c>
      <c r="J53" s="20">
        <f t="shared" si="3"/>
        <v>5.4750489324641993E-3</v>
      </c>
      <c r="K53" s="20">
        <f t="shared" si="4"/>
        <v>5.4601153353771009E-3</v>
      </c>
      <c r="L53" s="6">
        <f>('2024_wise_usd'!F53*'2024_wise_desc'!$B$32)+'2024_wise_usd'!L52*(1-'2024_wise_desc'!$B$32)</f>
        <v>5.5737650044292861</v>
      </c>
      <c r="M53" s="6">
        <f>('2024_wise_usd'!F53*'2024_wise_desc'!$B$33)+'2024_wise_usd'!M52*(1-'2024_wise_desc'!$B$33)</f>
        <v>5.6044197844700907</v>
      </c>
      <c r="N53" s="6">
        <f t="shared" si="6"/>
        <v>5.5494980000000007</v>
      </c>
      <c r="O53" s="6">
        <f t="shared" si="5"/>
        <v>5.6155119999999998</v>
      </c>
    </row>
    <row r="54" spans="1:15" x14ac:dyDescent="0.2">
      <c r="A54" s="26">
        <v>53</v>
      </c>
      <c r="B54" s="5">
        <v>45542</v>
      </c>
      <c r="C54" s="8" t="s">
        <v>23</v>
      </c>
      <c r="D54">
        <v>5.5993899999999996</v>
      </c>
      <c r="E54">
        <v>5.5993899999999996</v>
      </c>
      <c r="F54">
        <v>5.5993899999999996</v>
      </c>
      <c r="G54" s="6">
        <f t="shared" si="13"/>
        <v>5.5993899999999996</v>
      </c>
      <c r="H54" s="6">
        <f t="shared" si="14"/>
        <v>5.5993899999999996</v>
      </c>
      <c r="I54" s="6">
        <f t="shared" si="15"/>
        <v>5.5993899999999996</v>
      </c>
      <c r="J54" s="20">
        <f t="shared" si="3"/>
        <v>0</v>
      </c>
      <c r="K54" s="20">
        <f t="shared" si="4"/>
        <v>0</v>
      </c>
      <c r="L54" s="6">
        <f>('2024_wise_usd'!F54*'2024_wise_desc'!$B$32)+'2024_wise_usd'!L53*(1-'2024_wise_desc'!$B$32)</f>
        <v>5.5762054801979257</v>
      </c>
      <c r="M54" s="6">
        <f>('2024_wise_usd'!F54*'2024_wise_desc'!$B$33)+'2024_wise_usd'!M53*(1-'2024_wise_desc'!$B$33)</f>
        <v>5.602743189646727</v>
      </c>
      <c r="N54" s="6">
        <f t="shared" si="6"/>
        <v>5.5559975000000001</v>
      </c>
      <c r="O54" s="6">
        <f t="shared" si="5"/>
        <v>5.6120779999999995</v>
      </c>
    </row>
    <row r="55" spans="1:15" x14ac:dyDescent="0.2">
      <c r="A55" s="26">
        <v>54</v>
      </c>
      <c r="B55" s="5">
        <v>45543</v>
      </c>
      <c r="C55" s="8" t="s">
        <v>24</v>
      </c>
      <c r="D55">
        <v>5.5993899999999996</v>
      </c>
      <c r="E55">
        <v>5.5993899999999996</v>
      </c>
      <c r="F55">
        <v>5.5986700000000003</v>
      </c>
      <c r="G55" s="6">
        <f t="shared" si="13"/>
        <v>5.5993899999999996</v>
      </c>
      <c r="H55" s="6">
        <f t="shared" si="14"/>
        <v>5.5986700000000003</v>
      </c>
      <c r="I55" s="6">
        <f t="shared" si="15"/>
        <v>5.599149999999999</v>
      </c>
      <c r="J55" s="20">
        <f t="shared" si="3"/>
        <v>-1.2858543519911336E-4</v>
      </c>
      <c r="K55" s="20">
        <f t="shared" si="4"/>
        <v>-1.2859370301494076E-4</v>
      </c>
      <c r="L55" s="6">
        <f>('2024_wise_usd'!F55*'2024_wise_desc'!$B$32)+'2024_wise_usd'!L54*(1-'2024_wise_desc'!$B$32)</f>
        <v>5.5783449582743136</v>
      </c>
      <c r="M55" s="6">
        <f>('2024_wise_usd'!F55*'2024_wise_desc'!$B$33)+'2024_wise_usd'!M54*(1-'2024_wise_desc'!$B$33)</f>
        <v>5.6013854597644848</v>
      </c>
      <c r="N55" s="6">
        <f t="shared" si="6"/>
        <v>5.5656109999999988</v>
      </c>
      <c r="O55" s="6">
        <f t="shared" si="5"/>
        <v>5.6019699999999997</v>
      </c>
    </row>
    <row r="56" spans="1:15" x14ac:dyDescent="0.2">
      <c r="A56" s="26">
        <v>55</v>
      </c>
      <c r="B56" s="5">
        <v>45544</v>
      </c>
      <c r="C56" s="8" t="s">
        <v>25</v>
      </c>
      <c r="D56">
        <v>5.6100399999999997</v>
      </c>
      <c r="E56">
        <v>5.5858100000000004</v>
      </c>
      <c r="F56">
        <v>5.5851600000000001</v>
      </c>
      <c r="G56" s="6">
        <f t="shared" ref="G56:G58" si="16">LARGE(D56:F56,1)</f>
        <v>5.6100399999999997</v>
      </c>
      <c r="H56" s="6">
        <f t="shared" ref="H56:H58" si="17">SMALL(D56:F56,1)</f>
        <v>5.5851600000000001</v>
      </c>
      <c r="I56" s="6">
        <f t="shared" ref="I56:I58" si="18">AVERAGE(D56:F56)</f>
        <v>5.5936700000000004</v>
      </c>
      <c r="J56" s="20">
        <f t="shared" ref="J56:J58" si="19">(F56/F55-1)</f>
        <v>-2.4130731048623844E-3</v>
      </c>
      <c r="K56" s="20">
        <f t="shared" ref="K56:K58" si="20">LN(F56/F55)</f>
        <v>-2.4159892579720941E-3</v>
      </c>
      <c r="L56" s="6">
        <f>('2024_wise_usd'!F56*'2024_wise_desc'!$B$32)+'2024_wise_usd'!L55*(1-'2024_wise_desc'!$B$32)</f>
        <v>5.5789940098672357</v>
      </c>
      <c r="M56" s="6">
        <f>('2024_wise_usd'!F56*'2024_wise_desc'!$B$33)+'2024_wise_usd'!M55*(1-'2024_wise_desc'!$B$33)</f>
        <v>5.5959769731763238</v>
      </c>
      <c r="N56" s="6">
        <f t="shared" ref="N56:N58" si="21">AVERAGE(F37:F56)</f>
        <v>5.5708890000000002</v>
      </c>
      <c r="O56" s="6">
        <f t="shared" ref="O56:O58" si="22">AVERAGE(F52:F56)</f>
        <v>5.5903019999999994</v>
      </c>
    </row>
    <row r="57" spans="1:15" x14ac:dyDescent="0.2">
      <c r="A57" s="26">
        <v>56</v>
      </c>
      <c r="B57" s="5">
        <v>45545</v>
      </c>
      <c r="C57" s="8" t="s">
        <v>26</v>
      </c>
      <c r="D57">
        <v>5.6162900000000002</v>
      </c>
      <c r="E57">
        <v>5.6537199999999999</v>
      </c>
      <c r="F57">
        <v>5.6643100000000004</v>
      </c>
      <c r="G57" s="6">
        <f t="shared" si="16"/>
        <v>5.6643100000000004</v>
      </c>
      <c r="H57" s="6">
        <f t="shared" si="17"/>
        <v>5.6162900000000002</v>
      </c>
      <c r="I57" s="6">
        <f t="shared" si="18"/>
        <v>5.6447733333333332</v>
      </c>
      <c r="J57" s="20">
        <f t="shared" si="19"/>
        <v>1.4171483001382379E-2</v>
      </c>
      <c r="K57" s="20">
        <f t="shared" si="20"/>
        <v>1.407200625657524E-2</v>
      </c>
      <c r="L57" s="6">
        <f>('2024_wise_usd'!F57*'2024_wise_desc'!$B$32)+'2024_wise_usd'!L56*(1-'2024_wise_desc'!$B$32)</f>
        <v>5.5871193422608325</v>
      </c>
      <c r="M57" s="6">
        <f>('2024_wise_usd'!F57*'2024_wise_desc'!$B$33)+'2024_wise_usd'!M56*(1-'2024_wise_desc'!$B$33)</f>
        <v>5.6187546487842166</v>
      </c>
      <c r="N57" s="6">
        <f t="shared" si="21"/>
        <v>5.5799195000000008</v>
      </c>
      <c r="O57" s="6">
        <f t="shared" si="22"/>
        <v>5.6093840000000004</v>
      </c>
    </row>
    <row r="58" spans="1:15" x14ac:dyDescent="0.2">
      <c r="A58" s="26">
        <v>57</v>
      </c>
      <c r="B58" s="5">
        <v>45546</v>
      </c>
      <c r="C58" s="8" t="s">
        <v>20</v>
      </c>
      <c r="D58">
        <v>5.6434600000000001</v>
      </c>
      <c r="E58">
        <v>5.6589900000000002</v>
      </c>
      <c r="F58">
        <v>5.66906</v>
      </c>
      <c r="G58" s="6">
        <f t="shared" si="16"/>
        <v>5.66906</v>
      </c>
      <c r="H58" s="6">
        <f t="shared" si="17"/>
        <v>5.6434600000000001</v>
      </c>
      <c r="I58" s="6">
        <f t="shared" si="18"/>
        <v>5.6571700000000007</v>
      </c>
      <c r="J58" s="20">
        <f t="shared" si="19"/>
        <v>8.3858404642400686E-4</v>
      </c>
      <c r="K58" s="20">
        <f t="shared" si="20"/>
        <v>8.382326312695869E-4</v>
      </c>
      <c r="L58" s="6">
        <f>('2024_wise_usd'!F58*'2024_wise_desc'!$B$32)+'2024_wise_usd'!L57*(1-'2024_wise_desc'!$B$32)</f>
        <v>5.5949232144264673</v>
      </c>
      <c r="M58" s="6">
        <f>('2024_wise_usd'!F58*'2024_wise_desc'!$B$33)+'2024_wise_usd'!M57*(1-'2024_wise_desc'!$B$33)</f>
        <v>5.635523099189478</v>
      </c>
      <c r="N58" s="6">
        <f t="shared" si="21"/>
        <v>5.5837675000000004</v>
      </c>
      <c r="O58" s="6">
        <f t="shared" si="22"/>
        <v>5.6233180000000003</v>
      </c>
    </row>
    <row r="59" spans="1:15" x14ac:dyDescent="0.2">
      <c r="A59" s="26">
        <v>58</v>
      </c>
      <c r="B59" s="5">
        <v>45547</v>
      </c>
      <c r="C59" s="8" t="s">
        <v>21</v>
      </c>
      <c r="D59">
        <v>5.6587300000000003</v>
      </c>
      <c r="E59">
        <v>5.6176599999999999</v>
      </c>
      <c r="F59">
        <v>5.6271199999999997</v>
      </c>
      <c r="G59" s="6">
        <f t="shared" ref="G59:G62" si="23">LARGE(D59:F59,1)</f>
        <v>5.6587300000000003</v>
      </c>
      <c r="H59" s="6">
        <f t="shared" ref="H59:H62" si="24">SMALL(D59:F59,1)</f>
        <v>5.6176599999999999</v>
      </c>
      <c r="I59" s="6">
        <f t="shared" ref="I59:I62" si="25">AVERAGE(D59:F59)</f>
        <v>5.6345033333333321</v>
      </c>
      <c r="J59" s="20">
        <f t="shared" ref="J59:J62" si="26">(F59/F58-1)</f>
        <v>-7.3980518816171292E-3</v>
      </c>
      <c r="K59" s="20">
        <f t="shared" ref="K59:K62" si="27">LN(F59/F58)</f>
        <v>-7.4255531887894256E-3</v>
      </c>
      <c r="L59" s="6">
        <f>('2024_wise_usd'!F59*'2024_wise_desc'!$B$32)+'2024_wise_usd'!L58*(1-'2024_wise_desc'!$B$32)</f>
        <v>5.5979895749572801</v>
      </c>
      <c r="M59" s="6">
        <f>('2024_wise_usd'!F59*'2024_wise_desc'!$B$33)+'2024_wise_usd'!M58*(1-'2024_wise_desc'!$B$33)</f>
        <v>5.6327220661263189</v>
      </c>
      <c r="N59" s="6">
        <f t="shared" ref="N59:N62" si="28">AVERAGE(F40:F59)</f>
        <v>5.5908260000000007</v>
      </c>
      <c r="O59" s="6">
        <f t="shared" ref="O59:O62" si="29">AVERAGE(F55:F59)</f>
        <v>5.6288640000000001</v>
      </c>
    </row>
    <row r="60" spans="1:15" x14ac:dyDescent="0.2">
      <c r="A60" s="26">
        <v>59</v>
      </c>
      <c r="B60" s="5">
        <v>45548</v>
      </c>
      <c r="C60" s="8" t="s">
        <v>22</v>
      </c>
      <c r="D60">
        <v>5.5726899999999997</v>
      </c>
      <c r="E60">
        <v>5.5674000000000001</v>
      </c>
      <c r="F60">
        <v>5.5648</v>
      </c>
      <c r="G60" s="6">
        <f t="shared" si="23"/>
        <v>5.5726899999999997</v>
      </c>
      <c r="H60" s="6">
        <f t="shared" si="24"/>
        <v>5.5648</v>
      </c>
      <c r="I60" s="6">
        <f t="shared" si="25"/>
        <v>5.568296666666666</v>
      </c>
      <c r="J60" s="20">
        <f t="shared" si="26"/>
        <v>-1.1074937090376547E-2</v>
      </c>
      <c r="K60" s="20">
        <f t="shared" si="27"/>
        <v>-1.1136720796768581E-2</v>
      </c>
      <c r="L60" s="6">
        <f>('2024_wise_usd'!F60*'2024_wise_desc'!$B$32)+'2024_wise_usd'!L59*(1-'2024_wise_desc'!$B$32)</f>
        <v>5.5948286630565862</v>
      </c>
      <c r="M60" s="6">
        <f>('2024_wise_usd'!F60*'2024_wise_desc'!$B$33)+'2024_wise_usd'!M59*(1-'2024_wise_desc'!$B$33)</f>
        <v>5.6100813774175462</v>
      </c>
      <c r="N60" s="6">
        <f t="shared" si="28"/>
        <v>5.5947685000000016</v>
      </c>
      <c r="O60" s="6">
        <f>AVERAGE(F56:F60)</f>
        <v>5.62209</v>
      </c>
    </row>
    <row r="61" spans="1:15" x14ac:dyDescent="0.2">
      <c r="A61" s="26">
        <v>60</v>
      </c>
      <c r="B61" s="5">
        <v>45549</v>
      </c>
      <c r="C61" s="8" t="s">
        <v>23</v>
      </c>
      <c r="D61">
        <v>5.5648</v>
      </c>
      <c r="E61">
        <v>5.5648</v>
      </c>
      <c r="F61">
        <v>5.5648</v>
      </c>
      <c r="G61" s="6">
        <f t="shared" si="23"/>
        <v>5.5648</v>
      </c>
      <c r="H61" s="6">
        <f t="shared" si="24"/>
        <v>5.5648</v>
      </c>
      <c r="I61" s="6">
        <f t="shared" si="25"/>
        <v>5.5648000000000009</v>
      </c>
      <c r="J61" s="20">
        <f t="shared" si="26"/>
        <v>0</v>
      </c>
      <c r="K61" s="20">
        <f t="shared" si="27"/>
        <v>0</v>
      </c>
      <c r="L61" s="6">
        <f>('2024_wise_usd'!F61*'2024_wise_desc'!$B$32)+'2024_wise_usd'!L60*(1-'2024_wise_desc'!$B$32)</f>
        <v>5.5919687903845299</v>
      </c>
      <c r="M61" s="6">
        <f>('2024_wise_usd'!F61*'2024_wise_desc'!$B$33)+'2024_wise_usd'!M60*(1-'2024_wise_desc'!$B$33)</f>
        <v>5.5949875849450308</v>
      </c>
      <c r="N61" s="6">
        <f t="shared" si="28"/>
        <v>5.5987110000000015</v>
      </c>
      <c r="O61" s="6">
        <f t="shared" si="29"/>
        <v>5.6180179999999993</v>
      </c>
    </row>
    <row r="62" spans="1:15" x14ac:dyDescent="0.2">
      <c r="A62" s="26">
        <v>61</v>
      </c>
      <c r="B62" s="5">
        <v>45550</v>
      </c>
      <c r="C62" s="8" t="s">
        <v>24</v>
      </c>
      <c r="D62">
        <v>5.5648</v>
      </c>
      <c r="E62">
        <v>5.5648</v>
      </c>
      <c r="F62">
        <v>5.5648</v>
      </c>
      <c r="G62" s="6">
        <f t="shared" si="23"/>
        <v>5.5648</v>
      </c>
      <c r="H62" s="6">
        <f t="shared" si="24"/>
        <v>5.5648</v>
      </c>
      <c r="I62" s="6">
        <f t="shared" si="25"/>
        <v>5.5648000000000009</v>
      </c>
      <c r="J62" s="20">
        <f t="shared" si="26"/>
        <v>0</v>
      </c>
      <c r="K62" s="20">
        <f t="shared" si="27"/>
        <v>0</v>
      </c>
      <c r="L62" s="6">
        <f>('2024_wise_usd'!F62*'2024_wise_desc'!$B$32)+'2024_wise_usd'!L61*(1-'2024_wise_desc'!$B$32)</f>
        <v>5.5893812865383836</v>
      </c>
      <c r="M62" s="6">
        <f>('2024_wise_usd'!F62*'2024_wise_desc'!$B$33)+'2024_wise_usd'!M61*(1-'2024_wise_desc'!$B$33)</f>
        <v>5.5849250566300208</v>
      </c>
      <c r="N62" s="6">
        <f t="shared" si="28"/>
        <v>5.6020910000000015</v>
      </c>
      <c r="O62" s="6">
        <f t="shared" si="29"/>
        <v>5.5981159999999992</v>
      </c>
    </row>
  </sheetData>
  <phoneticPr fontId="3" type="noConversion"/>
  <pageMargins left="0.511811024" right="0.511811024" top="0.78740157499999996" bottom="0.78740157499999996" header="0.31496062000000002" footer="0.31496062000000002"/>
  <ignoredErrors>
    <ignoredError sqref="G2 I2 N21:N55 O17:O55 O6:O16 N56:O58" formulaRange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03F0D-A187-4586-8FC5-1A0B7B975EA0}">
  <dimension ref="A1:B184"/>
  <sheetViews>
    <sheetView topLeftCell="A128" workbookViewId="0">
      <selection activeCell="B148" sqref="B1:B1048576"/>
    </sheetView>
  </sheetViews>
  <sheetFormatPr defaultRowHeight="12.75" x14ac:dyDescent="0.2"/>
  <cols>
    <col min="1" max="1" width="26.85546875" style="24" customWidth="1"/>
    <col min="2" max="2" width="12.5703125" style="6"/>
  </cols>
  <sheetData>
    <row r="1" spans="1:2" x14ac:dyDescent="0.2">
      <c r="A1" s="24" t="s">
        <v>49</v>
      </c>
      <c r="B1" s="28" t="s">
        <v>2</v>
      </c>
    </row>
    <row r="2" spans="1:2" x14ac:dyDescent="0.2">
      <c r="A2" s="24">
        <v>45490.458333333336</v>
      </c>
      <c r="B2" s="6">
        <v>5.4586899999999998</v>
      </c>
    </row>
    <row r="3" spans="1:2" x14ac:dyDescent="0.2">
      <c r="A3" s="24">
        <v>45490.708333333336</v>
      </c>
      <c r="B3" s="6">
        <v>5.4864600000000001</v>
      </c>
    </row>
    <row r="4" spans="1:2" x14ac:dyDescent="0.2">
      <c r="A4" s="24">
        <v>45490.958333333336</v>
      </c>
      <c r="B4" s="6">
        <v>5.4898899999999999</v>
      </c>
    </row>
    <row r="5" spans="1:2" x14ac:dyDescent="0.2">
      <c r="A5" s="24">
        <v>45491.458333333336</v>
      </c>
      <c r="B5" s="6">
        <v>5.4920900000000001</v>
      </c>
    </row>
    <row r="6" spans="1:2" x14ac:dyDescent="0.2">
      <c r="A6" s="24">
        <v>45491.708333333336</v>
      </c>
      <c r="B6" s="6">
        <v>5.5887500000000001</v>
      </c>
    </row>
    <row r="7" spans="1:2" x14ac:dyDescent="0.2">
      <c r="A7" s="24">
        <v>45491.958333333336</v>
      </c>
      <c r="B7" s="6">
        <v>5.5447100000000002</v>
      </c>
    </row>
    <row r="8" spans="1:2" x14ac:dyDescent="0.2">
      <c r="A8" s="24">
        <v>45492.458333333336</v>
      </c>
      <c r="B8" s="6">
        <v>5.5445000000000002</v>
      </c>
    </row>
    <row r="9" spans="1:2" x14ac:dyDescent="0.2">
      <c r="A9" s="24">
        <v>45492.708333333336</v>
      </c>
      <c r="B9" s="6">
        <v>5.5788599999999997</v>
      </c>
    </row>
    <row r="10" spans="1:2" x14ac:dyDescent="0.2">
      <c r="A10" s="24">
        <v>45492.958333333336</v>
      </c>
      <c r="B10" s="6">
        <v>5.59816</v>
      </c>
    </row>
    <row r="11" spans="1:2" x14ac:dyDescent="0.2">
      <c r="A11" s="24">
        <v>45493.458333333336</v>
      </c>
      <c r="B11" s="6">
        <v>5.59816</v>
      </c>
    </row>
    <row r="12" spans="1:2" x14ac:dyDescent="0.2">
      <c r="A12" s="24">
        <v>45493.708333333336</v>
      </c>
      <c r="B12" s="6">
        <v>5.59816</v>
      </c>
    </row>
    <row r="13" spans="1:2" x14ac:dyDescent="0.2">
      <c r="A13" s="24">
        <v>45493.958333333336</v>
      </c>
      <c r="B13" s="6">
        <v>5.59816</v>
      </c>
    </row>
    <row r="14" spans="1:2" x14ac:dyDescent="0.2">
      <c r="A14" s="24">
        <v>45494.458333333336</v>
      </c>
      <c r="B14" s="6">
        <v>5.59816</v>
      </c>
    </row>
    <row r="15" spans="1:2" x14ac:dyDescent="0.2">
      <c r="A15" s="24">
        <v>45494.458333333336</v>
      </c>
      <c r="B15" s="6">
        <v>5.59816</v>
      </c>
    </row>
    <row r="16" spans="1:2" x14ac:dyDescent="0.2">
      <c r="A16" s="24">
        <v>45494.708333333336</v>
      </c>
      <c r="B16" s="6">
        <v>5.5453000000000001</v>
      </c>
    </row>
    <row r="17" spans="1:2" x14ac:dyDescent="0.2">
      <c r="A17" s="24">
        <v>45495.958333333336</v>
      </c>
      <c r="B17" s="6">
        <v>5.5717100000000004</v>
      </c>
    </row>
    <row r="18" spans="1:2" x14ac:dyDescent="0.2">
      <c r="A18" s="24">
        <v>45495.458333333336</v>
      </c>
      <c r="B18" s="6">
        <v>5.5692599999999999</v>
      </c>
    </row>
    <row r="19" spans="1:2" x14ac:dyDescent="0.2">
      <c r="A19" s="24">
        <v>45495.708333333336</v>
      </c>
      <c r="B19" s="6">
        <v>5.5720900000000002</v>
      </c>
    </row>
    <row r="20" spans="1:2" x14ac:dyDescent="0.2">
      <c r="A20" s="24">
        <v>45496.958333333336</v>
      </c>
      <c r="B20" s="6">
        <v>5.5933099999999998</v>
      </c>
    </row>
    <row r="21" spans="1:2" x14ac:dyDescent="0.2">
      <c r="A21" s="24">
        <v>45496.458333333336</v>
      </c>
      <c r="B21" s="6">
        <v>5.5861900000000002</v>
      </c>
    </row>
    <row r="22" spans="1:2" x14ac:dyDescent="0.2">
      <c r="A22" s="24">
        <v>45496.708333333336</v>
      </c>
      <c r="B22" s="6">
        <v>5.5865600000000004</v>
      </c>
    </row>
    <row r="23" spans="1:2" x14ac:dyDescent="0.2">
      <c r="A23" s="24">
        <v>45497.958333333336</v>
      </c>
      <c r="B23" s="6">
        <v>5.6412399999999998</v>
      </c>
    </row>
    <row r="24" spans="1:2" x14ac:dyDescent="0.2">
      <c r="A24" s="24">
        <v>45497.458333333336</v>
      </c>
      <c r="B24" s="6">
        <v>5.6542899999999996</v>
      </c>
    </row>
    <row r="25" spans="1:2" x14ac:dyDescent="0.2">
      <c r="A25" s="24">
        <v>45497.708333333336</v>
      </c>
      <c r="B25" s="6">
        <v>5.6550500000000001</v>
      </c>
    </row>
    <row r="26" spans="1:2" x14ac:dyDescent="0.2">
      <c r="A26" s="24">
        <v>45498.958333333336</v>
      </c>
      <c r="B26" s="6">
        <v>5.6501999999999999</v>
      </c>
    </row>
    <row r="27" spans="1:2" x14ac:dyDescent="0.2">
      <c r="A27" s="24">
        <v>45498.458333333336</v>
      </c>
      <c r="B27" s="6">
        <v>5.64764</v>
      </c>
    </row>
    <row r="28" spans="1:2" x14ac:dyDescent="0.2">
      <c r="A28" s="24">
        <v>45498.458333333336</v>
      </c>
      <c r="B28" s="6">
        <v>5.6452499999999999</v>
      </c>
    </row>
    <row r="29" spans="1:2" x14ac:dyDescent="0.2">
      <c r="A29" s="24">
        <v>45499.708333333336</v>
      </c>
      <c r="B29" s="6">
        <v>5.6402900000000002</v>
      </c>
    </row>
    <row r="30" spans="1:2" x14ac:dyDescent="0.2">
      <c r="A30" s="24">
        <v>45499.958333333336</v>
      </c>
      <c r="B30" s="6">
        <v>5.6578400000000002</v>
      </c>
    </row>
    <row r="31" spans="1:2" x14ac:dyDescent="0.2">
      <c r="A31" s="24">
        <v>45499.458333333336</v>
      </c>
      <c r="B31" s="6">
        <v>5.6562999999999999</v>
      </c>
    </row>
    <row r="32" spans="1:2" x14ac:dyDescent="0.2">
      <c r="A32" s="24">
        <v>45500.708333333336</v>
      </c>
      <c r="B32" s="6">
        <v>5.6562999999999999</v>
      </c>
    </row>
    <row r="33" spans="1:2" x14ac:dyDescent="0.2">
      <c r="A33" s="24">
        <v>45500.958333333336</v>
      </c>
      <c r="B33" s="6">
        <v>5.6562999999999999</v>
      </c>
    </row>
    <row r="34" spans="1:2" x14ac:dyDescent="0.2">
      <c r="A34" s="24">
        <v>45500.458333333336</v>
      </c>
      <c r="B34" s="6">
        <v>5.6562999999999999</v>
      </c>
    </row>
    <row r="35" spans="1:2" x14ac:dyDescent="0.2">
      <c r="A35" s="24">
        <v>45501.708333333336</v>
      </c>
      <c r="B35" s="6">
        <v>5.6562999999999999</v>
      </c>
    </row>
    <row r="36" spans="1:2" x14ac:dyDescent="0.2">
      <c r="A36" s="24">
        <v>45501.958333333336</v>
      </c>
      <c r="B36" s="6">
        <v>5.65665</v>
      </c>
    </row>
    <row r="37" spans="1:2" x14ac:dyDescent="0.2">
      <c r="A37" s="24">
        <v>45501.458333333336</v>
      </c>
      <c r="B37" s="6">
        <v>5.6568100000000001</v>
      </c>
    </row>
    <row r="38" spans="1:2" x14ac:dyDescent="0.2">
      <c r="A38" s="24">
        <v>45502.708333333336</v>
      </c>
      <c r="B38" s="6">
        <v>5.6509</v>
      </c>
    </row>
    <row r="39" spans="1:2" x14ac:dyDescent="0.2">
      <c r="A39" s="24">
        <v>45502.958333333336</v>
      </c>
      <c r="B39" s="6">
        <v>5.6242999999999999</v>
      </c>
    </row>
    <row r="40" spans="1:2" x14ac:dyDescent="0.2">
      <c r="A40" s="24">
        <v>45502.458333333336</v>
      </c>
      <c r="B40" s="6">
        <v>5.6160800000000002</v>
      </c>
    </row>
    <row r="41" spans="1:2" x14ac:dyDescent="0.2">
      <c r="A41" s="24">
        <v>45503.708333333336</v>
      </c>
      <c r="B41" s="6">
        <v>5.6556600000000001</v>
      </c>
    </row>
    <row r="42" spans="1:2" x14ac:dyDescent="0.2">
      <c r="A42" s="24">
        <v>45503.958333333336</v>
      </c>
      <c r="B42" s="6">
        <v>5.6123000000000003</v>
      </c>
    </row>
    <row r="43" spans="1:2" x14ac:dyDescent="0.2">
      <c r="A43" s="24">
        <v>45503.458333333336</v>
      </c>
      <c r="B43" s="6">
        <v>5.6125499999999997</v>
      </c>
    </row>
    <row r="44" spans="1:2" x14ac:dyDescent="0.2">
      <c r="A44" s="24">
        <v>45504.458333333336</v>
      </c>
      <c r="B44" s="6">
        <v>5.6746600000000003</v>
      </c>
    </row>
    <row r="45" spans="1:2" x14ac:dyDescent="0.2">
      <c r="A45" s="24">
        <v>45504.708333333336</v>
      </c>
      <c r="B45" s="6">
        <v>5.6479900000000001</v>
      </c>
    </row>
    <row r="46" spans="1:2" x14ac:dyDescent="0.2">
      <c r="A46" s="24">
        <v>45504.958333333336</v>
      </c>
      <c r="B46" s="6">
        <v>5.6578999999999997</v>
      </c>
    </row>
    <row r="47" spans="1:2" x14ac:dyDescent="0.2">
      <c r="A47" s="24">
        <v>45505.458333333336</v>
      </c>
      <c r="B47" s="6">
        <v>5.6421900000000003</v>
      </c>
    </row>
    <row r="48" spans="1:2" x14ac:dyDescent="0.2">
      <c r="A48" s="24">
        <v>45505.708333333336</v>
      </c>
      <c r="B48" s="6">
        <v>5.7348699999999999</v>
      </c>
    </row>
    <row r="49" spans="1:2" x14ac:dyDescent="0.2">
      <c r="A49" s="24">
        <v>45505.958333333336</v>
      </c>
      <c r="B49" s="6">
        <v>5.7524199999999999</v>
      </c>
    </row>
    <row r="50" spans="1:2" x14ac:dyDescent="0.2">
      <c r="A50" s="24">
        <v>45506.458333333336</v>
      </c>
      <c r="B50" s="6">
        <v>5.7158499999999997</v>
      </c>
    </row>
    <row r="51" spans="1:2" x14ac:dyDescent="0.2">
      <c r="A51" s="24">
        <v>45506.708333333336</v>
      </c>
      <c r="B51" s="6">
        <v>5.7095900000000004</v>
      </c>
    </row>
    <row r="52" spans="1:2" x14ac:dyDescent="0.2">
      <c r="A52" s="24">
        <v>45506.958333333336</v>
      </c>
      <c r="B52" s="6">
        <v>5.7280699999999998</v>
      </c>
    </row>
    <row r="53" spans="1:2" x14ac:dyDescent="0.2">
      <c r="A53" s="24">
        <v>45507.458333333336</v>
      </c>
      <c r="B53" s="6">
        <v>5.7280699999999998</v>
      </c>
    </row>
    <row r="54" spans="1:2" x14ac:dyDescent="0.2">
      <c r="A54" s="24">
        <v>45507.458333333336</v>
      </c>
      <c r="B54" s="6">
        <v>5.7280699999999998</v>
      </c>
    </row>
    <row r="55" spans="1:2" x14ac:dyDescent="0.2">
      <c r="A55" s="24">
        <v>45507.708333333336</v>
      </c>
      <c r="B55" s="6">
        <v>5.7280699999999998</v>
      </c>
    </row>
    <row r="56" spans="1:2" x14ac:dyDescent="0.2">
      <c r="A56" s="24">
        <v>45508.958333333336</v>
      </c>
      <c r="B56" s="6">
        <v>5.7280699999999998</v>
      </c>
    </row>
    <row r="57" spans="1:2" x14ac:dyDescent="0.2">
      <c r="A57" s="24">
        <v>45508.458333333336</v>
      </c>
      <c r="B57" s="6">
        <v>5.7272100000000004</v>
      </c>
    </row>
    <row r="58" spans="1:2" x14ac:dyDescent="0.2">
      <c r="A58" s="24">
        <v>45508.708333333336</v>
      </c>
      <c r="B58" s="6">
        <v>5.7281000000000004</v>
      </c>
    </row>
    <row r="59" spans="1:2" x14ac:dyDescent="0.2">
      <c r="A59" s="24">
        <v>45509.958333333336</v>
      </c>
      <c r="B59" s="6">
        <v>5.8010999999999999</v>
      </c>
    </row>
    <row r="60" spans="1:2" x14ac:dyDescent="0.2">
      <c r="A60" s="24">
        <v>45509.458333333336</v>
      </c>
      <c r="B60" s="6">
        <v>5.7407599999999999</v>
      </c>
    </row>
    <row r="61" spans="1:2" x14ac:dyDescent="0.2">
      <c r="A61" s="24">
        <v>45509.708333333336</v>
      </c>
      <c r="B61" s="6">
        <v>5.7229799999999997</v>
      </c>
    </row>
    <row r="62" spans="1:2" x14ac:dyDescent="0.2">
      <c r="A62" s="24">
        <v>45510.958333333336</v>
      </c>
      <c r="B62" s="6">
        <v>5.6627099999999997</v>
      </c>
    </row>
    <row r="63" spans="1:2" x14ac:dyDescent="0.2">
      <c r="A63" s="24">
        <v>45510.458333333336</v>
      </c>
      <c r="B63" s="6">
        <v>5.6586100000000004</v>
      </c>
    </row>
    <row r="64" spans="1:2" x14ac:dyDescent="0.2">
      <c r="A64" s="24">
        <v>45510.708333333336</v>
      </c>
      <c r="B64" s="6">
        <v>5.6571600000000002</v>
      </c>
    </row>
    <row r="65" spans="1:2" x14ac:dyDescent="0.2">
      <c r="A65" s="24">
        <v>45511.958333333336</v>
      </c>
      <c r="B65" s="6">
        <v>5.6033099999999996</v>
      </c>
    </row>
    <row r="66" spans="1:2" x14ac:dyDescent="0.2">
      <c r="A66" s="24">
        <v>45511.458333333336</v>
      </c>
      <c r="B66" s="6">
        <v>5.6236600000000001</v>
      </c>
    </row>
    <row r="67" spans="1:2" x14ac:dyDescent="0.2">
      <c r="A67" s="24">
        <v>45511.458333333336</v>
      </c>
      <c r="B67" s="6">
        <v>5.6373899999999999</v>
      </c>
    </row>
    <row r="68" spans="1:2" x14ac:dyDescent="0.2">
      <c r="A68" s="24">
        <v>45512.708333333336</v>
      </c>
      <c r="B68" s="6">
        <v>5.617</v>
      </c>
    </row>
    <row r="69" spans="1:2" x14ac:dyDescent="0.2">
      <c r="A69" s="24">
        <v>45512.958333333336</v>
      </c>
      <c r="B69" s="6">
        <v>5.5742599999999998</v>
      </c>
    </row>
    <row r="70" spans="1:2" x14ac:dyDescent="0.2">
      <c r="A70" s="24">
        <v>45512.458333333336</v>
      </c>
      <c r="B70" s="6">
        <v>5.5475099999999999</v>
      </c>
    </row>
    <row r="71" spans="1:2" x14ac:dyDescent="0.2">
      <c r="A71" s="24">
        <v>45513.458333333336</v>
      </c>
      <c r="B71" s="6">
        <v>5.5172400000000001</v>
      </c>
    </row>
    <row r="72" spans="1:2" x14ac:dyDescent="0.2">
      <c r="A72" s="24">
        <v>45513.708333333336</v>
      </c>
      <c r="B72" s="6">
        <v>5.5146600000000001</v>
      </c>
    </row>
    <row r="73" spans="1:2" x14ac:dyDescent="0.2">
      <c r="A73" s="24">
        <v>45513.958333333336</v>
      </c>
      <c r="B73" s="6">
        <v>5.5087000000000002</v>
      </c>
    </row>
    <row r="74" spans="1:2" x14ac:dyDescent="0.2">
      <c r="A74" s="24">
        <v>45514.458333333336</v>
      </c>
      <c r="B74" s="6">
        <v>5.5087000000000002</v>
      </c>
    </row>
    <row r="75" spans="1:2" x14ac:dyDescent="0.2">
      <c r="A75" s="24">
        <v>45514.708333333336</v>
      </c>
      <c r="B75" s="6">
        <v>5.5087000000000002</v>
      </c>
    </row>
    <row r="76" spans="1:2" x14ac:dyDescent="0.2">
      <c r="A76" s="24">
        <v>45514.958333333336</v>
      </c>
      <c r="B76" s="6">
        <v>5.5087000000000002</v>
      </c>
    </row>
    <row r="77" spans="1:2" x14ac:dyDescent="0.2">
      <c r="A77" s="24">
        <v>45515.458333333336</v>
      </c>
      <c r="B77" s="6">
        <v>5.4993999999999996</v>
      </c>
    </row>
    <row r="78" spans="1:2" x14ac:dyDescent="0.2">
      <c r="A78" s="24">
        <v>45515.708333333336</v>
      </c>
      <c r="B78" s="6">
        <v>5.4977400000000003</v>
      </c>
    </row>
    <row r="79" spans="1:2" x14ac:dyDescent="0.2">
      <c r="A79" s="24">
        <v>45515.958333333336</v>
      </c>
      <c r="B79" s="6">
        <v>5.4938399999999996</v>
      </c>
    </row>
    <row r="80" spans="1:2" x14ac:dyDescent="0.2">
      <c r="A80" s="24">
        <v>45516.458333333336</v>
      </c>
      <c r="B80" s="6">
        <v>5.4993999999999996</v>
      </c>
    </row>
    <row r="81" spans="1:2" x14ac:dyDescent="0.2">
      <c r="A81" s="24">
        <v>45516.708333333336</v>
      </c>
      <c r="B81" s="6">
        <v>5.4877399999999996</v>
      </c>
    </row>
    <row r="82" spans="1:2" x14ac:dyDescent="0.2">
      <c r="A82" s="24">
        <v>45516.958333333336</v>
      </c>
      <c r="B82" s="6">
        <v>5.4938399999999996</v>
      </c>
    </row>
    <row r="83" spans="1:2" x14ac:dyDescent="0.2">
      <c r="A83" s="24">
        <v>45517.458333333336</v>
      </c>
      <c r="B83" s="6">
        <v>5.4891100000000002</v>
      </c>
    </row>
    <row r="84" spans="1:2" x14ac:dyDescent="0.2">
      <c r="A84" s="24">
        <v>45517.458333333336</v>
      </c>
      <c r="B84" s="6">
        <v>5.4487899999999998</v>
      </c>
    </row>
    <row r="85" spans="1:2" x14ac:dyDescent="0.2">
      <c r="A85" s="24">
        <v>45517.708333333336</v>
      </c>
      <c r="B85" s="6">
        <v>5.4572900000000004</v>
      </c>
    </row>
    <row r="86" spans="1:2" x14ac:dyDescent="0.2">
      <c r="A86" s="24">
        <v>45518.958333333336</v>
      </c>
      <c r="B86" s="6">
        <v>5.44909</v>
      </c>
    </row>
    <row r="87" spans="1:2" x14ac:dyDescent="0.2">
      <c r="A87" s="24">
        <v>45518.458333333336</v>
      </c>
      <c r="B87" s="6">
        <v>5.46896</v>
      </c>
    </row>
    <row r="88" spans="1:2" x14ac:dyDescent="0.2">
      <c r="A88" s="24">
        <v>45518.458333333336</v>
      </c>
      <c r="B88" s="6">
        <v>5.4706099999999998</v>
      </c>
    </row>
    <row r="89" spans="1:2" x14ac:dyDescent="0.2">
      <c r="A89" s="24">
        <v>45519.708333333336</v>
      </c>
      <c r="B89" s="6">
        <v>5.4555100000000003</v>
      </c>
    </row>
    <row r="90" spans="1:2" x14ac:dyDescent="0.2">
      <c r="A90" s="24">
        <v>45519.958333333336</v>
      </c>
      <c r="B90" s="6">
        <v>5.4836900000000002</v>
      </c>
    </row>
    <row r="91" spans="1:2" x14ac:dyDescent="0.2">
      <c r="A91" s="24">
        <v>45519.458333333336</v>
      </c>
      <c r="B91" s="6">
        <v>5.4863400000000002</v>
      </c>
    </row>
    <row r="92" spans="1:2" x14ac:dyDescent="0.2">
      <c r="A92" s="24">
        <v>45520.708333333336</v>
      </c>
      <c r="B92" s="6">
        <v>5.4542599999999997</v>
      </c>
    </row>
    <row r="93" spans="1:2" x14ac:dyDescent="0.2">
      <c r="A93" s="24">
        <v>45520.958333333336</v>
      </c>
      <c r="B93" s="6">
        <v>5.46624</v>
      </c>
    </row>
    <row r="94" spans="1:2" x14ac:dyDescent="0.2">
      <c r="A94" s="24">
        <v>45520.458333333336</v>
      </c>
      <c r="B94" s="6">
        <v>5.4715400000000001</v>
      </c>
    </row>
    <row r="95" spans="1:2" x14ac:dyDescent="0.2">
      <c r="A95" s="24">
        <v>45521.708333333336</v>
      </c>
      <c r="B95" s="6">
        <v>5.4715400000000001</v>
      </c>
    </row>
    <row r="96" spans="1:2" x14ac:dyDescent="0.2">
      <c r="A96" s="24">
        <v>45521.958333333336</v>
      </c>
      <c r="B96" s="6">
        <v>5.4715400000000001</v>
      </c>
    </row>
    <row r="97" spans="1:2" x14ac:dyDescent="0.2">
      <c r="A97" s="24">
        <v>45521.458333333336</v>
      </c>
      <c r="B97" s="6">
        <v>5.4715400000000001</v>
      </c>
    </row>
    <row r="98" spans="1:2" x14ac:dyDescent="0.2">
      <c r="A98" s="24">
        <v>45522.708333333336</v>
      </c>
      <c r="B98" s="6">
        <v>5.4715400000000001</v>
      </c>
    </row>
    <row r="99" spans="1:2" x14ac:dyDescent="0.2">
      <c r="A99" s="24">
        <v>45522.958333333336</v>
      </c>
      <c r="B99" s="6">
        <v>5.4715400000000001</v>
      </c>
    </row>
    <row r="100" spans="1:2" x14ac:dyDescent="0.2">
      <c r="A100" s="24">
        <v>45522.458333333336</v>
      </c>
      <c r="B100" s="6">
        <v>5.4694000000000003</v>
      </c>
    </row>
    <row r="101" spans="1:2" x14ac:dyDescent="0.2">
      <c r="A101" s="24">
        <v>45523.458333333336</v>
      </c>
      <c r="B101" s="6">
        <v>5.4292999999999996</v>
      </c>
    </row>
    <row r="102" spans="1:2" x14ac:dyDescent="0.2">
      <c r="A102" s="24">
        <v>45523.708333333336</v>
      </c>
      <c r="B102" s="6">
        <v>5.4124999999999996</v>
      </c>
    </row>
    <row r="103" spans="1:2" x14ac:dyDescent="0.2">
      <c r="A103" s="24">
        <v>45523.958333333336</v>
      </c>
      <c r="B103" s="6">
        <v>5.4063999999999997</v>
      </c>
    </row>
    <row r="104" spans="1:2" x14ac:dyDescent="0.2">
      <c r="A104" s="24">
        <v>45524.458333333336</v>
      </c>
      <c r="B104" s="6">
        <v>5.4397000000000002</v>
      </c>
    </row>
    <row r="105" spans="1:2" x14ac:dyDescent="0.2">
      <c r="A105" s="24">
        <v>45524.708333333336</v>
      </c>
      <c r="B105" s="6">
        <v>5.4852999999999996</v>
      </c>
    </row>
    <row r="106" spans="1:2" x14ac:dyDescent="0.2">
      <c r="A106" s="24">
        <v>45524.958333333336</v>
      </c>
      <c r="B106" s="6">
        <v>5.4795999999999996</v>
      </c>
    </row>
    <row r="107" spans="1:2" x14ac:dyDescent="0.2">
      <c r="A107" s="24">
        <v>45525.458333333336</v>
      </c>
      <c r="B107" s="6">
        <v>5.47</v>
      </c>
    </row>
    <row r="108" spans="1:2" x14ac:dyDescent="0.2">
      <c r="A108" s="24">
        <v>45525.708333333336</v>
      </c>
      <c r="B108" s="6">
        <v>5.4812000000000003</v>
      </c>
    </row>
    <row r="109" spans="1:2" x14ac:dyDescent="0.2">
      <c r="A109" s="24">
        <v>45525.958333333336</v>
      </c>
      <c r="B109" s="6">
        <v>5.4836999999999998</v>
      </c>
    </row>
    <row r="110" spans="1:2" x14ac:dyDescent="0.2">
      <c r="A110" s="24">
        <v>45526.458333333336</v>
      </c>
      <c r="B110" s="6">
        <v>5.5452000000000004</v>
      </c>
    </row>
    <row r="111" spans="1:2" x14ac:dyDescent="0.2">
      <c r="A111" s="24">
        <v>45526.708333333336</v>
      </c>
      <c r="B111" s="6">
        <v>5.5896999999999997</v>
      </c>
    </row>
    <row r="112" spans="1:2" x14ac:dyDescent="0.2">
      <c r="A112" s="24">
        <v>45526.958333333336</v>
      </c>
      <c r="B112" s="6">
        <v>5.5921000000000003</v>
      </c>
    </row>
    <row r="113" spans="1:2" x14ac:dyDescent="0.2">
      <c r="A113" s="24">
        <v>45527.458333333336</v>
      </c>
      <c r="B113" s="6">
        <v>5.5518000000000001</v>
      </c>
    </row>
    <row r="114" spans="1:2" x14ac:dyDescent="0.2">
      <c r="A114" s="24">
        <v>45527.708333333336</v>
      </c>
      <c r="B114" s="6">
        <v>5.4794999999999998</v>
      </c>
    </row>
    <row r="115" spans="1:2" x14ac:dyDescent="0.2">
      <c r="A115" s="24">
        <v>45527.958333333336</v>
      </c>
      <c r="B115" s="6">
        <v>5.4859499999999999</v>
      </c>
    </row>
    <row r="116" spans="1:2" x14ac:dyDescent="0.2">
      <c r="A116" s="24">
        <v>45528.458333333336</v>
      </c>
      <c r="B116" s="6">
        <v>5.4859499999999999</v>
      </c>
    </row>
    <row r="117" spans="1:2" x14ac:dyDescent="0.2">
      <c r="A117" s="24">
        <v>45528.458333333336</v>
      </c>
      <c r="B117" s="6">
        <v>5.4859499999999999</v>
      </c>
    </row>
    <row r="118" spans="1:2" x14ac:dyDescent="0.2">
      <c r="A118" s="24">
        <v>45528.708333333336</v>
      </c>
      <c r="B118" s="6">
        <v>5.4859499999999999</v>
      </c>
    </row>
    <row r="119" spans="1:2" x14ac:dyDescent="0.2">
      <c r="A119" s="24">
        <v>45529.958333333336</v>
      </c>
      <c r="B119" s="6">
        <v>5.4859499999999999</v>
      </c>
    </row>
    <row r="120" spans="1:2" x14ac:dyDescent="0.2">
      <c r="A120" s="24">
        <v>45529.458333333336</v>
      </c>
      <c r="B120" s="6">
        <v>5.4859499999999999</v>
      </c>
    </row>
    <row r="121" spans="1:2" x14ac:dyDescent="0.2">
      <c r="A121" s="24">
        <v>45529.708333333336</v>
      </c>
      <c r="B121" s="6">
        <v>5.4859499999999999</v>
      </c>
    </row>
    <row r="122" spans="1:2" x14ac:dyDescent="0.2">
      <c r="A122" s="24">
        <v>45530.458333333336</v>
      </c>
      <c r="B122" s="6">
        <v>5.4848999999999997</v>
      </c>
    </row>
    <row r="123" spans="1:2" x14ac:dyDescent="0.2">
      <c r="A123" s="24">
        <v>45530.708333333336</v>
      </c>
      <c r="B123" s="6">
        <v>5.4917999999999996</v>
      </c>
    </row>
    <row r="124" spans="1:2" x14ac:dyDescent="0.2">
      <c r="A124" s="24">
        <v>45530.958333333336</v>
      </c>
      <c r="B124" s="6">
        <v>5.4972000000000003</v>
      </c>
    </row>
    <row r="125" spans="1:2" x14ac:dyDescent="0.2">
      <c r="A125" s="24">
        <v>45531.458333333336</v>
      </c>
      <c r="B125" s="6">
        <v>5.4927000000000001</v>
      </c>
    </row>
    <row r="126" spans="1:2" x14ac:dyDescent="0.2">
      <c r="A126" s="24">
        <v>45531.708333333336</v>
      </c>
      <c r="B126" s="6">
        <v>5.5025000000000004</v>
      </c>
    </row>
    <row r="127" spans="1:2" x14ac:dyDescent="0.2">
      <c r="A127" s="24">
        <v>45531.958333333336</v>
      </c>
      <c r="B127" s="6">
        <v>5.5094000000000003</v>
      </c>
    </row>
    <row r="128" spans="1:2" x14ac:dyDescent="0.2">
      <c r="A128" s="24">
        <v>45532.458333333336</v>
      </c>
      <c r="B128" s="6">
        <v>5.5304000000000002</v>
      </c>
    </row>
    <row r="129" spans="1:2" x14ac:dyDescent="0.2">
      <c r="A129" s="24">
        <v>45532.708333333336</v>
      </c>
      <c r="B129" s="6">
        <v>5.5549799999999996</v>
      </c>
    </row>
    <row r="130" spans="1:2" x14ac:dyDescent="0.2">
      <c r="A130" s="24">
        <v>45532.958333333336</v>
      </c>
      <c r="B130" s="6">
        <v>5.5633999999999997</v>
      </c>
    </row>
    <row r="131" spans="1:2" x14ac:dyDescent="0.2">
      <c r="A131" s="24">
        <v>45533.458333333336</v>
      </c>
      <c r="B131" s="6">
        <v>5.6406000000000001</v>
      </c>
    </row>
    <row r="132" spans="1:2" x14ac:dyDescent="0.2">
      <c r="A132" s="24">
        <v>45533.708333333336</v>
      </c>
      <c r="B132" s="6">
        <v>5.6227</v>
      </c>
    </row>
    <row r="133" spans="1:2" x14ac:dyDescent="0.2">
      <c r="A133" s="24">
        <v>45533.958333333336</v>
      </c>
      <c r="B133" s="6">
        <v>5.6288999999999998</v>
      </c>
    </row>
    <row r="134" spans="1:2" x14ac:dyDescent="0.2">
      <c r="A134" s="24">
        <v>45534.458333333336</v>
      </c>
      <c r="B134" s="6">
        <v>5.6656000000000004</v>
      </c>
    </row>
    <row r="135" spans="1:2" x14ac:dyDescent="0.2">
      <c r="A135" s="24">
        <v>45534.708333333336</v>
      </c>
      <c r="B135" s="6">
        <v>5.6341000000000001</v>
      </c>
    </row>
    <row r="136" spans="1:2" x14ac:dyDescent="0.2">
      <c r="A136" s="24">
        <v>45534.958333333336</v>
      </c>
      <c r="B136" s="6">
        <v>5.6063799999999997</v>
      </c>
    </row>
    <row r="137" spans="1:2" x14ac:dyDescent="0.2">
      <c r="A137" s="24">
        <v>45535.458333333336</v>
      </c>
      <c r="B137" s="6">
        <v>5.6063799999999997</v>
      </c>
    </row>
    <row r="138" spans="1:2" x14ac:dyDescent="0.2">
      <c r="A138" s="24">
        <v>45535.708333333336</v>
      </c>
      <c r="B138" s="6">
        <v>5.6063799999999997</v>
      </c>
    </row>
    <row r="139" spans="1:2" x14ac:dyDescent="0.2">
      <c r="A139" s="24">
        <v>45535.958333333336</v>
      </c>
      <c r="B139" s="6">
        <v>5.6063799999999997</v>
      </c>
    </row>
    <row r="140" spans="1:2" x14ac:dyDescent="0.2">
      <c r="A140" s="24">
        <v>45536.458333333336</v>
      </c>
      <c r="B140" s="6">
        <v>5.6063799999999997</v>
      </c>
    </row>
    <row r="141" spans="1:2" x14ac:dyDescent="0.2">
      <c r="A141" s="24">
        <v>45536.708333333336</v>
      </c>
      <c r="B141" s="6">
        <v>5.6063799999999997</v>
      </c>
    </row>
    <row r="142" spans="1:2" x14ac:dyDescent="0.2">
      <c r="A142" s="24">
        <v>45536.958333333336</v>
      </c>
      <c r="B142" s="6">
        <v>5.6116900000000003</v>
      </c>
    </row>
    <row r="143" spans="1:2" x14ac:dyDescent="0.2">
      <c r="A143" s="24">
        <v>45537.458333333336</v>
      </c>
      <c r="B143" s="6">
        <v>5.6504500000000002</v>
      </c>
    </row>
    <row r="144" spans="1:2" x14ac:dyDescent="0.2">
      <c r="A144" s="24">
        <v>45537.708333333336</v>
      </c>
      <c r="B144" s="6">
        <v>5.6259499999999996</v>
      </c>
    </row>
    <row r="145" spans="1:2" x14ac:dyDescent="0.2">
      <c r="A145" s="24">
        <v>45537.958333333336</v>
      </c>
      <c r="B145" s="6">
        <v>5.6165599999999998</v>
      </c>
    </row>
    <row r="146" spans="1:2" x14ac:dyDescent="0.2">
      <c r="A146" s="24">
        <v>45538.458333333336</v>
      </c>
      <c r="B146" s="6">
        <v>5.6275700000000004</v>
      </c>
    </row>
    <row r="147" spans="1:2" x14ac:dyDescent="0.2">
      <c r="A147" s="24">
        <v>45538.708333333336</v>
      </c>
      <c r="B147" s="6">
        <v>5.6402099999999997</v>
      </c>
    </row>
    <row r="148" spans="1:2" x14ac:dyDescent="0.2">
      <c r="A148" s="24">
        <v>45538.958333333336</v>
      </c>
      <c r="B148" s="6">
        <v>5.6492100000000001</v>
      </c>
    </row>
    <row r="149" spans="1:2" x14ac:dyDescent="0.2">
      <c r="A149" s="24">
        <v>45539.458333333336</v>
      </c>
      <c r="B149" s="6">
        <v>5.6345700000000001</v>
      </c>
    </row>
    <row r="150" spans="1:2" x14ac:dyDescent="0.2">
      <c r="A150" s="24">
        <v>45539.708333333336</v>
      </c>
      <c r="B150" s="6">
        <v>5.6393000000000004</v>
      </c>
    </row>
    <row r="151" spans="1:2" x14ac:dyDescent="0.2">
      <c r="A151" s="24">
        <v>45539.958333333336</v>
      </c>
      <c r="B151" s="6">
        <v>5.6435000000000004</v>
      </c>
    </row>
    <row r="152" spans="1:2" x14ac:dyDescent="0.2">
      <c r="A152" s="24">
        <v>45540.458333333336</v>
      </c>
      <c r="B152" s="6">
        <v>5.6099100000000002</v>
      </c>
    </row>
    <row r="153" spans="1:2" x14ac:dyDescent="0.2">
      <c r="A153" s="24">
        <v>45540.708333333336</v>
      </c>
      <c r="B153" s="6">
        <v>5.5724999999999998</v>
      </c>
    </row>
    <row r="154" spans="1:2" x14ac:dyDescent="0.2">
      <c r="A154" s="24">
        <v>45540.958333333336</v>
      </c>
      <c r="B154" s="6">
        <v>5.5689000000000002</v>
      </c>
    </row>
    <row r="155" spans="1:2" x14ac:dyDescent="0.2">
      <c r="A155" s="24">
        <v>45541.458333333336</v>
      </c>
      <c r="B155" s="6">
        <v>5.5615600000000001</v>
      </c>
    </row>
    <row r="156" spans="1:2" x14ac:dyDescent="0.2">
      <c r="A156" s="24">
        <v>45541.708333333336</v>
      </c>
      <c r="B156" s="6">
        <v>5.5899900000000002</v>
      </c>
    </row>
    <row r="157" spans="1:2" x14ac:dyDescent="0.2">
      <c r="A157" s="24">
        <v>45541.958333333336</v>
      </c>
      <c r="B157" s="6">
        <v>5.5993899999999996</v>
      </c>
    </row>
    <row r="158" spans="1:2" x14ac:dyDescent="0.2">
      <c r="A158" s="24">
        <v>45542.458333333336</v>
      </c>
      <c r="B158" s="6">
        <v>5.5993899999999996</v>
      </c>
    </row>
    <row r="159" spans="1:2" x14ac:dyDescent="0.2">
      <c r="A159" s="24">
        <v>45542.708333333336</v>
      </c>
      <c r="B159" s="6">
        <v>5.5993899999999996</v>
      </c>
    </row>
    <row r="160" spans="1:2" x14ac:dyDescent="0.2">
      <c r="A160" s="24">
        <v>45542.958333333336</v>
      </c>
      <c r="B160" s="6">
        <v>5.5993899999999996</v>
      </c>
    </row>
    <row r="161" spans="1:2" x14ac:dyDescent="0.2">
      <c r="A161" s="24">
        <v>45543.458333333336</v>
      </c>
      <c r="B161" s="6">
        <v>5.5993899999999996</v>
      </c>
    </row>
    <row r="162" spans="1:2" x14ac:dyDescent="0.2">
      <c r="A162" s="24">
        <v>45543.708333333336</v>
      </c>
      <c r="B162" s="6">
        <v>5.5993899999999996</v>
      </c>
    </row>
    <row r="163" spans="1:2" x14ac:dyDescent="0.2">
      <c r="A163" s="24">
        <v>45543.958333333336</v>
      </c>
      <c r="B163" s="6">
        <v>5.5987099999999996</v>
      </c>
    </row>
    <row r="164" spans="1:2" x14ac:dyDescent="0.2">
      <c r="A164" s="24">
        <v>45544.458333333336</v>
      </c>
      <c r="B164" s="6">
        <v>5.6100399999999997</v>
      </c>
    </row>
    <row r="165" spans="1:2" x14ac:dyDescent="0.2">
      <c r="A165" s="24">
        <v>45544.708333333336</v>
      </c>
      <c r="B165" s="6">
        <v>5.5858100000000004</v>
      </c>
    </row>
    <row r="166" spans="1:2" x14ac:dyDescent="0.2">
      <c r="A166" s="24">
        <v>45544.958333333336</v>
      </c>
      <c r="B166" s="6">
        <v>5.5851600000000001</v>
      </c>
    </row>
    <row r="167" spans="1:2" x14ac:dyDescent="0.2">
      <c r="A167" s="24">
        <v>45545.458333333336</v>
      </c>
      <c r="B167" s="6">
        <v>5.6162900000000002</v>
      </c>
    </row>
    <row r="168" spans="1:2" x14ac:dyDescent="0.2">
      <c r="A168" s="24">
        <v>45545.708333333336</v>
      </c>
      <c r="B168" s="6">
        <v>5.6537199999999999</v>
      </c>
    </row>
    <row r="169" spans="1:2" x14ac:dyDescent="0.2">
      <c r="A169" s="24">
        <v>45545.958333333336</v>
      </c>
      <c r="B169" s="6">
        <v>5.6643100000000004</v>
      </c>
    </row>
    <row r="170" spans="1:2" x14ac:dyDescent="0.2">
      <c r="A170" s="24">
        <v>45546.458333333336</v>
      </c>
      <c r="B170" s="6">
        <v>5.6434600000000001</v>
      </c>
    </row>
    <row r="171" spans="1:2" x14ac:dyDescent="0.2">
      <c r="A171" s="24">
        <v>45546.708333333336</v>
      </c>
      <c r="B171" s="6">
        <v>5.6589900000000002</v>
      </c>
    </row>
    <row r="172" spans="1:2" x14ac:dyDescent="0.2">
      <c r="A172" s="24">
        <v>45546.958333333336</v>
      </c>
      <c r="B172" s="6">
        <v>5.66906</v>
      </c>
    </row>
    <row r="173" spans="1:2" x14ac:dyDescent="0.2">
      <c r="A173" s="24">
        <v>45547.458333333336</v>
      </c>
      <c r="B173" s="6">
        <v>5.6587300000000003</v>
      </c>
    </row>
    <row r="174" spans="1:2" x14ac:dyDescent="0.2">
      <c r="A174" s="24">
        <v>45547.708333333336</v>
      </c>
      <c r="B174" s="6">
        <v>5.6176599999999999</v>
      </c>
    </row>
    <row r="175" spans="1:2" x14ac:dyDescent="0.2">
      <c r="A175" s="24">
        <v>45547.958333333336</v>
      </c>
      <c r="B175" s="6">
        <v>5.6271199999999997</v>
      </c>
    </row>
    <row r="176" spans="1:2" x14ac:dyDescent="0.2">
      <c r="A176" s="24">
        <v>45548.458333333336</v>
      </c>
      <c r="B176" s="6">
        <v>5.5726899999999997</v>
      </c>
    </row>
    <row r="177" spans="1:2" x14ac:dyDescent="0.2">
      <c r="A177" s="24">
        <v>45548.708333333336</v>
      </c>
      <c r="B177" s="6">
        <v>5.5674000000000001</v>
      </c>
    </row>
    <row r="178" spans="1:2" x14ac:dyDescent="0.2">
      <c r="A178" s="24">
        <v>45548.958333333336</v>
      </c>
      <c r="B178" s="6">
        <v>5.5648</v>
      </c>
    </row>
    <row r="179" spans="1:2" x14ac:dyDescent="0.2">
      <c r="A179" s="24">
        <v>45549.458333333336</v>
      </c>
      <c r="B179" s="6">
        <v>5.5648</v>
      </c>
    </row>
    <row r="180" spans="1:2" x14ac:dyDescent="0.2">
      <c r="A180" s="24">
        <v>45549.708333333336</v>
      </c>
      <c r="B180" s="6">
        <v>5.5648</v>
      </c>
    </row>
    <row r="181" spans="1:2" x14ac:dyDescent="0.2">
      <c r="A181" s="24">
        <v>45549.958333333336</v>
      </c>
      <c r="B181" s="6">
        <v>5.5648</v>
      </c>
    </row>
    <row r="182" spans="1:2" x14ac:dyDescent="0.2">
      <c r="A182" s="24">
        <v>45548.458333333336</v>
      </c>
      <c r="B182" s="6">
        <v>5.5648</v>
      </c>
    </row>
    <row r="183" spans="1:2" x14ac:dyDescent="0.2">
      <c r="A183" s="24">
        <v>45548.708333333336</v>
      </c>
      <c r="B183" s="6">
        <v>5.5648</v>
      </c>
    </row>
    <row r="184" spans="1:2" x14ac:dyDescent="0.2">
      <c r="A184" s="24">
        <v>45548.958333333336</v>
      </c>
      <c r="B184" s="6">
        <v>5.5648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24F4-1114-46B0-AF99-277C0227B676}">
  <dimension ref="A1:O67"/>
  <sheetViews>
    <sheetView workbookViewId="0">
      <pane ySplit="1" topLeftCell="A38" activePane="bottomLeft" state="frozen"/>
      <selection pane="bottomLeft" activeCell="C64" sqref="C64"/>
    </sheetView>
  </sheetViews>
  <sheetFormatPr defaultRowHeight="12.75" x14ac:dyDescent="0.2"/>
  <cols>
    <col min="1" max="1" width="5.28515625" style="26" customWidth="1"/>
    <col min="2" max="2" width="10.140625" style="5" bestFit="1" customWidth="1"/>
    <col min="3" max="3" width="12" style="9" customWidth="1"/>
    <col min="4" max="4" width="9.140625" style="6"/>
    <col min="5" max="5" width="11.7109375" style="6" customWidth="1"/>
    <col min="6" max="9" width="9.140625" style="6"/>
    <col min="10" max="10" width="13.85546875" style="6" customWidth="1"/>
    <col min="11" max="11" width="15" style="6" customWidth="1"/>
    <col min="12" max="12" width="11.28515625" style="6" customWidth="1"/>
    <col min="13" max="13" width="9.7109375" style="6" customWidth="1"/>
    <col min="14" max="14" width="11.5703125" customWidth="1"/>
  </cols>
  <sheetData>
    <row r="1" spans="1:15" x14ac:dyDescent="0.2">
      <c r="A1" s="25" t="s">
        <v>14</v>
      </c>
      <c r="B1" s="4" t="s">
        <v>0</v>
      </c>
      <c r="C1" s="15" t="s">
        <v>18</v>
      </c>
      <c r="D1" s="7" t="s">
        <v>15</v>
      </c>
      <c r="E1" s="7" t="s">
        <v>10</v>
      </c>
      <c r="F1" s="7" t="s">
        <v>16</v>
      </c>
      <c r="G1" s="7" t="s">
        <v>12</v>
      </c>
      <c r="H1" s="7" t="s">
        <v>13</v>
      </c>
      <c r="I1" s="7" t="s">
        <v>17</v>
      </c>
      <c r="J1" s="7" t="s">
        <v>31</v>
      </c>
      <c r="K1" s="7" t="s">
        <v>48</v>
      </c>
      <c r="L1" s="7" t="s">
        <v>30</v>
      </c>
      <c r="M1" s="7" t="s">
        <v>27</v>
      </c>
      <c r="N1" s="7" t="s">
        <v>28</v>
      </c>
      <c r="O1" s="7" t="s">
        <v>29</v>
      </c>
    </row>
    <row r="2" spans="1:15" x14ac:dyDescent="0.2">
      <c r="A2" s="26">
        <v>1</v>
      </c>
      <c r="B2" s="5">
        <v>45490</v>
      </c>
      <c r="C2" s="8" t="s">
        <v>20</v>
      </c>
      <c r="D2" s="6">
        <v>5.9731800000000002</v>
      </c>
      <c r="E2" s="6">
        <v>5.9967499999999996</v>
      </c>
      <c r="F2" s="6">
        <v>6.0023600000000004</v>
      </c>
      <c r="G2" s="6">
        <f>LARGE(D2:F2,1)</f>
        <v>6.0023600000000004</v>
      </c>
      <c r="H2" s="6">
        <f>SMALL(D2:F2,1)</f>
        <v>5.9731800000000002</v>
      </c>
      <c r="I2" s="6">
        <f>AVERAGE(D2:F2)</f>
        <v>5.9907633333333337</v>
      </c>
      <c r="J2" s="6" t="s">
        <v>7</v>
      </c>
      <c r="K2" s="6" t="s">
        <v>7</v>
      </c>
      <c r="L2" s="7" t="s">
        <v>7</v>
      </c>
      <c r="M2" s="6" t="s">
        <v>7</v>
      </c>
      <c r="N2" s="3" t="s">
        <v>7</v>
      </c>
      <c r="O2" s="3" t="s">
        <v>7</v>
      </c>
    </row>
    <row r="3" spans="1:15" x14ac:dyDescent="0.2">
      <c r="A3" s="26">
        <v>2</v>
      </c>
      <c r="B3" s="5">
        <v>45491</v>
      </c>
      <c r="C3" s="8" t="s">
        <v>21</v>
      </c>
      <c r="D3" s="6">
        <v>6.00298</v>
      </c>
      <c r="E3" s="6">
        <v>6.0900600000000003</v>
      </c>
      <c r="F3" s="6">
        <v>6.0370799999999996</v>
      </c>
      <c r="G3" s="6">
        <f t="shared" ref="G3:G49" si="0">LARGE(D3:F3,1)</f>
        <v>6.0900600000000003</v>
      </c>
      <c r="H3" s="6">
        <f t="shared" ref="H3:H49" si="1">SMALL(D3:F3,1)</f>
        <v>6.00298</v>
      </c>
      <c r="I3" s="6">
        <f t="shared" ref="I3:I49" si="2">AVERAGE(D3:F3)</f>
        <v>6.0433733333333324</v>
      </c>
      <c r="J3" s="20">
        <f>(F3/F2-1)</f>
        <v>5.784391472687167E-3</v>
      </c>
      <c r="K3" s="20">
        <f>LN(F3/F2)</f>
        <v>5.7677261154164298E-3</v>
      </c>
      <c r="L3" s="7" t="s">
        <v>7</v>
      </c>
      <c r="M3" s="6" t="s">
        <v>7</v>
      </c>
      <c r="N3" s="3" t="s">
        <v>7</v>
      </c>
      <c r="O3" s="3" t="s">
        <v>7</v>
      </c>
    </row>
    <row r="4" spans="1:15" x14ac:dyDescent="0.2">
      <c r="A4" s="26">
        <v>3</v>
      </c>
      <c r="B4" s="5">
        <v>45492</v>
      </c>
      <c r="C4" s="8" t="s">
        <v>22</v>
      </c>
      <c r="D4" s="6">
        <v>6.0396299999999998</v>
      </c>
      <c r="E4" s="6">
        <v>6.0720099999999997</v>
      </c>
      <c r="F4" s="6">
        <v>6.0924699999999996</v>
      </c>
      <c r="G4" s="6">
        <f t="shared" si="0"/>
        <v>6.0924699999999996</v>
      </c>
      <c r="H4" s="6">
        <f t="shared" si="1"/>
        <v>6.0396299999999998</v>
      </c>
      <c r="I4" s="6">
        <f t="shared" si="2"/>
        <v>6.068036666666667</v>
      </c>
      <c r="J4" s="20">
        <f t="shared" ref="J4:J55" si="3">(F4/F3-1)</f>
        <v>9.1749653806145748E-3</v>
      </c>
      <c r="K4" s="20">
        <f t="shared" ref="K4:K55" si="4">LN(F4/F3)</f>
        <v>9.1331310765809699E-3</v>
      </c>
      <c r="L4" s="7" t="s">
        <v>7</v>
      </c>
      <c r="M4" s="6" t="s">
        <v>7</v>
      </c>
      <c r="N4" s="3" t="s">
        <v>7</v>
      </c>
      <c r="O4" s="3" t="s">
        <v>7</v>
      </c>
    </row>
    <row r="5" spans="1:15" x14ac:dyDescent="0.2">
      <c r="A5" s="26">
        <v>4</v>
      </c>
      <c r="B5" s="5">
        <v>45493</v>
      </c>
      <c r="C5" s="8" t="s">
        <v>23</v>
      </c>
      <c r="D5" s="6">
        <v>6.0924699999999996</v>
      </c>
      <c r="E5" s="6">
        <v>6.0924699999999996</v>
      </c>
      <c r="F5" s="6">
        <v>6.0924699999999996</v>
      </c>
      <c r="G5" s="6">
        <f t="shared" si="0"/>
        <v>6.0924699999999996</v>
      </c>
      <c r="H5" s="6">
        <f t="shared" si="1"/>
        <v>6.0924699999999996</v>
      </c>
      <c r="I5" s="6">
        <f t="shared" si="2"/>
        <v>6.0924699999999996</v>
      </c>
      <c r="J5" s="20">
        <f t="shared" si="3"/>
        <v>0</v>
      </c>
      <c r="K5" s="20">
        <f t="shared" si="4"/>
        <v>0</v>
      </c>
      <c r="L5" s="7" t="s">
        <v>7</v>
      </c>
      <c r="M5" s="6" t="s">
        <v>7</v>
      </c>
      <c r="N5" s="3" t="s">
        <v>7</v>
      </c>
      <c r="O5" s="3" t="s">
        <v>7</v>
      </c>
    </row>
    <row r="6" spans="1:15" x14ac:dyDescent="0.2">
      <c r="A6" s="26">
        <v>5</v>
      </c>
      <c r="B6" s="5">
        <v>45494</v>
      </c>
      <c r="C6" s="8" t="s">
        <v>24</v>
      </c>
      <c r="D6" s="6">
        <v>6.0924699999999996</v>
      </c>
      <c r="E6" s="6">
        <v>6.0924699999999996</v>
      </c>
      <c r="F6" s="6">
        <v>6.0363499999999997</v>
      </c>
      <c r="G6" s="6">
        <f t="shared" si="0"/>
        <v>6.0924699999999996</v>
      </c>
      <c r="H6" s="6">
        <f t="shared" si="1"/>
        <v>6.0363499999999997</v>
      </c>
      <c r="I6" s="6">
        <f t="shared" si="2"/>
        <v>6.073763333333333</v>
      </c>
      <c r="J6" s="20">
        <f t="shared" si="3"/>
        <v>-9.2113707576729764E-3</v>
      </c>
      <c r="K6" s="20">
        <f t="shared" si="4"/>
        <v>-9.2540577727872383E-3</v>
      </c>
      <c r="L6" s="7" t="s">
        <v>7</v>
      </c>
      <c r="M6" s="6" t="s">
        <v>7</v>
      </c>
      <c r="N6" s="3" t="s">
        <v>7</v>
      </c>
      <c r="O6" s="6">
        <f>AVERAGE(F2:F6)</f>
        <v>6.0521459999999987</v>
      </c>
    </row>
    <row r="7" spans="1:15" x14ac:dyDescent="0.2">
      <c r="A7" s="26">
        <v>6</v>
      </c>
      <c r="B7" s="5">
        <v>45495</v>
      </c>
      <c r="C7" s="8" t="s">
        <v>25</v>
      </c>
      <c r="D7" s="6">
        <v>6.0609000000000002</v>
      </c>
      <c r="E7" s="6">
        <v>6.06351</v>
      </c>
      <c r="F7" s="6">
        <v>6.0671900000000001</v>
      </c>
      <c r="G7" s="6">
        <f t="shared" si="0"/>
        <v>6.0671900000000001</v>
      </c>
      <c r="H7" s="6">
        <f t="shared" si="1"/>
        <v>6.0609000000000002</v>
      </c>
      <c r="I7" s="6">
        <f t="shared" si="2"/>
        <v>6.0638666666666667</v>
      </c>
      <c r="J7" s="20">
        <f t="shared" si="3"/>
        <v>5.1090476861017642E-3</v>
      </c>
      <c r="K7" s="20">
        <f t="shared" si="4"/>
        <v>5.09604078508022E-3</v>
      </c>
      <c r="L7" s="7" t="s">
        <v>7</v>
      </c>
      <c r="M7" s="6">
        <f>('2024_wise_usd'!F7*'2024_wise_desc'!$B$33)+'2024_wise_usd'!O6*(1-'2024_wise_desc'!$B$33)</f>
        <v>5.5608593333333332</v>
      </c>
      <c r="N7" s="3" t="s">
        <v>7</v>
      </c>
      <c r="O7" s="6">
        <f t="shared" ref="O7:O55" si="5">AVERAGE(F3:F7)</f>
        <v>6.0651119999999992</v>
      </c>
    </row>
    <row r="8" spans="1:15" x14ac:dyDescent="0.2">
      <c r="A8" s="26">
        <v>7</v>
      </c>
      <c r="B8" s="5">
        <v>45496</v>
      </c>
      <c r="C8" s="8" t="s">
        <v>26</v>
      </c>
      <c r="D8" s="6">
        <v>6.0692899999999996</v>
      </c>
      <c r="E8" s="6">
        <v>6.0613000000000001</v>
      </c>
      <c r="F8" s="6">
        <v>6.0602799999999997</v>
      </c>
      <c r="G8" s="6">
        <f t="shared" si="0"/>
        <v>6.0692899999999996</v>
      </c>
      <c r="H8" s="6">
        <f t="shared" si="1"/>
        <v>6.0602799999999997</v>
      </c>
      <c r="I8" s="6">
        <f t="shared" si="2"/>
        <v>6.0636233333333331</v>
      </c>
      <c r="J8" s="20">
        <f t="shared" si="3"/>
        <v>-1.1389127421426171E-3</v>
      </c>
      <c r="K8" s="20">
        <f t="shared" si="4"/>
        <v>-1.1395617961170864E-3</v>
      </c>
      <c r="L8" s="7" t="s">
        <v>7</v>
      </c>
      <c r="M8" s="6">
        <f>('2024_wise_usd'!F8*'2024_wise_desc'!$B$33)+'2024_wise_usd'!M7*(1-'2024_wise_desc'!$B$33)</f>
        <v>5.5694262222222228</v>
      </c>
      <c r="N8" s="3" t="s">
        <v>7</v>
      </c>
      <c r="O8" s="6">
        <f t="shared" si="5"/>
        <v>6.0697519999999994</v>
      </c>
    </row>
    <row r="9" spans="1:15" x14ac:dyDescent="0.2">
      <c r="A9" s="26">
        <v>8</v>
      </c>
      <c r="B9" s="5">
        <v>45497</v>
      </c>
      <c r="C9" s="8" t="s">
        <v>20</v>
      </c>
      <c r="D9" s="6">
        <v>6.1232899999999999</v>
      </c>
      <c r="E9" s="6">
        <v>6.1300400000000002</v>
      </c>
      <c r="F9" s="6">
        <v>6.1289499999999997</v>
      </c>
      <c r="G9" s="6">
        <f t="shared" si="0"/>
        <v>6.1300400000000002</v>
      </c>
      <c r="H9" s="6">
        <f t="shared" si="1"/>
        <v>6.1232899999999999</v>
      </c>
      <c r="I9" s="6">
        <f t="shared" si="2"/>
        <v>6.1274266666666675</v>
      </c>
      <c r="J9" s="20">
        <f t="shared" si="3"/>
        <v>1.1331159616387421E-2</v>
      </c>
      <c r="K9" s="20">
        <f t="shared" si="4"/>
        <v>1.1267442898360711E-2</v>
      </c>
      <c r="L9" s="7" t="s">
        <v>7</v>
      </c>
      <c r="M9" s="6">
        <f>('2024_wise_usd'!F9*'2024_wise_desc'!$B$33)+'2024_wise_usd'!M8*(1-'2024_wise_desc'!$B$33)</f>
        <v>5.5979674814814828</v>
      </c>
      <c r="N9" s="3" t="s">
        <v>7</v>
      </c>
      <c r="O9" s="6">
        <f t="shared" si="5"/>
        <v>6.0770479999999996</v>
      </c>
    </row>
    <row r="10" spans="1:15" x14ac:dyDescent="0.2">
      <c r="A10" s="26">
        <v>9</v>
      </c>
      <c r="B10" s="5">
        <v>45498</v>
      </c>
      <c r="C10" s="8" t="s">
        <v>21</v>
      </c>
      <c r="D10" s="6">
        <v>6.1245200000000004</v>
      </c>
      <c r="E10" s="6">
        <v>6.1251600000000002</v>
      </c>
      <c r="F10" s="6">
        <v>6.1287700000000003</v>
      </c>
      <c r="G10" s="6">
        <f t="shared" si="0"/>
        <v>6.1287700000000003</v>
      </c>
      <c r="H10" s="6">
        <f t="shared" si="1"/>
        <v>6.1245200000000004</v>
      </c>
      <c r="I10" s="6">
        <f t="shared" si="2"/>
        <v>6.12615</v>
      </c>
      <c r="J10" s="20">
        <f t="shared" si="3"/>
        <v>-2.9368815212982291E-5</v>
      </c>
      <c r="K10" s="20">
        <f t="shared" si="4"/>
        <v>-2.9369246485079786E-5</v>
      </c>
      <c r="L10" s="7" t="s">
        <v>7</v>
      </c>
      <c r="M10" s="6">
        <f>('2024_wise_usd'!F10*'2024_wise_desc'!$B$33)+'2024_wise_usd'!M9*(1-'2024_wise_desc'!$B$33)</f>
        <v>5.6137283209876561</v>
      </c>
      <c r="N10" s="3" t="s">
        <v>7</v>
      </c>
      <c r="O10" s="6">
        <f t="shared" si="5"/>
        <v>6.0843079999999992</v>
      </c>
    </row>
    <row r="11" spans="1:15" x14ac:dyDescent="0.2">
      <c r="A11" s="26">
        <v>10</v>
      </c>
      <c r="B11" s="5">
        <v>45499</v>
      </c>
      <c r="C11" s="8" t="s">
        <v>22</v>
      </c>
      <c r="D11" s="6">
        <v>6.1281999999999996</v>
      </c>
      <c r="E11" s="6">
        <v>6.1429999999999998</v>
      </c>
      <c r="F11" s="6">
        <v>6.1404699999999997</v>
      </c>
      <c r="G11" s="6">
        <f t="shared" si="0"/>
        <v>6.1429999999999998</v>
      </c>
      <c r="H11" s="6">
        <f t="shared" si="1"/>
        <v>6.1281999999999996</v>
      </c>
      <c r="I11" s="6">
        <f t="shared" si="2"/>
        <v>6.1372233333333339</v>
      </c>
      <c r="J11" s="20">
        <f t="shared" si="3"/>
        <v>1.9090290547694178E-3</v>
      </c>
      <c r="K11" s="20">
        <f t="shared" si="4"/>
        <v>1.9072091745714673E-3</v>
      </c>
      <c r="L11" s="7" t="s">
        <v>7</v>
      </c>
      <c r="M11" s="6">
        <f>('2024_wise_usd'!F11*'2024_wise_desc'!$B$33)+'2024_wise_usd'!M10*(1-'2024_wise_desc'!$B$33)</f>
        <v>5.6279188806584379</v>
      </c>
      <c r="N11" s="3" t="s">
        <v>7</v>
      </c>
      <c r="O11" s="6">
        <f t="shared" si="5"/>
        <v>6.1051319999999993</v>
      </c>
    </row>
    <row r="12" spans="1:15" x14ac:dyDescent="0.2">
      <c r="A12" s="26">
        <v>11</v>
      </c>
      <c r="B12" s="5">
        <v>45500</v>
      </c>
      <c r="C12" s="8" t="s">
        <v>23</v>
      </c>
      <c r="D12" s="6">
        <v>6.1404699999999997</v>
      </c>
      <c r="E12" s="6">
        <v>6.1404699999999997</v>
      </c>
      <c r="F12" s="6">
        <v>6.1404699999999997</v>
      </c>
      <c r="G12" s="6">
        <f t="shared" si="0"/>
        <v>6.1404699999999997</v>
      </c>
      <c r="H12" s="6">
        <f t="shared" si="1"/>
        <v>6.1404699999999997</v>
      </c>
      <c r="I12" s="6">
        <f t="shared" si="2"/>
        <v>6.1404699999999997</v>
      </c>
      <c r="J12" s="20">
        <f t="shared" si="3"/>
        <v>0</v>
      </c>
      <c r="K12" s="20">
        <f t="shared" si="4"/>
        <v>0</v>
      </c>
      <c r="L12" s="7" t="s">
        <v>7</v>
      </c>
      <c r="M12" s="6">
        <f>('2024_wise_usd'!F12*'2024_wise_desc'!$B$33)+'2024_wise_usd'!M11*(1-'2024_wise_desc'!$B$33)</f>
        <v>5.6373792537722922</v>
      </c>
      <c r="N12" s="3" t="s">
        <v>7</v>
      </c>
      <c r="O12" s="6">
        <f t="shared" si="5"/>
        <v>6.1197879999999998</v>
      </c>
    </row>
    <row r="13" spans="1:15" x14ac:dyDescent="0.2">
      <c r="A13" s="26">
        <v>12</v>
      </c>
      <c r="B13" s="5">
        <v>45501</v>
      </c>
      <c r="C13" s="8" t="s">
        <v>24</v>
      </c>
      <c r="D13" s="6">
        <v>6.1404699999999997</v>
      </c>
      <c r="E13" s="6">
        <v>6.1428500000000001</v>
      </c>
      <c r="F13" s="6">
        <v>6.1418600000000003</v>
      </c>
      <c r="G13" s="6">
        <f t="shared" si="0"/>
        <v>6.1428500000000001</v>
      </c>
      <c r="H13" s="6">
        <f t="shared" si="1"/>
        <v>6.1404699999999997</v>
      </c>
      <c r="I13" s="6">
        <f t="shared" si="2"/>
        <v>6.141726666666667</v>
      </c>
      <c r="J13" s="20">
        <f t="shared" si="3"/>
        <v>2.26367037051034E-4</v>
      </c>
      <c r="K13" s="20">
        <f t="shared" si="4"/>
        <v>2.2634141989914862E-4</v>
      </c>
      <c r="L13" s="7" t="s">
        <v>7</v>
      </c>
      <c r="M13" s="6">
        <f>('2024_wise_usd'!F13*'2024_wise_desc'!$B$33)+'2024_wise_usd'!M12*(1-'2024_wise_desc'!$B$33)</f>
        <v>5.6438561691815288</v>
      </c>
      <c r="N13" s="3" t="s">
        <v>7</v>
      </c>
      <c r="O13" s="6">
        <f t="shared" si="5"/>
        <v>6.1361040000000004</v>
      </c>
    </row>
    <row r="14" spans="1:15" x14ac:dyDescent="0.2">
      <c r="A14" s="26">
        <v>13</v>
      </c>
      <c r="B14" s="5">
        <v>45502</v>
      </c>
      <c r="C14" s="8" t="s">
        <v>25</v>
      </c>
      <c r="D14" s="6">
        <v>6.1089200000000003</v>
      </c>
      <c r="E14" s="6">
        <v>6.08887</v>
      </c>
      <c r="F14" s="6">
        <v>6.0749300000000002</v>
      </c>
      <c r="G14" s="6">
        <f t="shared" si="0"/>
        <v>6.1089200000000003</v>
      </c>
      <c r="H14" s="6">
        <f t="shared" si="1"/>
        <v>6.0749300000000002</v>
      </c>
      <c r="I14" s="6">
        <f t="shared" si="2"/>
        <v>6.0909066666666662</v>
      </c>
      <c r="J14" s="20">
        <f t="shared" si="3"/>
        <v>-1.0897350314074239E-2</v>
      </c>
      <c r="K14" s="20">
        <f t="shared" si="4"/>
        <v>-1.0957161354149427E-2</v>
      </c>
      <c r="L14" s="7" t="s">
        <v>7</v>
      </c>
      <c r="M14" s="6">
        <f>('2024_wise_usd'!F14*'2024_wise_desc'!$B$33)+'2024_wise_usd'!M13*(1-'2024_wise_desc'!$B$33)</f>
        <v>5.6345974461210195</v>
      </c>
      <c r="N14" s="3" t="s">
        <v>7</v>
      </c>
      <c r="O14" s="6">
        <f t="shared" si="5"/>
        <v>6.1253000000000002</v>
      </c>
    </row>
    <row r="15" spans="1:15" x14ac:dyDescent="0.2">
      <c r="A15" s="26">
        <v>14</v>
      </c>
      <c r="B15" s="5">
        <v>45503</v>
      </c>
      <c r="C15" s="8" t="s">
        <v>26</v>
      </c>
      <c r="D15" s="6">
        <v>6.1143400000000003</v>
      </c>
      <c r="E15" s="6">
        <v>6.0705400000000003</v>
      </c>
      <c r="F15" s="6">
        <v>6.0747400000000003</v>
      </c>
      <c r="G15" s="6">
        <f t="shared" si="0"/>
        <v>6.1143400000000003</v>
      </c>
      <c r="H15" s="6">
        <f t="shared" si="1"/>
        <v>6.0705400000000003</v>
      </c>
      <c r="I15" s="6">
        <f t="shared" si="2"/>
        <v>6.0865399999999994</v>
      </c>
      <c r="J15" s="20">
        <f t="shared" si="3"/>
        <v>-3.1276080547426588E-5</v>
      </c>
      <c r="K15" s="20">
        <f t="shared" si="4"/>
        <v>-3.1276569654232046E-5</v>
      </c>
      <c r="L15" s="7" t="s">
        <v>7</v>
      </c>
      <c r="M15" s="6">
        <f>('2024_wise_usd'!F15*'2024_wise_desc'!$B$33)+'2024_wise_usd'!M14*(1-'2024_wise_desc'!$B$33)</f>
        <v>5.6272482974140132</v>
      </c>
      <c r="N15" s="3" t="s">
        <v>7</v>
      </c>
      <c r="O15" s="6">
        <f t="shared" si="5"/>
        <v>6.1144939999999988</v>
      </c>
    </row>
    <row r="16" spans="1:15" x14ac:dyDescent="0.2">
      <c r="A16" s="26">
        <v>15</v>
      </c>
      <c r="B16" s="5">
        <v>45504</v>
      </c>
      <c r="C16" s="8" t="s">
        <v>20</v>
      </c>
      <c r="D16" s="6">
        <v>6.15245</v>
      </c>
      <c r="E16" s="6">
        <v>6.1144100000000003</v>
      </c>
      <c r="F16" s="6">
        <v>6.1261000000000001</v>
      </c>
      <c r="G16" s="6">
        <f t="shared" si="0"/>
        <v>6.15245</v>
      </c>
      <c r="H16" s="6">
        <f t="shared" si="1"/>
        <v>6.1144100000000003</v>
      </c>
      <c r="I16" s="6">
        <f t="shared" si="2"/>
        <v>6.1309866666666677</v>
      </c>
      <c r="J16" s="20">
        <f t="shared" si="3"/>
        <v>8.454682834162508E-3</v>
      </c>
      <c r="K16" s="20">
        <f t="shared" si="4"/>
        <v>8.4191421860150602E-3</v>
      </c>
      <c r="L16" s="7" t="s">
        <v>7</v>
      </c>
      <c r="M16" s="6">
        <f>('2024_wise_usd'!F16*'2024_wise_desc'!$B$33)+'2024_wise_usd'!M15*(1-'2024_wise_desc'!$B$33)</f>
        <v>5.6374655316093421</v>
      </c>
      <c r="N16" s="3" t="s">
        <v>7</v>
      </c>
      <c r="O16" s="6">
        <f t="shared" si="5"/>
        <v>6.1116200000000003</v>
      </c>
    </row>
    <row r="17" spans="1:15" x14ac:dyDescent="0.2">
      <c r="A17" s="26">
        <v>16</v>
      </c>
      <c r="B17" s="5">
        <v>45505</v>
      </c>
      <c r="C17" s="8" t="s">
        <v>21</v>
      </c>
      <c r="D17" s="6">
        <v>6.0955500000000002</v>
      </c>
      <c r="E17" s="6">
        <v>6.1876199999999999</v>
      </c>
      <c r="F17" s="6">
        <v>6.2071300000000003</v>
      </c>
      <c r="G17" s="6">
        <f t="shared" si="0"/>
        <v>6.2071300000000003</v>
      </c>
      <c r="H17" s="6">
        <f t="shared" si="1"/>
        <v>6.0955500000000002</v>
      </c>
      <c r="I17" s="6">
        <f t="shared" si="2"/>
        <v>6.1634333333333338</v>
      </c>
      <c r="J17" s="20">
        <f t="shared" si="3"/>
        <v>1.3227012291670004E-2</v>
      </c>
      <c r="K17" s="20">
        <f t="shared" si="4"/>
        <v>1.3140299164725281E-2</v>
      </c>
      <c r="L17" s="7" t="s">
        <v>7</v>
      </c>
      <c r="M17" s="6">
        <f>('2024_wise_usd'!F17*'2024_wise_desc'!$B$33)+'2024_wise_usd'!M16*(1-'2024_wise_desc'!$B$33)</f>
        <v>5.6757836877395622</v>
      </c>
      <c r="N17" s="3" t="s">
        <v>7</v>
      </c>
      <c r="O17" s="6">
        <f t="shared" si="5"/>
        <v>6.1249520000000004</v>
      </c>
    </row>
    <row r="18" spans="1:15" x14ac:dyDescent="0.2">
      <c r="A18" s="26">
        <v>17</v>
      </c>
      <c r="B18" s="5">
        <v>45506</v>
      </c>
      <c r="C18" s="8" t="s">
        <v>22</v>
      </c>
      <c r="D18" s="6">
        <v>6.2333999999999996</v>
      </c>
      <c r="E18" s="6">
        <v>6.23088</v>
      </c>
      <c r="F18" s="6">
        <v>6.2495700000000003</v>
      </c>
      <c r="G18" s="6">
        <f t="shared" si="0"/>
        <v>6.2495700000000003</v>
      </c>
      <c r="H18" s="6">
        <f t="shared" si="1"/>
        <v>6.23088</v>
      </c>
      <c r="I18" s="6">
        <f t="shared" si="2"/>
        <v>6.2379500000000005</v>
      </c>
      <c r="J18" s="20">
        <f t="shared" si="3"/>
        <v>6.8372983971658474E-3</v>
      </c>
      <c r="K18" s="20">
        <f t="shared" si="4"/>
        <v>6.8140300739142233E-3</v>
      </c>
      <c r="L18" s="7" t="s">
        <v>7</v>
      </c>
      <c r="M18" s="6">
        <f>('2024_wise_usd'!F18*'2024_wise_desc'!$B$33)+'2024_wise_usd'!M17*(1-'2024_wise_desc'!$B$33)</f>
        <v>5.6932124584930417</v>
      </c>
      <c r="N18" s="3" t="s">
        <v>7</v>
      </c>
      <c r="O18" s="6">
        <f t="shared" si="5"/>
        <v>6.1464939999999997</v>
      </c>
    </row>
    <row r="19" spans="1:15" x14ac:dyDescent="0.2">
      <c r="A19" s="26">
        <v>18</v>
      </c>
      <c r="B19" s="5">
        <v>45507</v>
      </c>
      <c r="C19" s="8" t="s">
        <v>23</v>
      </c>
      <c r="D19" s="6">
        <v>6.2495700000000003</v>
      </c>
      <c r="E19" s="6">
        <v>6.2495700000000003</v>
      </c>
      <c r="F19" s="6">
        <v>6.2495700000000003</v>
      </c>
      <c r="G19" s="6">
        <f t="shared" si="0"/>
        <v>6.2495700000000003</v>
      </c>
      <c r="H19" s="6">
        <f t="shared" si="1"/>
        <v>6.2495700000000003</v>
      </c>
      <c r="I19" s="6">
        <f t="shared" si="2"/>
        <v>6.2495700000000012</v>
      </c>
      <c r="J19" s="20">
        <f t="shared" si="3"/>
        <v>0</v>
      </c>
      <c r="K19" s="20">
        <f t="shared" si="4"/>
        <v>0</v>
      </c>
      <c r="L19" s="7" t="s">
        <v>7</v>
      </c>
      <c r="M19" s="6">
        <f>('2024_wise_usd'!F19*'2024_wise_desc'!$B$33)+'2024_wise_usd'!M18*(1-'2024_wise_desc'!$B$33)</f>
        <v>5.7048316389953619</v>
      </c>
      <c r="N19" s="3" t="s">
        <v>7</v>
      </c>
      <c r="O19" s="6">
        <f t="shared" si="5"/>
        <v>6.1814219999999995</v>
      </c>
    </row>
    <row r="20" spans="1:15" x14ac:dyDescent="0.2">
      <c r="A20" s="26">
        <v>19</v>
      </c>
      <c r="B20" s="5">
        <v>45508</v>
      </c>
      <c r="C20" s="8" t="s">
        <v>24</v>
      </c>
      <c r="D20" s="6">
        <v>6.2495700000000003</v>
      </c>
      <c r="E20" s="6">
        <v>6.2564099999999998</v>
      </c>
      <c r="F20" s="6">
        <v>6.25481</v>
      </c>
      <c r="G20" s="6">
        <f t="shared" si="0"/>
        <v>6.2564099999999998</v>
      </c>
      <c r="H20" s="6">
        <f t="shared" si="1"/>
        <v>6.2495700000000003</v>
      </c>
      <c r="I20" s="6">
        <f t="shared" si="2"/>
        <v>6.2535966666666667</v>
      </c>
      <c r="J20" s="20">
        <f t="shared" si="3"/>
        <v>8.3845768588863834E-4</v>
      </c>
      <c r="K20" s="20">
        <f t="shared" si="4"/>
        <v>8.3810637660139214E-4</v>
      </c>
      <c r="L20" s="7" t="s">
        <v>7</v>
      </c>
      <c r="M20" s="6">
        <f>('2024_wise_usd'!F20*'2024_wise_desc'!$B$33)+'2024_wise_usd'!M19*(1-'2024_wise_desc'!$B$33)</f>
        <v>5.7125877593302423</v>
      </c>
      <c r="N20" s="3" t="s">
        <v>7</v>
      </c>
      <c r="O20" s="6">
        <f t="shared" si="5"/>
        <v>6.2174359999999993</v>
      </c>
    </row>
    <row r="21" spans="1:15" x14ac:dyDescent="0.2">
      <c r="A21" s="26">
        <v>20</v>
      </c>
      <c r="B21" s="5">
        <v>45509</v>
      </c>
      <c r="C21" s="8" t="s">
        <v>25</v>
      </c>
      <c r="D21" s="6">
        <v>6.3701999999999996</v>
      </c>
      <c r="E21" s="6">
        <v>6.2915599999999996</v>
      </c>
      <c r="F21" s="6">
        <v>6.2695499999999997</v>
      </c>
      <c r="G21" s="6">
        <f t="shared" si="0"/>
        <v>6.3701999999999996</v>
      </c>
      <c r="H21" s="6">
        <f t="shared" si="1"/>
        <v>6.2695499999999997</v>
      </c>
      <c r="I21" s="6">
        <f t="shared" si="2"/>
        <v>6.3104366666666669</v>
      </c>
      <c r="J21" s="20">
        <f t="shared" si="3"/>
        <v>2.3565863711287882E-3</v>
      </c>
      <c r="K21" s="20">
        <f t="shared" si="4"/>
        <v>2.3538139762042691E-3</v>
      </c>
      <c r="L21" s="7" t="s">
        <v>7</v>
      </c>
      <c r="M21" s="6">
        <f>('2024_wise_usd'!F21*'2024_wise_desc'!$B$33)+'2024_wise_usd'!M20*(1-'2024_wise_desc'!$B$33)</f>
        <v>5.7160518395534954</v>
      </c>
      <c r="N21" s="6">
        <f t="shared" ref="N21:N55" si="6">AVERAGE(F2:F21)</f>
        <v>6.1287560000000001</v>
      </c>
      <c r="O21" s="6">
        <f t="shared" si="5"/>
        <v>6.2461260000000003</v>
      </c>
    </row>
    <row r="22" spans="1:15" x14ac:dyDescent="0.2">
      <c r="A22" s="26">
        <v>21</v>
      </c>
      <c r="B22" s="5">
        <v>45510</v>
      </c>
      <c r="C22" s="8" t="s">
        <v>26</v>
      </c>
      <c r="D22" s="6">
        <v>6.1828000000000003</v>
      </c>
      <c r="E22" s="6">
        <v>6.1848700000000001</v>
      </c>
      <c r="F22" s="6">
        <v>6.1767700000000003</v>
      </c>
      <c r="G22" s="6">
        <f t="shared" si="0"/>
        <v>6.1848700000000001</v>
      </c>
      <c r="H22" s="6">
        <f t="shared" si="1"/>
        <v>6.1767700000000003</v>
      </c>
      <c r="I22" s="6">
        <f t="shared" si="2"/>
        <v>6.1814800000000005</v>
      </c>
      <c r="J22" s="20">
        <f t="shared" si="3"/>
        <v>-1.4798510259906972E-2</v>
      </c>
      <c r="K22" s="20">
        <f t="shared" si="4"/>
        <v>-1.4909100617436404E-2</v>
      </c>
      <c r="L22" s="6">
        <f>('2024_wise_usd'!F22*'2024_wise_desc'!$B$32)+'2024_wise_usd'!N21*(1-'2024_wise_desc'!$B$32)</f>
        <v>5.6394063095238094</v>
      </c>
      <c r="M22" s="6">
        <f>('2024_wise_usd'!F22*'2024_wise_desc'!$B$33)+'2024_wise_usd'!M21*(1-'2024_wise_desc'!$B$33)</f>
        <v>5.6964212263689973</v>
      </c>
      <c r="N22" s="6">
        <f t="shared" si="6"/>
        <v>6.1374765</v>
      </c>
      <c r="O22" s="6">
        <f t="shared" si="5"/>
        <v>6.2400539999999998</v>
      </c>
    </row>
    <row r="23" spans="1:15" x14ac:dyDescent="0.2">
      <c r="A23" s="26">
        <v>22</v>
      </c>
      <c r="B23" s="5">
        <v>45511</v>
      </c>
      <c r="C23" s="8" t="s">
        <v>20</v>
      </c>
      <c r="D23" s="6">
        <v>6.1179699999999997</v>
      </c>
      <c r="E23" s="6">
        <v>6.1429999999999998</v>
      </c>
      <c r="F23" s="6">
        <v>6.1602499999999996</v>
      </c>
      <c r="G23" s="6">
        <f t="shared" si="0"/>
        <v>6.1602499999999996</v>
      </c>
      <c r="H23" s="6">
        <f t="shared" si="1"/>
        <v>6.1179699999999997</v>
      </c>
      <c r="I23" s="6">
        <f t="shared" si="2"/>
        <v>6.1404066666666663</v>
      </c>
      <c r="J23" s="20">
        <f t="shared" si="3"/>
        <v>-2.6745370153009596E-3</v>
      </c>
      <c r="K23" s="20">
        <f t="shared" si="4"/>
        <v>-2.6781199793633006E-3</v>
      </c>
      <c r="L23" s="6">
        <f>('2024_wise_usd'!F23*'2024_wise_desc'!$B$32)+'2024_wise_usd'!L22*(1-'2024_wise_desc'!$B$32)</f>
        <v>5.6392142800453513</v>
      </c>
      <c r="M23" s="6">
        <f>('2024_wise_usd'!F23*'2024_wise_desc'!$B$33)+'2024_wise_usd'!M22*(1-'2024_wise_desc'!$B$33)</f>
        <v>5.6767441509126648</v>
      </c>
      <c r="N23" s="6">
        <f t="shared" si="6"/>
        <v>6.1436350000000015</v>
      </c>
      <c r="O23" s="6">
        <f t="shared" si="5"/>
        <v>6.2221900000000003</v>
      </c>
    </row>
    <row r="24" spans="1:15" x14ac:dyDescent="0.2">
      <c r="A24" s="26">
        <v>23</v>
      </c>
      <c r="B24" s="5">
        <v>45512</v>
      </c>
      <c r="C24" s="8" t="s">
        <v>21</v>
      </c>
      <c r="D24" s="6">
        <v>6.1177400000000004</v>
      </c>
      <c r="E24" s="6">
        <v>6.0851300000000004</v>
      </c>
      <c r="F24" s="6">
        <v>6.0570500000000003</v>
      </c>
      <c r="G24" s="6">
        <f t="shared" si="0"/>
        <v>6.1177400000000004</v>
      </c>
      <c r="H24" s="6">
        <f t="shared" si="1"/>
        <v>6.0570500000000003</v>
      </c>
      <c r="I24" s="6">
        <f t="shared" si="2"/>
        <v>6.0866400000000001</v>
      </c>
      <c r="J24" s="20">
        <f t="shared" si="3"/>
        <v>-1.6752566860111062E-2</v>
      </c>
      <c r="K24" s="20">
        <f t="shared" si="4"/>
        <v>-1.6894478261076592E-2</v>
      </c>
      <c r="L24" s="6">
        <f>('2024_wise_usd'!F24*'2024_wise_desc'!$B$32)+'2024_wise_usd'!L23*(1-'2024_wise_desc'!$B$32)</f>
        <v>5.6304805390886514</v>
      </c>
      <c r="M24" s="6">
        <f>('2024_wise_usd'!F24*'2024_wise_desc'!$B$33)+'2024_wise_usd'!M23*(1-'2024_wise_desc'!$B$33)</f>
        <v>5.6336661006084441</v>
      </c>
      <c r="N24" s="6">
        <f t="shared" si="6"/>
        <v>6.1418640000000018</v>
      </c>
      <c r="O24" s="6">
        <f t="shared" si="5"/>
        <v>6.1836859999999998</v>
      </c>
    </row>
    <row r="25" spans="1:15" x14ac:dyDescent="0.2">
      <c r="A25" s="26">
        <v>24</v>
      </c>
      <c r="B25" s="5">
        <v>45513</v>
      </c>
      <c r="C25" s="8" t="s">
        <v>22</v>
      </c>
      <c r="D25" s="6">
        <v>6.0171000000000001</v>
      </c>
      <c r="E25" s="6">
        <v>6.0211600000000001</v>
      </c>
      <c r="F25" s="6">
        <v>6.0135500000000004</v>
      </c>
      <c r="G25" s="6">
        <f t="shared" si="0"/>
        <v>6.0211600000000001</v>
      </c>
      <c r="H25" s="6">
        <f t="shared" si="1"/>
        <v>6.0135500000000004</v>
      </c>
      <c r="I25" s="6">
        <f t="shared" si="2"/>
        <v>6.0172700000000008</v>
      </c>
      <c r="J25" s="20">
        <f t="shared" si="3"/>
        <v>-7.1817138706136152E-3</v>
      </c>
      <c r="K25" s="20">
        <f t="shared" si="4"/>
        <v>-7.2076265170169136E-3</v>
      </c>
      <c r="L25" s="6">
        <f>('2024_wise_usd'!F25*'2024_wise_desc'!$B$32)+'2024_wise_usd'!L24*(1-'2024_wise_desc'!$B$32)</f>
        <v>5.6188823925087794</v>
      </c>
      <c r="M25" s="6">
        <f>('2024_wise_usd'!F25*'2024_wise_desc'!$B$33)+'2024_wise_usd'!M24*(1-'2024_wise_desc'!$B$33)</f>
        <v>5.5920107337389631</v>
      </c>
      <c r="N25" s="6">
        <f t="shared" si="6"/>
        <v>6.1379180000000009</v>
      </c>
      <c r="O25" s="6">
        <f t="shared" si="5"/>
        <v>6.1354339999999992</v>
      </c>
    </row>
    <row r="26" spans="1:15" x14ac:dyDescent="0.2">
      <c r="A26" s="26">
        <v>25</v>
      </c>
      <c r="B26" s="5">
        <v>45514</v>
      </c>
      <c r="C26" s="8" t="s">
        <v>23</v>
      </c>
      <c r="D26" s="6">
        <v>6.0135500000000004</v>
      </c>
      <c r="E26" s="6">
        <v>6.0135500000000004</v>
      </c>
      <c r="F26" s="6">
        <v>6.0135500000000004</v>
      </c>
      <c r="G26" s="6">
        <f t="shared" si="0"/>
        <v>6.0135500000000004</v>
      </c>
      <c r="H26" s="6">
        <f t="shared" si="1"/>
        <v>6.0135500000000004</v>
      </c>
      <c r="I26" s="6">
        <f t="shared" si="2"/>
        <v>6.0135499999999995</v>
      </c>
      <c r="J26" s="20">
        <f t="shared" si="3"/>
        <v>0</v>
      </c>
      <c r="K26" s="20">
        <f t="shared" si="4"/>
        <v>0</v>
      </c>
      <c r="L26" s="6">
        <f>('2024_wise_usd'!F26*'2024_wise_desc'!$B$32)+'2024_wise_usd'!L25*(1-'2024_wise_desc'!$B$32)</f>
        <v>5.608388831317467</v>
      </c>
      <c r="M26" s="6">
        <f>('2024_wise_usd'!F26*'2024_wise_desc'!$B$33)+'2024_wise_usd'!M25*(1-'2024_wise_desc'!$B$33)</f>
        <v>5.5642404891593094</v>
      </c>
      <c r="N26" s="6">
        <f t="shared" si="6"/>
        <v>6.1367780000000014</v>
      </c>
      <c r="O26" s="6">
        <f t="shared" si="5"/>
        <v>6.0842340000000004</v>
      </c>
    </row>
    <row r="27" spans="1:15" x14ac:dyDescent="0.2">
      <c r="A27" s="26">
        <v>26</v>
      </c>
      <c r="B27" s="5">
        <v>45515</v>
      </c>
      <c r="C27" s="8" t="s">
        <v>24</v>
      </c>
      <c r="D27" s="6">
        <v>6.0078100000000001</v>
      </c>
      <c r="E27" s="6">
        <v>6.0093300000000003</v>
      </c>
      <c r="F27" s="6">
        <v>6.0075200000000004</v>
      </c>
      <c r="G27" s="6">
        <f t="shared" si="0"/>
        <v>6.0093300000000003</v>
      </c>
      <c r="H27" s="6">
        <f t="shared" si="1"/>
        <v>6.0075200000000004</v>
      </c>
      <c r="I27" s="6">
        <f t="shared" si="2"/>
        <v>6.0082200000000006</v>
      </c>
      <c r="J27" s="20">
        <f t="shared" si="3"/>
        <v>-1.0027354890206341E-3</v>
      </c>
      <c r="K27" s="20">
        <f t="shared" si="4"/>
        <v>-1.0032385645803667E-3</v>
      </c>
      <c r="L27" s="6">
        <f>('2024_wise_usd'!F27*'2024_wise_desc'!$B$32)+'2024_wise_usd'!L26*(1-'2024_wise_desc'!$B$32)</f>
        <v>5.5974794188110408</v>
      </c>
      <c r="M27" s="6">
        <f>('2024_wise_usd'!F27*'2024_wise_desc'!$B$33)+'2024_wise_usd'!M26*(1-'2024_wise_desc'!$B$33)</f>
        <v>5.54077365943954</v>
      </c>
      <c r="N27" s="6">
        <f t="shared" si="6"/>
        <v>6.1337945000000005</v>
      </c>
      <c r="O27" s="6">
        <f t="shared" si="5"/>
        <v>6.0503839999999993</v>
      </c>
    </row>
    <row r="28" spans="1:15" x14ac:dyDescent="0.2">
      <c r="A28" s="26">
        <v>27</v>
      </c>
      <c r="B28" s="5">
        <v>45516</v>
      </c>
      <c r="C28" s="8" t="s">
        <v>25</v>
      </c>
      <c r="D28" s="6">
        <v>6.0078100000000001</v>
      </c>
      <c r="E28" s="6">
        <v>6.0093300000000003</v>
      </c>
      <c r="F28" s="6">
        <v>6.0075200000000004</v>
      </c>
      <c r="G28" s="6">
        <f t="shared" si="0"/>
        <v>6.0093300000000003</v>
      </c>
      <c r="H28" s="6">
        <f t="shared" si="1"/>
        <v>6.0075200000000004</v>
      </c>
      <c r="I28" s="6">
        <f t="shared" si="2"/>
        <v>6.0082200000000006</v>
      </c>
      <c r="J28" s="20">
        <f t="shared" si="3"/>
        <v>0</v>
      </c>
      <c r="K28" s="20">
        <f t="shared" si="4"/>
        <v>0</v>
      </c>
      <c r="L28" s="6">
        <f>('2024_wise_usd'!F28*'2024_wise_desc'!$B$32)+'2024_wise_usd'!L27*(1-'2024_wise_desc'!$B$32)</f>
        <v>5.5876089979718939</v>
      </c>
      <c r="M28" s="6">
        <f>('2024_wise_usd'!F28*'2024_wise_desc'!$B$33)+'2024_wise_usd'!M27*(1-'2024_wise_desc'!$B$33)</f>
        <v>5.5251291062930266</v>
      </c>
      <c r="N28" s="6">
        <f t="shared" si="6"/>
        <v>6.1311565000000003</v>
      </c>
      <c r="O28" s="6">
        <f t="shared" si="5"/>
        <v>6.019838</v>
      </c>
    </row>
    <row r="29" spans="1:15" x14ac:dyDescent="0.2">
      <c r="A29" s="26">
        <v>28</v>
      </c>
      <c r="B29" s="5">
        <v>45517</v>
      </c>
      <c r="C29" s="8" t="s">
        <v>26</v>
      </c>
      <c r="D29" s="6">
        <v>6.0146800000000002</v>
      </c>
      <c r="E29" s="6">
        <v>5.9917600000000002</v>
      </c>
      <c r="F29" s="6">
        <v>5.9986600000000001</v>
      </c>
      <c r="G29" s="6">
        <f t="shared" si="0"/>
        <v>6.0146800000000002</v>
      </c>
      <c r="H29" s="6">
        <f t="shared" si="1"/>
        <v>5.9917600000000002</v>
      </c>
      <c r="I29" s="6">
        <f t="shared" si="2"/>
        <v>6.0017000000000005</v>
      </c>
      <c r="J29" s="20">
        <f t="shared" si="3"/>
        <v>-1.4748182278211397E-3</v>
      </c>
      <c r="K29" s="20">
        <f t="shared" si="4"/>
        <v>-1.4759068426947188E-3</v>
      </c>
      <c r="L29" s="6">
        <f>('2024_wise_usd'!F29*'2024_wise_desc'!$B$32)+'2024_wise_usd'!L28*(1-'2024_wise_desc'!$B$32)</f>
        <v>5.5751976648317143</v>
      </c>
      <c r="M29" s="6">
        <f>('2024_wise_usd'!F29*'2024_wise_desc'!$B$33)+'2024_wise_usd'!M28*(1-'2024_wise_desc'!$B$33)</f>
        <v>5.5025160708620184</v>
      </c>
      <c r="N29" s="6">
        <f t="shared" si="6"/>
        <v>6.1246419999999997</v>
      </c>
      <c r="O29" s="6">
        <f t="shared" si="5"/>
        <v>6.0081600000000002</v>
      </c>
    </row>
    <row r="30" spans="1:15" x14ac:dyDescent="0.2">
      <c r="A30" s="26">
        <v>29</v>
      </c>
      <c r="B30" s="5">
        <v>45518</v>
      </c>
      <c r="C30" s="8" t="s">
        <v>20</v>
      </c>
      <c r="D30" s="6">
        <v>6.0144599999999997</v>
      </c>
      <c r="E30" s="6">
        <v>6.0229699999999999</v>
      </c>
      <c r="F30" s="6">
        <v>6.0214800000000004</v>
      </c>
      <c r="G30" s="6">
        <f t="shared" si="0"/>
        <v>6.0229699999999999</v>
      </c>
      <c r="H30" s="6">
        <f t="shared" si="1"/>
        <v>6.0144599999999997</v>
      </c>
      <c r="I30" s="6">
        <f t="shared" si="2"/>
        <v>6.019636666666667</v>
      </c>
      <c r="J30" s="20">
        <f t="shared" si="3"/>
        <v>3.8041829341886046E-3</v>
      </c>
      <c r="K30" s="20">
        <f t="shared" si="4"/>
        <v>3.7969653292255034E-3</v>
      </c>
      <c r="L30" s="6">
        <f>('2024_wise_usd'!F30*'2024_wise_desc'!$B$32)+'2024_wise_usd'!L29*(1-'2024_wise_desc'!$B$32)</f>
        <v>5.5652369348477411</v>
      </c>
      <c r="M30" s="6">
        <f>('2024_wise_usd'!F30*'2024_wise_desc'!$B$33)+'2024_wise_usd'!M29*(1-'2024_wise_desc'!$B$33)</f>
        <v>5.4918807139080128</v>
      </c>
      <c r="N30" s="6">
        <f t="shared" si="6"/>
        <v>6.1192774999999999</v>
      </c>
      <c r="O30" s="6">
        <f t="shared" si="5"/>
        <v>6.0097460000000007</v>
      </c>
    </row>
    <row r="31" spans="1:15" x14ac:dyDescent="0.2">
      <c r="A31" s="26">
        <v>30</v>
      </c>
      <c r="B31" s="5">
        <v>45519</v>
      </c>
      <c r="C31" s="8" t="s">
        <v>21</v>
      </c>
      <c r="D31" s="6">
        <v>5.9838699999999996</v>
      </c>
      <c r="E31" s="6">
        <v>6.0173199999999998</v>
      </c>
      <c r="F31" s="6">
        <v>6.0248200000000001</v>
      </c>
      <c r="G31" s="6">
        <f t="shared" si="0"/>
        <v>6.0248200000000001</v>
      </c>
      <c r="H31" s="6">
        <f t="shared" si="1"/>
        <v>5.9838699999999996</v>
      </c>
      <c r="I31" s="6">
        <f t="shared" si="2"/>
        <v>6.0086699999999995</v>
      </c>
      <c r="J31" s="20">
        <f t="shared" si="3"/>
        <v>5.5468090901245048E-4</v>
      </c>
      <c r="K31" s="20">
        <f t="shared" si="4"/>
        <v>5.545271304197777E-4</v>
      </c>
      <c r="L31" s="6">
        <f>('2024_wise_usd'!F31*'2024_wise_desc'!$B$32)+'2024_wise_usd'!L30*(1-'2024_wise_desc'!$B$32)</f>
        <v>5.5577229410527185</v>
      </c>
      <c r="M31" s="6">
        <f>('2024_wise_usd'!F31*'2024_wise_desc'!$B$33)+'2024_wise_usd'!M30*(1-'2024_wise_desc'!$B$33)</f>
        <v>5.4900338092720089</v>
      </c>
      <c r="N31" s="6">
        <f t="shared" si="6"/>
        <v>6.1134950000000003</v>
      </c>
      <c r="O31" s="6">
        <f t="shared" si="5"/>
        <v>6.0120000000000005</v>
      </c>
    </row>
    <row r="32" spans="1:15" x14ac:dyDescent="0.2">
      <c r="A32" s="26">
        <v>31</v>
      </c>
      <c r="B32" s="5">
        <v>45520</v>
      </c>
      <c r="C32" s="8" t="s">
        <v>22</v>
      </c>
      <c r="D32" s="6">
        <v>6.0010300000000001</v>
      </c>
      <c r="E32" s="6">
        <v>6.0262700000000002</v>
      </c>
      <c r="F32" s="6">
        <v>6.03376</v>
      </c>
      <c r="G32" s="6">
        <f t="shared" si="0"/>
        <v>6.03376</v>
      </c>
      <c r="H32" s="6">
        <f t="shared" si="1"/>
        <v>6.0010300000000001</v>
      </c>
      <c r="I32" s="6">
        <f t="shared" si="2"/>
        <v>6.0203533333333334</v>
      </c>
      <c r="J32" s="20">
        <f t="shared" si="3"/>
        <v>1.4838617585255509E-3</v>
      </c>
      <c r="K32" s="20">
        <f t="shared" si="4"/>
        <v>1.4827619235339693E-3</v>
      </c>
      <c r="L32" s="6">
        <f>('2024_wise_usd'!F32*'2024_wise_desc'!$B$32)+'2024_wise_usd'!L31*(1-'2024_wise_desc'!$B$32)</f>
        <v>5.5495150419048409</v>
      </c>
      <c r="M32" s="6">
        <f>('2024_wise_usd'!F32*'2024_wise_desc'!$B$33)+'2024_wise_usd'!M31*(1-'2024_wise_desc'!$B$33)</f>
        <v>5.4838692061813399</v>
      </c>
      <c r="N32" s="6">
        <f t="shared" si="6"/>
        <v>6.1081595000000002</v>
      </c>
      <c r="O32" s="6">
        <f t="shared" si="5"/>
        <v>6.0172480000000004</v>
      </c>
    </row>
    <row r="33" spans="1:15" x14ac:dyDescent="0.2">
      <c r="A33" s="26">
        <v>32</v>
      </c>
      <c r="B33" s="5">
        <v>45521</v>
      </c>
      <c r="C33" s="8" t="s">
        <v>23</v>
      </c>
      <c r="D33" s="6">
        <v>6.03376</v>
      </c>
      <c r="E33" s="6">
        <v>6.03376</v>
      </c>
      <c r="F33" s="6">
        <v>6.03376</v>
      </c>
      <c r="G33" s="6">
        <f t="shared" si="0"/>
        <v>6.03376</v>
      </c>
      <c r="H33" s="6">
        <f t="shared" si="1"/>
        <v>6.03376</v>
      </c>
      <c r="I33" s="6">
        <f t="shared" si="2"/>
        <v>6.03376</v>
      </c>
      <c r="J33" s="20">
        <f t="shared" si="3"/>
        <v>0</v>
      </c>
      <c r="K33" s="20">
        <f>LN(F33/F32)</f>
        <v>0</v>
      </c>
      <c r="L33" s="6">
        <f>('2024_wise_usd'!F33*'2024_wise_desc'!$B$32)+'2024_wise_usd'!L32*(1-'2024_wise_desc'!$B$32)</f>
        <v>5.5420888474377135</v>
      </c>
      <c r="M33" s="6">
        <f>('2024_wise_usd'!F33*'2024_wise_desc'!$B$33)+'2024_wise_usd'!M32*(1-'2024_wise_desc'!$B$33)</f>
        <v>5.4797594707875605</v>
      </c>
      <c r="N33" s="6">
        <f t="shared" si="6"/>
        <v>6.1027544999999996</v>
      </c>
      <c r="O33" s="6">
        <f t="shared" si="5"/>
        <v>6.0224960000000012</v>
      </c>
    </row>
    <row r="34" spans="1:15" x14ac:dyDescent="0.2">
      <c r="A34" s="26">
        <v>33</v>
      </c>
      <c r="B34" s="5">
        <v>45522</v>
      </c>
      <c r="C34" s="8" t="s">
        <v>24</v>
      </c>
      <c r="D34" s="6">
        <v>6.03376</v>
      </c>
      <c r="E34" s="6">
        <v>6.03376</v>
      </c>
      <c r="F34" s="6">
        <v>6.0332999999999997</v>
      </c>
      <c r="G34" s="6">
        <f t="shared" si="0"/>
        <v>6.03376</v>
      </c>
      <c r="H34" s="6">
        <f t="shared" si="1"/>
        <v>6.0332999999999997</v>
      </c>
      <c r="I34" s="6">
        <f t="shared" si="2"/>
        <v>6.0336066666666666</v>
      </c>
      <c r="J34" s="20">
        <f t="shared" si="3"/>
        <v>-7.6237702527182094E-5</v>
      </c>
      <c r="K34" s="20">
        <f t="shared" si="4"/>
        <v>-7.6240608768536451E-5</v>
      </c>
      <c r="L34" s="6">
        <f>('2024_wise_usd'!F34*'2024_wise_desc'!$B$32)+'2024_wise_usd'!L33*(1-'2024_wise_desc'!$B$32)</f>
        <v>5.5351661000626935</v>
      </c>
      <c r="M34" s="6">
        <f>('2024_wise_usd'!F34*'2024_wise_desc'!$B$33)+'2024_wise_usd'!M33*(1-'2024_wise_desc'!$B$33)</f>
        <v>5.4763063138583741</v>
      </c>
      <c r="N34" s="6">
        <f t="shared" si="6"/>
        <v>6.1006729999999987</v>
      </c>
      <c r="O34" s="6">
        <f t="shared" si="5"/>
        <v>6.0294240000000006</v>
      </c>
    </row>
    <row r="35" spans="1:15" x14ac:dyDescent="0.2">
      <c r="A35" s="26">
        <v>34</v>
      </c>
      <c r="B35" s="5">
        <v>45523</v>
      </c>
      <c r="C35" s="8" t="s">
        <v>25</v>
      </c>
      <c r="D35" s="6">
        <v>5.9958999999999998</v>
      </c>
      <c r="E35" s="6">
        <v>5.9989999999999997</v>
      </c>
      <c r="F35" s="6">
        <v>5.9932999999999996</v>
      </c>
      <c r="G35" s="6">
        <f t="shared" si="0"/>
        <v>5.9989999999999997</v>
      </c>
      <c r="H35" s="6">
        <f t="shared" si="1"/>
        <v>5.9932999999999996</v>
      </c>
      <c r="I35" s="6">
        <f t="shared" si="2"/>
        <v>5.9960666666666667</v>
      </c>
      <c r="J35" s="20">
        <f t="shared" si="3"/>
        <v>-6.6298708832644992E-3</v>
      </c>
      <c r="K35" s="20">
        <f t="shared" si="4"/>
        <v>-6.651946101893149E-3</v>
      </c>
      <c r="L35" s="6">
        <f>('2024_wise_usd'!F35*'2024_wise_desc'!$B$32)+'2024_wise_usd'!L34*(1-'2024_wise_desc'!$B$32)</f>
        <v>5.522902661961484</v>
      </c>
      <c r="M35" s="6">
        <f>('2024_wise_usd'!F35*'2024_wise_desc'!$B$33)+'2024_wise_usd'!M34*(1-'2024_wise_desc'!$B$33)</f>
        <v>5.4530042092389159</v>
      </c>
      <c r="N35" s="6">
        <f t="shared" si="6"/>
        <v>6.0966010000000006</v>
      </c>
      <c r="O35" s="6">
        <f t="shared" si="5"/>
        <v>6.0237880000000006</v>
      </c>
    </row>
    <row r="36" spans="1:15" x14ac:dyDescent="0.2">
      <c r="A36" s="26">
        <v>35</v>
      </c>
      <c r="B36" s="5">
        <v>45524</v>
      </c>
      <c r="C36" s="8" t="s">
        <v>26</v>
      </c>
      <c r="D36" s="6">
        <v>6.0391000000000004</v>
      </c>
      <c r="E36" s="6">
        <v>6.1021000000000001</v>
      </c>
      <c r="F36" s="6">
        <v>6.0941000000000001</v>
      </c>
      <c r="G36" s="6">
        <f t="shared" si="0"/>
        <v>6.1021000000000001</v>
      </c>
      <c r="H36" s="6">
        <f t="shared" si="1"/>
        <v>6.0391000000000004</v>
      </c>
      <c r="I36" s="6">
        <f t="shared" si="2"/>
        <v>6.0784333333333338</v>
      </c>
      <c r="J36" s="20">
        <f t="shared" si="3"/>
        <v>1.6818780972085667E-2</v>
      </c>
      <c r="K36" s="20">
        <f t="shared" si="4"/>
        <v>1.6678911387441705E-2</v>
      </c>
      <c r="L36" s="6">
        <f>('2024_wise_usd'!F36*'2024_wise_desc'!$B$32)+'2024_wise_usd'!L35*(1-'2024_wise_desc'!$B$32)</f>
        <v>5.5187785989175335</v>
      </c>
      <c r="M36" s="6">
        <f>('2024_wise_usd'!F36*'2024_wise_desc'!$B$33)+'2024_wise_usd'!M35*(1-'2024_wise_desc'!$B$33)</f>
        <v>5.4618694728259438</v>
      </c>
      <c r="N36" s="6">
        <f t="shared" si="6"/>
        <v>6.0950010000000008</v>
      </c>
      <c r="O36" s="6">
        <f t="shared" si="5"/>
        <v>6.0376439999999993</v>
      </c>
    </row>
    <row r="37" spans="1:15" x14ac:dyDescent="0.2">
      <c r="A37" s="26">
        <v>36</v>
      </c>
      <c r="B37" s="5">
        <v>45525</v>
      </c>
      <c r="C37" s="8" t="s">
        <v>20</v>
      </c>
      <c r="D37" s="6">
        <v>6.0796000000000001</v>
      </c>
      <c r="E37" s="6">
        <v>6.1125999999999996</v>
      </c>
      <c r="F37" s="6">
        <v>6.1108000000000002</v>
      </c>
      <c r="G37" s="6">
        <f t="shared" si="0"/>
        <v>6.1125999999999996</v>
      </c>
      <c r="H37" s="6">
        <f t="shared" si="1"/>
        <v>6.0796000000000001</v>
      </c>
      <c r="I37" s="6">
        <f t="shared" si="2"/>
        <v>6.101</v>
      </c>
      <c r="J37" s="20">
        <f t="shared" si="3"/>
        <v>2.7403554257396934E-3</v>
      </c>
      <c r="K37" s="20">
        <f t="shared" si="4"/>
        <v>2.7366074973525865E-3</v>
      </c>
      <c r="L37" s="6">
        <f>('2024_wise_usd'!F37*'2024_wise_desc'!$B$32)+'2024_wise_usd'!L36*(1-'2024_wise_desc'!$B$32)</f>
        <v>5.5154377799730065</v>
      </c>
      <c r="M37" s="6">
        <f>('2024_wise_usd'!F37*'2024_wise_desc'!$B$33)+'2024_wise_usd'!M36*(1-'2024_wise_desc'!$B$33)</f>
        <v>5.4691463152172961</v>
      </c>
      <c r="N37" s="6">
        <f t="shared" si="6"/>
        <v>6.0901845000000003</v>
      </c>
      <c r="O37" s="6">
        <f t="shared" si="5"/>
        <v>6.0530520000000001</v>
      </c>
    </row>
    <row r="38" spans="1:15" x14ac:dyDescent="0.2">
      <c r="A38" s="26">
        <v>37</v>
      </c>
      <c r="B38" s="5">
        <v>45526</v>
      </c>
      <c r="C38" s="8" t="s">
        <v>21</v>
      </c>
      <c r="D38" s="6">
        <v>6.1086999999999998</v>
      </c>
      <c r="E38" s="6">
        <v>6.2092999999999998</v>
      </c>
      <c r="F38" s="6">
        <v>6.2225999999999999</v>
      </c>
      <c r="G38" s="6">
        <f t="shared" si="0"/>
        <v>6.2225999999999999</v>
      </c>
      <c r="H38" s="6">
        <f t="shared" si="1"/>
        <v>6.1086999999999998</v>
      </c>
      <c r="I38" s="6">
        <f t="shared" si="2"/>
        <v>6.1801999999999992</v>
      </c>
      <c r="J38" s="20">
        <f t="shared" si="3"/>
        <v>1.8295476860640036E-2</v>
      </c>
      <c r="K38" s="20">
        <f t="shared" si="4"/>
        <v>1.8130128332175657E-2</v>
      </c>
      <c r="L38" s="6">
        <f>('2024_wise_usd'!F38*'2024_wise_desc'!$B$32)+'2024_wise_usd'!L37*(1-'2024_wise_desc'!$B$32)</f>
        <v>5.5227389437851011</v>
      </c>
      <c r="M38" s="6">
        <f>('2024_wise_usd'!F38*'2024_wise_desc'!$B$33)+'2024_wise_usd'!M37*(1-'2024_wise_desc'!$B$33)</f>
        <v>5.5101308768115311</v>
      </c>
      <c r="N38" s="6">
        <f t="shared" si="6"/>
        <v>6.0888360000000006</v>
      </c>
      <c r="O38" s="6">
        <f t="shared" si="5"/>
        <v>6.0908199999999999</v>
      </c>
    </row>
    <row r="39" spans="1:15" x14ac:dyDescent="0.2">
      <c r="A39" s="26">
        <v>38</v>
      </c>
      <c r="B39" s="5">
        <v>45527</v>
      </c>
      <c r="C39" s="8" t="s">
        <v>22</v>
      </c>
      <c r="D39" s="6">
        <v>6.1725000000000003</v>
      </c>
      <c r="E39" s="6">
        <v>6.1323999999999996</v>
      </c>
      <c r="F39" s="6">
        <v>6.1401700000000003</v>
      </c>
      <c r="G39" s="6">
        <f t="shared" si="0"/>
        <v>6.1725000000000003</v>
      </c>
      <c r="H39" s="6">
        <f t="shared" si="1"/>
        <v>6.1323999999999996</v>
      </c>
      <c r="I39" s="6">
        <f t="shared" si="2"/>
        <v>6.1483566666666674</v>
      </c>
      <c r="J39" s="20">
        <f t="shared" si="3"/>
        <v>-1.3246874296917621E-2</v>
      </c>
      <c r="K39" s="20">
        <f t="shared" si="4"/>
        <v>-1.3335396769424506E-2</v>
      </c>
      <c r="L39" s="6">
        <f>('2024_wise_usd'!F39*'2024_wise_desc'!$B$32)+'2024_wise_usd'!L38*(1-'2024_wise_desc'!$B$32)</f>
        <v>5.5192352348531868</v>
      </c>
      <c r="M39" s="6">
        <f>('2024_wise_usd'!F39*'2024_wise_desc'!$B$33)+'2024_wise_usd'!M38*(1-'2024_wise_desc'!$B$33)</f>
        <v>5.5020705845410207</v>
      </c>
      <c r="N39" s="6">
        <f t="shared" si="6"/>
        <v>6.0833659999999998</v>
      </c>
      <c r="O39" s="6">
        <f t="shared" si="5"/>
        <v>6.1121940000000006</v>
      </c>
    </row>
    <row r="40" spans="1:15" x14ac:dyDescent="0.2">
      <c r="A40" s="26">
        <v>39</v>
      </c>
      <c r="B40" s="5">
        <v>45528</v>
      </c>
      <c r="C40" s="8" t="s">
        <v>23</v>
      </c>
      <c r="D40" s="6">
        <v>6.1401700000000003</v>
      </c>
      <c r="E40" s="6">
        <v>6.1401700000000003</v>
      </c>
      <c r="F40" s="6">
        <v>6.1401700000000003</v>
      </c>
      <c r="G40" s="6">
        <f t="shared" si="0"/>
        <v>6.1401700000000003</v>
      </c>
      <c r="H40" s="6">
        <f t="shared" si="1"/>
        <v>6.1401700000000003</v>
      </c>
      <c r="I40" s="6">
        <f t="shared" si="2"/>
        <v>6.1401700000000003</v>
      </c>
      <c r="J40" s="20">
        <f t="shared" si="3"/>
        <v>0</v>
      </c>
      <c r="K40" s="20">
        <f t="shared" si="4"/>
        <v>0</v>
      </c>
      <c r="L40" s="6">
        <f>('2024_wise_usd'!F40*'2024_wise_desc'!$B$32)+'2024_wise_usd'!L39*(1-'2024_wise_desc'!$B$32)</f>
        <v>5.5160652124862164</v>
      </c>
      <c r="M40" s="6">
        <f>('2024_wise_usd'!F40*'2024_wise_desc'!$B$33)+'2024_wise_usd'!M39*(1-'2024_wise_desc'!$B$33)</f>
        <v>5.4966970563606807</v>
      </c>
      <c r="N40" s="6">
        <f t="shared" si="6"/>
        <v>6.0776339999999998</v>
      </c>
      <c r="O40" s="6">
        <f t="shared" si="5"/>
        <v>6.1415680000000012</v>
      </c>
    </row>
    <row r="41" spans="1:15" x14ac:dyDescent="0.2">
      <c r="A41" s="26">
        <v>40</v>
      </c>
      <c r="B41" s="5">
        <v>45529</v>
      </c>
      <c r="C41" s="8" t="s">
        <v>24</v>
      </c>
      <c r="D41" s="6">
        <v>6.1401700000000003</v>
      </c>
      <c r="E41" s="6">
        <v>6.1401700000000003</v>
      </c>
      <c r="F41" s="6">
        <v>6.1395999999999997</v>
      </c>
      <c r="G41" s="6">
        <f t="shared" si="0"/>
        <v>6.1401700000000003</v>
      </c>
      <c r="H41" s="6">
        <f t="shared" si="1"/>
        <v>6.1395999999999997</v>
      </c>
      <c r="I41" s="6">
        <f t="shared" si="2"/>
        <v>6.1399800000000004</v>
      </c>
      <c r="J41" s="20">
        <f t="shared" si="3"/>
        <v>-9.2831305973706257E-5</v>
      </c>
      <c r="K41" s="20">
        <f t="shared" si="4"/>
        <v>-9.2835615066071833E-5</v>
      </c>
      <c r="L41" s="6">
        <f>('2024_wise_usd'!F41*'2024_wise_desc'!$B$32)+'2024_wise_usd'!L40*(1-'2024_wise_desc'!$B$32)</f>
        <v>5.5131970970113384</v>
      </c>
      <c r="M41" s="6">
        <f>('2024_wise_usd'!F41*'2024_wise_desc'!$B$33)+'2024_wise_usd'!M40*(1-'2024_wise_desc'!$B$33)</f>
        <v>5.4931147042404538</v>
      </c>
      <c r="N41" s="6">
        <f t="shared" si="6"/>
        <v>6.0711364999999997</v>
      </c>
      <c r="O41" s="6">
        <f t="shared" si="5"/>
        <v>6.1506680000000005</v>
      </c>
    </row>
    <row r="42" spans="1:15" x14ac:dyDescent="0.2">
      <c r="A42" s="26">
        <v>41</v>
      </c>
      <c r="B42" s="5">
        <v>45530</v>
      </c>
      <c r="C42" s="8" t="s">
        <v>25</v>
      </c>
      <c r="D42" s="6">
        <v>6.1208999999999998</v>
      </c>
      <c r="E42" s="6">
        <v>6.1284999999999998</v>
      </c>
      <c r="F42" s="6">
        <v>6.1401000000000003</v>
      </c>
      <c r="G42" s="6">
        <f t="shared" si="0"/>
        <v>6.1401000000000003</v>
      </c>
      <c r="H42" s="6">
        <f t="shared" si="1"/>
        <v>6.1208999999999998</v>
      </c>
      <c r="I42" s="6">
        <f t="shared" si="2"/>
        <v>6.129833333333333</v>
      </c>
      <c r="J42" s="20">
        <f t="shared" si="3"/>
        <v>8.1438530197486259E-5</v>
      </c>
      <c r="K42" s="20">
        <f t="shared" si="4"/>
        <v>8.1435214260414704E-5</v>
      </c>
      <c r="L42" s="6">
        <f>('2024_wise_usd'!F42*'2024_wise_desc'!$B$32)+'2024_wise_usd'!L41*(1-'2024_wise_desc'!$B$32)</f>
        <v>5.5116735639626393</v>
      </c>
      <c r="M42" s="6">
        <f>('2024_wise_usd'!F42*'2024_wise_desc'!$B$33)+'2024_wise_usd'!M41*(1-'2024_wise_desc'!$B$33)</f>
        <v>5.4944764694936366</v>
      </c>
      <c r="N42" s="6">
        <f t="shared" si="6"/>
        <v>6.0693029999999997</v>
      </c>
      <c r="O42" s="6">
        <f t="shared" si="5"/>
        <v>6.1565280000000007</v>
      </c>
    </row>
    <row r="43" spans="1:15" x14ac:dyDescent="0.2">
      <c r="A43" s="26">
        <v>42</v>
      </c>
      <c r="B43" s="5">
        <v>45531</v>
      </c>
      <c r="C43" s="8" t="s">
        <v>26</v>
      </c>
      <c r="D43" s="6">
        <v>6.1345000000000001</v>
      </c>
      <c r="E43" s="6">
        <v>6.1538000000000004</v>
      </c>
      <c r="F43" s="6">
        <v>6.1562000000000001</v>
      </c>
      <c r="G43" s="6">
        <f t="shared" si="0"/>
        <v>6.1562000000000001</v>
      </c>
      <c r="H43" s="6">
        <f t="shared" si="1"/>
        <v>6.1345000000000001</v>
      </c>
      <c r="I43" s="6">
        <f t="shared" si="2"/>
        <v>6.1481666666666657</v>
      </c>
      <c r="J43" s="20">
        <f t="shared" si="3"/>
        <v>2.6221071318055511E-3</v>
      </c>
      <c r="K43" s="20">
        <f t="shared" si="4"/>
        <v>2.6186754064921806E-3</v>
      </c>
      <c r="L43" s="6">
        <f>('2024_wise_usd'!F43*'2024_wise_desc'!$B$32)+'2024_wise_usd'!L42*(1-'2024_wise_desc'!$B$32)</f>
        <v>5.5114570340614355</v>
      </c>
      <c r="M43" s="6">
        <f>('2024_wise_usd'!F43*'2024_wise_desc'!$B$33)+'2024_wise_usd'!M42*(1-'2024_wise_desc'!$B$33)</f>
        <v>5.4994509796624245</v>
      </c>
      <c r="N43" s="6">
        <f t="shared" si="6"/>
        <v>6.0691005000000002</v>
      </c>
      <c r="O43" s="6">
        <f t="shared" si="5"/>
        <v>6.1432479999999998</v>
      </c>
    </row>
    <row r="44" spans="1:15" x14ac:dyDescent="0.2">
      <c r="A44" s="26">
        <v>43</v>
      </c>
      <c r="B44" s="5">
        <v>45532</v>
      </c>
      <c r="C44" s="8" t="s">
        <v>20</v>
      </c>
      <c r="D44" s="6">
        <v>6.1444999999999999</v>
      </c>
      <c r="E44" s="6">
        <v>6.1733000000000002</v>
      </c>
      <c r="F44" s="6">
        <v>6.1912000000000003</v>
      </c>
      <c r="G44" s="6">
        <f t="shared" si="0"/>
        <v>6.1912000000000003</v>
      </c>
      <c r="H44" s="6">
        <f t="shared" si="1"/>
        <v>6.1444999999999999</v>
      </c>
      <c r="I44" s="6">
        <f t="shared" si="2"/>
        <v>6.1696666666666671</v>
      </c>
      <c r="J44" s="20">
        <f t="shared" si="3"/>
        <v>5.6853253630486655E-3</v>
      </c>
      <c r="K44" s="20">
        <f t="shared" si="4"/>
        <v>5.6692248962437724E-3</v>
      </c>
      <c r="L44" s="6">
        <f>('2024_wise_usd'!F44*'2024_wise_desc'!$B$32)+'2024_wise_usd'!L43*(1-'2024_wise_desc'!$B$32)</f>
        <v>5.5164039831984413</v>
      </c>
      <c r="M44" s="6">
        <f>('2024_wise_usd'!F44*'2024_wise_desc'!$B$33)+'2024_wise_usd'!M43*(1-'2024_wise_desc'!$B$33)</f>
        <v>5.5207673197749498</v>
      </c>
      <c r="N44" s="6">
        <f t="shared" si="6"/>
        <v>6.0758079999999994</v>
      </c>
      <c r="O44" s="6">
        <f t="shared" si="5"/>
        <v>6.1534540000000009</v>
      </c>
    </row>
    <row r="45" spans="1:15" x14ac:dyDescent="0.2">
      <c r="A45" s="26">
        <v>44</v>
      </c>
      <c r="B45" s="5">
        <v>45533</v>
      </c>
      <c r="C45" s="8" t="s">
        <v>21</v>
      </c>
      <c r="D45" s="6">
        <v>6.2511999999999999</v>
      </c>
      <c r="E45" s="6">
        <v>6.2274000000000003</v>
      </c>
      <c r="F45" s="6">
        <v>6.2314999999999996</v>
      </c>
      <c r="G45" s="6">
        <f t="shared" si="0"/>
        <v>6.2511999999999999</v>
      </c>
      <c r="H45" s="6">
        <f t="shared" si="1"/>
        <v>6.2274000000000003</v>
      </c>
      <c r="I45" s="6">
        <f t="shared" si="2"/>
        <v>6.2366999999999999</v>
      </c>
      <c r="J45" s="20">
        <f t="shared" si="3"/>
        <v>6.5092389197569656E-3</v>
      </c>
      <c r="K45" s="20">
        <f t="shared" si="4"/>
        <v>6.4881453101820752E-3</v>
      </c>
      <c r="L45" s="6">
        <f>('2024_wise_usd'!F45*'2024_wise_desc'!$B$32)+'2024_wise_usd'!L44*(1-'2024_wise_desc'!$B$32)</f>
        <v>5.5271178895604942</v>
      </c>
      <c r="M45" s="6">
        <f>('2024_wise_usd'!F45*'2024_wise_desc'!$B$33)+'2024_wise_usd'!M44*(1-'2024_wise_desc'!$B$33)</f>
        <v>5.5568115465166334</v>
      </c>
      <c r="N45" s="6">
        <f t="shared" si="6"/>
        <v>6.086705499999999</v>
      </c>
      <c r="O45" s="6">
        <f t="shared" si="5"/>
        <v>6.1717199999999997</v>
      </c>
    </row>
    <row r="46" spans="1:15" x14ac:dyDescent="0.2">
      <c r="A46" s="26">
        <v>45</v>
      </c>
      <c r="B46" s="5">
        <v>45534</v>
      </c>
      <c r="C46" s="8" t="s">
        <v>22</v>
      </c>
      <c r="D46" s="6">
        <v>6.2614000000000001</v>
      </c>
      <c r="E46" s="6">
        <v>6.2282000000000002</v>
      </c>
      <c r="F46" s="6">
        <v>6.1933699999999998</v>
      </c>
      <c r="G46" s="6">
        <f t="shared" si="0"/>
        <v>6.2614000000000001</v>
      </c>
      <c r="H46" s="6">
        <f t="shared" si="1"/>
        <v>6.1933699999999998</v>
      </c>
      <c r="I46" s="6">
        <f t="shared" si="2"/>
        <v>6.2276566666666655</v>
      </c>
      <c r="J46" s="20">
        <f t="shared" si="3"/>
        <v>-6.1189119794591296E-3</v>
      </c>
      <c r="K46" s="20">
        <f t="shared" si="4"/>
        <v>-6.1377092397804254E-3</v>
      </c>
      <c r="L46" s="6">
        <f>('2024_wise_usd'!F46*'2024_wise_desc'!$B$32)+'2024_wise_usd'!L45*(1-'2024_wise_desc'!$B$32)</f>
        <v>5.5346666619833043</v>
      </c>
      <c r="M46" s="6">
        <f>('2024_wise_usd'!F46*'2024_wise_desc'!$B$33)+'2024_wise_usd'!M45*(1-'2024_wise_desc'!$B$33)</f>
        <v>5.5733343643444222</v>
      </c>
      <c r="N46" s="6">
        <f t="shared" si="6"/>
        <v>6.0956964999999999</v>
      </c>
      <c r="O46" s="6">
        <f t="shared" si="5"/>
        <v>6.1824740000000009</v>
      </c>
    </row>
    <row r="47" spans="1:15" x14ac:dyDescent="0.2">
      <c r="A47" s="26">
        <v>46</v>
      </c>
      <c r="B47" s="5">
        <v>45535</v>
      </c>
      <c r="C47" s="8" t="s">
        <v>23</v>
      </c>
      <c r="D47" s="6">
        <v>6.1933699999999998</v>
      </c>
      <c r="E47" s="6">
        <v>6.1933699999999998</v>
      </c>
      <c r="F47" s="6">
        <v>6.1933699999999998</v>
      </c>
      <c r="G47" s="6">
        <f t="shared" si="0"/>
        <v>6.1933699999999998</v>
      </c>
      <c r="H47" s="6">
        <f t="shared" si="1"/>
        <v>6.1933699999999998</v>
      </c>
      <c r="I47" s="6">
        <f t="shared" si="2"/>
        <v>6.1933699999999989</v>
      </c>
      <c r="J47" s="20">
        <f t="shared" si="3"/>
        <v>0</v>
      </c>
      <c r="K47" s="20">
        <f t="shared" si="4"/>
        <v>0</v>
      </c>
      <c r="L47" s="6">
        <f>('2024_wise_usd'!F47*'2024_wise_desc'!$B$32)+'2024_wise_usd'!L46*(1-'2024_wise_desc'!$B$32)</f>
        <v>5.5414965036991797</v>
      </c>
      <c r="M47" s="6">
        <f>('2024_wise_usd'!F47*'2024_wise_desc'!$B$33)+'2024_wise_usd'!M46*(1-'2024_wise_desc'!$B$33)</f>
        <v>5.5843495762296147</v>
      </c>
      <c r="N47" s="6">
        <f t="shared" si="6"/>
        <v>6.1049889999999989</v>
      </c>
      <c r="O47" s="6">
        <f t="shared" si="5"/>
        <v>6.1931279999999997</v>
      </c>
    </row>
    <row r="48" spans="1:15" x14ac:dyDescent="0.2">
      <c r="A48" s="26">
        <v>47</v>
      </c>
      <c r="B48" s="5">
        <v>45536</v>
      </c>
      <c r="C48" s="8" t="s">
        <v>24</v>
      </c>
      <c r="D48" s="6">
        <v>6.1933699999999998</v>
      </c>
      <c r="E48" s="6">
        <v>6.1933699999999998</v>
      </c>
      <c r="F48" s="6">
        <v>6.2034399999999996</v>
      </c>
      <c r="G48" s="6">
        <f t="shared" si="0"/>
        <v>6.2034399999999996</v>
      </c>
      <c r="H48" s="6">
        <f t="shared" si="1"/>
        <v>6.1933699999999998</v>
      </c>
      <c r="I48" s="6">
        <f t="shared" si="2"/>
        <v>6.1967266666666667</v>
      </c>
      <c r="J48" s="20">
        <f>(F48/F47-1)</f>
        <v>1.6259322469027726E-3</v>
      </c>
      <c r="K48" s="20">
        <f t="shared" si="4"/>
        <v>1.6246118501237229E-3</v>
      </c>
      <c r="L48" s="6">
        <f>('2024_wise_usd'!F48*'2024_wise_desc'!$B$32)+'2024_wise_usd'!L47*(1-'2024_wise_desc'!$B$32)</f>
        <v>5.5481815985849723</v>
      </c>
      <c r="M48" s="6">
        <f>('2024_wise_usd'!F48*'2024_wise_desc'!$B$33)+'2024_wise_usd'!M47*(1-'2024_wise_desc'!$B$33)</f>
        <v>5.5934630508197438</v>
      </c>
      <c r="N48" s="6">
        <f t="shared" si="6"/>
        <v>6.1147849999999995</v>
      </c>
      <c r="O48" s="6">
        <f t="shared" si="5"/>
        <v>6.2025760000000005</v>
      </c>
    </row>
    <row r="49" spans="1:15" x14ac:dyDescent="0.2">
      <c r="A49" s="26">
        <v>48</v>
      </c>
      <c r="B49" s="5">
        <v>45537</v>
      </c>
      <c r="C49" s="8" t="s">
        <v>25</v>
      </c>
      <c r="D49">
        <v>6.2514799999999999</v>
      </c>
      <c r="E49">
        <v>6.2182700000000004</v>
      </c>
      <c r="F49">
        <v>6.2155399999999998</v>
      </c>
      <c r="G49" s="6">
        <f t="shared" si="0"/>
        <v>6.2514799999999999</v>
      </c>
      <c r="H49" s="6">
        <f t="shared" si="1"/>
        <v>6.2155399999999998</v>
      </c>
      <c r="I49" s="6">
        <f t="shared" si="2"/>
        <v>6.2284300000000004</v>
      </c>
      <c r="J49" s="20">
        <f t="shared" si="3"/>
        <v>1.950530673303863E-3</v>
      </c>
      <c r="K49" s="20">
        <f t="shared" si="4"/>
        <v>1.9486308583804973E-3</v>
      </c>
      <c r="L49" s="6">
        <f>('2024_wise_usd'!F49*'2024_wise_desc'!$B$32)+'2024_wise_usd'!L48*(1-'2024_wise_desc'!$B$32)</f>
        <v>5.5546938272911657</v>
      </c>
      <c r="M49" s="6">
        <f>('2024_wise_usd'!F49*'2024_wise_desc'!$B$33)+'2024_wise_usd'!M48*(1-'2024_wise_desc'!$B$33)</f>
        <v>5.6011620338798291</v>
      </c>
      <c r="N49" s="6">
        <f t="shared" si="6"/>
        <v>6.125629</v>
      </c>
      <c r="O49" s="6">
        <f t="shared" si="5"/>
        <v>6.2074440000000006</v>
      </c>
    </row>
    <row r="50" spans="1:15" x14ac:dyDescent="0.2">
      <c r="A50" s="26">
        <v>49</v>
      </c>
      <c r="B50" s="5">
        <v>45538</v>
      </c>
      <c r="C50" s="8" t="s">
        <v>26</v>
      </c>
      <c r="D50">
        <v>6.2251500000000002</v>
      </c>
      <c r="E50">
        <v>6.2280600000000002</v>
      </c>
      <c r="F50">
        <v>6.2437500000000004</v>
      </c>
      <c r="G50" s="6">
        <f t="shared" ref="G50" si="7">LARGE(D50:F50,1)</f>
        <v>6.2437500000000004</v>
      </c>
      <c r="H50" s="6">
        <f t="shared" ref="H50" si="8">SMALL(D50:F50,1)</f>
        <v>6.2251500000000002</v>
      </c>
      <c r="I50" s="6">
        <f t="shared" ref="I50" si="9">AVERAGE(D50:F50)</f>
        <v>6.2323200000000005</v>
      </c>
      <c r="J50" s="20">
        <f t="shared" si="3"/>
        <v>4.5386241581584219E-3</v>
      </c>
      <c r="K50" s="20">
        <f t="shared" si="4"/>
        <v>4.5283556617084289E-3</v>
      </c>
      <c r="L50" s="6">
        <f>('2024_wise_usd'!F50*'2024_wise_desc'!$B$32)+'2024_wise_usd'!L49*(1-'2024_wise_desc'!$B$32)</f>
        <v>5.5636953675491494</v>
      </c>
      <c r="M50" s="6">
        <f>('2024_wise_usd'!F50*'2024_wise_desc'!$B$33)+'2024_wise_usd'!M49*(1-'2024_wise_desc'!$B$33)</f>
        <v>5.6171780225865531</v>
      </c>
      <c r="N50" s="6">
        <f t="shared" si="6"/>
        <v>6.1367424999999995</v>
      </c>
      <c r="O50" s="6">
        <f t="shared" si="5"/>
        <v>6.2098940000000002</v>
      </c>
    </row>
    <row r="51" spans="1:15" x14ac:dyDescent="0.2">
      <c r="A51" s="26">
        <v>50</v>
      </c>
      <c r="B51" s="5">
        <v>45539</v>
      </c>
      <c r="C51" s="8" t="s">
        <v>20</v>
      </c>
      <c r="D51">
        <v>6.2382799999999996</v>
      </c>
      <c r="E51">
        <v>6.2497699999999998</v>
      </c>
      <c r="F51">
        <v>6.2532800000000002</v>
      </c>
      <c r="G51" s="6">
        <f t="shared" ref="G51" si="10">LARGE(D51:F51,1)</f>
        <v>6.2532800000000002</v>
      </c>
      <c r="H51" s="6">
        <f t="shared" ref="H51" si="11">SMALL(D51:F51,1)</f>
        <v>6.2382799999999996</v>
      </c>
      <c r="I51" s="6">
        <f t="shared" ref="I51" si="12">AVERAGE(D51:F51)</f>
        <v>6.2471099999999993</v>
      </c>
      <c r="J51" s="20">
        <f t="shared" si="3"/>
        <v>1.5263263263263216E-3</v>
      </c>
      <c r="K51" s="20">
        <f t="shared" si="4"/>
        <v>1.5251626742238443E-3</v>
      </c>
      <c r="L51" s="6">
        <f>('2024_wise_usd'!F51*'2024_wise_desc'!$B$32)+'2024_wise_usd'!L50*(1-'2024_wise_desc'!$B$32)</f>
        <v>5.5712958087349449</v>
      </c>
      <c r="M51" s="6">
        <f>('2024_wise_usd'!F51*'2024_wise_desc'!$B$33)+'2024_wise_usd'!M50*(1-'2024_wise_desc'!$B$33)</f>
        <v>5.6259520150577025</v>
      </c>
      <c r="N51" s="6">
        <f t="shared" si="6"/>
        <v>6.1481655000000002</v>
      </c>
      <c r="O51" s="6">
        <f t="shared" si="5"/>
        <v>6.221876</v>
      </c>
    </row>
    <row r="52" spans="1:15" x14ac:dyDescent="0.2">
      <c r="A52" s="26">
        <v>51</v>
      </c>
      <c r="B52" s="5">
        <v>45540</v>
      </c>
      <c r="C52" s="8" t="s">
        <v>21</v>
      </c>
      <c r="D52">
        <v>6.22342</v>
      </c>
      <c r="E52">
        <v>6.1868999999999996</v>
      </c>
      <c r="F52">
        <v>6.1872999999999996</v>
      </c>
      <c r="G52" s="6">
        <f t="shared" ref="G52:G54" si="13">LARGE(D52:F52,1)</f>
        <v>6.22342</v>
      </c>
      <c r="H52" s="6">
        <f t="shared" ref="H52:H54" si="14">SMALL(D52:F52,1)</f>
        <v>6.1868999999999996</v>
      </c>
      <c r="I52" s="6">
        <f t="shared" ref="I52:I54" si="15">AVERAGE(D52:F52)</f>
        <v>6.1992066666666661</v>
      </c>
      <c r="J52" s="20">
        <f t="shared" si="3"/>
        <v>-1.0551262697336528E-2</v>
      </c>
      <c r="K52" s="20">
        <f t="shared" si="4"/>
        <v>-1.0607321948872012E-2</v>
      </c>
      <c r="L52" s="6">
        <f>('2024_wise_usd'!F52*'2024_wise_desc'!$B$32)+'2024_wise_usd'!L51*(1-'2024_wise_desc'!$B$32)</f>
        <v>5.5710676364744742</v>
      </c>
      <c r="M52" s="6">
        <f>('2024_wise_usd'!F52*'2024_wise_desc'!$B$33)+'2024_wise_usd'!M51*(1-'2024_wise_desc'!$B$33)</f>
        <v>5.6069346767051353</v>
      </c>
      <c r="N52" s="6">
        <f t="shared" si="6"/>
        <v>6.1558425000000003</v>
      </c>
      <c r="O52" s="6">
        <f t="shared" si="5"/>
        <v>6.2206619999999999</v>
      </c>
    </row>
    <row r="53" spans="1:15" x14ac:dyDescent="0.2">
      <c r="A53" s="26">
        <v>52</v>
      </c>
      <c r="B53" s="5">
        <v>45541</v>
      </c>
      <c r="C53" s="8" t="s">
        <v>22</v>
      </c>
      <c r="D53">
        <v>6.1641300000000001</v>
      </c>
      <c r="E53">
        <v>6.1978099999999996</v>
      </c>
      <c r="F53">
        <v>6.2072099999999999</v>
      </c>
      <c r="G53" s="6">
        <f t="shared" si="13"/>
        <v>6.2072099999999999</v>
      </c>
      <c r="H53" s="6">
        <f t="shared" si="14"/>
        <v>6.1641300000000001</v>
      </c>
      <c r="I53" s="6">
        <f t="shared" si="15"/>
        <v>6.1897166666666665</v>
      </c>
      <c r="J53" s="20">
        <f t="shared" si="3"/>
        <v>3.2178817901185042E-3</v>
      </c>
      <c r="K53" s="20">
        <f t="shared" si="4"/>
        <v>3.2127154885757867E-3</v>
      </c>
      <c r="L53" s="6">
        <f>('2024_wise_usd'!F53*'2024_wise_desc'!$B$32)+'2024_wise_usd'!L52*(1-'2024_wise_desc'!$B$32)</f>
        <v>5.5737650044292861</v>
      </c>
      <c r="M53" s="6">
        <f>('2024_wise_usd'!F53*'2024_wise_desc'!$B$33)+'2024_wise_usd'!M52*(1-'2024_wise_desc'!$B$33)</f>
        <v>5.6044197844700907</v>
      </c>
      <c r="N53" s="6">
        <f t="shared" si="6"/>
        <v>6.1645149999999997</v>
      </c>
      <c r="O53" s="6">
        <f t="shared" si="5"/>
        <v>6.2214159999999996</v>
      </c>
    </row>
    <row r="54" spans="1:15" x14ac:dyDescent="0.2">
      <c r="A54" s="26">
        <v>53</v>
      </c>
      <c r="B54" s="5">
        <v>45542</v>
      </c>
      <c r="C54" s="8" t="s">
        <v>23</v>
      </c>
      <c r="D54">
        <v>6.2072099999999999</v>
      </c>
      <c r="E54">
        <v>6.2072099999999999</v>
      </c>
      <c r="F54">
        <v>6.2072099999999999</v>
      </c>
      <c r="G54" s="6">
        <f t="shared" si="13"/>
        <v>6.2072099999999999</v>
      </c>
      <c r="H54" s="6">
        <f t="shared" si="14"/>
        <v>6.2072099999999999</v>
      </c>
      <c r="I54" s="6">
        <f t="shared" si="15"/>
        <v>6.2072099999999999</v>
      </c>
      <c r="J54" s="20">
        <f t="shared" si="3"/>
        <v>0</v>
      </c>
      <c r="K54" s="20">
        <f t="shared" si="4"/>
        <v>0</v>
      </c>
      <c r="L54" s="6">
        <f>('2024_wise_usd'!F54*'2024_wise_desc'!$B$32)+'2024_wise_usd'!L53*(1-'2024_wise_desc'!$B$32)</f>
        <v>5.5762054801979257</v>
      </c>
      <c r="M54" s="6">
        <f>('2024_wise_usd'!F54*'2024_wise_desc'!$B$33)+'2024_wise_usd'!M53*(1-'2024_wise_desc'!$B$33)</f>
        <v>5.602743189646727</v>
      </c>
      <c r="N54" s="6">
        <f t="shared" si="6"/>
        <v>6.1732105000000015</v>
      </c>
      <c r="O54" s="6">
        <f t="shared" si="5"/>
        <v>6.2197499999999994</v>
      </c>
    </row>
    <row r="55" spans="1:15" x14ac:dyDescent="0.2">
      <c r="A55" s="26">
        <v>54</v>
      </c>
      <c r="B55" s="5">
        <v>45543</v>
      </c>
      <c r="C55" s="8" t="s">
        <v>24</v>
      </c>
      <c r="D55">
        <v>6.2072099999999999</v>
      </c>
      <c r="E55">
        <v>6.2072099999999999</v>
      </c>
      <c r="F55">
        <v>6.2069400000000003</v>
      </c>
      <c r="G55" s="6">
        <f t="shared" ref="G55" si="16">LARGE(D55:F55,1)</f>
        <v>6.2072099999999999</v>
      </c>
      <c r="H55" s="6">
        <f t="shared" ref="H55" si="17">SMALL(D55:F55,1)</f>
        <v>6.2069400000000003</v>
      </c>
      <c r="I55" s="6">
        <f t="shared" ref="I55" si="18">AVERAGE(D55:F55)</f>
        <v>6.2071199999999997</v>
      </c>
      <c r="J55" s="20">
        <f t="shared" si="3"/>
        <v>-4.3497803360881271E-5</v>
      </c>
      <c r="K55" s="20">
        <f t="shared" si="4"/>
        <v>-4.3498749417764244E-5</v>
      </c>
      <c r="L55" s="6">
        <f>('2024_wise_usd'!F55*'2024_wise_desc'!$B$32)+'2024_wise_usd'!L54*(1-'2024_wise_desc'!$B$32)</f>
        <v>5.5783449582743136</v>
      </c>
      <c r="M55" s="6">
        <f>('2024_wise_usd'!F55*'2024_wise_desc'!$B$33)+'2024_wise_usd'!M54*(1-'2024_wise_desc'!$B$33)</f>
        <v>5.6013854597644848</v>
      </c>
      <c r="N55" s="6">
        <f t="shared" si="6"/>
        <v>6.1838925000000007</v>
      </c>
      <c r="O55" s="6">
        <f t="shared" si="5"/>
        <v>6.2123879999999998</v>
      </c>
    </row>
    <row r="56" spans="1:15" x14ac:dyDescent="0.2">
      <c r="A56" s="26">
        <v>55</v>
      </c>
      <c r="B56" s="5">
        <v>45544</v>
      </c>
      <c r="C56" s="8" t="s">
        <v>25</v>
      </c>
      <c r="D56">
        <v>6.1954399999999996</v>
      </c>
      <c r="E56">
        <v>6.1645099999999999</v>
      </c>
      <c r="F56">
        <v>6.1646200000000002</v>
      </c>
      <c r="G56" s="6">
        <f t="shared" ref="G56:G58" si="19">LARGE(D56:F56,1)</f>
        <v>6.1954399999999996</v>
      </c>
      <c r="H56" s="6">
        <f t="shared" ref="H56:H58" si="20">SMALL(D56:F56,1)</f>
        <v>6.1645099999999999</v>
      </c>
      <c r="I56" s="6">
        <f t="shared" ref="I56:I58" si="21">AVERAGE(D56:F56)</f>
        <v>6.1748566666666669</v>
      </c>
      <c r="J56" s="20">
        <f t="shared" ref="J56:J58" si="22">(F56/F55-1)</f>
        <v>-6.8181744950007728E-3</v>
      </c>
      <c r="K56" s="20">
        <f t="shared" ref="K56:K58" si="23">LN(F56/F55)</f>
        <v>-6.8415244432621239E-3</v>
      </c>
      <c r="L56" s="6">
        <f>('2024_wise_usd'!F56*'2024_wise_desc'!$B$32)+'2024_wise_usd'!L55*(1-'2024_wise_desc'!$B$32)</f>
        <v>5.5789940098672357</v>
      </c>
      <c r="M56" s="6">
        <f>('2024_wise_usd'!F56*'2024_wise_desc'!$B$33)+'2024_wise_usd'!M55*(1-'2024_wise_desc'!$B$33)</f>
        <v>5.5959769731763238</v>
      </c>
      <c r="N56" s="6">
        <f t="shared" ref="N56:N58" si="24">AVERAGE(F37:F56)</f>
        <v>6.1874185000000006</v>
      </c>
      <c r="O56" s="6">
        <f t="shared" ref="O56:O58" si="25">AVERAGE(F52:F56)</f>
        <v>6.1946560000000002</v>
      </c>
    </row>
    <row r="57" spans="1:15" x14ac:dyDescent="0.2">
      <c r="A57" s="26">
        <v>56</v>
      </c>
      <c r="B57" s="5">
        <v>45545</v>
      </c>
      <c r="C57" s="8" t="s">
        <v>26</v>
      </c>
      <c r="D57">
        <v>6.1889099999999999</v>
      </c>
      <c r="E57">
        <v>6.2345699999999997</v>
      </c>
      <c r="F57">
        <v>6.2496900000000002</v>
      </c>
      <c r="G57" s="6">
        <f t="shared" si="19"/>
        <v>6.2496900000000002</v>
      </c>
      <c r="H57" s="6">
        <f t="shared" si="20"/>
        <v>6.1889099999999999</v>
      </c>
      <c r="I57" s="6">
        <f t="shared" si="21"/>
        <v>6.2243899999999996</v>
      </c>
      <c r="J57" s="20">
        <f t="shared" si="22"/>
        <v>1.3799715148703484E-2</v>
      </c>
      <c r="K57" s="20">
        <f t="shared" si="23"/>
        <v>1.3705366082215174E-2</v>
      </c>
      <c r="L57" s="6">
        <f>('2024_wise_usd'!F57*'2024_wise_desc'!$B$32)+'2024_wise_usd'!L56*(1-'2024_wise_desc'!$B$32)</f>
        <v>5.5871193422608325</v>
      </c>
      <c r="M57" s="6">
        <f>('2024_wise_usd'!F57*'2024_wise_desc'!$B$33)+'2024_wise_usd'!M56*(1-'2024_wise_desc'!$B$33)</f>
        <v>5.6187546487842166</v>
      </c>
      <c r="N57" s="6">
        <f t="shared" si="24"/>
        <v>6.194363000000001</v>
      </c>
      <c r="O57" s="6">
        <f t="shared" si="25"/>
        <v>6.2071339999999999</v>
      </c>
    </row>
    <row r="58" spans="1:15" x14ac:dyDescent="0.2">
      <c r="A58" s="26">
        <v>57</v>
      </c>
      <c r="B58" s="5">
        <v>45546</v>
      </c>
      <c r="C58" s="8" t="s">
        <v>20</v>
      </c>
      <c r="D58">
        <v>6.2134999999999998</v>
      </c>
      <c r="E58">
        <v>6.2330899999999998</v>
      </c>
      <c r="F58">
        <v>6.2430500000000002</v>
      </c>
      <c r="G58" s="6">
        <f t="shared" si="19"/>
        <v>6.2430500000000002</v>
      </c>
      <c r="H58" s="6">
        <f t="shared" si="20"/>
        <v>6.2134999999999998</v>
      </c>
      <c r="I58" s="6">
        <f t="shared" si="21"/>
        <v>6.2298800000000005</v>
      </c>
      <c r="J58" s="20">
        <f t="shared" si="22"/>
        <v>-1.0624526976538151E-3</v>
      </c>
      <c r="K58" s="20">
        <f t="shared" si="23"/>
        <v>-1.0630175006075787E-3</v>
      </c>
      <c r="L58" s="6">
        <f>('2024_wise_usd'!F58*'2024_wise_desc'!$B$32)+'2024_wise_usd'!L57*(1-'2024_wise_desc'!$B$32)</f>
        <v>5.5949232144264673</v>
      </c>
      <c r="M58" s="6">
        <f>('2024_wise_usd'!F58*'2024_wise_desc'!$B$33)+'2024_wise_usd'!M57*(1-'2024_wise_desc'!$B$33)</f>
        <v>5.635523099189478</v>
      </c>
      <c r="N58" s="6">
        <f t="shared" si="24"/>
        <v>6.1953855000000004</v>
      </c>
      <c r="O58" s="6">
        <f t="shared" si="25"/>
        <v>6.214302</v>
      </c>
    </row>
    <row r="59" spans="1:15" x14ac:dyDescent="0.2">
      <c r="A59" s="26">
        <v>58</v>
      </c>
      <c r="B59" s="5">
        <v>45547</v>
      </c>
      <c r="C59" s="8" t="s">
        <v>21</v>
      </c>
      <c r="D59">
        <v>6.2440899999999999</v>
      </c>
      <c r="E59">
        <v>6.2191299999999998</v>
      </c>
      <c r="F59">
        <v>6.2359799999999996</v>
      </c>
      <c r="G59" s="6">
        <f t="shared" ref="G59:G62" si="26">LARGE(D59:F59,1)</f>
        <v>6.2440899999999999</v>
      </c>
      <c r="H59" s="6">
        <f t="shared" ref="H59:H62" si="27">SMALL(D59:F59,1)</f>
        <v>6.2191299999999998</v>
      </c>
      <c r="I59" s="6">
        <f t="shared" ref="I59:I62" si="28">AVERAGE(D59:F59)</f>
        <v>6.2330666666666659</v>
      </c>
      <c r="J59" s="20">
        <f t="shared" ref="J59:J62" si="29">(F59/F58-1)</f>
        <v>-1.1324592947358214E-3</v>
      </c>
      <c r="K59" s="20">
        <f t="shared" ref="K59:K62" si="30">LN(F59/F58)</f>
        <v>-1.1331010112872689E-3</v>
      </c>
      <c r="L59" s="6">
        <f>('2024_wise_usd'!F59*'2024_wise_desc'!$B$32)+'2024_wise_usd'!L58*(1-'2024_wise_desc'!$B$32)</f>
        <v>5.5979895749572801</v>
      </c>
      <c r="M59" s="6">
        <f>('2024_wise_usd'!F59*'2024_wise_desc'!$B$33)+'2024_wise_usd'!M58*(1-'2024_wise_desc'!$B$33)</f>
        <v>5.6327220661263189</v>
      </c>
      <c r="N59" s="6">
        <f t="shared" ref="N59:N62" si="31">AVERAGE(F40:F59)</f>
        <v>6.2001760000000008</v>
      </c>
      <c r="O59" s="6">
        <f t="shared" ref="O59:O62" si="32">AVERAGE(F55:F59)</f>
        <v>6.2200559999999996</v>
      </c>
    </row>
    <row r="60" spans="1:15" x14ac:dyDescent="0.2">
      <c r="A60" s="26">
        <v>59</v>
      </c>
      <c r="B60" s="5">
        <v>45548</v>
      </c>
      <c r="C60" s="8" t="s">
        <v>22</v>
      </c>
      <c r="D60">
        <v>6.1826600000000003</v>
      </c>
      <c r="E60">
        <v>6.1648899999999998</v>
      </c>
      <c r="F60">
        <v>6.1635600000000004</v>
      </c>
      <c r="G60" s="6">
        <f t="shared" si="26"/>
        <v>6.1826600000000003</v>
      </c>
      <c r="H60" s="6">
        <f t="shared" si="27"/>
        <v>6.1635600000000004</v>
      </c>
      <c r="I60" s="6">
        <f t="shared" si="28"/>
        <v>6.170370000000001</v>
      </c>
      <c r="J60" s="20">
        <f t="shared" si="29"/>
        <v>-1.1613250844293765E-2</v>
      </c>
      <c r="K60" s="20">
        <f t="shared" si="30"/>
        <v>-1.1681211315595177E-2</v>
      </c>
      <c r="L60" s="6">
        <f>('2024_wise_usd'!F60*'2024_wise_desc'!$B$32)+'2024_wise_usd'!L59*(1-'2024_wise_desc'!$B$32)</f>
        <v>5.5948286630565862</v>
      </c>
      <c r="M60" s="6">
        <f>('2024_wise_usd'!F60*'2024_wise_desc'!$B$33)+'2024_wise_usd'!M59*(1-'2024_wise_desc'!$B$33)</f>
        <v>5.6100813774175462</v>
      </c>
      <c r="N60" s="6">
        <f t="shared" si="31"/>
        <v>6.2013455000000004</v>
      </c>
      <c r="O60" s="6">
        <f t="shared" si="32"/>
        <v>6.2113800000000001</v>
      </c>
    </row>
    <row r="61" spans="1:15" x14ac:dyDescent="0.2">
      <c r="A61" s="26">
        <v>60</v>
      </c>
      <c r="B61" s="5">
        <v>45549</v>
      </c>
      <c r="C61" s="8" t="s">
        <v>23</v>
      </c>
      <c r="D61">
        <v>6.1635600000000004</v>
      </c>
      <c r="E61">
        <v>6.1635600000000004</v>
      </c>
      <c r="F61">
        <v>6.1635600000000004</v>
      </c>
      <c r="G61" s="6">
        <f t="shared" si="26"/>
        <v>6.1635600000000004</v>
      </c>
      <c r="H61" s="6">
        <f t="shared" si="27"/>
        <v>6.1635600000000004</v>
      </c>
      <c r="I61" s="6">
        <f t="shared" si="28"/>
        <v>6.1635600000000004</v>
      </c>
      <c r="J61" s="20">
        <f t="shared" si="29"/>
        <v>0</v>
      </c>
      <c r="K61" s="20">
        <f t="shared" si="30"/>
        <v>0</v>
      </c>
      <c r="L61" s="6">
        <f>('2024_wise_usd'!F61*'2024_wise_desc'!$B$32)+'2024_wise_usd'!L60*(1-'2024_wise_desc'!$B$32)</f>
        <v>5.5919687903845299</v>
      </c>
      <c r="M61" s="6">
        <f>('2024_wise_usd'!F61*'2024_wise_desc'!$B$33)+'2024_wise_usd'!M60*(1-'2024_wise_desc'!$B$33)</f>
        <v>5.5949875849450308</v>
      </c>
      <c r="N61" s="6">
        <f t="shared" si="31"/>
        <v>6.2025435</v>
      </c>
      <c r="O61" s="6">
        <f t="shared" si="32"/>
        <v>6.2111680000000007</v>
      </c>
    </row>
    <row r="62" spans="1:15" x14ac:dyDescent="0.2">
      <c r="A62" s="26">
        <v>61</v>
      </c>
      <c r="B62" s="5">
        <v>45550</v>
      </c>
      <c r="C62" s="8" t="s">
        <v>24</v>
      </c>
      <c r="D62">
        <v>6.1635600000000004</v>
      </c>
      <c r="E62">
        <v>6.1635600000000004</v>
      </c>
      <c r="F62">
        <v>6.1635600000000004</v>
      </c>
      <c r="G62" s="6">
        <f t="shared" si="26"/>
        <v>6.1635600000000004</v>
      </c>
      <c r="H62" s="6">
        <f t="shared" si="27"/>
        <v>6.1635600000000004</v>
      </c>
      <c r="I62" s="6">
        <f t="shared" si="28"/>
        <v>6.1635600000000004</v>
      </c>
      <c r="J62" s="20">
        <f t="shared" si="29"/>
        <v>0</v>
      </c>
      <c r="K62" s="20">
        <f t="shared" si="30"/>
        <v>0</v>
      </c>
      <c r="L62" s="6">
        <f>('2024_wise_usd'!F62*'2024_wise_desc'!$B$32)+'2024_wise_usd'!L61*(1-'2024_wise_desc'!$B$32)</f>
        <v>5.5893812865383836</v>
      </c>
      <c r="M62" s="6">
        <f>('2024_wise_usd'!F62*'2024_wise_desc'!$B$33)+'2024_wise_usd'!M61*(1-'2024_wise_desc'!$B$33)</f>
        <v>5.5849250566300208</v>
      </c>
      <c r="N62" s="6">
        <f t="shared" si="31"/>
        <v>6.2037165000000005</v>
      </c>
      <c r="O62" s="6">
        <f t="shared" si="32"/>
        <v>6.1939419999999998</v>
      </c>
    </row>
    <row r="63" spans="1:15" x14ac:dyDescent="0.2">
      <c r="A63" s="25"/>
    </row>
    <row r="64" spans="1:15" x14ac:dyDescent="0.2">
      <c r="A64" s="25"/>
      <c r="C64" s="8"/>
    </row>
    <row r="65" spans="1:1" x14ac:dyDescent="0.2">
      <c r="A65" s="25"/>
    </row>
    <row r="66" spans="1:1" x14ac:dyDescent="0.2">
      <c r="A66" s="25"/>
    </row>
    <row r="67" spans="1:1" x14ac:dyDescent="0.2">
      <c r="A67" s="25"/>
    </row>
  </sheetData>
  <phoneticPr fontId="3" type="noConversion"/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88BB6-1299-407F-A20E-500DE3875D7F}">
  <dimension ref="A1:D181"/>
  <sheetViews>
    <sheetView workbookViewId="0">
      <selection activeCell="B1" sqref="B1:B1048576"/>
    </sheetView>
  </sheetViews>
  <sheetFormatPr defaultRowHeight="12.75" x14ac:dyDescent="0.2"/>
  <cols>
    <col min="1" max="1" width="26.85546875" style="24" customWidth="1"/>
    <col min="2" max="2" width="9.140625" style="6"/>
  </cols>
  <sheetData>
    <row r="1" spans="1:4" x14ac:dyDescent="0.2">
      <c r="A1" s="24" t="s">
        <v>49</v>
      </c>
      <c r="B1" s="28" t="s">
        <v>1</v>
      </c>
    </row>
    <row r="2" spans="1:4" x14ac:dyDescent="0.2">
      <c r="A2" s="24">
        <v>45490.458333333336</v>
      </c>
      <c r="B2" s="6">
        <v>5.9731800000000002</v>
      </c>
    </row>
    <row r="3" spans="1:4" x14ac:dyDescent="0.2">
      <c r="A3" s="24">
        <v>45490.708333333336</v>
      </c>
      <c r="B3" s="6">
        <v>5.9967499999999996</v>
      </c>
    </row>
    <row r="4" spans="1:4" x14ac:dyDescent="0.2">
      <c r="A4" s="24">
        <v>45490.958333333336</v>
      </c>
      <c r="B4" s="6">
        <v>6.0023600000000004</v>
      </c>
    </row>
    <row r="5" spans="1:4" x14ac:dyDescent="0.2">
      <c r="A5" s="24">
        <v>45491.458333333336</v>
      </c>
      <c r="B5" s="6">
        <v>6.00298</v>
      </c>
    </row>
    <row r="6" spans="1:4" x14ac:dyDescent="0.2">
      <c r="A6" s="24">
        <v>45491.708333333336</v>
      </c>
      <c r="B6" s="6">
        <v>6.0900600000000003</v>
      </c>
    </row>
    <row r="7" spans="1:4" x14ac:dyDescent="0.2">
      <c r="A7" s="24">
        <v>45491.958333333336</v>
      </c>
      <c r="B7" s="6">
        <v>6.0370799999999996</v>
      </c>
    </row>
    <row r="8" spans="1:4" x14ac:dyDescent="0.2">
      <c r="A8" s="24">
        <v>45492.458333333336</v>
      </c>
      <c r="B8" s="29">
        <v>6.0396299999999998</v>
      </c>
    </row>
    <row r="9" spans="1:4" x14ac:dyDescent="0.2">
      <c r="A9" s="24">
        <v>45492.708333333336</v>
      </c>
      <c r="B9" s="6">
        <v>6.0720099999999997</v>
      </c>
    </row>
    <row r="10" spans="1:4" x14ac:dyDescent="0.2">
      <c r="A10" s="24">
        <v>45492.958333333336</v>
      </c>
      <c r="B10" s="6">
        <v>6.0924699999999996</v>
      </c>
    </row>
    <row r="11" spans="1:4" x14ac:dyDescent="0.2">
      <c r="A11" s="24">
        <v>45493.458333333336</v>
      </c>
      <c r="B11" s="6">
        <v>6.0924699999999996</v>
      </c>
      <c r="D11" s="27"/>
    </row>
    <row r="12" spans="1:4" x14ac:dyDescent="0.2">
      <c r="A12" s="24">
        <v>45493.708333333336</v>
      </c>
      <c r="B12" s="6">
        <v>6.0924699999999996</v>
      </c>
    </row>
    <row r="13" spans="1:4" x14ac:dyDescent="0.2">
      <c r="A13" s="24">
        <v>45493.958333333336</v>
      </c>
      <c r="B13" s="6">
        <v>6.0924699999999996</v>
      </c>
    </row>
    <row r="14" spans="1:4" x14ac:dyDescent="0.2">
      <c r="A14" s="24">
        <v>45494.458333333336</v>
      </c>
      <c r="B14" s="6">
        <v>6.0924699999999996</v>
      </c>
    </row>
    <row r="15" spans="1:4" x14ac:dyDescent="0.2">
      <c r="A15" s="24">
        <v>45494.458333333336</v>
      </c>
      <c r="B15" s="6">
        <v>6.0924699999999996</v>
      </c>
    </row>
    <row r="16" spans="1:4" x14ac:dyDescent="0.2">
      <c r="A16" s="24">
        <v>45494.708333333336</v>
      </c>
      <c r="B16" s="6">
        <v>6.0363499999999997</v>
      </c>
    </row>
    <row r="17" spans="1:2" x14ac:dyDescent="0.2">
      <c r="A17" s="24">
        <v>45495.958333333336</v>
      </c>
      <c r="B17" s="6">
        <v>6.0609000000000002</v>
      </c>
    </row>
    <row r="18" spans="1:2" x14ac:dyDescent="0.2">
      <c r="A18" s="24">
        <v>45495.458333333336</v>
      </c>
      <c r="B18" s="6">
        <v>6.06351</v>
      </c>
    </row>
    <row r="19" spans="1:2" x14ac:dyDescent="0.2">
      <c r="A19" s="24">
        <v>45495.708333333336</v>
      </c>
      <c r="B19" s="6">
        <v>6.0671900000000001</v>
      </c>
    </row>
    <row r="20" spans="1:2" x14ac:dyDescent="0.2">
      <c r="A20" s="24">
        <v>45496.958333333336</v>
      </c>
      <c r="B20" s="6">
        <v>6.0692899999999996</v>
      </c>
    </row>
    <row r="21" spans="1:2" x14ac:dyDescent="0.2">
      <c r="A21" s="24">
        <v>45496.458333333336</v>
      </c>
      <c r="B21" s="6">
        <v>6.0613000000000001</v>
      </c>
    </row>
    <row r="22" spans="1:2" x14ac:dyDescent="0.2">
      <c r="A22" s="24">
        <v>45496.708333333336</v>
      </c>
      <c r="B22" s="6">
        <v>6.0602799999999997</v>
      </c>
    </row>
    <row r="23" spans="1:2" x14ac:dyDescent="0.2">
      <c r="A23" s="24">
        <v>45497.958333333336</v>
      </c>
      <c r="B23" s="6">
        <v>6.1232899999999999</v>
      </c>
    </row>
    <row r="24" spans="1:2" x14ac:dyDescent="0.2">
      <c r="A24" s="24">
        <v>45497.458333333336</v>
      </c>
      <c r="B24" s="6">
        <v>6.1300400000000002</v>
      </c>
    </row>
    <row r="25" spans="1:2" x14ac:dyDescent="0.2">
      <c r="A25" s="24">
        <v>45497.708333333336</v>
      </c>
      <c r="B25" s="6">
        <v>6.1289499999999997</v>
      </c>
    </row>
    <row r="26" spans="1:2" x14ac:dyDescent="0.2">
      <c r="A26" s="24">
        <v>45498.958333333336</v>
      </c>
      <c r="B26" s="6">
        <v>6.1245200000000004</v>
      </c>
    </row>
    <row r="27" spans="1:2" x14ac:dyDescent="0.2">
      <c r="A27" s="24">
        <v>45498.458333333336</v>
      </c>
      <c r="B27" s="6">
        <v>6.1251600000000002</v>
      </c>
    </row>
    <row r="28" spans="1:2" x14ac:dyDescent="0.2">
      <c r="A28" s="24">
        <v>45498.458333333336</v>
      </c>
      <c r="B28" s="6">
        <v>6.1287700000000003</v>
      </c>
    </row>
    <row r="29" spans="1:2" x14ac:dyDescent="0.2">
      <c r="A29" s="24">
        <v>45499.708333333336</v>
      </c>
      <c r="B29" s="6">
        <v>6.1281999999999996</v>
      </c>
    </row>
    <row r="30" spans="1:2" x14ac:dyDescent="0.2">
      <c r="A30" s="24">
        <v>45499.958333333336</v>
      </c>
      <c r="B30" s="6">
        <v>6.1429999999999998</v>
      </c>
    </row>
    <row r="31" spans="1:2" x14ac:dyDescent="0.2">
      <c r="A31" s="24">
        <v>45499.458333333336</v>
      </c>
      <c r="B31" s="6">
        <v>6.1404699999999997</v>
      </c>
    </row>
    <row r="32" spans="1:2" x14ac:dyDescent="0.2">
      <c r="A32" s="24">
        <v>45500.708333333336</v>
      </c>
      <c r="B32" s="6">
        <v>6.1404699999999997</v>
      </c>
    </row>
    <row r="33" spans="1:2" x14ac:dyDescent="0.2">
      <c r="A33" s="24">
        <v>45500.958333333336</v>
      </c>
      <c r="B33" s="6">
        <v>6.1404699999999997</v>
      </c>
    </row>
    <row r="34" spans="1:2" x14ac:dyDescent="0.2">
      <c r="A34" s="24">
        <v>45500.458333333336</v>
      </c>
      <c r="B34" s="6">
        <v>6.1404699999999997</v>
      </c>
    </row>
    <row r="35" spans="1:2" x14ac:dyDescent="0.2">
      <c r="A35" s="24">
        <v>45501.708333333336</v>
      </c>
      <c r="B35" s="6">
        <v>6.1404699999999997</v>
      </c>
    </row>
    <row r="36" spans="1:2" x14ac:dyDescent="0.2">
      <c r="A36" s="24">
        <v>45501.958333333336</v>
      </c>
      <c r="B36" s="6">
        <v>6.1428500000000001</v>
      </c>
    </row>
    <row r="37" spans="1:2" x14ac:dyDescent="0.2">
      <c r="A37" s="24">
        <v>45501.458333333336</v>
      </c>
      <c r="B37" s="6">
        <v>6.1418600000000003</v>
      </c>
    </row>
    <row r="38" spans="1:2" x14ac:dyDescent="0.2">
      <c r="A38" s="24">
        <v>45502.708333333336</v>
      </c>
      <c r="B38" s="6">
        <v>6.1089200000000003</v>
      </c>
    </row>
    <row r="39" spans="1:2" x14ac:dyDescent="0.2">
      <c r="A39" s="24">
        <v>45502.958333333336</v>
      </c>
      <c r="B39" s="6">
        <v>6.08887</v>
      </c>
    </row>
    <row r="40" spans="1:2" x14ac:dyDescent="0.2">
      <c r="A40" s="24">
        <v>45502.458333333336</v>
      </c>
      <c r="B40" s="6">
        <v>6.0749300000000002</v>
      </c>
    </row>
    <row r="41" spans="1:2" x14ac:dyDescent="0.2">
      <c r="A41" s="24">
        <v>45503.708333333336</v>
      </c>
      <c r="B41" s="6">
        <v>6.1143400000000003</v>
      </c>
    </row>
    <row r="42" spans="1:2" x14ac:dyDescent="0.2">
      <c r="A42" s="24">
        <v>45503.958333333336</v>
      </c>
      <c r="B42" s="6">
        <v>6.0705400000000003</v>
      </c>
    </row>
    <row r="43" spans="1:2" x14ac:dyDescent="0.2">
      <c r="A43" s="24">
        <v>45503.458333333336</v>
      </c>
      <c r="B43" s="6">
        <v>6.0747400000000003</v>
      </c>
    </row>
    <row r="44" spans="1:2" x14ac:dyDescent="0.2">
      <c r="A44" s="24">
        <v>45504.458333333336</v>
      </c>
      <c r="B44" s="6">
        <v>6.15245</v>
      </c>
    </row>
    <row r="45" spans="1:2" x14ac:dyDescent="0.2">
      <c r="A45" s="24">
        <v>45504.708333333336</v>
      </c>
      <c r="B45" s="6">
        <v>6.1144100000000003</v>
      </c>
    </row>
    <row r="46" spans="1:2" x14ac:dyDescent="0.2">
      <c r="A46" s="24">
        <v>45504.958333333336</v>
      </c>
      <c r="B46" s="6">
        <v>6.1261000000000001</v>
      </c>
    </row>
    <row r="47" spans="1:2" x14ac:dyDescent="0.2">
      <c r="A47" s="24">
        <v>45505.458333333336</v>
      </c>
      <c r="B47" s="6">
        <v>6.0955500000000002</v>
      </c>
    </row>
    <row r="48" spans="1:2" x14ac:dyDescent="0.2">
      <c r="A48" s="24">
        <v>45505.708333333336</v>
      </c>
      <c r="B48" s="6">
        <v>6.1876199999999999</v>
      </c>
    </row>
    <row r="49" spans="1:2" x14ac:dyDescent="0.2">
      <c r="A49" s="24">
        <v>45505.958333333336</v>
      </c>
      <c r="B49" s="6">
        <v>6.2071300000000003</v>
      </c>
    </row>
    <row r="50" spans="1:2" x14ac:dyDescent="0.2">
      <c r="A50" s="24">
        <v>45506.458333333336</v>
      </c>
      <c r="B50" s="6">
        <v>6.2333999999999996</v>
      </c>
    </row>
    <row r="51" spans="1:2" x14ac:dyDescent="0.2">
      <c r="A51" s="24">
        <v>45506.708333333336</v>
      </c>
      <c r="B51" s="6">
        <v>6.23088</v>
      </c>
    </row>
    <row r="52" spans="1:2" x14ac:dyDescent="0.2">
      <c r="A52" s="24">
        <v>45506.958333333336</v>
      </c>
      <c r="B52" s="6">
        <v>6.2495700000000003</v>
      </c>
    </row>
    <row r="53" spans="1:2" x14ac:dyDescent="0.2">
      <c r="A53" s="24">
        <v>45507.458333333336</v>
      </c>
      <c r="B53" s="6">
        <v>6.2495700000000003</v>
      </c>
    </row>
    <row r="54" spans="1:2" x14ac:dyDescent="0.2">
      <c r="A54" s="24">
        <v>45507.458333333336</v>
      </c>
      <c r="B54" s="6">
        <v>6.2495700000000003</v>
      </c>
    </row>
    <row r="55" spans="1:2" x14ac:dyDescent="0.2">
      <c r="A55" s="24">
        <v>45507.708333333336</v>
      </c>
      <c r="B55" s="6">
        <v>6.2495700000000003</v>
      </c>
    </row>
    <row r="56" spans="1:2" x14ac:dyDescent="0.2">
      <c r="A56" s="24">
        <v>45508.958333333336</v>
      </c>
      <c r="B56" s="6">
        <v>6.2495700000000003</v>
      </c>
    </row>
    <row r="57" spans="1:2" x14ac:dyDescent="0.2">
      <c r="A57" s="24">
        <v>45508.458333333336</v>
      </c>
      <c r="B57" s="6">
        <v>6.2564099999999998</v>
      </c>
    </row>
    <row r="58" spans="1:2" x14ac:dyDescent="0.2">
      <c r="A58" s="24">
        <v>45508.708333333336</v>
      </c>
      <c r="B58" s="6">
        <v>6.25481</v>
      </c>
    </row>
    <row r="59" spans="1:2" x14ac:dyDescent="0.2">
      <c r="A59" s="24">
        <v>45509.958333333336</v>
      </c>
      <c r="B59" s="6">
        <v>6.3701999999999996</v>
      </c>
    </row>
    <row r="60" spans="1:2" x14ac:dyDescent="0.2">
      <c r="A60" s="24">
        <v>45509.458333333336</v>
      </c>
      <c r="B60" s="6">
        <v>6.2915599999999996</v>
      </c>
    </row>
    <row r="61" spans="1:2" x14ac:dyDescent="0.2">
      <c r="A61" s="24">
        <v>45509.708333333336</v>
      </c>
      <c r="B61" s="6">
        <v>6.2695499999999997</v>
      </c>
    </row>
    <row r="62" spans="1:2" x14ac:dyDescent="0.2">
      <c r="A62" s="24">
        <v>45510.958333333336</v>
      </c>
      <c r="B62" s="6">
        <v>6.1828000000000003</v>
      </c>
    </row>
    <row r="63" spans="1:2" x14ac:dyDescent="0.2">
      <c r="A63" s="24">
        <v>45510.458333333336</v>
      </c>
      <c r="B63" s="6">
        <v>6.1848700000000001</v>
      </c>
    </row>
    <row r="64" spans="1:2" x14ac:dyDescent="0.2">
      <c r="A64" s="24">
        <v>45510.708333333336</v>
      </c>
      <c r="B64" s="6">
        <v>6.1767700000000003</v>
      </c>
    </row>
    <row r="65" spans="1:2" x14ac:dyDescent="0.2">
      <c r="A65" s="24">
        <v>45511.958333333336</v>
      </c>
      <c r="B65" s="6">
        <v>6.1179699999999997</v>
      </c>
    </row>
    <row r="66" spans="1:2" x14ac:dyDescent="0.2">
      <c r="A66" s="24">
        <v>45511.458333333336</v>
      </c>
      <c r="B66" s="6">
        <v>6.1429999999999998</v>
      </c>
    </row>
    <row r="67" spans="1:2" x14ac:dyDescent="0.2">
      <c r="A67" s="24">
        <v>45511.458333333336</v>
      </c>
      <c r="B67" s="6">
        <v>6.1602499999999996</v>
      </c>
    </row>
    <row r="68" spans="1:2" x14ac:dyDescent="0.2">
      <c r="A68" s="24">
        <v>45512.708333333336</v>
      </c>
      <c r="B68" s="6">
        <v>6.1177400000000004</v>
      </c>
    </row>
    <row r="69" spans="1:2" x14ac:dyDescent="0.2">
      <c r="A69" s="24">
        <v>45512.958333333336</v>
      </c>
      <c r="B69" s="6">
        <v>6.0851300000000004</v>
      </c>
    </row>
    <row r="70" spans="1:2" x14ac:dyDescent="0.2">
      <c r="A70" s="24">
        <v>45512.458333333336</v>
      </c>
      <c r="B70" s="6">
        <v>6.0570500000000003</v>
      </c>
    </row>
    <row r="71" spans="1:2" x14ac:dyDescent="0.2">
      <c r="A71" s="24">
        <v>45513.458333333336</v>
      </c>
      <c r="B71" s="6">
        <v>6.0171000000000001</v>
      </c>
    </row>
    <row r="72" spans="1:2" x14ac:dyDescent="0.2">
      <c r="A72" s="24">
        <v>45513.708333333336</v>
      </c>
      <c r="B72" s="6">
        <v>6.0211600000000001</v>
      </c>
    </row>
    <row r="73" spans="1:2" x14ac:dyDescent="0.2">
      <c r="A73" s="24">
        <v>45513.958333333336</v>
      </c>
      <c r="B73" s="6">
        <v>6.0135500000000004</v>
      </c>
    </row>
    <row r="74" spans="1:2" x14ac:dyDescent="0.2">
      <c r="A74" s="24">
        <v>45514.458333333336</v>
      </c>
      <c r="B74" s="6">
        <v>6.0135500000000004</v>
      </c>
    </row>
    <row r="75" spans="1:2" x14ac:dyDescent="0.2">
      <c r="A75" s="24">
        <v>45514.708333333336</v>
      </c>
      <c r="B75" s="6">
        <v>6.0135500000000004</v>
      </c>
    </row>
    <row r="76" spans="1:2" x14ac:dyDescent="0.2">
      <c r="A76" s="24">
        <v>45514.958333333336</v>
      </c>
      <c r="B76" s="6">
        <v>6.0135500000000004</v>
      </c>
    </row>
    <row r="77" spans="1:2" x14ac:dyDescent="0.2">
      <c r="A77" s="24">
        <v>45515.458333333336</v>
      </c>
      <c r="B77" s="6">
        <v>6.0078100000000001</v>
      </c>
    </row>
    <row r="78" spans="1:2" x14ac:dyDescent="0.2">
      <c r="A78" s="24">
        <v>45515.708333333336</v>
      </c>
      <c r="B78" s="6">
        <v>6.0093300000000003</v>
      </c>
    </row>
    <row r="79" spans="1:2" x14ac:dyDescent="0.2">
      <c r="A79" s="24">
        <v>45515.958333333336</v>
      </c>
      <c r="B79" s="6">
        <v>6.0075200000000004</v>
      </c>
    </row>
    <row r="80" spans="1:2" x14ac:dyDescent="0.2">
      <c r="A80" s="24">
        <v>45516.458333333336</v>
      </c>
      <c r="B80" s="6">
        <v>6.0078100000000001</v>
      </c>
    </row>
    <row r="81" spans="1:2" x14ac:dyDescent="0.2">
      <c r="A81" s="24">
        <v>45516.708333333336</v>
      </c>
      <c r="B81" s="6">
        <v>6.0093300000000003</v>
      </c>
    </row>
    <row r="82" spans="1:2" x14ac:dyDescent="0.2">
      <c r="A82" s="24">
        <v>45516.958333333336</v>
      </c>
      <c r="B82" s="6">
        <v>6.0075200000000004</v>
      </c>
    </row>
    <row r="83" spans="1:2" x14ac:dyDescent="0.2">
      <c r="A83" s="24">
        <v>45517.458333333336</v>
      </c>
      <c r="B83" s="6">
        <v>6.0146800000000002</v>
      </c>
    </row>
    <row r="84" spans="1:2" x14ac:dyDescent="0.2">
      <c r="A84" s="24">
        <v>45517.458333333336</v>
      </c>
      <c r="B84" s="6">
        <v>5.9917600000000002</v>
      </c>
    </row>
    <row r="85" spans="1:2" x14ac:dyDescent="0.2">
      <c r="A85" s="24">
        <v>45517.708333333336</v>
      </c>
      <c r="B85" s="6">
        <v>5.9986600000000001</v>
      </c>
    </row>
    <row r="86" spans="1:2" x14ac:dyDescent="0.2">
      <c r="A86" s="24">
        <v>45518.958333333336</v>
      </c>
      <c r="B86" s="6">
        <v>6.0144599999999997</v>
      </c>
    </row>
    <row r="87" spans="1:2" x14ac:dyDescent="0.2">
      <c r="A87" s="24">
        <v>45518.458333333336</v>
      </c>
      <c r="B87" s="6">
        <v>6.0229699999999999</v>
      </c>
    </row>
    <row r="88" spans="1:2" x14ac:dyDescent="0.2">
      <c r="A88" s="24">
        <v>45518.458333333336</v>
      </c>
      <c r="B88" s="6">
        <v>6.0214800000000004</v>
      </c>
    </row>
    <row r="89" spans="1:2" x14ac:dyDescent="0.2">
      <c r="A89" s="24">
        <v>45519.708333333336</v>
      </c>
      <c r="B89" s="6">
        <v>5.9838699999999996</v>
      </c>
    </row>
    <row r="90" spans="1:2" x14ac:dyDescent="0.2">
      <c r="A90" s="24">
        <v>45519.958333333336</v>
      </c>
      <c r="B90" s="6">
        <v>6.0173199999999998</v>
      </c>
    </row>
    <row r="91" spans="1:2" x14ac:dyDescent="0.2">
      <c r="A91" s="24">
        <v>45519.458333333336</v>
      </c>
      <c r="B91" s="6">
        <v>6.0248200000000001</v>
      </c>
    </row>
    <row r="92" spans="1:2" x14ac:dyDescent="0.2">
      <c r="A92" s="24">
        <v>45520.708333333336</v>
      </c>
      <c r="B92" s="6">
        <v>6.0010300000000001</v>
      </c>
    </row>
    <row r="93" spans="1:2" x14ac:dyDescent="0.2">
      <c r="A93" s="24">
        <v>45520.958333333336</v>
      </c>
      <c r="B93" s="6">
        <v>6.0262700000000002</v>
      </c>
    </row>
    <row r="94" spans="1:2" x14ac:dyDescent="0.2">
      <c r="A94" s="24">
        <v>45520.458333333336</v>
      </c>
      <c r="B94" s="6">
        <v>6.03376</v>
      </c>
    </row>
    <row r="95" spans="1:2" x14ac:dyDescent="0.2">
      <c r="A95" s="24">
        <v>45521.708333333336</v>
      </c>
      <c r="B95" s="6">
        <v>6.03376</v>
      </c>
    </row>
    <row r="96" spans="1:2" x14ac:dyDescent="0.2">
      <c r="A96" s="24">
        <v>45521.958333333336</v>
      </c>
      <c r="B96" s="6">
        <v>6.03376</v>
      </c>
    </row>
    <row r="97" spans="1:2" x14ac:dyDescent="0.2">
      <c r="A97" s="24">
        <v>45521.458333333336</v>
      </c>
      <c r="B97" s="6">
        <v>6.03376</v>
      </c>
    </row>
    <row r="98" spans="1:2" x14ac:dyDescent="0.2">
      <c r="A98" s="24">
        <v>45522.708333333336</v>
      </c>
      <c r="B98" s="6">
        <v>6.03376</v>
      </c>
    </row>
    <row r="99" spans="1:2" x14ac:dyDescent="0.2">
      <c r="A99" s="24">
        <v>45522.958333333336</v>
      </c>
      <c r="B99" s="6">
        <v>6.03376</v>
      </c>
    </row>
    <row r="100" spans="1:2" x14ac:dyDescent="0.2">
      <c r="A100" s="24">
        <v>45522.458333333336</v>
      </c>
      <c r="B100" s="6">
        <v>6.0332999999999997</v>
      </c>
    </row>
    <row r="101" spans="1:2" x14ac:dyDescent="0.2">
      <c r="A101" s="24">
        <v>45523.458333333336</v>
      </c>
      <c r="B101" s="6">
        <v>5.9958999999999998</v>
      </c>
    </row>
    <row r="102" spans="1:2" x14ac:dyDescent="0.2">
      <c r="A102" s="24">
        <v>45523.708333333336</v>
      </c>
      <c r="B102" s="6">
        <v>5.9989999999999997</v>
      </c>
    </row>
    <row r="103" spans="1:2" x14ac:dyDescent="0.2">
      <c r="A103" s="24">
        <v>45523.958333333336</v>
      </c>
      <c r="B103" s="6">
        <v>5.9932999999999996</v>
      </c>
    </row>
    <row r="104" spans="1:2" x14ac:dyDescent="0.2">
      <c r="A104" s="24">
        <v>45524.458333333336</v>
      </c>
      <c r="B104" s="6">
        <v>6.0391000000000004</v>
      </c>
    </row>
    <row r="105" spans="1:2" x14ac:dyDescent="0.2">
      <c r="A105" s="24">
        <v>45524.708333333336</v>
      </c>
      <c r="B105" s="6">
        <v>6.1021000000000001</v>
      </c>
    </row>
    <row r="106" spans="1:2" x14ac:dyDescent="0.2">
      <c r="A106" s="24">
        <v>45524.958333333336</v>
      </c>
      <c r="B106" s="6">
        <v>6.0941000000000001</v>
      </c>
    </row>
    <row r="107" spans="1:2" x14ac:dyDescent="0.2">
      <c r="A107" s="24">
        <v>45525.458333333336</v>
      </c>
      <c r="B107" s="6">
        <v>6.0796000000000001</v>
      </c>
    </row>
    <row r="108" spans="1:2" x14ac:dyDescent="0.2">
      <c r="A108" s="24">
        <v>45525.708333333336</v>
      </c>
      <c r="B108" s="6">
        <v>6.1125999999999996</v>
      </c>
    </row>
    <row r="109" spans="1:2" x14ac:dyDescent="0.2">
      <c r="A109" s="24">
        <v>45525.958333333336</v>
      </c>
      <c r="B109" s="6">
        <v>6.1108000000000002</v>
      </c>
    </row>
    <row r="110" spans="1:2" x14ac:dyDescent="0.2">
      <c r="A110" s="24">
        <v>45526.458333333336</v>
      </c>
      <c r="B110" s="6">
        <v>6.1086999999999998</v>
      </c>
    </row>
    <row r="111" spans="1:2" x14ac:dyDescent="0.2">
      <c r="A111" s="24">
        <v>45526.708333333336</v>
      </c>
      <c r="B111" s="6">
        <v>6.2092999999999998</v>
      </c>
    </row>
    <row r="112" spans="1:2" x14ac:dyDescent="0.2">
      <c r="A112" s="24">
        <v>45526.958333333336</v>
      </c>
      <c r="B112" s="6">
        <v>6.2225999999999999</v>
      </c>
    </row>
    <row r="113" spans="1:2" x14ac:dyDescent="0.2">
      <c r="A113" s="24">
        <v>45527.458333333336</v>
      </c>
      <c r="B113" s="6">
        <v>6.1725000000000003</v>
      </c>
    </row>
    <row r="114" spans="1:2" x14ac:dyDescent="0.2">
      <c r="A114" s="24">
        <v>45527.708333333336</v>
      </c>
      <c r="B114" s="6">
        <v>6.1323999999999996</v>
      </c>
    </row>
    <row r="115" spans="1:2" x14ac:dyDescent="0.2">
      <c r="A115" s="24">
        <v>45527.958333333336</v>
      </c>
      <c r="B115" s="6">
        <v>6.1401700000000003</v>
      </c>
    </row>
    <row r="116" spans="1:2" x14ac:dyDescent="0.2">
      <c r="A116" s="24">
        <v>45528.458333333336</v>
      </c>
      <c r="B116" s="6">
        <v>6.1401700000000003</v>
      </c>
    </row>
    <row r="117" spans="1:2" x14ac:dyDescent="0.2">
      <c r="A117" s="24">
        <v>45528.458333333336</v>
      </c>
      <c r="B117" s="6">
        <v>6.1401700000000003</v>
      </c>
    </row>
    <row r="118" spans="1:2" x14ac:dyDescent="0.2">
      <c r="A118" s="24">
        <v>45528.708333333336</v>
      </c>
      <c r="B118" s="6">
        <v>6.1401700000000003</v>
      </c>
    </row>
    <row r="119" spans="1:2" x14ac:dyDescent="0.2">
      <c r="A119" s="24">
        <v>45529.958333333336</v>
      </c>
      <c r="B119" s="6">
        <v>6.1401700000000003</v>
      </c>
    </row>
    <row r="120" spans="1:2" x14ac:dyDescent="0.2">
      <c r="A120" s="24">
        <v>45529.458333333336</v>
      </c>
      <c r="B120" s="6">
        <v>6.1401700000000003</v>
      </c>
    </row>
    <row r="121" spans="1:2" x14ac:dyDescent="0.2">
      <c r="A121" s="24">
        <v>45529.708333333336</v>
      </c>
      <c r="B121" s="6">
        <v>6.1395999999999997</v>
      </c>
    </row>
    <row r="122" spans="1:2" x14ac:dyDescent="0.2">
      <c r="A122" s="24">
        <v>45530.458333333336</v>
      </c>
      <c r="B122" s="6">
        <v>6.1208999999999998</v>
      </c>
    </row>
    <row r="123" spans="1:2" x14ac:dyDescent="0.2">
      <c r="A123" s="24">
        <v>45530.708333333336</v>
      </c>
      <c r="B123" s="6">
        <v>6.1284999999999998</v>
      </c>
    </row>
    <row r="124" spans="1:2" x14ac:dyDescent="0.2">
      <c r="A124" s="24">
        <v>45530.958333333336</v>
      </c>
      <c r="B124" s="6">
        <v>6.1401000000000003</v>
      </c>
    </row>
    <row r="125" spans="1:2" x14ac:dyDescent="0.2">
      <c r="A125" s="24">
        <v>45531.458333333336</v>
      </c>
      <c r="B125" s="6">
        <v>6.1345000000000001</v>
      </c>
    </row>
    <row r="126" spans="1:2" x14ac:dyDescent="0.2">
      <c r="A126" s="24">
        <v>45531.708333333336</v>
      </c>
      <c r="B126" s="6">
        <v>6.1538000000000004</v>
      </c>
    </row>
    <row r="127" spans="1:2" x14ac:dyDescent="0.2">
      <c r="A127" s="24">
        <v>45531.958333333336</v>
      </c>
      <c r="B127" s="6">
        <v>6.1562000000000001</v>
      </c>
    </row>
    <row r="128" spans="1:2" x14ac:dyDescent="0.2">
      <c r="A128" s="24">
        <v>45532.458333333336</v>
      </c>
      <c r="B128" s="6">
        <v>6.1444999999999999</v>
      </c>
    </row>
    <row r="129" spans="1:2" x14ac:dyDescent="0.2">
      <c r="A129" s="24">
        <v>45532.708333333336</v>
      </c>
      <c r="B129" s="6">
        <v>6.1733000000000002</v>
      </c>
    </row>
    <row r="130" spans="1:2" x14ac:dyDescent="0.2">
      <c r="A130" s="24">
        <v>45532.958333333336</v>
      </c>
      <c r="B130" s="6">
        <v>6.1912000000000003</v>
      </c>
    </row>
    <row r="131" spans="1:2" x14ac:dyDescent="0.2">
      <c r="A131" s="24">
        <v>45533.458333333336</v>
      </c>
      <c r="B131" s="6">
        <v>6.2511999999999999</v>
      </c>
    </row>
    <row r="132" spans="1:2" x14ac:dyDescent="0.2">
      <c r="A132" s="24">
        <v>45533.708333333336</v>
      </c>
      <c r="B132" s="6">
        <v>6.2274000000000003</v>
      </c>
    </row>
    <row r="133" spans="1:2" x14ac:dyDescent="0.2">
      <c r="A133" s="24">
        <v>45533.958333333336</v>
      </c>
      <c r="B133" s="6">
        <v>6.2314999999999996</v>
      </c>
    </row>
    <row r="134" spans="1:2" x14ac:dyDescent="0.2">
      <c r="A134" s="24">
        <v>45534.458333333336</v>
      </c>
      <c r="B134" s="6">
        <v>6.2614000000000001</v>
      </c>
    </row>
    <row r="135" spans="1:2" x14ac:dyDescent="0.2">
      <c r="A135" s="24">
        <v>45534.708333333336</v>
      </c>
      <c r="B135" s="6">
        <v>6.2282000000000002</v>
      </c>
    </row>
    <row r="136" spans="1:2" x14ac:dyDescent="0.2">
      <c r="A136" s="24">
        <v>45534.958333333336</v>
      </c>
      <c r="B136" s="6">
        <v>6.1933699999999998</v>
      </c>
    </row>
    <row r="137" spans="1:2" x14ac:dyDescent="0.2">
      <c r="A137" s="24">
        <v>45535.458333333336</v>
      </c>
      <c r="B137" s="6">
        <v>6.1933699999999998</v>
      </c>
    </row>
    <row r="138" spans="1:2" x14ac:dyDescent="0.2">
      <c r="A138" s="24">
        <v>45535.708333333336</v>
      </c>
      <c r="B138" s="6">
        <v>6.1933699999999998</v>
      </c>
    </row>
    <row r="139" spans="1:2" x14ac:dyDescent="0.2">
      <c r="A139" s="24">
        <v>45535.958333333336</v>
      </c>
      <c r="B139" s="6">
        <v>6.1933699999999998</v>
      </c>
    </row>
    <row r="140" spans="1:2" x14ac:dyDescent="0.2">
      <c r="A140" s="24">
        <v>45536.458333333336</v>
      </c>
      <c r="B140" s="6">
        <v>6.1933699999999998</v>
      </c>
    </row>
    <row r="141" spans="1:2" x14ac:dyDescent="0.2">
      <c r="A141" s="24">
        <v>45536.708333333336</v>
      </c>
      <c r="B141" s="6">
        <v>6.1933699999999998</v>
      </c>
    </row>
    <row r="142" spans="1:2" x14ac:dyDescent="0.2">
      <c r="A142" s="24">
        <v>45536.958333333336</v>
      </c>
      <c r="B142" s="6">
        <v>6.2034399999999996</v>
      </c>
    </row>
    <row r="143" spans="1:2" x14ac:dyDescent="0.2">
      <c r="A143" s="24">
        <v>45537.458333333336</v>
      </c>
      <c r="B143" s="6">
        <v>6.2514799999999999</v>
      </c>
    </row>
    <row r="144" spans="1:2" x14ac:dyDescent="0.2">
      <c r="A144" s="24">
        <v>45537.708333333336</v>
      </c>
      <c r="B144" s="6">
        <v>6.2182700000000004</v>
      </c>
    </row>
    <row r="145" spans="1:2" x14ac:dyDescent="0.2">
      <c r="A145" s="24">
        <v>45537.958333333336</v>
      </c>
      <c r="B145" s="6">
        <v>6.2155399999999998</v>
      </c>
    </row>
    <row r="146" spans="1:2" x14ac:dyDescent="0.2">
      <c r="A146" s="24">
        <v>45538.458333333336</v>
      </c>
      <c r="B146" s="6">
        <v>6.2251500000000002</v>
      </c>
    </row>
    <row r="147" spans="1:2" x14ac:dyDescent="0.2">
      <c r="A147" s="24">
        <v>45538.708333333336</v>
      </c>
      <c r="B147" s="6">
        <v>6.2280600000000002</v>
      </c>
    </row>
    <row r="148" spans="1:2" x14ac:dyDescent="0.2">
      <c r="A148" s="24">
        <v>45538.958333333336</v>
      </c>
      <c r="B148" s="6">
        <v>6.2437500000000004</v>
      </c>
    </row>
    <row r="149" spans="1:2" x14ac:dyDescent="0.2">
      <c r="A149" s="24">
        <v>45539.458333333336</v>
      </c>
      <c r="B149" s="6">
        <v>6.2382799999999996</v>
      </c>
    </row>
    <row r="150" spans="1:2" x14ac:dyDescent="0.2">
      <c r="A150" s="24">
        <v>45539.708333333336</v>
      </c>
      <c r="B150" s="6">
        <v>6.2497699999999998</v>
      </c>
    </row>
    <row r="151" spans="1:2" x14ac:dyDescent="0.2">
      <c r="A151" s="24">
        <v>45539.958333333336</v>
      </c>
      <c r="B151" s="6">
        <v>6.2532800000000002</v>
      </c>
    </row>
    <row r="152" spans="1:2" x14ac:dyDescent="0.2">
      <c r="A152" s="24">
        <v>45540.458333333336</v>
      </c>
      <c r="B152" s="6">
        <v>6.22342</v>
      </c>
    </row>
    <row r="153" spans="1:2" x14ac:dyDescent="0.2">
      <c r="A153" s="24">
        <v>45540.708333333336</v>
      </c>
      <c r="B153" s="6">
        <v>6.1868999999999996</v>
      </c>
    </row>
    <row r="154" spans="1:2" x14ac:dyDescent="0.2">
      <c r="A154" s="24">
        <v>45540.958333333336</v>
      </c>
      <c r="B154" s="6">
        <v>6.1872999999999996</v>
      </c>
    </row>
    <row r="155" spans="1:2" x14ac:dyDescent="0.2">
      <c r="A155" s="24">
        <v>45541.458333333336</v>
      </c>
      <c r="B155" s="6">
        <v>6.1641300000000001</v>
      </c>
    </row>
    <row r="156" spans="1:2" x14ac:dyDescent="0.2">
      <c r="A156" s="24">
        <v>45541.708333333336</v>
      </c>
      <c r="B156" s="6">
        <v>6.1978099999999996</v>
      </c>
    </row>
    <row r="157" spans="1:2" x14ac:dyDescent="0.2">
      <c r="A157" s="24">
        <v>45541.958333333336</v>
      </c>
      <c r="B157" s="6">
        <v>6.2072099999999999</v>
      </c>
    </row>
    <row r="158" spans="1:2" x14ac:dyDescent="0.2">
      <c r="A158" s="24">
        <v>45542.458333333336</v>
      </c>
      <c r="B158" s="6">
        <v>6.2072099999999999</v>
      </c>
    </row>
    <row r="159" spans="1:2" x14ac:dyDescent="0.2">
      <c r="A159" s="24">
        <v>45542.708333333336</v>
      </c>
      <c r="B159" s="6">
        <v>6.2072099999999999</v>
      </c>
    </row>
    <row r="160" spans="1:2" x14ac:dyDescent="0.2">
      <c r="A160" s="24">
        <v>45542.958333333336</v>
      </c>
      <c r="B160" s="6">
        <v>6.2072099999999999</v>
      </c>
    </row>
    <row r="161" spans="1:2" x14ac:dyDescent="0.2">
      <c r="A161" s="24">
        <v>45543.458333333336</v>
      </c>
      <c r="B161" s="6">
        <v>6.2072099999999999</v>
      </c>
    </row>
    <row r="162" spans="1:2" x14ac:dyDescent="0.2">
      <c r="A162" s="24">
        <v>45543.708333333336</v>
      </c>
      <c r="B162" s="6">
        <v>6.2072099999999999</v>
      </c>
    </row>
    <row r="163" spans="1:2" x14ac:dyDescent="0.2">
      <c r="A163" s="24">
        <v>45543.958333333336</v>
      </c>
      <c r="B163" s="6">
        <v>6.2043600000000003</v>
      </c>
    </row>
    <row r="164" spans="1:2" x14ac:dyDescent="0.2">
      <c r="A164" s="24">
        <v>45544.458333333336</v>
      </c>
      <c r="B164" s="6">
        <v>6.1954399999999996</v>
      </c>
    </row>
    <row r="165" spans="1:2" x14ac:dyDescent="0.2">
      <c r="A165" s="24">
        <v>45544.708333333336</v>
      </c>
      <c r="B165" s="6">
        <v>6.1645099999999999</v>
      </c>
    </row>
    <row r="166" spans="1:2" x14ac:dyDescent="0.2">
      <c r="A166" s="24">
        <v>45544.958333333336</v>
      </c>
      <c r="B166" s="6">
        <v>6.1646200000000002</v>
      </c>
    </row>
    <row r="167" spans="1:2" x14ac:dyDescent="0.2">
      <c r="A167" s="24">
        <v>45545.458333333336</v>
      </c>
      <c r="B167" s="6">
        <v>6.1889099999999999</v>
      </c>
    </row>
    <row r="168" spans="1:2" x14ac:dyDescent="0.2">
      <c r="A168" s="24">
        <v>45545.708333333336</v>
      </c>
      <c r="B168" s="6">
        <v>6.2345699999999997</v>
      </c>
    </row>
    <row r="169" spans="1:2" x14ac:dyDescent="0.2">
      <c r="A169" s="24">
        <v>45545.958333333336</v>
      </c>
      <c r="B169" s="6">
        <v>6.2496900000000002</v>
      </c>
    </row>
    <row r="170" spans="1:2" x14ac:dyDescent="0.2">
      <c r="A170" s="24">
        <v>45546.458333333336</v>
      </c>
      <c r="B170" s="6">
        <v>6.2134999999999998</v>
      </c>
    </row>
    <row r="171" spans="1:2" x14ac:dyDescent="0.2">
      <c r="A171" s="24">
        <v>45546.708333333336</v>
      </c>
      <c r="B171" s="6">
        <v>6.2330899999999998</v>
      </c>
    </row>
    <row r="172" spans="1:2" x14ac:dyDescent="0.2">
      <c r="A172" s="24">
        <v>45546.958333333336</v>
      </c>
      <c r="B172" s="6">
        <v>6.2430500000000002</v>
      </c>
    </row>
    <row r="173" spans="1:2" x14ac:dyDescent="0.2">
      <c r="A173" s="24">
        <v>45547.458333333336</v>
      </c>
      <c r="B173" s="6">
        <v>6.2440899999999999</v>
      </c>
    </row>
    <row r="174" spans="1:2" x14ac:dyDescent="0.2">
      <c r="A174" s="24">
        <v>45547.708333333336</v>
      </c>
      <c r="B174" s="6">
        <v>6.2191299999999998</v>
      </c>
    </row>
    <row r="175" spans="1:2" x14ac:dyDescent="0.2">
      <c r="A175" s="24">
        <v>45547.958333333336</v>
      </c>
      <c r="B175" s="6">
        <v>6.2359799999999996</v>
      </c>
    </row>
    <row r="176" spans="1:2" x14ac:dyDescent="0.2">
      <c r="A176" s="24">
        <v>45548.458333333336</v>
      </c>
      <c r="B176" s="6">
        <v>6.1826600000000003</v>
      </c>
    </row>
    <row r="177" spans="1:2" x14ac:dyDescent="0.2">
      <c r="A177" s="24">
        <v>45548.708333333336</v>
      </c>
      <c r="B177" s="6">
        <v>6.1648899999999998</v>
      </c>
    </row>
    <row r="178" spans="1:2" x14ac:dyDescent="0.2">
      <c r="A178" s="24">
        <v>45548.958333333336</v>
      </c>
      <c r="B178" s="6">
        <v>6.1635600000000004</v>
      </c>
    </row>
    <row r="179" spans="1:2" x14ac:dyDescent="0.2">
      <c r="A179" s="24">
        <v>45549.458333333336</v>
      </c>
      <c r="B179" s="6">
        <v>6.1635600000000004</v>
      </c>
    </row>
    <row r="180" spans="1:2" x14ac:dyDescent="0.2">
      <c r="A180" s="24">
        <v>45549.708333333336</v>
      </c>
      <c r="B180" s="6">
        <v>6.1635600000000004</v>
      </c>
    </row>
    <row r="181" spans="1:2" x14ac:dyDescent="0.2">
      <c r="A181" s="24">
        <v>45549.958333333336</v>
      </c>
      <c r="B181" s="6">
        <v>6.1635600000000004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2342F-700D-4437-99A3-C35FCA707D45}">
  <dimension ref="A1:C33"/>
  <sheetViews>
    <sheetView workbookViewId="0">
      <selection activeCell="C34" sqref="C34"/>
    </sheetView>
  </sheetViews>
  <sheetFormatPr defaultRowHeight="12.75" x14ac:dyDescent="0.2"/>
  <cols>
    <col min="1" max="1" width="31.7109375" customWidth="1"/>
    <col min="2" max="2" width="16.140625" customWidth="1"/>
    <col min="3" max="3" width="13.42578125" customWidth="1"/>
  </cols>
  <sheetData>
    <row r="1" spans="1:3" x14ac:dyDescent="0.2">
      <c r="A1" s="3" t="s">
        <v>34</v>
      </c>
    </row>
    <row r="3" spans="1:3" x14ac:dyDescent="0.2">
      <c r="A3" s="3" t="s">
        <v>32</v>
      </c>
      <c r="B3" s="20">
        <f>AVERAGE('2024_wise_usd'!$K3:$K55)</f>
        <v>3.7020472910712803E-4</v>
      </c>
      <c r="C3" s="21">
        <f>AVERAGE('2024_wise_usd'!$K3:$K55)</f>
        <v>3.7020472910712803E-4</v>
      </c>
    </row>
    <row r="4" spans="1:3" x14ac:dyDescent="0.2">
      <c r="A4" s="3" t="s">
        <v>36</v>
      </c>
      <c r="B4" s="20">
        <f>_xlfn.STDEV.S('2024_wise_usd'!$K3:$K55)</f>
        <v>7.5488077308586508E-3</v>
      </c>
      <c r="C4" s="21">
        <f>_xlfn.STDEV.S('2024_wise_usd'!$K3:$K55)</f>
        <v>7.5488077308586508E-3</v>
      </c>
    </row>
    <row r="5" spans="1:3" x14ac:dyDescent="0.2">
      <c r="A5" s="3" t="s">
        <v>33</v>
      </c>
      <c r="B5" s="20">
        <f>AVERAGE('2024_wise_usd'!$J3:$J55)</f>
        <v>3.9823785028465759E-4</v>
      </c>
      <c r="C5" s="21">
        <f>AVERAGE('2024_wise_usd'!$J3:$J55)</f>
        <v>3.9823785028465759E-4</v>
      </c>
    </row>
    <row r="6" spans="1:3" x14ac:dyDescent="0.2">
      <c r="A6" s="3" t="s">
        <v>37</v>
      </c>
      <c r="B6" s="20">
        <f>_xlfn.STDEV.S('2024_wise_usd'!$J3:$J55)</f>
        <v>7.5516388261568186E-3</v>
      </c>
      <c r="C6" s="21">
        <f>_xlfn.STDEV.S('2024_wise_usd'!$K3:$K55)</f>
        <v>7.5488077308586508E-3</v>
      </c>
    </row>
    <row r="8" spans="1:3" x14ac:dyDescent="0.2">
      <c r="A8" s="3" t="s">
        <v>38</v>
      </c>
      <c r="B8" s="19">
        <f>B4*SQRT(360)</f>
        <v>0.143228556289204</v>
      </c>
      <c r="C8" s="22">
        <f>C4*SQRT(360)</f>
        <v>0.143228556289204</v>
      </c>
    </row>
    <row r="9" spans="1:3" x14ac:dyDescent="0.2">
      <c r="A9" s="3" t="s">
        <v>39</v>
      </c>
      <c r="B9" s="19">
        <f>B4*SQRT(252)</f>
        <v>0.11983360770536276</v>
      </c>
      <c r="C9" s="22">
        <f>C4*SQRT(252)</f>
        <v>0.11983360770536276</v>
      </c>
    </row>
    <row r="10" spans="1:3" x14ac:dyDescent="0.2">
      <c r="A10" s="3" t="s">
        <v>40</v>
      </c>
      <c r="B10" s="19">
        <f>B6*SQRT(360)</f>
        <v>0.14328227254569523</v>
      </c>
      <c r="C10" s="22">
        <f>C6*SQRT(360)</f>
        <v>0.143228556289204</v>
      </c>
    </row>
    <row r="11" spans="1:3" x14ac:dyDescent="0.2">
      <c r="A11" s="3" t="s">
        <v>41</v>
      </c>
      <c r="B11" s="19">
        <f>B6*SQRT(252)</f>
        <v>0.11987854994994401</v>
      </c>
      <c r="C11" s="22">
        <f>C6*SQRT(252)</f>
        <v>0.11983360770536276</v>
      </c>
    </row>
    <row r="14" spans="1:3" x14ac:dyDescent="0.2">
      <c r="A14" s="3" t="s">
        <v>35</v>
      </c>
    </row>
    <row r="16" spans="1:3" x14ac:dyDescent="0.2">
      <c r="A16" s="3" t="s">
        <v>32</v>
      </c>
      <c r="B16" s="20">
        <f>AVERAGE('2024_wise_eur'!$K3:$K55)</f>
        <v>6.3236406892689214E-4</v>
      </c>
      <c r="C16" s="21">
        <f>AVERAGE('2024_wise_eur'!$K3:$K55)</f>
        <v>6.3236406892689214E-4</v>
      </c>
    </row>
    <row r="17" spans="1:3" x14ac:dyDescent="0.2">
      <c r="A17" s="3" t="s">
        <v>36</v>
      </c>
      <c r="B17" s="20">
        <f>_xlfn.STDEV.S('2024_wise_eur'!$K3:$K55)</f>
        <v>6.8635144789648992E-3</v>
      </c>
      <c r="C17" s="21">
        <f>_xlfn.STDEV.S('2024_wise_eur'!$K3:$K55)</f>
        <v>6.8635144789648992E-3</v>
      </c>
    </row>
    <row r="18" spans="1:3" x14ac:dyDescent="0.2">
      <c r="A18" s="3" t="s">
        <v>33</v>
      </c>
      <c r="B18" s="20">
        <f>AVERAGE('2024_wise_eur'!$J3:$J55)</f>
        <v>6.5568103256931224E-4</v>
      </c>
      <c r="C18" s="21">
        <f>AVERAGE('2024_wise_eur'!$J3:$J55)</f>
        <v>6.5568103256931224E-4</v>
      </c>
    </row>
    <row r="19" spans="1:3" x14ac:dyDescent="0.2">
      <c r="A19" s="3" t="s">
        <v>37</v>
      </c>
      <c r="B19" s="20">
        <f>_xlfn.STDEV.S('2024_wise_eur'!$J3:$J55)</f>
        <v>6.8648466384192567E-3</v>
      </c>
      <c r="C19" s="21">
        <f>_xlfn.STDEV.S('2024_wise_eur'!$J3:$J55)</f>
        <v>6.8648466384192567E-3</v>
      </c>
    </row>
    <row r="21" spans="1:3" x14ac:dyDescent="0.2">
      <c r="A21" s="3" t="s">
        <v>38</v>
      </c>
      <c r="B21" s="19">
        <f>B17*SQRT(360)</f>
        <v>0.13022603104243749</v>
      </c>
      <c r="C21" s="22">
        <f>C17*SQRT(360)</f>
        <v>0.13022603104243749</v>
      </c>
    </row>
    <row r="22" spans="1:3" x14ac:dyDescent="0.2">
      <c r="A22" s="3" t="s">
        <v>39</v>
      </c>
      <c r="B22" s="19">
        <f>B17*SQRT(252)</f>
        <v>0.10895491458739311</v>
      </c>
      <c r="C22" s="22">
        <f>C17*SQRT(252)</f>
        <v>0.10895491458739311</v>
      </c>
    </row>
    <row r="23" spans="1:3" x14ac:dyDescent="0.2">
      <c r="A23" s="3" t="s">
        <v>40</v>
      </c>
      <c r="B23" s="19">
        <f>B19*SQRT(360)</f>
        <v>0.13025130699093126</v>
      </c>
      <c r="C23" s="22">
        <f>C19*SQRT(360)</f>
        <v>0.13025130699093126</v>
      </c>
    </row>
    <row r="24" spans="1:3" x14ac:dyDescent="0.2">
      <c r="A24" s="3" t="s">
        <v>41</v>
      </c>
      <c r="B24" s="19">
        <f>B19*SQRT(252)</f>
        <v>0.10897606196313057</v>
      </c>
      <c r="C24" s="22">
        <f>C19*SQRT(252)</f>
        <v>0.10897606196313057</v>
      </c>
    </row>
    <row r="27" spans="1:3" x14ac:dyDescent="0.2">
      <c r="A27" s="3" t="s">
        <v>42</v>
      </c>
    </row>
    <row r="29" spans="1:3" x14ac:dyDescent="0.2">
      <c r="A29" s="3" t="s">
        <v>43</v>
      </c>
      <c r="B29">
        <v>20</v>
      </c>
    </row>
    <row r="30" spans="1:3" x14ac:dyDescent="0.2">
      <c r="A30" s="3" t="s">
        <v>44</v>
      </c>
      <c r="B30">
        <v>5</v>
      </c>
    </row>
    <row r="31" spans="1:3" x14ac:dyDescent="0.2">
      <c r="A31" s="3" t="s">
        <v>45</v>
      </c>
      <c r="B31">
        <v>2</v>
      </c>
    </row>
    <row r="32" spans="1:3" x14ac:dyDescent="0.2">
      <c r="A32" s="3" t="s">
        <v>46</v>
      </c>
      <c r="B32" s="23">
        <f>$B$31/(1+B29)</f>
        <v>9.5238095238095233E-2</v>
      </c>
    </row>
    <row r="33" spans="1:2" x14ac:dyDescent="0.2">
      <c r="A33" s="3" t="s">
        <v>47</v>
      </c>
      <c r="B33" s="23">
        <f>$B$31/(1+B30)</f>
        <v>0.33333333333333331</v>
      </c>
    </row>
  </sheetData>
  <pageMargins left="0.511811024" right="0.511811024" top="0.78740157499999996" bottom="0.78740157499999996" header="0.31496062000000002" footer="0.31496062000000002"/>
  <ignoredErrors>
    <ignoredError sqref="C5 B22:B23 C22:C23 B9:C10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2024</vt:lpstr>
      <vt:lpstr>2024_wise_usd</vt:lpstr>
      <vt:lpstr>2024_usd_arima</vt:lpstr>
      <vt:lpstr>2024_wise_eur</vt:lpstr>
      <vt:lpstr>2024_eur_arima</vt:lpstr>
      <vt:lpstr>2024_wise_desc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Tassia Accioly</cp:lastModifiedBy>
  <dcterms:created xsi:type="dcterms:W3CDTF">2024-07-29T01:23:28Z</dcterms:created>
  <dcterms:modified xsi:type="dcterms:W3CDTF">2024-09-15T20:33:47Z</dcterms:modified>
</cp:coreProperties>
</file>