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Chart" sheetId="1" r:id="rId3"/>
    <sheet state="hidden" name="©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Work Breakdown Structure:
Level 1: 1, 2, 3, ...
Level 2: 1.1, 1.2, 1.3,
Level 3: 1.1.1, 1.1.2,
The WBS uses a formula to control the numbering, but the formulas are different for different levels.</t>
      </text>
    </comment>
    <comment authorId="0" ref="B6">
      <text>
        <t xml:space="preserve">Task:
Enter the name of each task and sub-task. Use spaces to indent sub-tasks.</t>
      </text>
    </comment>
    <comment authorId="0" ref="C6">
      <text>
        <t xml:space="preserve">Task Start Date: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</text>
    </comment>
    <comment authorId="0" ref="D6">
      <text>
        <t xml:space="preserve">End Date:
Calculated based on the Start Date and the duration of the task.</t>
      </text>
    </comment>
    <comment authorId="0" ref="E6">
      <text>
        <t xml:space="preserve">Duration:
The duration is the number of calendar days for the given task.</t>
      </text>
    </comment>
    <comment authorId="0" ref="F6">
      <text>
        <t xml:space="preserve">Percent Complete:
Update the status of this task by entering the percent complete (between 0% and 100%).</t>
      </text>
    </comment>
    <comment authorId="0" ref="G6">
      <text>
        <t xml:space="preserve">Work Days:
Work Days exclude Saturday and Sunday. The Pro version allows you to use this column as an input.</t>
      </text>
    </comment>
  </commentList>
</comments>
</file>

<file path=xl/sharedStrings.xml><?xml version="1.0" encoding="utf-8"?>
<sst xmlns="http://schemas.openxmlformats.org/spreadsheetml/2006/main" count="38" uniqueCount="38">
  <si>
    <t>Projeto Final de POO</t>
  </si>
  <si>
    <t>Granja</t>
  </si>
  <si>
    <t>Data de Início</t>
  </si>
  <si>
    <t>Visualização</t>
  </si>
  <si>
    <t>Gerente do Projeto</t>
  </si>
  <si>
    <t>Tassiane Anzolin</t>
  </si>
  <si>
    <t>WBS</t>
  </si>
  <si>
    <t>Tarefa</t>
  </si>
  <si>
    <t>Início</t>
  </si>
  <si>
    <t>Fim</t>
  </si>
  <si>
    <t>Dias</t>
  </si>
  <si>
    <t>%
Feito</t>
  </si>
  <si>
    <t>Dias
Úteis</t>
  </si>
  <si>
    <t>Concepção e inicio do projeto</t>
  </si>
  <si>
    <t>Decisão de tema e execução do sumário</t>
  </si>
  <si>
    <t>Cronograma de Projeto</t>
  </si>
  <si>
    <t>Prototipação do Projeto</t>
  </si>
  <si>
    <t>Início do projeto</t>
  </si>
  <si>
    <t>Análise de requisitos</t>
  </si>
  <si>
    <t xml:space="preserve">Ajustes no cronograma e sumário </t>
  </si>
  <si>
    <t>Diagrama de classes e casos de uso</t>
  </si>
  <si>
    <t>Requisitos Mínimos</t>
  </si>
  <si>
    <t>Definição do modelo</t>
  </si>
  <si>
    <t>Finalização de requisitos</t>
  </si>
  <si>
    <t>Desenvolvimento Geral</t>
  </si>
  <si>
    <t>Implementação em C# e Flutter</t>
  </si>
  <si>
    <t>Modelagem windows forms</t>
  </si>
  <si>
    <t>Testes</t>
  </si>
  <si>
    <t>Tirar últimas dúvidas</t>
  </si>
  <si>
    <t>Últimos Ajustes</t>
  </si>
  <si>
    <t>Finalização</t>
  </si>
  <si>
    <t>Entrega para Análise</t>
  </si>
  <si>
    <t>Ajustes</t>
  </si>
  <si>
    <t>Entrega final</t>
  </si>
  <si>
    <t>Gantt Chart Template</t>
  </si>
  <si>
    <t>© 2012-2014 Vertex42 LLC</t>
  </si>
  <si>
    <t>Please note the Terms Of Use</t>
  </si>
  <si>
    <t>http://www.vertex42.com/licensing/EULA_privateuse.html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</si>
</sst>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/yyyy"/>
    <numFmt numFmtId="165" formatCode="m/d/yyyy h:mm:ss"/>
    <numFmt numFmtId="166" formatCode="d mmm yyyy"/>
    <numFmt numFmtId="167" formatCode="d"/>
    <numFmt numFmtId="168" formatCode="ddd dd/MM/yy"/>
    <numFmt numFmtId="169" formatCode="d.m"/>
    <numFmt numFmtId="170" formatCode="ddd M/dd/yy"/>
  </numFmts>
  <fonts count="17">
    <font>
      <sz val="10.0"/>
      <color rgb="FF000000"/>
      <name val="Arial"/>
    </font>
    <font>
      <b/>
      <sz val="14.0"/>
      <color rgb="FF003366"/>
      <name val="Poppins"/>
    </font>
    <font>
      <sz val="14.0"/>
      <color rgb="FF003366"/>
      <name val="Poppins"/>
    </font>
    <font>
      <b/>
      <name val="Poppins"/>
    </font>
    <font>
      <name val="Poppins"/>
    </font>
    <font>
      <i/>
      <sz val="8.0"/>
      <color rgb="FF666666"/>
      <name val="Poppins"/>
    </font>
    <font>
      <sz val="9.0"/>
      <color rgb="FF000000"/>
      <name val="Poppins"/>
    </font>
    <font>
      <sz val="10.0"/>
      <color rgb="FF000000"/>
      <name val="Poppins"/>
    </font>
    <font/>
    <font>
      <sz val="8.0"/>
      <color rgb="FF000000"/>
      <name val="Poppins"/>
    </font>
    <font>
      <b/>
      <sz val="9.0"/>
      <color rgb="FFFFFFFF"/>
      <name val="Poppins"/>
    </font>
    <font>
      <b/>
      <sz val="10.0"/>
      <color rgb="FFFFFFFF"/>
      <name val="Poppins"/>
    </font>
    <font>
      <sz val="8.0"/>
      <color rgb="FFFFFFFF"/>
      <name val="Poppins"/>
    </font>
    <font>
      <sz val="7.0"/>
      <color rgb="FFFFFFFF"/>
      <name val="Poppins"/>
    </font>
    <font>
      <b/>
      <sz val="9.0"/>
      <color rgb="FF000000"/>
      <name val="Poppins"/>
    </font>
    <font>
      <b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3F3F3"/>
        <bgColor rgb="FFF3F3F3"/>
      </patternFill>
    </fill>
  </fills>
  <borders count="7">
    <border/>
    <border>
      <bottom style="thin">
        <color rgb="FF999999"/>
      </bottom>
    </border>
    <border>
      <left style="thin">
        <color rgb="FFB7B7B7"/>
      </left>
    </border>
    <border>
      <right style="thin">
        <color rgb="FFB7B7B7"/>
      </right>
    </border>
    <border>
      <bottom style="thin">
        <color rgb="FFEFEFEF"/>
      </bottom>
    </border>
    <border>
      <right style="thin">
        <color rgb="FFCCCCCC"/>
      </right>
      <bottom style="thin">
        <color rgb="FFEFEFEF"/>
      </bottom>
    </border>
    <border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2" fontId="7" numFmtId="0" xfId="0" applyAlignment="1" applyFill="1" applyFont="1">
      <alignment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1" fillId="0" fontId="7" numFmtId="164" xfId="0" applyAlignment="1" applyBorder="1" applyFont="1" applyNumberFormat="1">
      <alignment horizontal="left" readingOrder="0" shrinkToFit="0" vertical="bottom" wrapText="0"/>
    </xf>
    <xf borderId="1" fillId="0" fontId="8" numFmtId="0" xfId="0" applyBorder="1" applyFont="1"/>
    <xf borderId="1" fillId="0" fontId="7" numFmtId="0" xfId="0" applyAlignment="1" applyBorder="1" applyFont="1">
      <alignment horizontal="center" readingOrder="0" shrinkToFit="0" vertical="bottom" wrapText="0"/>
    </xf>
    <xf borderId="2" fillId="0" fontId="6" numFmtId="165" xfId="0" applyAlignment="1" applyBorder="1" applyFont="1" applyNumberFormat="1">
      <alignment horizontal="center" shrinkToFit="0" vertical="center" wrapText="0"/>
    </xf>
    <xf borderId="3" fillId="0" fontId="8" numFmtId="0" xfId="0" applyBorder="1" applyFont="1"/>
    <xf borderId="0" fillId="0" fontId="7" numFmtId="0" xfId="0" applyAlignment="1" applyFont="1">
      <alignment horizontal="right" readingOrder="0" vertical="center"/>
    </xf>
    <xf borderId="1" fillId="0" fontId="7" numFmtId="0" xfId="0" applyAlignment="1" applyBorder="1" applyFont="1">
      <alignment horizontal="left" readingOrder="0" vertical="center"/>
    </xf>
    <xf borderId="2" fillId="0" fontId="6" numFmtId="166" xfId="0" applyAlignment="1" applyBorder="1" applyFont="1" applyNumberFormat="1">
      <alignment horizontal="center" shrinkToFit="0" vertical="center" wrapText="0"/>
    </xf>
    <xf borderId="2" fillId="0" fontId="9" numFmtId="167" xfId="0" applyAlignment="1" applyBorder="1" applyFont="1" applyNumberFormat="1">
      <alignment horizontal="center" vertical="center"/>
    </xf>
    <xf borderId="0" fillId="0" fontId="9" numFmtId="167" xfId="0" applyAlignment="1" applyFont="1" applyNumberFormat="1">
      <alignment horizontal="center" vertical="center"/>
    </xf>
    <xf borderId="3" fillId="0" fontId="9" numFmtId="167" xfId="0" applyAlignment="1" applyBorder="1" applyFont="1" applyNumberFormat="1">
      <alignment horizontal="center" vertical="center"/>
    </xf>
    <xf borderId="4" fillId="3" fontId="10" numFmtId="0" xfId="0" applyAlignment="1" applyBorder="1" applyFill="1" applyFont="1">
      <alignment readingOrder="0" shrinkToFit="0" vertical="center" wrapText="0"/>
    </xf>
    <xf borderId="4" fillId="3" fontId="10" numFmtId="0" xfId="0" applyAlignment="1" applyBorder="1" applyFont="1">
      <alignment horizontal="left" readingOrder="0" shrinkToFit="0" vertical="center" wrapText="0"/>
    </xf>
    <xf borderId="4" fillId="3" fontId="10" numFmtId="0" xfId="0" applyAlignment="1" applyBorder="1" applyFont="1">
      <alignment horizontal="center" readingOrder="0" shrinkToFit="0" vertical="center" wrapText="0"/>
    </xf>
    <xf borderId="4" fillId="3" fontId="11" numFmtId="0" xfId="0" applyAlignment="1" applyBorder="1" applyFont="1">
      <alignment horizontal="center" readingOrder="0" shrinkToFit="0" vertical="center" wrapText="0"/>
    </xf>
    <xf borderId="4" fillId="3" fontId="10" numFmtId="0" xfId="0" applyAlignment="1" applyBorder="1" applyFont="1">
      <alignment horizontal="center" readingOrder="0" vertical="center"/>
    </xf>
    <xf borderId="4" fillId="3" fontId="12" numFmtId="0" xfId="0" applyAlignment="1" applyBorder="1" applyFont="1">
      <alignment horizontal="center" readingOrder="0" vertical="center"/>
    </xf>
    <xf borderId="4" fillId="3" fontId="13" numFmtId="165" xfId="0" applyAlignment="1" applyBorder="1" applyFont="1" applyNumberFormat="1">
      <alignment horizontal="center" shrinkToFit="0" vertical="center" wrapText="0"/>
    </xf>
    <xf borderId="5" fillId="3" fontId="13" numFmtId="165" xfId="0" applyAlignment="1" applyBorder="1" applyFont="1" applyNumberFormat="1">
      <alignment horizontal="center" shrinkToFit="0" vertical="center" wrapText="0"/>
    </xf>
    <xf borderId="4" fillId="4" fontId="14" numFmtId="0" xfId="0" applyAlignment="1" applyBorder="1" applyFill="1" applyFont="1">
      <alignment horizontal="left" shrinkToFit="0" vertical="center" wrapText="0"/>
    </xf>
    <xf borderId="4" fillId="4" fontId="14" numFmtId="0" xfId="0" applyAlignment="1" applyBorder="1" applyFont="1">
      <alignment readingOrder="0" vertical="center"/>
    </xf>
    <xf borderId="6" fillId="4" fontId="6" numFmtId="168" xfId="0" applyAlignment="1" applyBorder="1" applyFont="1" applyNumberFormat="1">
      <alignment horizontal="right" shrinkToFit="0" vertical="center" wrapText="0"/>
    </xf>
    <xf borderId="6" fillId="4" fontId="6" numFmtId="1" xfId="0" applyAlignment="1" applyBorder="1" applyFont="1" applyNumberFormat="1">
      <alignment horizontal="center" shrinkToFit="0" vertical="center" wrapText="0"/>
    </xf>
    <xf borderId="6" fillId="4" fontId="6" numFmtId="9" xfId="0" applyAlignment="1" applyBorder="1" applyFont="1" applyNumberFormat="1">
      <alignment horizontal="center" shrinkToFit="0" vertical="center" wrapText="0"/>
    </xf>
    <xf borderId="6" fillId="4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readingOrder="0" vertical="center"/>
    </xf>
    <xf borderId="6" fillId="2" fontId="6" numFmtId="168" xfId="0" applyAlignment="1" applyBorder="1" applyFont="1" applyNumberFormat="1">
      <alignment horizontal="right" shrinkToFit="0" vertical="center" wrapText="0"/>
    </xf>
    <xf borderId="6" fillId="2" fontId="6" numFmtId="1" xfId="0" applyAlignment="1" applyBorder="1" applyFont="1" applyNumberFormat="1">
      <alignment horizontal="center" readingOrder="0" shrinkToFit="0" vertical="center" wrapText="0"/>
    </xf>
    <xf borderId="6" fillId="5" fontId="6" numFmtId="9" xfId="0" applyAlignment="1" applyBorder="1" applyFill="1" applyFont="1" applyNumberFormat="1">
      <alignment horizontal="center" readingOrder="0" shrinkToFit="0" vertical="center" wrapText="0"/>
    </xf>
    <xf borderId="6" fillId="0" fontId="6" numFmtId="1" xfId="0" applyAlignment="1" applyBorder="1" applyFont="1" applyNumberForma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readingOrder="0" vertical="center"/>
    </xf>
    <xf borderId="6" fillId="5" fontId="6" numFmtId="9" xfId="0" applyAlignment="1" applyBorder="1" applyFont="1" applyNumberFormat="1">
      <alignment horizontal="center" readingOrder="0" shrinkToFit="0" vertical="center" wrapText="0"/>
    </xf>
    <xf borderId="6" fillId="4" fontId="14" numFmtId="0" xfId="0" applyAlignment="1" applyBorder="1" applyFont="1">
      <alignment horizontal="left" shrinkToFit="0" vertical="center" wrapText="0"/>
    </xf>
    <xf borderId="4" fillId="4" fontId="14" numFmtId="0" xfId="0" applyAlignment="1" applyBorder="1" applyFont="1">
      <alignment readingOrder="0" vertical="center"/>
    </xf>
    <xf borderId="6" fillId="4" fontId="6" numFmtId="1" xfId="0" applyAlignment="1" applyBorder="1" applyFont="1" applyNumberFormat="1">
      <alignment horizontal="center" readingOrder="0" shrinkToFit="0" vertical="center" wrapText="0"/>
    </xf>
    <xf borderId="6" fillId="0" fontId="6" numFmtId="169" xfId="0" applyAlignment="1" applyBorder="1" applyFont="1" applyNumberFormat="1">
      <alignment horizontal="left" readingOrder="0" shrinkToFit="0" vertical="center" wrapText="0"/>
    </xf>
    <xf borderId="4" fillId="0" fontId="6" numFmtId="0" xfId="0" applyAlignment="1" applyBorder="1" applyFont="1">
      <alignment readingOrder="0" vertical="center"/>
    </xf>
    <xf borderId="6" fillId="2" fontId="6" numFmtId="168" xfId="0" applyAlignment="1" applyBorder="1" applyFont="1" applyNumberFormat="1">
      <alignment horizontal="right" readingOrder="0" shrinkToFit="0" vertical="center" wrapText="0"/>
    </xf>
    <xf borderId="6" fillId="2" fontId="6" numFmtId="9" xfId="0" applyAlignment="1" applyBorder="1" applyFont="1" applyNumberFormat="1">
      <alignment horizontal="center" readingOrder="0" shrinkToFit="0" vertical="center" wrapText="0"/>
    </xf>
    <xf borderId="6" fillId="4" fontId="6" numFmtId="168" xfId="0" applyAlignment="1" applyBorder="1" applyFont="1" applyNumberFormat="1">
      <alignment horizontal="right" readingOrder="0" shrinkToFit="0" vertical="center" wrapText="0"/>
    </xf>
    <xf borderId="0" fillId="6" fontId="6" numFmtId="0" xfId="0" applyAlignment="1" applyFill="1" applyFont="1">
      <alignment horizontal="left" shrinkToFit="0" vertical="center" wrapText="0"/>
    </xf>
    <xf borderId="0" fillId="6" fontId="6" numFmtId="0" xfId="0" applyAlignment="1" applyFont="1">
      <alignment readingOrder="0" vertical="center"/>
    </xf>
    <xf borderId="0" fillId="6" fontId="6" numFmtId="170" xfId="0" applyAlignment="1" applyFont="1" applyNumberFormat="1">
      <alignment horizontal="right" shrinkToFit="0" vertical="center" wrapText="0"/>
    </xf>
    <xf borderId="0" fillId="6" fontId="6" numFmtId="1" xfId="0" applyAlignment="1" applyFont="1" applyNumberFormat="1">
      <alignment horizontal="center" readingOrder="0" shrinkToFit="0" vertical="center" wrapText="0"/>
    </xf>
    <xf borderId="0" fillId="6" fontId="6" numFmtId="9" xfId="0" applyAlignment="1" applyFont="1" applyNumberFormat="1">
      <alignment horizontal="center" readingOrder="0" shrinkToFit="0" vertical="center" wrapText="0"/>
    </xf>
    <xf borderId="0" fillId="6" fontId="6" numFmtId="1" xfId="0" applyAlignment="1" applyFont="1" applyNumberFormat="1">
      <alignment horizontal="center" shrinkToFit="0" vertical="center" wrapText="0"/>
    </xf>
    <xf borderId="0" fillId="6" fontId="6" numFmtId="0" xfId="0" applyAlignment="1" applyFont="1">
      <alignment horizontal="center" shrinkToFit="0" vertical="center" wrapText="0"/>
    </xf>
    <xf borderId="0" fillId="0" fontId="1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999999"/>
      </font>
      <fill>
        <patternFill patternType="solid">
          <fgColor rgb="FF999999"/>
          <bgColor rgb="FF999999"/>
        </patternFill>
      </fill>
      <border/>
    </dxf>
    <dxf>
      <font>
        <color rgb="FF6699FF"/>
      </font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5.5"/>
    <col customWidth="1" min="2" max="2" width="32.25"/>
    <col customWidth="1" min="3" max="4" width="13.0"/>
    <col customWidth="1" min="5" max="5" width="5.38"/>
    <col customWidth="1" min="6" max="6" width="6.13"/>
    <col customWidth="1" min="7" max="7" width="6.0"/>
    <col customWidth="1" min="8" max="8" width="2.13"/>
    <col customWidth="1" min="9" max="92" width="2.0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</row>
    <row r="2">
      <c r="A2" s="8" t="s">
        <v>1</v>
      </c>
      <c r="B2" s="9"/>
      <c r="C2" s="7"/>
      <c r="D2" s="7"/>
      <c r="E2" s="7"/>
      <c r="F2" s="10"/>
      <c r="G2" s="8"/>
      <c r="H2" s="7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</row>
    <row r="3">
      <c r="A3" s="7"/>
      <c r="B3" s="11" t="s">
        <v>2</v>
      </c>
      <c r="C3" s="12">
        <v>44796.0</v>
      </c>
      <c r="D3" s="13"/>
      <c r="E3" s="11" t="s">
        <v>3</v>
      </c>
      <c r="G3" s="14">
        <v>1.0</v>
      </c>
      <c r="H3" s="7"/>
      <c r="I3" s="15" t="str">
        <f>"Week "&amp;(I5-($C$3-WEEKDAY($C$3,1)+2))/7+1</f>
        <v>Week 1</v>
      </c>
      <c r="O3" s="16"/>
      <c r="P3" s="15" t="str">
        <f>"Week "&amp;(P5-($C$3-WEEKDAY($C$3,1)+2))/7+1</f>
        <v>Week 2</v>
      </c>
      <c r="V3" s="16"/>
      <c r="W3" s="15" t="str">
        <f>"Week "&amp;(W5-($C$3-WEEKDAY($C$3,1)+2))/7+1</f>
        <v>Week 3</v>
      </c>
      <c r="AC3" s="16"/>
      <c r="AD3" s="15" t="str">
        <f>"Week "&amp;(AD5-($C$3-WEEKDAY($C$3,1)+2))/7+1</f>
        <v>Week 4</v>
      </c>
      <c r="AJ3" s="16"/>
      <c r="AK3" s="15" t="str">
        <f>"Week "&amp;(AK5-($C$3-WEEKDAY($C$3,1)+2))/7+1</f>
        <v>Week 5</v>
      </c>
      <c r="AQ3" s="16"/>
      <c r="AR3" s="15" t="str">
        <f>"Week "&amp;(AR5-($C$3-WEEKDAY($C$3,1)+2))/7+1</f>
        <v>Week 6</v>
      </c>
      <c r="AX3" s="16"/>
      <c r="AY3" s="15" t="str">
        <f>"Week "&amp;(AY5-($C$3-WEEKDAY($C$3,1)+2))/7+1</f>
        <v>Week 7</v>
      </c>
      <c r="BE3" s="16"/>
      <c r="BF3" s="15" t="str">
        <f>"Week "&amp;(BF5-($C$3-WEEKDAY($C$3,1)+2))/7+1</f>
        <v>Week 8</v>
      </c>
      <c r="BL3" s="16"/>
      <c r="BM3" s="15" t="str">
        <f>"Week "&amp;(BM5-($C$3-WEEKDAY($C$3,1)+2))/7+1</f>
        <v>Week 9</v>
      </c>
      <c r="BS3" s="16"/>
      <c r="BT3" s="15" t="str">
        <f>"Week "&amp;(BT5-($C$3-WEEKDAY($C$3,1)+2))/7+1</f>
        <v>Week 10</v>
      </c>
      <c r="BZ3" s="16"/>
      <c r="CA3" s="15" t="str">
        <f>"Week "&amp;(CA5-($C$3-WEEKDAY($C$3,1)+2))/7+1</f>
        <v>Week 11</v>
      </c>
      <c r="CG3" s="16"/>
      <c r="CH3" s="15" t="str">
        <f>"Week "&amp;(CH5-($C$3-WEEKDAY($C$3,1)+2))/7+1</f>
        <v>Week 12</v>
      </c>
      <c r="CN3" s="16"/>
    </row>
    <row r="4">
      <c r="A4" s="7"/>
      <c r="B4" s="17" t="s">
        <v>4</v>
      </c>
      <c r="C4" s="18" t="s">
        <v>5</v>
      </c>
      <c r="D4" s="13"/>
      <c r="E4" s="7"/>
      <c r="F4" s="7"/>
      <c r="G4" s="7"/>
      <c r="H4" s="7"/>
      <c r="I4" s="19">
        <f>I5</f>
        <v>44795</v>
      </c>
      <c r="O4" s="16"/>
      <c r="P4" s="19">
        <f>P5</f>
        <v>44802</v>
      </c>
      <c r="V4" s="16"/>
      <c r="W4" s="19">
        <f>W5</f>
        <v>44809</v>
      </c>
      <c r="AC4" s="16"/>
      <c r="AD4" s="19">
        <f>AD5</f>
        <v>44816</v>
      </c>
      <c r="AJ4" s="16"/>
      <c r="AK4" s="19">
        <f>AK5</f>
        <v>44823</v>
      </c>
      <c r="AQ4" s="16"/>
      <c r="AR4" s="19">
        <f>AR5</f>
        <v>44830</v>
      </c>
      <c r="AX4" s="16"/>
      <c r="AY4" s="19">
        <f>AY5</f>
        <v>44837</v>
      </c>
      <c r="BE4" s="16"/>
      <c r="BF4" s="19">
        <f>BF5</f>
        <v>44844</v>
      </c>
      <c r="BL4" s="16"/>
      <c r="BM4" s="19">
        <f>BM5</f>
        <v>44851</v>
      </c>
      <c r="BS4" s="16"/>
      <c r="BT4" s="19">
        <f>BT5</f>
        <v>44858</v>
      </c>
      <c r="BZ4" s="16"/>
      <c r="CA4" s="19">
        <f>CA5</f>
        <v>44865</v>
      </c>
      <c r="CG4" s="16"/>
      <c r="CH4" s="19">
        <f>CH5</f>
        <v>44872</v>
      </c>
      <c r="CN4" s="16"/>
    </row>
    <row r="5">
      <c r="A5" s="7"/>
      <c r="B5" s="7"/>
      <c r="C5" s="7"/>
      <c r="D5" s="7"/>
      <c r="E5" s="7"/>
      <c r="F5" s="7"/>
      <c r="G5" s="7"/>
      <c r="H5" s="7"/>
      <c r="I5" s="20">
        <f>C3-WEEKDAY(C3,1)+2+7*(G3-1)</f>
        <v>44795</v>
      </c>
      <c r="J5" s="21">
        <f t="shared" ref="J5:CN5" si="1">I5+1</f>
        <v>44796</v>
      </c>
      <c r="K5" s="21">
        <f t="shared" si="1"/>
        <v>44797</v>
      </c>
      <c r="L5" s="21">
        <f t="shared" si="1"/>
        <v>44798</v>
      </c>
      <c r="M5" s="21">
        <f t="shared" si="1"/>
        <v>44799</v>
      </c>
      <c r="N5" s="21">
        <f t="shared" si="1"/>
        <v>44800</v>
      </c>
      <c r="O5" s="22">
        <f t="shared" si="1"/>
        <v>44801</v>
      </c>
      <c r="P5" s="20">
        <f t="shared" si="1"/>
        <v>44802</v>
      </c>
      <c r="Q5" s="21">
        <f t="shared" si="1"/>
        <v>44803</v>
      </c>
      <c r="R5" s="21">
        <f t="shared" si="1"/>
        <v>44804</v>
      </c>
      <c r="S5" s="21">
        <f t="shared" si="1"/>
        <v>44805</v>
      </c>
      <c r="T5" s="21">
        <f t="shared" si="1"/>
        <v>44806</v>
      </c>
      <c r="U5" s="21">
        <f t="shared" si="1"/>
        <v>44807</v>
      </c>
      <c r="V5" s="22">
        <f t="shared" si="1"/>
        <v>44808</v>
      </c>
      <c r="W5" s="20">
        <f t="shared" si="1"/>
        <v>44809</v>
      </c>
      <c r="X5" s="21">
        <f t="shared" si="1"/>
        <v>44810</v>
      </c>
      <c r="Y5" s="21">
        <f t="shared" si="1"/>
        <v>44811</v>
      </c>
      <c r="Z5" s="21">
        <f t="shared" si="1"/>
        <v>44812</v>
      </c>
      <c r="AA5" s="21">
        <f t="shared" si="1"/>
        <v>44813</v>
      </c>
      <c r="AB5" s="21">
        <f t="shared" si="1"/>
        <v>44814</v>
      </c>
      <c r="AC5" s="22">
        <f t="shared" si="1"/>
        <v>44815</v>
      </c>
      <c r="AD5" s="20">
        <f t="shared" si="1"/>
        <v>44816</v>
      </c>
      <c r="AE5" s="21">
        <f t="shared" si="1"/>
        <v>44817</v>
      </c>
      <c r="AF5" s="21">
        <f t="shared" si="1"/>
        <v>44818</v>
      </c>
      <c r="AG5" s="21">
        <f t="shared" si="1"/>
        <v>44819</v>
      </c>
      <c r="AH5" s="21">
        <f t="shared" si="1"/>
        <v>44820</v>
      </c>
      <c r="AI5" s="21">
        <f t="shared" si="1"/>
        <v>44821</v>
      </c>
      <c r="AJ5" s="22">
        <f t="shared" si="1"/>
        <v>44822</v>
      </c>
      <c r="AK5" s="20">
        <f t="shared" si="1"/>
        <v>44823</v>
      </c>
      <c r="AL5" s="21">
        <f t="shared" si="1"/>
        <v>44824</v>
      </c>
      <c r="AM5" s="21">
        <f t="shared" si="1"/>
        <v>44825</v>
      </c>
      <c r="AN5" s="21">
        <f t="shared" si="1"/>
        <v>44826</v>
      </c>
      <c r="AO5" s="21">
        <f t="shared" si="1"/>
        <v>44827</v>
      </c>
      <c r="AP5" s="21">
        <f t="shared" si="1"/>
        <v>44828</v>
      </c>
      <c r="AQ5" s="22">
        <f t="shared" si="1"/>
        <v>44829</v>
      </c>
      <c r="AR5" s="20">
        <f t="shared" si="1"/>
        <v>44830</v>
      </c>
      <c r="AS5" s="21">
        <f t="shared" si="1"/>
        <v>44831</v>
      </c>
      <c r="AT5" s="21">
        <f t="shared" si="1"/>
        <v>44832</v>
      </c>
      <c r="AU5" s="21">
        <f t="shared" si="1"/>
        <v>44833</v>
      </c>
      <c r="AV5" s="21">
        <f t="shared" si="1"/>
        <v>44834</v>
      </c>
      <c r="AW5" s="21">
        <f t="shared" si="1"/>
        <v>44835</v>
      </c>
      <c r="AX5" s="22">
        <f t="shared" si="1"/>
        <v>44836</v>
      </c>
      <c r="AY5" s="20">
        <f t="shared" si="1"/>
        <v>44837</v>
      </c>
      <c r="AZ5" s="21">
        <f t="shared" si="1"/>
        <v>44838</v>
      </c>
      <c r="BA5" s="21">
        <f t="shared" si="1"/>
        <v>44839</v>
      </c>
      <c r="BB5" s="21">
        <f t="shared" si="1"/>
        <v>44840</v>
      </c>
      <c r="BC5" s="21">
        <f t="shared" si="1"/>
        <v>44841</v>
      </c>
      <c r="BD5" s="21">
        <f t="shared" si="1"/>
        <v>44842</v>
      </c>
      <c r="BE5" s="22">
        <f t="shared" si="1"/>
        <v>44843</v>
      </c>
      <c r="BF5" s="20">
        <f t="shared" si="1"/>
        <v>44844</v>
      </c>
      <c r="BG5" s="21">
        <f t="shared" si="1"/>
        <v>44845</v>
      </c>
      <c r="BH5" s="21">
        <f t="shared" si="1"/>
        <v>44846</v>
      </c>
      <c r="BI5" s="21">
        <f t="shared" si="1"/>
        <v>44847</v>
      </c>
      <c r="BJ5" s="21">
        <f t="shared" si="1"/>
        <v>44848</v>
      </c>
      <c r="BK5" s="21">
        <f t="shared" si="1"/>
        <v>44849</v>
      </c>
      <c r="BL5" s="22">
        <f t="shared" si="1"/>
        <v>44850</v>
      </c>
      <c r="BM5" s="20">
        <f t="shared" si="1"/>
        <v>44851</v>
      </c>
      <c r="BN5" s="21">
        <f t="shared" si="1"/>
        <v>44852</v>
      </c>
      <c r="BO5" s="21">
        <f t="shared" si="1"/>
        <v>44853</v>
      </c>
      <c r="BP5" s="21">
        <f t="shared" si="1"/>
        <v>44854</v>
      </c>
      <c r="BQ5" s="21">
        <f t="shared" si="1"/>
        <v>44855</v>
      </c>
      <c r="BR5" s="21">
        <f t="shared" si="1"/>
        <v>44856</v>
      </c>
      <c r="BS5" s="22">
        <f t="shared" si="1"/>
        <v>44857</v>
      </c>
      <c r="BT5" s="20">
        <f t="shared" si="1"/>
        <v>44858</v>
      </c>
      <c r="BU5" s="21">
        <f t="shared" si="1"/>
        <v>44859</v>
      </c>
      <c r="BV5" s="21">
        <f t="shared" si="1"/>
        <v>44860</v>
      </c>
      <c r="BW5" s="21">
        <f t="shared" si="1"/>
        <v>44861</v>
      </c>
      <c r="BX5" s="21">
        <f t="shared" si="1"/>
        <v>44862</v>
      </c>
      <c r="BY5" s="21">
        <f t="shared" si="1"/>
        <v>44863</v>
      </c>
      <c r="BZ5" s="22">
        <f t="shared" si="1"/>
        <v>44864</v>
      </c>
      <c r="CA5" s="20">
        <f t="shared" si="1"/>
        <v>44865</v>
      </c>
      <c r="CB5" s="21">
        <f t="shared" si="1"/>
        <v>44866</v>
      </c>
      <c r="CC5" s="21">
        <f t="shared" si="1"/>
        <v>44867</v>
      </c>
      <c r="CD5" s="21">
        <f t="shared" si="1"/>
        <v>44868</v>
      </c>
      <c r="CE5" s="21">
        <f t="shared" si="1"/>
        <v>44869</v>
      </c>
      <c r="CF5" s="21">
        <f t="shared" si="1"/>
        <v>44870</v>
      </c>
      <c r="CG5" s="22">
        <f t="shared" si="1"/>
        <v>44871</v>
      </c>
      <c r="CH5" s="20">
        <f t="shared" si="1"/>
        <v>44872</v>
      </c>
      <c r="CI5" s="21">
        <f t="shared" si="1"/>
        <v>44873</v>
      </c>
      <c r="CJ5" s="21">
        <f t="shared" si="1"/>
        <v>44874</v>
      </c>
      <c r="CK5" s="21">
        <f t="shared" si="1"/>
        <v>44875</v>
      </c>
      <c r="CL5" s="21">
        <f t="shared" si="1"/>
        <v>44876</v>
      </c>
      <c r="CM5" s="21">
        <f t="shared" si="1"/>
        <v>44877</v>
      </c>
      <c r="CN5" s="22">
        <f t="shared" si="1"/>
        <v>44878</v>
      </c>
    </row>
    <row r="6" ht="22.5" customHeight="1">
      <c r="A6" s="23" t="s">
        <v>6</v>
      </c>
      <c r="B6" s="24" t="s">
        <v>7</v>
      </c>
      <c r="C6" s="25" t="s">
        <v>8</v>
      </c>
      <c r="D6" s="26" t="s">
        <v>9</v>
      </c>
      <c r="E6" s="27" t="s">
        <v>10</v>
      </c>
      <c r="F6" s="27" t="s">
        <v>11</v>
      </c>
      <c r="G6" s="27" t="s">
        <v>12</v>
      </c>
      <c r="H6" s="28"/>
      <c r="I6" s="29" t="str">
        <f t="shared" ref="I6:CN6" si="2">INDEX({"Su";"M";"T";"W";"Th";"F";"Sa"},WEEKDAY(I5,1))</f>
        <v>M</v>
      </c>
      <c r="J6" s="29" t="str">
        <f t="shared" si="2"/>
        <v>T</v>
      </c>
      <c r="K6" s="29" t="str">
        <f t="shared" si="2"/>
        <v>W</v>
      </c>
      <c r="L6" s="29" t="str">
        <f t="shared" si="2"/>
        <v>Th</v>
      </c>
      <c r="M6" s="29" t="str">
        <f t="shared" si="2"/>
        <v>F</v>
      </c>
      <c r="N6" s="29" t="str">
        <f t="shared" si="2"/>
        <v>Sa</v>
      </c>
      <c r="O6" s="29" t="str">
        <f t="shared" si="2"/>
        <v>Su</v>
      </c>
      <c r="P6" s="29" t="str">
        <f t="shared" si="2"/>
        <v>M</v>
      </c>
      <c r="Q6" s="29" t="str">
        <f t="shared" si="2"/>
        <v>T</v>
      </c>
      <c r="R6" s="29" t="str">
        <f t="shared" si="2"/>
        <v>W</v>
      </c>
      <c r="S6" s="29" t="str">
        <f t="shared" si="2"/>
        <v>Th</v>
      </c>
      <c r="T6" s="29" t="str">
        <f t="shared" si="2"/>
        <v>F</v>
      </c>
      <c r="U6" s="29" t="str">
        <f t="shared" si="2"/>
        <v>Sa</v>
      </c>
      <c r="V6" s="29" t="str">
        <f t="shared" si="2"/>
        <v>Su</v>
      </c>
      <c r="W6" s="29" t="str">
        <f t="shared" si="2"/>
        <v>M</v>
      </c>
      <c r="X6" s="29" t="str">
        <f t="shared" si="2"/>
        <v>T</v>
      </c>
      <c r="Y6" s="29" t="str">
        <f t="shared" si="2"/>
        <v>W</v>
      </c>
      <c r="Z6" s="29" t="str">
        <f t="shared" si="2"/>
        <v>Th</v>
      </c>
      <c r="AA6" s="29" t="str">
        <f t="shared" si="2"/>
        <v>F</v>
      </c>
      <c r="AB6" s="29" t="str">
        <f t="shared" si="2"/>
        <v>Sa</v>
      </c>
      <c r="AC6" s="29" t="str">
        <f t="shared" si="2"/>
        <v>Su</v>
      </c>
      <c r="AD6" s="29" t="str">
        <f t="shared" si="2"/>
        <v>M</v>
      </c>
      <c r="AE6" s="29" t="str">
        <f t="shared" si="2"/>
        <v>T</v>
      </c>
      <c r="AF6" s="29" t="str">
        <f t="shared" si="2"/>
        <v>W</v>
      </c>
      <c r="AG6" s="29" t="str">
        <f t="shared" si="2"/>
        <v>Th</v>
      </c>
      <c r="AH6" s="29" t="str">
        <f t="shared" si="2"/>
        <v>F</v>
      </c>
      <c r="AI6" s="29" t="str">
        <f t="shared" si="2"/>
        <v>Sa</v>
      </c>
      <c r="AJ6" s="29" t="str">
        <f t="shared" si="2"/>
        <v>Su</v>
      </c>
      <c r="AK6" s="29" t="str">
        <f t="shared" si="2"/>
        <v>M</v>
      </c>
      <c r="AL6" s="29" t="str">
        <f t="shared" si="2"/>
        <v>T</v>
      </c>
      <c r="AM6" s="29" t="str">
        <f t="shared" si="2"/>
        <v>W</v>
      </c>
      <c r="AN6" s="29" t="str">
        <f t="shared" si="2"/>
        <v>Th</v>
      </c>
      <c r="AO6" s="29" t="str">
        <f t="shared" si="2"/>
        <v>F</v>
      </c>
      <c r="AP6" s="29" t="str">
        <f t="shared" si="2"/>
        <v>Sa</v>
      </c>
      <c r="AQ6" s="29" t="str">
        <f t="shared" si="2"/>
        <v>Su</v>
      </c>
      <c r="AR6" s="29" t="str">
        <f t="shared" si="2"/>
        <v>M</v>
      </c>
      <c r="AS6" s="29" t="str">
        <f t="shared" si="2"/>
        <v>T</v>
      </c>
      <c r="AT6" s="29" t="str">
        <f t="shared" si="2"/>
        <v>W</v>
      </c>
      <c r="AU6" s="29" t="str">
        <f t="shared" si="2"/>
        <v>Th</v>
      </c>
      <c r="AV6" s="29" t="str">
        <f t="shared" si="2"/>
        <v>F</v>
      </c>
      <c r="AW6" s="29" t="str">
        <f t="shared" si="2"/>
        <v>Sa</v>
      </c>
      <c r="AX6" s="29" t="str">
        <f t="shared" si="2"/>
        <v>Su</v>
      </c>
      <c r="AY6" s="29" t="str">
        <f t="shared" si="2"/>
        <v>M</v>
      </c>
      <c r="AZ6" s="29" t="str">
        <f t="shared" si="2"/>
        <v>T</v>
      </c>
      <c r="BA6" s="29" t="str">
        <f t="shared" si="2"/>
        <v>W</v>
      </c>
      <c r="BB6" s="29" t="str">
        <f t="shared" si="2"/>
        <v>Th</v>
      </c>
      <c r="BC6" s="29" t="str">
        <f t="shared" si="2"/>
        <v>F</v>
      </c>
      <c r="BD6" s="29" t="str">
        <f t="shared" si="2"/>
        <v>Sa</v>
      </c>
      <c r="BE6" s="29" t="str">
        <f t="shared" si="2"/>
        <v>Su</v>
      </c>
      <c r="BF6" s="29" t="str">
        <f t="shared" si="2"/>
        <v>M</v>
      </c>
      <c r="BG6" s="29" t="str">
        <f t="shared" si="2"/>
        <v>T</v>
      </c>
      <c r="BH6" s="29" t="str">
        <f t="shared" si="2"/>
        <v>W</v>
      </c>
      <c r="BI6" s="29" t="str">
        <f t="shared" si="2"/>
        <v>Th</v>
      </c>
      <c r="BJ6" s="29" t="str">
        <f t="shared" si="2"/>
        <v>F</v>
      </c>
      <c r="BK6" s="29" t="str">
        <f t="shared" si="2"/>
        <v>Sa</v>
      </c>
      <c r="BL6" s="30" t="str">
        <f t="shared" si="2"/>
        <v>Su</v>
      </c>
      <c r="BM6" s="29" t="str">
        <f t="shared" si="2"/>
        <v>M</v>
      </c>
      <c r="BN6" s="29" t="str">
        <f t="shared" si="2"/>
        <v>T</v>
      </c>
      <c r="BO6" s="29" t="str">
        <f t="shared" si="2"/>
        <v>W</v>
      </c>
      <c r="BP6" s="29" t="str">
        <f t="shared" si="2"/>
        <v>Th</v>
      </c>
      <c r="BQ6" s="29" t="str">
        <f t="shared" si="2"/>
        <v>F</v>
      </c>
      <c r="BR6" s="29" t="str">
        <f t="shared" si="2"/>
        <v>Sa</v>
      </c>
      <c r="BS6" s="30" t="str">
        <f t="shared" si="2"/>
        <v>Su</v>
      </c>
      <c r="BT6" s="29" t="str">
        <f t="shared" si="2"/>
        <v>M</v>
      </c>
      <c r="BU6" s="29" t="str">
        <f t="shared" si="2"/>
        <v>T</v>
      </c>
      <c r="BV6" s="29" t="str">
        <f t="shared" si="2"/>
        <v>W</v>
      </c>
      <c r="BW6" s="29" t="str">
        <f t="shared" si="2"/>
        <v>Th</v>
      </c>
      <c r="BX6" s="29" t="str">
        <f t="shared" si="2"/>
        <v>F</v>
      </c>
      <c r="BY6" s="29" t="str">
        <f t="shared" si="2"/>
        <v>Sa</v>
      </c>
      <c r="BZ6" s="30" t="str">
        <f t="shared" si="2"/>
        <v>Su</v>
      </c>
      <c r="CA6" s="29" t="str">
        <f t="shared" si="2"/>
        <v>M</v>
      </c>
      <c r="CB6" s="29" t="str">
        <f t="shared" si="2"/>
        <v>T</v>
      </c>
      <c r="CC6" s="29" t="str">
        <f t="shared" si="2"/>
        <v>W</v>
      </c>
      <c r="CD6" s="29" t="str">
        <f t="shared" si="2"/>
        <v>Th</v>
      </c>
      <c r="CE6" s="29" t="str">
        <f t="shared" si="2"/>
        <v>F</v>
      </c>
      <c r="CF6" s="29" t="str">
        <f t="shared" si="2"/>
        <v>Sa</v>
      </c>
      <c r="CG6" s="30" t="str">
        <f t="shared" si="2"/>
        <v>Su</v>
      </c>
      <c r="CH6" s="29" t="str">
        <f t="shared" si="2"/>
        <v>M</v>
      </c>
      <c r="CI6" s="29" t="str">
        <f t="shared" si="2"/>
        <v>T</v>
      </c>
      <c r="CJ6" s="29" t="str">
        <f t="shared" si="2"/>
        <v>W</v>
      </c>
      <c r="CK6" s="29" t="str">
        <f t="shared" si="2"/>
        <v>Th</v>
      </c>
      <c r="CL6" s="29" t="str">
        <f t="shared" si="2"/>
        <v>F</v>
      </c>
      <c r="CM6" s="29" t="str">
        <f t="shared" si="2"/>
        <v>Sa</v>
      </c>
      <c r="CN6" s="30" t="str">
        <f t="shared" si="2"/>
        <v>Su</v>
      </c>
    </row>
    <row r="7">
      <c r="A7" s="31" t="str">
        <f>IF(ISERROR(VALUE(SUBSTITUTE(OFFSET(A7,-1,0,1,1),".",""))),"1",IF(ISERROR(FIND("`",SUBSTITUTE(OFFSET(A7,-1,0,1,1),".","`",1))),TEXT(VALUE(OFFSET(A7,-1,0,1,1))+1,"#"),TEXT(VALUE(LEFT(OFFSET(A7,-1,0,1,1),FIND("`",SUBSTITUTE(OFFSET(A7,-1,0,1,1),".","`",1))-1))+1,"#")))</f>
        <v>1</v>
      </c>
      <c r="B7" s="32" t="s">
        <v>13</v>
      </c>
      <c r="C7" s="33">
        <f>min(C8:C11)</f>
        <v>44796</v>
      </c>
      <c r="D7" s="33">
        <f>max(D8:D11)</f>
        <v>44821</v>
      </c>
      <c r="E7" s="34">
        <f>D7-C7+1</f>
        <v>26</v>
      </c>
      <c r="F7" s="35"/>
      <c r="G7" s="34">
        <f t="shared" ref="G7:G12" si="3">NETWORKDAYS(C7,D7)</f>
        <v>19</v>
      </c>
      <c r="H7" s="34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</row>
    <row r="8">
      <c r="A8" s="37" t="str">
        <f t="shared" ref="A8:A11" si="4">IF(ISERROR(VALUE(SUBSTITUTE(OFFSET(A8,-1,0,1,1),".",""))),"0.1",IF(ISERROR(FIND("`",SUBSTITUTE(OFFSET(A8,-1,0,1,1),".","`",1))),OFFSET(A8,-1,0,1,1)&amp;".1",LEFT(OFFSET(A8,-1,0,1,1),FIND("`",SUBSTITUTE(OFFSET(A8,-1,0,1,1),".","`",1)))&amp;IF(ISERROR(FIND("`",SUBSTITUTE(OFFSET(A8,-1,0,1,1),".","`",2))),VALUE(RIGHT(OFFSET(A8,-1,0,1,1),LEN(OFFSET(A8,-1,0,1,1))-FIND("`",SUBSTITUTE(OFFSET(A8,-1,0,1,1),".","`",1))))+1,VALUE(MID(OFFSET(A8,-1,0,1,1),FIND("`",SUBSTITUTE(OFFSET(A8,-1,0,1,1),".","`",1))+1,(FIND("`",SUBSTITUTE(OFFSET(A8,-1,0,1,1),".","`",2))-FIND("`",SUBSTITUTE(OFFSET(A8,-1,0,1,1),".","`",1))-1)))+1)))</f>
        <v>1.1</v>
      </c>
      <c r="B8" s="38" t="s">
        <v>14</v>
      </c>
      <c r="C8" s="39">
        <f>$C$3</f>
        <v>44796</v>
      </c>
      <c r="D8" s="39">
        <f t="shared" ref="D8:D11" si="5">C8+E8-1</f>
        <v>44803</v>
      </c>
      <c r="E8" s="40">
        <v>8.0</v>
      </c>
      <c r="F8" s="41">
        <v>1.0</v>
      </c>
      <c r="G8" s="42">
        <f t="shared" si="3"/>
        <v>6</v>
      </c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>
      <c r="A9" s="37" t="str">
        <f t="shared" si="4"/>
        <v>1.2</v>
      </c>
      <c r="B9" s="44" t="s">
        <v>15</v>
      </c>
      <c r="C9" s="39">
        <f t="shared" ref="C9:C11" si="6">D8+1</f>
        <v>44804</v>
      </c>
      <c r="D9" s="39">
        <f t="shared" si="5"/>
        <v>44810</v>
      </c>
      <c r="E9" s="40">
        <v>7.0</v>
      </c>
      <c r="F9" s="45">
        <v>1.0</v>
      </c>
      <c r="G9" s="42">
        <f t="shared" si="3"/>
        <v>5</v>
      </c>
      <c r="H9" s="42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>
      <c r="A10" s="37" t="str">
        <f t="shared" si="4"/>
        <v>1.3</v>
      </c>
      <c r="B10" s="44" t="s">
        <v>16</v>
      </c>
      <c r="C10" s="39">
        <f t="shared" si="6"/>
        <v>44811</v>
      </c>
      <c r="D10" s="39">
        <f t="shared" si="5"/>
        <v>44817</v>
      </c>
      <c r="E10" s="40">
        <v>7.0</v>
      </c>
      <c r="F10" s="41">
        <v>1.0</v>
      </c>
      <c r="G10" s="42">
        <f t="shared" si="3"/>
        <v>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</row>
    <row r="11">
      <c r="A11" s="37" t="str">
        <f t="shared" si="4"/>
        <v>1.4</v>
      </c>
      <c r="B11" s="44" t="s">
        <v>17</v>
      </c>
      <c r="C11" s="39">
        <f t="shared" si="6"/>
        <v>44818</v>
      </c>
      <c r="D11" s="39">
        <f t="shared" si="5"/>
        <v>44821</v>
      </c>
      <c r="E11" s="40">
        <v>4.0</v>
      </c>
      <c r="F11" s="41">
        <v>1.0</v>
      </c>
      <c r="G11" s="42">
        <f t="shared" si="3"/>
        <v>3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</row>
    <row r="12">
      <c r="A12" s="46" t="str">
        <f>IF(ISERROR(VALUE(SUBSTITUTE(OFFSET(A12,-1,0,1,1),".",""))),"1",IF(ISERROR(FIND("`",SUBSTITUTE(OFFSET(A12,-1,0,1,1),".","`",1))),TEXT(VALUE(OFFSET(A12,-1,0,1,1))+1,"#"),TEXT(VALUE(LEFT(OFFSET(A12,-1,0,1,1),FIND("`",SUBSTITUTE(OFFSET(A12,-1,0,1,1),".","`",1))-1))+1,"#")))</f>
        <v>2</v>
      </c>
      <c r="B12" s="47" t="s">
        <v>18</v>
      </c>
      <c r="C12" s="33">
        <f>min(C15:C17)</f>
        <v>44817</v>
      </c>
      <c r="D12" s="33">
        <f>max(D15:D17)</f>
        <v>44823</v>
      </c>
      <c r="E12" s="48">
        <v>7.0</v>
      </c>
      <c r="F12" s="35"/>
      <c r="G12" s="34">
        <f t="shared" si="3"/>
        <v>5</v>
      </c>
      <c r="H12" s="34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</row>
    <row r="13">
      <c r="A13" s="49">
        <v>44563.0</v>
      </c>
      <c r="B13" s="50" t="s">
        <v>19</v>
      </c>
      <c r="C13" s="51">
        <v>44815.0</v>
      </c>
      <c r="D13" s="51">
        <v>44816.0</v>
      </c>
      <c r="E13" s="40">
        <v>2.0</v>
      </c>
      <c r="F13" s="41">
        <v>1.0</v>
      </c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</row>
    <row r="14">
      <c r="A14" s="49">
        <v>44594.0</v>
      </c>
      <c r="B14" s="50" t="s">
        <v>20</v>
      </c>
      <c r="C14" s="51">
        <v>44814.0</v>
      </c>
      <c r="D14" s="51">
        <v>44816.0</v>
      </c>
      <c r="E14" s="40"/>
      <c r="F14" s="41">
        <v>1.0</v>
      </c>
      <c r="G14" s="42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</row>
    <row r="15">
      <c r="A15" s="37" t="str">
        <f t="shared" ref="A15:A17" si="7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2.3</v>
      </c>
      <c r="B15" s="38" t="s">
        <v>21</v>
      </c>
      <c r="C15" s="51">
        <v>44817.0</v>
      </c>
      <c r="D15" s="39">
        <f t="shared" ref="D15:D17" si="8">C15+E15-1</f>
        <v>44819</v>
      </c>
      <c r="E15" s="40">
        <v>3.0</v>
      </c>
      <c r="F15" s="52">
        <v>0.0</v>
      </c>
      <c r="G15" s="42">
        <f t="shared" ref="G15:G27" si="9">NETWORKDAYS(C15,D15)</f>
        <v>3</v>
      </c>
      <c r="H15" s="42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</row>
    <row r="16">
      <c r="A16" s="37" t="str">
        <f t="shared" si="7"/>
        <v>2.4</v>
      </c>
      <c r="B16" s="44" t="s">
        <v>22</v>
      </c>
      <c r="C16" s="39">
        <f t="shared" ref="C16:C17" si="10">WORKDAY(D15,1)</f>
        <v>44820</v>
      </c>
      <c r="D16" s="39">
        <f t="shared" si="8"/>
        <v>44822</v>
      </c>
      <c r="E16" s="40">
        <v>3.0</v>
      </c>
      <c r="F16" s="52">
        <v>0.0</v>
      </c>
      <c r="G16" s="42">
        <f t="shared" si="9"/>
        <v>1</v>
      </c>
      <c r="H16" s="42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</row>
    <row r="17">
      <c r="A17" s="37" t="str">
        <f t="shared" si="7"/>
        <v>2.5</v>
      </c>
      <c r="B17" s="44" t="s">
        <v>23</v>
      </c>
      <c r="C17" s="39">
        <f t="shared" si="10"/>
        <v>44823</v>
      </c>
      <c r="D17" s="39">
        <f t="shared" si="8"/>
        <v>44823</v>
      </c>
      <c r="E17" s="40">
        <v>1.0</v>
      </c>
      <c r="F17" s="52">
        <v>0.0</v>
      </c>
      <c r="G17" s="42">
        <f t="shared" si="9"/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</row>
    <row r="18">
      <c r="A18" s="46" t="str">
        <f>IF(ISERROR(VALUE(SUBSTITUTE(OFFSET(A18,-1,0,1,1),".",""))),"1",IF(ISERROR(FIND("`",SUBSTITUTE(OFFSET(A18,-1,0,1,1),".","`",1))),TEXT(VALUE(OFFSET(A18,-1,0,1,1))+1,"#"),TEXT(VALUE(LEFT(OFFSET(A18,-1,0,1,1),FIND("`",SUBSTITUTE(OFFSET(A18,-1,0,1,1),".","`",1))-1))+1,"#")))</f>
        <v>3</v>
      </c>
      <c r="B18" s="47" t="s">
        <v>24</v>
      </c>
      <c r="C18" s="53">
        <v>44824.0</v>
      </c>
      <c r="D18" s="53">
        <v>44859.0</v>
      </c>
      <c r="E18" s="34">
        <f>D18-C18+1</f>
        <v>36</v>
      </c>
      <c r="F18" s="35"/>
      <c r="G18" s="34">
        <f t="shared" si="9"/>
        <v>26</v>
      </c>
      <c r="H18" s="34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</row>
    <row r="19">
      <c r="A19" s="37" t="str">
        <f t="shared" ref="A19:A23" si="11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3.1</v>
      </c>
      <c r="B19" s="38" t="s">
        <v>25</v>
      </c>
      <c r="C19" s="51">
        <v>44824.0</v>
      </c>
      <c r="D19" s="39">
        <f t="shared" ref="D19:D22" si="12">C19+E19-1</f>
        <v>44843</v>
      </c>
      <c r="E19" s="40">
        <v>20.0</v>
      </c>
      <c r="F19" s="52">
        <v>0.0</v>
      </c>
      <c r="G19" s="42">
        <f t="shared" si="9"/>
        <v>14</v>
      </c>
      <c r="H19" s="42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</row>
    <row r="20">
      <c r="A20" s="37" t="str">
        <f t="shared" si="11"/>
        <v>3.2</v>
      </c>
      <c r="B20" s="44" t="s">
        <v>26</v>
      </c>
      <c r="C20" s="39">
        <f t="shared" ref="C20:C21" si="13">_xlfn.WORKDAY.INTL(D19,1,"0000001")</f>
        <v>44844</v>
      </c>
      <c r="D20" s="39">
        <f t="shared" si="12"/>
        <v>44848</v>
      </c>
      <c r="E20" s="40">
        <v>5.0</v>
      </c>
      <c r="F20" s="52">
        <v>0.0</v>
      </c>
      <c r="G20" s="42">
        <f t="shared" si="9"/>
        <v>5</v>
      </c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</row>
    <row r="21">
      <c r="A21" s="37" t="str">
        <f t="shared" si="11"/>
        <v>3.3</v>
      </c>
      <c r="B21" s="44" t="s">
        <v>27</v>
      </c>
      <c r="C21" s="39">
        <f t="shared" si="13"/>
        <v>44849</v>
      </c>
      <c r="D21" s="39">
        <f t="shared" si="12"/>
        <v>44853</v>
      </c>
      <c r="E21" s="40">
        <v>5.0</v>
      </c>
      <c r="F21" s="52">
        <v>0.0</v>
      </c>
      <c r="G21" s="42">
        <f t="shared" si="9"/>
        <v>3</v>
      </c>
      <c r="H21" s="42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</row>
    <row r="22">
      <c r="A22" s="37" t="str">
        <f t="shared" si="11"/>
        <v>3.4</v>
      </c>
      <c r="B22" s="38" t="s">
        <v>28</v>
      </c>
      <c r="C22" s="51">
        <v>44854.0</v>
      </c>
      <c r="D22" s="39">
        <f t="shared" si="12"/>
        <v>44856</v>
      </c>
      <c r="E22" s="40">
        <v>3.0</v>
      </c>
      <c r="F22" s="52">
        <v>0.0</v>
      </c>
      <c r="G22" s="42">
        <f t="shared" si="9"/>
        <v>2</v>
      </c>
      <c r="H22" s="42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</row>
    <row r="23">
      <c r="A23" s="37" t="str">
        <f t="shared" si="11"/>
        <v>3.5</v>
      </c>
      <c r="B23" s="38" t="s">
        <v>29</v>
      </c>
      <c r="C23" s="51">
        <v>44857.0</v>
      </c>
      <c r="D23" s="51">
        <v>44862.0</v>
      </c>
      <c r="E23" s="40">
        <v>3.0</v>
      </c>
      <c r="F23" s="52">
        <v>0.0</v>
      </c>
      <c r="G23" s="42">
        <f t="shared" si="9"/>
        <v>5</v>
      </c>
      <c r="H23" s="42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</row>
    <row r="24">
      <c r="A24" s="46" t="str">
        <f>IF(ISERROR(VALUE(SUBSTITUTE(OFFSET(A24,-1,0,1,1),".",""))),"1",IF(ISERROR(FIND("`",SUBSTITUTE(OFFSET(A24,-1,0,1,1),".","`",1))),TEXT(VALUE(OFFSET(A24,-1,0,1,1))+1,"#"),TEXT(VALUE(LEFT(OFFSET(A24,-1,0,1,1),FIND("`",SUBSTITUTE(OFFSET(A24,-1,0,1,1),".","`",1))-1))+1,"#")))</f>
        <v>4</v>
      </c>
      <c r="B24" s="32" t="s">
        <v>30</v>
      </c>
      <c r="C24" s="53">
        <v>44863.0</v>
      </c>
      <c r="D24" s="53">
        <v>44873.0</v>
      </c>
      <c r="E24" s="34">
        <f>D24-C24+1</f>
        <v>11</v>
      </c>
      <c r="F24" s="35"/>
      <c r="G24" s="34">
        <f t="shared" si="9"/>
        <v>7</v>
      </c>
      <c r="H24" s="34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</row>
    <row r="25">
      <c r="A25" s="37" t="str">
        <f t="shared" ref="A25:A27" si="14">IF(ISERROR(VALUE(SUBSTITUTE(OFFSET(A25,-1,0,1,1),".",""))),"0.1",IF(ISERROR(FIND("`",SUBSTITUTE(OFFSET(A25,-1,0,1,1),".","`",1))),OFFSET(A25,-1,0,1,1)&amp;".1",LEFT(OFFSET(A25,-1,0,1,1),FIND("`",SUBSTITUTE(OFFSET(A25,-1,0,1,1),".","`",1)))&amp;IF(ISERROR(FIND("`",SUBSTITUTE(OFFSET(A25,-1,0,1,1),".","`",2))),VALUE(RIGHT(OFFSET(A25,-1,0,1,1),LEN(OFFSET(A25,-1,0,1,1))-FIND("`",SUBSTITUTE(OFFSET(A25,-1,0,1,1),".","`",1))))+1,VALUE(MID(OFFSET(A25,-1,0,1,1),FIND("`",SUBSTITUTE(OFFSET(A25,-1,0,1,1),".","`",1))+1,(FIND("`",SUBSTITUTE(OFFSET(A25,-1,0,1,1),".","`",2))-FIND("`",SUBSTITUTE(OFFSET(A25,-1,0,1,1),".","`",1))-1)))+1)))</f>
        <v>4.1</v>
      </c>
      <c r="B25" s="38" t="s">
        <v>31</v>
      </c>
      <c r="C25" s="51">
        <v>44863.0</v>
      </c>
      <c r="D25" s="39">
        <f>C25+E25-1</f>
        <v>44863</v>
      </c>
      <c r="E25" s="40">
        <v>1.0</v>
      </c>
      <c r="F25" s="52">
        <v>0.0</v>
      </c>
      <c r="G25" s="42">
        <f t="shared" si="9"/>
        <v>0</v>
      </c>
      <c r="H25" s="42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</row>
    <row r="26">
      <c r="A26" s="37" t="str">
        <f t="shared" si="14"/>
        <v>4.2</v>
      </c>
      <c r="B26" s="44" t="s">
        <v>32</v>
      </c>
      <c r="C26" s="51">
        <v>44866.0</v>
      </c>
      <c r="D26" s="51">
        <v>44872.0</v>
      </c>
      <c r="E26" s="40">
        <v>1.0</v>
      </c>
      <c r="F26" s="52">
        <v>0.0</v>
      </c>
      <c r="G26" s="42">
        <f t="shared" si="9"/>
        <v>5</v>
      </c>
      <c r="H26" s="42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</row>
    <row r="27">
      <c r="A27" s="37" t="str">
        <f t="shared" si="14"/>
        <v>4.3</v>
      </c>
      <c r="B27" s="44" t="s">
        <v>33</v>
      </c>
      <c r="C27" s="51">
        <v>44873.0</v>
      </c>
      <c r="D27" s="39">
        <f>C27+E27-1</f>
        <v>44873</v>
      </c>
      <c r="E27" s="40">
        <v>1.0</v>
      </c>
      <c r="F27" s="52">
        <v>0.0</v>
      </c>
      <c r="G27" s="42">
        <f t="shared" si="9"/>
        <v>1</v>
      </c>
      <c r="H27" s="42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</row>
    <row r="28">
      <c r="A28" s="54"/>
      <c r="B28" s="55"/>
      <c r="C28" s="56"/>
      <c r="D28" s="56"/>
      <c r="E28" s="57"/>
      <c r="F28" s="58"/>
      <c r="G28" s="59"/>
      <c r="H28" s="59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</row>
    <row r="29">
      <c r="A29" s="54"/>
      <c r="B29" s="55"/>
      <c r="C29" s="56"/>
      <c r="D29" s="56"/>
      <c r="E29" s="57"/>
      <c r="F29" s="58"/>
      <c r="G29" s="59"/>
      <c r="H29" s="59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</row>
  </sheetData>
  <mergeCells count="28">
    <mergeCell ref="AK3:AQ3"/>
    <mergeCell ref="AR3:AX3"/>
    <mergeCell ref="AY3:BE3"/>
    <mergeCell ref="BF3:BL3"/>
    <mergeCell ref="BM3:BS3"/>
    <mergeCell ref="BT3:BZ3"/>
    <mergeCell ref="CA3:CG3"/>
    <mergeCell ref="CH3:CN3"/>
    <mergeCell ref="I3:O3"/>
    <mergeCell ref="I4:O4"/>
    <mergeCell ref="I1:O1"/>
    <mergeCell ref="C3:D3"/>
    <mergeCell ref="E3:F3"/>
    <mergeCell ref="P3:V3"/>
    <mergeCell ref="W3:AC3"/>
    <mergeCell ref="AD3:AJ3"/>
    <mergeCell ref="C4:D4"/>
    <mergeCell ref="AD4:AJ4"/>
    <mergeCell ref="BT4:BZ4"/>
    <mergeCell ref="CA4:CG4"/>
    <mergeCell ref="CH4:CN4"/>
    <mergeCell ref="P4:V4"/>
    <mergeCell ref="W4:AC4"/>
    <mergeCell ref="AK4:AQ4"/>
    <mergeCell ref="AR4:AX4"/>
    <mergeCell ref="AY4:BE4"/>
    <mergeCell ref="BF4:BL4"/>
    <mergeCell ref="BM4:BS4"/>
  </mergeCells>
  <conditionalFormatting sqref="I5:CN6">
    <cfRule type="expression" dxfId="0" priority="1">
      <formula>I$5=TODAY()</formula>
    </cfRule>
  </conditionalFormatting>
  <conditionalFormatting sqref="I7:CN29">
    <cfRule type="expression" dxfId="1" priority="2">
      <formula>AND(I$5&gt;=$C7,I$5&lt;$C7+ROUNDDOWN($F7*($D7-$C7+1),0))</formula>
    </cfRule>
  </conditionalFormatting>
  <conditionalFormatting sqref="I7:CN29">
    <cfRule type="expression" dxfId="2" priority="3">
      <formula>AND(I$5&gt;=$C7,I$5&lt;=$D7)</formula>
    </cfRule>
  </conditionalFormatting>
  <conditionalFormatting sqref="F6">
    <cfRule type="containsText" dxfId="3" priority="4" operator="containsText" text="Vertex42">
      <formula>NOT(ISERROR(SEARCH(("Vertex42"),(F6))))</formula>
    </cfRule>
  </conditionalFormatting>
  <printOptions gridLines="1" horizontalCentered="1"/>
  <pageMargins bottom="0.75" footer="0.0" header="0.0" left="0.25" right="0.25" top="0.75"/>
  <pageSetup fitToHeight="0" paperSize="8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3.5"/>
  </cols>
  <sheetData>
    <row r="1">
      <c r="A1" s="61" t="s">
        <v>34</v>
      </c>
    </row>
    <row r="2">
      <c r="A2" s="62" t="s">
        <v>35</v>
      </c>
    </row>
    <row r="3">
      <c r="A3" s="62" t="s">
        <v>36</v>
      </c>
    </row>
    <row r="4">
      <c r="A4" s="63" t="s">
        <v>37</v>
      </c>
    </row>
  </sheetData>
  <hyperlinks>
    <hyperlink r:id="rId1" ref="A4"/>
  </hyperlinks>
  <drawing r:id="rId2"/>
</worksheet>
</file>