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3D\genius\Calibration\"/>
    </mc:Choice>
  </mc:AlternateContent>
  <xr:revisionPtr revIDLastSave="0" documentId="13_ncr:1_{E0024461-1A3C-4ACC-B278-F592FD509F29}" xr6:coauthVersionLast="36" xr6:coauthVersionMax="36" xr10:uidLastSave="{00000000-0000-0000-0000-000000000000}"/>
  <bookViews>
    <workbookView xWindow="0" yWindow="0" windowWidth="28800" windowHeight="12225" xr2:uid="{C5D50D06-A361-49CF-9E83-DDF1DC375FFE}"/>
  </bookViews>
  <sheets>
    <sheet name="Base Settings" sheetId="4" r:id="rId1"/>
    <sheet name="Tabelle1" sheetId="6" r:id="rId2"/>
    <sheet name="Tabelle5" sheetId="5" r:id="rId3"/>
    <sheet name="Cube 20mm" sheetId="2" r:id="rId4"/>
    <sheet name="Cube 10mm" sheetId="1" r:id="rId5"/>
    <sheet name="XV 150mm " sheetId="3" r:id="rId6"/>
    <sheet name="Dimension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7" l="1"/>
  <c r="G12" i="7"/>
  <c r="D12" i="7"/>
  <c r="E19" i="7" l="1"/>
  <c r="F19" i="7"/>
  <c r="D19" i="7"/>
  <c r="K7" i="7"/>
  <c r="K8" i="7"/>
  <c r="K9" i="7"/>
  <c r="K10" i="7"/>
  <c r="K11" i="7"/>
  <c r="K6" i="7"/>
  <c r="G11" i="7"/>
  <c r="H11" i="7" s="1"/>
  <c r="D11" i="7"/>
  <c r="E11" i="7" s="1"/>
  <c r="G10" i="7"/>
  <c r="H10" i="7" s="1"/>
  <c r="D10" i="7"/>
  <c r="E10" i="7" s="1"/>
  <c r="G9" i="7"/>
  <c r="H9" i="7" s="1"/>
  <c r="D9" i="7"/>
  <c r="E9" i="7" s="1"/>
  <c r="G7" i="7"/>
  <c r="H7" i="7" s="1"/>
  <c r="D7" i="7"/>
  <c r="E7" i="7" s="1"/>
  <c r="G8" i="7"/>
  <c r="H8" i="7" s="1"/>
  <c r="D8" i="7"/>
  <c r="E8" i="7" s="1"/>
  <c r="D6" i="7"/>
  <c r="E6" i="7" s="1"/>
  <c r="G6" i="7"/>
  <c r="H6" i="7" s="1"/>
  <c r="D4" i="3"/>
  <c r="E4" i="3"/>
  <c r="I4" i="3"/>
  <c r="J4" i="3"/>
  <c r="M4" i="3"/>
  <c r="D5" i="3"/>
  <c r="E5" i="3"/>
  <c r="I5" i="3"/>
  <c r="J5" i="3"/>
  <c r="M5" i="3"/>
  <c r="D6" i="3"/>
  <c r="E6" i="3"/>
  <c r="E27" i="3" s="1"/>
  <c r="I6" i="3"/>
  <c r="J6" i="3"/>
  <c r="J27" i="3" s="1"/>
  <c r="M6" i="3"/>
  <c r="D7" i="3"/>
  <c r="E7" i="3"/>
  <c r="I7" i="3"/>
  <c r="J7" i="3"/>
  <c r="M7" i="3"/>
  <c r="D8" i="3"/>
  <c r="E8" i="3"/>
  <c r="I8" i="3"/>
  <c r="J8" i="3"/>
  <c r="D9" i="3"/>
  <c r="E9" i="3"/>
  <c r="H9" i="3"/>
  <c r="C10" i="3"/>
  <c r="D12" i="3"/>
  <c r="E12" i="3"/>
  <c r="I12" i="3"/>
  <c r="J12" i="3"/>
  <c r="D15" i="3"/>
  <c r="E15" i="3"/>
  <c r="I15" i="3"/>
  <c r="J15" i="3"/>
  <c r="D16" i="3"/>
  <c r="E16" i="3"/>
  <c r="I16" i="3"/>
  <c r="J16" i="3"/>
  <c r="D17" i="3"/>
  <c r="E17" i="3"/>
  <c r="I17" i="3"/>
  <c r="J17" i="3"/>
  <c r="D18" i="3"/>
  <c r="E18" i="3"/>
  <c r="I18" i="3"/>
  <c r="J18" i="3"/>
  <c r="D19" i="3"/>
  <c r="E19" i="3"/>
  <c r="I19" i="3"/>
  <c r="J19" i="3"/>
  <c r="C20" i="3"/>
  <c r="H20" i="3"/>
  <c r="D22" i="3"/>
  <c r="E22" i="3"/>
  <c r="I22" i="3"/>
  <c r="J22" i="3"/>
  <c r="D23" i="3"/>
  <c r="E23" i="3"/>
  <c r="I23" i="3"/>
  <c r="J23" i="3"/>
  <c r="D24" i="3"/>
  <c r="E24" i="3"/>
  <c r="I24" i="3"/>
  <c r="J24" i="3"/>
  <c r="D25" i="3"/>
  <c r="E25" i="3"/>
  <c r="I25" i="3"/>
  <c r="J25" i="3"/>
  <c r="E6" i="6" l="1"/>
  <c r="J31" i="3" l="1"/>
  <c r="E2" i="3"/>
  <c r="E31" i="3" s="1"/>
  <c r="J2" i="3"/>
  <c r="I42" i="3" l="1"/>
  <c r="J42" i="3" s="1"/>
  <c r="K42" i="3" s="1"/>
  <c r="I41" i="3"/>
  <c r="J41" i="3" s="1"/>
  <c r="K41" i="3" s="1"/>
  <c r="I40" i="3"/>
  <c r="J40" i="3" s="1"/>
  <c r="K40" i="3" s="1"/>
  <c r="I39" i="3"/>
  <c r="J39" i="3" s="1"/>
  <c r="K39" i="3" s="1"/>
  <c r="I37" i="3"/>
  <c r="J37" i="3" s="1"/>
  <c r="K37" i="3" s="1"/>
  <c r="I38" i="3"/>
  <c r="J38" i="3" s="1"/>
  <c r="K38" i="3" s="1"/>
  <c r="I36" i="3"/>
  <c r="J36" i="3" s="1"/>
  <c r="K36" i="3" s="1"/>
  <c r="E42" i="3"/>
  <c r="F42" i="3" s="1"/>
  <c r="G42" i="3" s="1"/>
  <c r="E41" i="3"/>
  <c r="F41" i="3" s="1"/>
  <c r="G41" i="3" s="1"/>
  <c r="E40" i="3"/>
  <c r="F40" i="3" s="1"/>
  <c r="G40" i="3" s="1"/>
  <c r="E39" i="3"/>
  <c r="F39" i="3" s="1"/>
  <c r="G39" i="3" s="1"/>
  <c r="E37" i="3"/>
  <c r="F37" i="3" s="1"/>
  <c r="G37" i="3" s="1"/>
  <c r="E38" i="3"/>
  <c r="F38" i="3" s="1"/>
  <c r="G38" i="3" s="1"/>
  <c r="E36" i="3"/>
  <c r="F36" i="3" s="1"/>
  <c r="G36" i="3" s="1"/>
  <c r="E5" i="6" l="1"/>
  <c r="E4" i="5" l="1"/>
  <c r="E7" i="5" s="1"/>
  <c r="F12" i="4" s="1"/>
  <c r="F13" i="4" s="1"/>
  <c r="D4" i="5"/>
  <c r="K12" i="1"/>
  <c r="G12" i="1"/>
  <c r="C12" i="1"/>
  <c r="C13" i="1" s="1"/>
  <c r="C9" i="4" s="1"/>
  <c r="K13" i="2"/>
  <c r="G13" i="2"/>
  <c r="C13" i="2"/>
  <c r="K10" i="2"/>
  <c r="L10" i="2" s="1"/>
  <c r="G10" i="2"/>
  <c r="C10" i="2"/>
  <c r="L8" i="2"/>
  <c r="H8" i="2"/>
  <c r="D8" i="2"/>
  <c r="L7" i="2"/>
  <c r="H7" i="2"/>
  <c r="D7" i="2"/>
  <c r="L6" i="2"/>
  <c r="H6" i="2"/>
  <c r="D6" i="2"/>
  <c r="L5" i="2"/>
  <c r="H5" i="2"/>
  <c r="D5" i="2"/>
  <c r="L4" i="2"/>
  <c r="H4" i="2"/>
  <c r="D4" i="2"/>
  <c r="K9" i="1"/>
  <c r="K13" i="1" s="1"/>
  <c r="E9" i="4" s="1"/>
  <c r="L7" i="1"/>
  <c r="L6" i="1"/>
  <c r="L5" i="1"/>
  <c r="L4" i="1"/>
  <c r="G9" i="1"/>
  <c r="H9" i="1" s="1"/>
  <c r="H7" i="1"/>
  <c r="H6" i="1"/>
  <c r="H5" i="1"/>
  <c r="H4" i="1"/>
  <c r="C9" i="1"/>
  <c r="D5" i="1"/>
  <c r="D6" i="1"/>
  <c r="D7" i="1"/>
  <c r="D4" i="1"/>
  <c r="G14" i="2" l="1"/>
  <c r="D8" i="4" s="1"/>
  <c r="C14" i="2"/>
  <c r="C8" i="4" s="1"/>
  <c r="D9" i="1"/>
  <c r="K14" i="2"/>
  <c r="E8" i="4" s="1"/>
  <c r="E12" i="4" s="1"/>
  <c r="E13" i="4" s="1"/>
  <c r="D10" i="2"/>
  <c r="H10" i="2"/>
  <c r="L9" i="1"/>
  <c r="G13" i="1"/>
  <c r="D9" i="4" s="1"/>
  <c r="D12" i="4" l="1"/>
  <c r="D13" i="4" s="1"/>
  <c r="C12" i="4"/>
  <c r="C13" i="4" s="1"/>
</calcChain>
</file>

<file path=xl/sharedStrings.xml><?xml version="1.0" encoding="utf-8"?>
<sst xmlns="http://schemas.openxmlformats.org/spreadsheetml/2006/main" count="76" uniqueCount="30">
  <si>
    <t>Soll</t>
  </si>
  <si>
    <t>Ist</t>
  </si>
  <si>
    <t>X</t>
  </si>
  <si>
    <t>Abweichung</t>
  </si>
  <si>
    <t>E-Steps</t>
  </si>
  <si>
    <t>Y</t>
  </si>
  <si>
    <t>Z</t>
  </si>
  <si>
    <t>E Steps</t>
  </si>
  <si>
    <t>echo: M92 X80.12 Y80.12 Z402.00 E457.82</t>
  </si>
  <si>
    <t>Esteps</t>
  </si>
  <si>
    <t>E</t>
  </si>
  <si>
    <t>Cube 20mm</t>
  </si>
  <si>
    <t>Cube 10mm</t>
  </si>
  <si>
    <t>XY</t>
  </si>
  <si>
    <t>Länge</t>
  </si>
  <si>
    <t>Rest</t>
  </si>
  <si>
    <t>extrudiert</t>
  </si>
  <si>
    <t>Steps</t>
  </si>
  <si>
    <t>aktuell</t>
  </si>
  <si>
    <t>Flow</t>
  </si>
  <si>
    <t>Flow neu</t>
  </si>
  <si>
    <t>aus Steigung</t>
  </si>
  <si>
    <t>M92 X80.26 Y80.35 Z401.97 E485.39</t>
  </si>
  <si>
    <t>echo: M92 X80.26 Y80.35 Z401.97 E485.39</t>
  </si>
  <si>
    <t>Alter Wert:</t>
  </si>
  <si>
    <t>M92 X80.26 Y80.35 Z401.97 E457.52</t>
  </si>
  <si>
    <t>Steigung:</t>
  </si>
  <si>
    <t>Neuer Wert:</t>
  </si>
  <si>
    <t>defaults:</t>
  </si>
  <si>
    <t>80, 80, 400, 445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</si>
</sst>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333333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43" fontId="0" fillId="0" borderId="0" xfId="2" applyFont="1"/>
    <xf numFmtId="43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3">
    <cellStyle name="Komma" xfId="2" builtinId="3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2034988322256621E-2"/>
          <c:y val="5.4190456482984414E-2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'XV 150mm '!$D$36:$D$42</c:f>
              <c:numCache>
                <c:formatCode>General</c:formatCode>
                <c:ptCount val="7"/>
                <c:pt idx="0">
                  <c:v>10.039999999999999</c:v>
                </c:pt>
                <c:pt idx="1">
                  <c:v>20.04</c:v>
                </c:pt>
                <c:pt idx="2">
                  <c:v>30.04</c:v>
                </c:pt>
                <c:pt idx="3">
                  <c:v>40.04</c:v>
                </c:pt>
                <c:pt idx="4">
                  <c:v>60.04</c:v>
                </c:pt>
                <c:pt idx="5">
                  <c:v>80.040000000000006</c:v>
                </c:pt>
                <c:pt idx="6">
                  <c:v>100.04</c:v>
                </c:pt>
              </c:numCache>
            </c:numRef>
          </c:xVal>
          <c:yVal>
            <c:numRef>
              <c:f>'XV 150mm '!$E$36:$E$42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30.071999999999996</c:v>
                </c:pt>
                <c:pt idx="3">
                  <c:v>40.14</c:v>
                </c:pt>
                <c:pt idx="4">
                  <c:v>60.2</c:v>
                </c:pt>
                <c:pt idx="5">
                  <c:v>80.239999999999995</c:v>
                </c:pt>
                <c:pt idx="6">
                  <c:v>100.39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AB-43B0-BEA9-CB504DEB1F9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3558602370133178E-2"/>
                  <c:y val="0.263498444467551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'XV 150mm '!$D$36:$D$42</c:f>
              <c:numCache>
                <c:formatCode>General</c:formatCode>
                <c:ptCount val="7"/>
                <c:pt idx="0">
                  <c:v>10.039999999999999</c:v>
                </c:pt>
                <c:pt idx="1">
                  <c:v>20.04</c:v>
                </c:pt>
                <c:pt idx="2">
                  <c:v>30.04</c:v>
                </c:pt>
                <c:pt idx="3">
                  <c:v>40.04</c:v>
                </c:pt>
                <c:pt idx="4">
                  <c:v>60.04</c:v>
                </c:pt>
                <c:pt idx="5">
                  <c:v>80.040000000000006</c:v>
                </c:pt>
                <c:pt idx="6">
                  <c:v>100.04</c:v>
                </c:pt>
              </c:numCache>
            </c:numRef>
          </c:xVal>
          <c:yVal>
            <c:numRef>
              <c:f>'XV 150mm '!$I$36:$I$42</c:f>
              <c:numCache>
                <c:formatCode>General</c:formatCode>
                <c:ptCount val="7"/>
                <c:pt idx="0">
                  <c:v>10.023999999999999</c:v>
                </c:pt>
                <c:pt idx="1">
                  <c:v>20.14</c:v>
                </c:pt>
                <c:pt idx="2">
                  <c:v>30.213999999999999</c:v>
                </c:pt>
                <c:pt idx="3">
                  <c:v>40.270000000000003</c:v>
                </c:pt>
                <c:pt idx="4">
                  <c:v>60.43</c:v>
                </c:pt>
                <c:pt idx="5">
                  <c:v>80.680000000000007</c:v>
                </c:pt>
                <c:pt idx="6">
                  <c:v>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AB-43B0-BEA9-CB504DEB1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700960"/>
        <c:axId val="648703256"/>
      </c:scatterChart>
      <c:valAx>
        <c:axId val="64870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8703256"/>
        <c:crosses val="autoZero"/>
        <c:crossBetween val="midCat"/>
      </c:valAx>
      <c:valAx>
        <c:axId val="64870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870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2034988322256621E-2"/>
          <c:y val="5.4190456482984414E-2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7781481011832037E-2"/>
                  <c:y val="0.26727233006755868"/>
                </c:manualLayout>
              </c:layout>
              <c:numFmt formatCode="General" sourceLinked="0"/>
              <c:spPr>
                <a:noFill/>
                <a:ln>
                  <a:solidFill>
                    <a:srgbClr val="0070C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Dimension!$B$6:$B$12</c:f>
              <c:numCache>
                <c:formatCode>General</c:formatCode>
                <c:ptCount val="7"/>
                <c:pt idx="0">
                  <c:v>5.04</c:v>
                </c:pt>
                <c:pt idx="1">
                  <c:v>10.039999999999999</c:v>
                </c:pt>
                <c:pt idx="2">
                  <c:v>15.04</c:v>
                </c:pt>
                <c:pt idx="3">
                  <c:v>20.04</c:v>
                </c:pt>
                <c:pt idx="4">
                  <c:v>25.04</c:v>
                </c:pt>
                <c:pt idx="5">
                  <c:v>30.04</c:v>
                </c:pt>
              </c:numCache>
            </c:numRef>
          </c:xVal>
          <c:yVal>
            <c:numRef>
              <c:f>Dimension!$C$6:$C$12</c:f>
              <c:numCache>
                <c:formatCode>General</c:formatCode>
                <c:ptCount val="7"/>
                <c:pt idx="0">
                  <c:v>4.9000000000000004</c:v>
                </c:pt>
                <c:pt idx="1">
                  <c:v>9.93</c:v>
                </c:pt>
                <c:pt idx="2">
                  <c:v>14.9</c:v>
                </c:pt>
                <c:pt idx="3">
                  <c:v>19.91</c:v>
                </c:pt>
                <c:pt idx="4">
                  <c:v>24.9</c:v>
                </c:pt>
                <c:pt idx="5">
                  <c:v>29.95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2-48A7-A032-E8690082E29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6976985337975849E-2"/>
                  <c:y val="0.29929931235696416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Dimension!$B$6:$B$12</c:f>
              <c:numCache>
                <c:formatCode>General</c:formatCode>
                <c:ptCount val="7"/>
                <c:pt idx="0">
                  <c:v>5.04</c:v>
                </c:pt>
                <c:pt idx="1">
                  <c:v>10.039999999999999</c:v>
                </c:pt>
                <c:pt idx="2">
                  <c:v>15.04</c:v>
                </c:pt>
                <c:pt idx="3">
                  <c:v>20.04</c:v>
                </c:pt>
                <c:pt idx="4">
                  <c:v>25.04</c:v>
                </c:pt>
                <c:pt idx="5">
                  <c:v>30.04</c:v>
                </c:pt>
              </c:numCache>
            </c:numRef>
          </c:xVal>
          <c:yVal>
            <c:numRef>
              <c:f>Dimension!$F$6:$F$12</c:f>
              <c:numCache>
                <c:formatCode>General</c:formatCode>
                <c:ptCount val="7"/>
                <c:pt idx="0">
                  <c:v>4.84</c:v>
                </c:pt>
                <c:pt idx="1">
                  <c:v>9.92</c:v>
                </c:pt>
                <c:pt idx="2">
                  <c:v>14.91</c:v>
                </c:pt>
                <c:pt idx="3">
                  <c:v>19.920000000000002</c:v>
                </c:pt>
                <c:pt idx="4">
                  <c:v>24.91</c:v>
                </c:pt>
                <c:pt idx="5">
                  <c:v>29.94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02-48A7-A032-E8690082E297}"/>
            </c:ext>
          </c:extLst>
        </c:ser>
        <c:ser>
          <c:idx val="2"/>
          <c:order val="2"/>
          <c:tx>
            <c:v>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7362265465247245E-2"/>
                  <c:y val="0.333935078775009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Dimension!$I$6:$I$11</c:f>
              <c:numCache>
                <c:formatCode>_(* #,##0.00_);_(* \(#,##0.00\);_(* "-"??_);_(@_)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Dimension!$J$6:$J$11</c:f>
              <c:numCache>
                <c:formatCode>_(* #,##0.00_);_(* \(#,##0.00\);_(* "-"??_);_(@_)</c:formatCode>
                <c:ptCount val="6"/>
                <c:pt idx="0" formatCode="General">
                  <c:v>4.93</c:v>
                </c:pt>
                <c:pt idx="1">
                  <c:v>9.8699999999999992</c:v>
                </c:pt>
                <c:pt idx="2" formatCode="General">
                  <c:v>14.87</c:v>
                </c:pt>
                <c:pt idx="3" formatCode="General">
                  <c:v>19.87</c:v>
                </c:pt>
                <c:pt idx="4" formatCode="General">
                  <c:v>24.89</c:v>
                </c:pt>
                <c:pt idx="5" formatCode="General">
                  <c:v>29.91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02-48A7-A032-E8690082E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700960"/>
        <c:axId val="648703256"/>
      </c:scatterChart>
      <c:valAx>
        <c:axId val="64870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8703256"/>
        <c:crosses val="autoZero"/>
        <c:crossBetween val="midCat"/>
      </c:valAx>
      <c:valAx>
        <c:axId val="64870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870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583826</xdr:colOff>
      <xdr:row>9</xdr:row>
      <xdr:rowOff>67235</xdr:rowOff>
    </xdr:from>
    <xdr:to>
      <xdr:col>23</xdr:col>
      <xdr:colOff>280147</xdr:colOff>
      <xdr:row>47</xdr:row>
      <xdr:rowOff>110938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1B654E1-6803-4748-BB21-8CC5EBC8C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583826</xdr:colOff>
      <xdr:row>9</xdr:row>
      <xdr:rowOff>67235</xdr:rowOff>
    </xdr:from>
    <xdr:to>
      <xdr:col>23</xdr:col>
      <xdr:colOff>280147</xdr:colOff>
      <xdr:row>47</xdr:row>
      <xdr:rowOff>110938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1185BEF-E6AC-408A-BA46-E8C8A74B9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56121-AFE9-4A5E-B5F4-8992E9B442DA}">
  <dimension ref="A4:F27"/>
  <sheetViews>
    <sheetView tabSelected="1" workbookViewId="0">
      <selection activeCell="B27" sqref="B27"/>
    </sheetView>
  </sheetViews>
  <sheetFormatPr baseColWidth="10" defaultRowHeight="15" x14ac:dyDescent="0.25"/>
  <sheetData>
    <row r="4" spans="2:6" x14ac:dyDescent="0.25">
      <c r="C4" t="s">
        <v>2</v>
      </c>
      <c r="D4" t="s">
        <v>5</v>
      </c>
      <c r="E4" t="s">
        <v>6</v>
      </c>
      <c r="F4" t="s">
        <v>10</v>
      </c>
    </row>
    <row r="5" spans="2:6" x14ac:dyDescent="0.25">
      <c r="B5" t="s">
        <v>9</v>
      </c>
      <c r="C5">
        <v>80.599999999999994</v>
      </c>
      <c r="D5">
        <v>81.180000000000007</v>
      </c>
      <c r="E5">
        <v>402</v>
      </c>
      <c r="F5">
        <v>485.39</v>
      </c>
    </row>
    <row r="8" spans="2:6" x14ac:dyDescent="0.25">
      <c r="B8" t="s">
        <v>11</v>
      </c>
      <c r="C8">
        <f>'Cube 20mm'!C14</f>
        <v>81.004212637913724</v>
      </c>
      <c r="D8">
        <f>'Cube 20mm'!G14</f>
        <v>82.388696444849586</v>
      </c>
      <c r="E8">
        <f>'Cube 20mm'!K14</f>
        <v>401.83926429428232</v>
      </c>
    </row>
    <row r="9" spans="2:6" x14ac:dyDescent="0.25">
      <c r="B9" t="s">
        <v>12</v>
      </c>
      <c r="C9">
        <f>'Cube 10mm'!C13</f>
        <v>80.962881440720338</v>
      </c>
      <c r="D9">
        <f>'Cube 10mm'!G13</f>
        <v>82.141315192743747</v>
      </c>
      <c r="E9">
        <f>'Cube 10mm'!K13</f>
        <v>402.10052513128284</v>
      </c>
    </row>
    <row r="10" spans="2:6" x14ac:dyDescent="0.25">
      <c r="B10" t="s">
        <v>13</v>
      </c>
      <c r="C10">
        <v>80.260000000000005</v>
      </c>
      <c r="D10">
        <v>80.349999999999994</v>
      </c>
    </row>
    <row r="12" spans="2:6" x14ac:dyDescent="0.25">
      <c r="C12">
        <f>AVERAGE(C8:C10)</f>
        <v>80.742364692878027</v>
      </c>
      <c r="D12">
        <f>AVERAGE(D8:D10)</f>
        <v>81.626670545864442</v>
      </c>
      <c r="E12">
        <f>AVERAGE(E8:E9)</f>
        <v>401.96989471278255</v>
      </c>
      <c r="F12">
        <f>Tabelle5!E7</f>
        <v>514.62044105173879</v>
      </c>
    </row>
    <row r="13" spans="2:6" x14ac:dyDescent="0.25">
      <c r="C13">
        <f>ROUND(C12,2)</f>
        <v>80.739999999999995</v>
      </c>
      <c r="D13">
        <f>ROUND(D12,2)</f>
        <v>81.63</v>
      </c>
      <c r="E13">
        <f>ROUND(E12,2)</f>
        <v>401.97</v>
      </c>
      <c r="F13">
        <f>ROUND(F12,2)</f>
        <v>514.62</v>
      </c>
    </row>
    <row r="24" spans="1:2" x14ac:dyDescent="0.25">
      <c r="B24" t="s">
        <v>8</v>
      </c>
    </row>
    <row r="25" spans="1:2" x14ac:dyDescent="0.25">
      <c r="A25" t="s">
        <v>18</v>
      </c>
      <c r="B25" t="s">
        <v>22</v>
      </c>
    </row>
    <row r="27" spans="1:2" x14ac:dyDescent="0.25">
      <c r="B27" s="3" t="s">
        <v>23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AC2A0-3B79-4DC3-B457-153EBA9BC3B2}">
  <dimension ref="B4:E6"/>
  <sheetViews>
    <sheetView workbookViewId="0">
      <selection activeCell="C7" sqref="C7"/>
    </sheetView>
  </sheetViews>
  <sheetFormatPr baseColWidth="10" defaultRowHeight="15" x14ac:dyDescent="0.25"/>
  <sheetData>
    <row r="4" spans="2:5" x14ac:dyDescent="0.25">
      <c r="B4" t="s">
        <v>19</v>
      </c>
      <c r="C4" t="s">
        <v>0</v>
      </c>
      <c r="D4" t="s">
        <v>1</v>
      </c>
      <c r="E4" t="s">
        <v>20</v>
      </c>
    </row>
    <row r="5" spans="2:5" x14ac:dyDescent="0.25">
      <c r="B5">
        <v>100</v>
      </c>
      <c r="C5">
        <v>1.64</v>
      </c>
      <c r="D5">
        <v>1.76</v>
      </c>
      <c r="E5">
        <f>C5/D5*B5</f>
        <v>93.181818181818173</v>
      </c>
    </row>
    <row r="6" spans="2:5" x14ac:dyDescent="0.25">
      <c r="B6">
        <v>93.2</v>
      </c>
      <c r="C6">
        <v>1.24</v>
      </c>
      <c r="D6">
        <v>1.3</v>
      </c>
      <c r="E6">
        <f>C6/D6*B6</f>
        <v>88.898461538461532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E4BDA-D105-4FB3-880D-192BF3798B5B}">
  <dimension ref="B3:E7"/>
  <sheetViews>
    <sheetView workbookViewId="0">
      <selection activeCell="E4" sqref="E4"/>
    </sheetView>
  </sheetViews>
  <sheetFormatPr baseColWidth="10" defaultRowHeight="15" x14ac:dyDescent="0.25"/>
  <sheetData>
    <row r="3" spans="2:5" x14ac:dyDescent="0.25">
      <c r="B3" t="s">
        <v>14</v>
      </c>
      <c r="C3" t="s">
        <v>15</v>
      </c>
      <c r="D3" t="s">
        <v>16</v>
      </c>
      <c r="E3" t="s">
        <v>17</v>
      </c>
    </row>
    <row r="4" spans="2:5" x14ac:dyDescent="0.25">
      <c r="B4">
        <v>120</v>
      </c>
      <c r="C4">
        <v>25.68</v>
      </c>
      <c r="D4">
        <f>B4-C4</f>
        <v>94.32</v>
      </c>
      <c r="E4">
        <f>'Base Settings'!F5*100</f>
        <v>48539</v>
      </c>
    </row>
    <row r="7" spans="2:5" x14ac:dyDescent="0.25">
      <c r="E7">
        <f>E4/D4</f>
        <v>514.62044105173879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582A7-4945-45B3-9270-0439EEBD664A}">
  <dimension ref="B2:L14"/>
  <sheetViews>
    <sheetView workbookViewId="0">
      <selection activeCell="B25" sqref="B25"/>
    </sheetView>
  </sheetViews>
  <sheetFormatPr baseColWidth="10" defaultRowHeight="15" x14ac:dyDescent="0.25"/>
  <cols>
    <col min="4" max="4" width="12.5703125" customWidth="1"/>
  </cols>
  <sheetData>
    <row r="2" spans="2:12" x14ac:dyDescent="0.25">
      <c r="B2" s="8" t="s">
        <v>2</v>
      </c>
      <c r="C2" s="8"/>
      <c r="D2" s="8"/>
      <c r="F2" s="8" t="s">
        <v>5</v>
      </c>
      <c r="G2" s="8"/>
      <c r="H2" s="8"/>
      <c r="J2" s="8" t="s">
        <v>6</v>
      </c>
      <c r="K2" s="8"/>
      <c r="L2" s="8"/>
    </row>
    <row r="3" spans="2:12" x14ac:dyDescent="0.25">
      <c r="B3" t="s">
        <v>0</v>
      </c>
      <c r="C3" t="s">
        <v>1</v>
      </c>
      <c r="D3" t="s">
        <v>3</v>
      </c>
      <c r="F3" t="s">
        <v>0</v>
      </c>
      <c r="G3" t="s">
        <v>1</v>
      </c>
      <c r="H3" t="s">
        <v>3</v>
      </c>
      <c r="J3" t="s">
        <v>0</v>
      </c>
      <c r="K3" t="s">
        <v>1</v>
      </c>
      <c r="L3" t="s">
        <v>3</v>
      </c>
    </row>
    <row r="4" spans="2:12" x14ac:dyDescent="0.25">
      <c r="B4">
        <v>20.04</v>
      </c>
      <c r="C4">
        <v>19.97</v>
      </c>
      <c r="D4">
        <f>C4-B4</f>
        <v>-7.0000000000000284E-2</v>
      </c>
      <c r="F4">
        <v>20.04</v>
      </c>
      <c r="G4">
        <v>19.670000000000002</v>
      </c>
      <c r="H4">
        <f>G4-F4</f>
        <v>-0.36999999999999744</v>
      </c>
      <c r="J4">
        <v>20</v>
      </c>
      <c r="K4">
        <v>20.05</v>
      </c>
      <c r="L4">
        <f>K4-J4</f>
        <v>5.0000000000000711E-2</v>
      </c>
    </row>
    <row r="5" spans="2:12" x14ac:dyDescent="0.25">
      <c r="B5">
        <v>20.04</v>
      </c>
      <c r="C5">
        <v>19.989999999999998</v>
      </c>
      <c r="D5">
        <f t="shared" ref="D5:D8" si="0">C5-B5</f>
        <v>-5.0000000000000711E-2</v>
      </c>
      <c r="F5">
        <v>20.04</v>
      </c>
      <c r="G5">
        <v>19.78</v>
      </c>
      <c r="H5">
        <f t="shared" ref="H5:H8" si="1">G5-F5</f>
        <v>-0.25999999999999801</v>
      </c>
      <c r="J5">
        <v>20</v>
      </c>
      <c r="K5">
        <v>20.03</v>
      </c>
      <c r="L5">
        <f t="shared" ref="L5:L8" si="2">K5-J5</f>
        <v>3.0000000000001137E-2</v>
      </c>
    </row>
    <row r="6" spans="2:12" x14ac:dyDescent="0.25">
      <c r="B6">
        <v>20.04</v>
      </c>
      <c r="C6">
        <v>19.98</v>
      </c>
      <c r="D6">
        <f t="shared" si="0"/>
        <v>-5.9999999999998721E-2</v>
      </c>
      <c r="F6">
        <v>20.04</v>
      </c>
      <c r="G6">
        <v>19.79</v>
      </c>
      <c r="H6">
        <f t="shared" si="1"/>
        <v>-0.25</v>
      </c>
      <c r="J6">
        <v>20</v>
      </c>
      <c r="K6">
        <v>20.04</v>
      </c>
      <c r="L6">
        <f t="shared" si="2"/>
        <v>3.9999999999999147E-2</v>
      </c>
    </row>
    <row r="7" spans="2:12" x14ac:dyDescent="0.25">
      <c r="B7">
        <v>20.04</v>
      </c>
      <c r="C7">
        <v>19.899999999999999</v>
      </c>
      <c r="D7">
        <f t="shared" si="0"/>
        <v>-0.14000000000000057</v>
      </c>
      <c r="F7">
        <v>20.04</v>
      </c>
      <c r="G7">
        <v>19.73</v>
      </c>
      <c r="H7">
        <f t="shared" si="1"/>
        <v>-0.30999999999999872</v>
      </c>
      <c r="J7">
        <v>20</v>
      </c>
      <c r="K7">
        <v>19.96</v>
      </c>
      <c r="L7">
        <f t="shared" si="2"/>
        <v>-3.9999999999999147E-2</v>
      </c>
    </row>
    <row r="8" spans="2:12" x14ac:dyDescent="0.25">
      <c r="B8">
        <v>20.04</v>
      </c>
      <c r="C8">
        <v>19.86</v>
      </c>
      <c r="D8">
        <f t="shared" si="0"/>
        <v>-0.17999999999999972</v>
      </c>
      <c r="F8">
        <v>20.04</v>
      </c>
      <c r="G8">
        <v>19.760000000000002</v>
      </c>
      <c r="H8">
        <f t="shared" si="1"/>
        <v>-0.27999999999999758</v>
      </c>
      <c r="J8">
        <v>20</v>
      </c>
      <c r="K8">
        <v>19.96</v>
      </c>
      <c r="L8">
        <f t="shared" si="2"/>
        <v>-3.9999999999999147E-2</v>
      </c>
    </row>
    <row r="10" spans="2:12" x14ac:dyDescent="0.25">
      <c r="B10">
        <v>20.04</v>
      </c>
      <c r="C10">
        <f>AVERAGE(C4:C8)</f>
        <v>19.940000000000001</v>
      </c>
      <c r="D10">
        <f>C10-B10</f>
        <v>-9.9999999999997868E-2</v>
      </c>
      <c r="F10">
        <v>20.04</v>
      </c>
      <c r="G10">
        <f>AVERAGE(G4:G8)</f>
        <v>19.746000000000002</v>
      </c>
      <c r="H10">
        <f>G10-F10</f>
        <v>-0.29399999999999693</v>
      </c>
      <c r="J10">
        <v>20</v>
      </c>
      <c r="K10">
        <f>AVERAGE(K4:K8)</f>
        <v>20.007999999999999</v>
      </c>
      <c r="L10">
        <f>K10-J10</f>
        <v>7.9999999999991189E-3</v>
      </c>
    </row>
    <row r="13" spans="2:12" x14ac:dyDescent="0.25">
      <c r="B13" t="s">
        <v>4</v>
      </c>
      <c r="C13">
        <f>'Base Settings'!C5</f>
        <v>80.599999999999994</v>
      </c>
      <c r="F13" t="s">
        <v>4</v>
      </c>
      <c r="G13">
        <f>'Base Settings'!D5</f>
        <v>81.180000000000007</v>
      </c>
      <c r="J13" t="s">
        <v>4</v>
      </c>
      <c r="K13">
        <f>'Base Settings'!E5</f>
        <v>402</v>
      </c>
    </row>
    <row r="14" spans="2:12" x14ac:dyDescent="0.25">
      <c r="B14">
        <v>20.04</v>
      </c>
      <c r="C14">
        <f>C13/C10*B14</f>
        <v>81.004212637913724</v>
      </c>
      <c r="F14">
        <v>20.04</v>
      </c>
      <c r="G14">
        <f>G13/G10*F14</f>
        <v>82.388696444849586</v>
      </c>
      <c r="J14">
        <v>20</v>
      </c>
      <c r="K14">
        <f>K13/K10*J14</f>
        <v>401.83926429428232</v>
      </c>
    </row>
  </sheetData>
  <mergeCells count="3">
    <mergeCell ref="B2:D2"/>
    <mergeCell ref="F2:H2"/>
    <mergeCell ref="J2:L2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8F3F8-69DD-4ACC-8E60-21E64AB3F739}">
  <dimension ref="B2:L13"/>
  <sheetViews>
    <sheetView workbookViewId="0">
      <selection activeCell="K13" sqref="K13"/>
    </sheetView>
  </sheetViews>
  <sheetFormatPr baseColWidth="10" defaultRowHeight="15" x14ac:dyDescent="0.25"/>
  <cols>
    <col min="4" max="4" width="12.5703125" customWidth="1"/>
  </cols>
  <sheetData>
    <row r="2" spans="2:12" x14ac:dyDescent="0.25">
      <c r="B2" s="8" t="s">
        <v>2</v>
      </c>
      <c r="C2" s="8"/>
      <c r="D2" s="8"/>
      <c r="F2" s="8" t="s">
        <v>5</v>
      </c>
      <c r="G2" s="8"/>
      <c r="H2" s="8"/>
      <c r="J2" s="8" t="s">
        <v>6</v>
      </c>
      <c r="K2" s="8"/>
      <c r="L2" s="8"/>
    </row>
    <row r="3" spans="2:12" x14ac:dyDescent="0.25">
      <c r="B3" t="s">
        <v>0</v>
      </c>
      <c r="C3" t="s">
        <v>1</v>
      </c>
      <c r="D3" t="s">
        <v>3</v>
      </c>
      <c r="F3" t="s">
        <v>0</v>
      </c>
      <c r="G3" t="s">
        <v>1</v>
      </c>
      <c r="H3" t="s">
        <v>3</v>
      </c>
      <c r="J3" t="s">
        <v>0</v>
      </c>
      <c r="K3" t="s">
        <v>1</v>
      </c>
      <c r="L3" t="s">
        <v>3</v>
      </c>
    </row>
    <row r="4" spans="2:12" x14ac:dyDescent="0.25">
      <c r="B4">
        <v>10.039999999999999</v>
      </c>
      <c r="C4">
        <v>10</v>
      </c>
      <c r="D4">
        <f>C4-B4</f>
        <v>-3.9999999999999147E-2</v>
      </c>
      <c r="F4">
        <v>10.039999999999999</v>
      </c>
      <c r="G4">
        <v>9.9600000000000009</v>
      </c>
      <c r="H4">
        <f>G4-F4</f>
        <v>-7.9999999999998295E-2</v>
      </c>
      <c r="J4">
        <v>10</v>
      </c>
      <c r="K4">
        <v>9.99</v>
      </c>
      <c r="L4">
        <f>K4-J4</f>
        <v>-9.9999999999997868E-3</v>
      </c>
    </row>
    <row r="5" spans="2:12" x14ac:dyDescent="0.25">
      <c r="B5">
        <v>10.039999999999999</v>
      </c>
      <c r="C5">
        <v>9.99</v>
      </c>
      <c r="D5">
        <f t="shared" ref="D5:D7" si="0">C5-B5</f>
        <v>-4.9999999999998934E-2</v>
      </c>
      <c r="F5">
        <v>10.039999999999999</v>
      </c>
      <c r="G5">
        <v>9.92</v>
      </c>
      <c r="H5">
        <f t="shared" ref="H5:H7" si="1">G5-F5</f>
        <v>-0.11999999999999922</v>
      </c>
      <c r="J5">
        <v>10</v>
      </c>
      <c r="K5">
        <v>9.93</v>
      </c>
      <c r="L5">
        <f t="shared" ref="L5:L7" si="2">K5-J5</f>
        <v>-7.0000000000000284E-2</v>
      </c>
    </row>
    <row r="6" spans="2:12" x14ac:dyDescent="0.25">
      <c r="B6">
        <v>10.039999999999999</v>
      </c>
      <c r="C6">
        <v>10.01</v>
      </c>
      <c r="D6">
        <f t="shared" si="0"/>
        <v>-2.9999999999999361E-2</v>
      </c>
      <c r="F6">
        <v>10.039999999999999</v>
      </c>
      <c r="G6">
        <v>9.89</v>
      </c>
      <c r="H6">
        <f t="shared" si="1"/>
        <v>-0.14999999999999858</v>
      </c>
      <c r="J6">
        <v>10</v>
      </c>
      <c r="K6">
        <v>10.06</v>
      </c>
      <c r="L6">
        <f t="shared" si="2"/>
        <v>6.0000000000000497E-2</v>
      </c>
    </row>
    <row r="7" spans="2:12" x14ac:dyDescent="0.25">
      <c r="B7">
        <v>10.039999999999999</v>
      </c>
      <c r="C7">
        <v>9.98</v>
      </c>
      <c r="D7">
        <f t="shared" si="0"/>
        <v>-5.9999999999998721E-2</v>
      </c>
      <c r="F7">
        <v>10.039999999999999</v>
      </c>
      <c r="G7">
        <v>9.92</v>
      </c>
      <c r="H7">
        <f t="shared" si="1"/>
        <v>-0.11999999999999922</v>
      </c>
      <c r="J7">
        <v>10</v>
      </c>
      <c r="K7">
        <v>10.01</v>
      </c>
      <c r="L7">
        <f t="shared" si="2"/>
        <v>9.9999999999997868E-3</v>
      </c>
    </row>
    <row r="9" spans="2:12" x14ac:dyDescent="0.25">
      <c r="B9">
        <v>10.039999999999999</v>
      </c>
      <c r="C9">
        <f>AVERAGE(C4:C7)</f>
        <v>9.995000000000001</v>
      </c>
      <c r="D9">
        <f>C9-B9</f>
        <v>-4.4999999999998153E-2</v>
      </c>
      <c r="F9">
        <v>10.039999999999999</v>
      </c>
      <c r="G9">
        <f>AVERAGE(G4:G7)</f>
        <v>9.9225000000000012</v>
      </c>
      <c r="H9">
        <f>G9-F9</f>
        <v>-0.11749999999999794</v>
      </c>
      <c r="J9">
        <v>10</v>
      </c>
      <c r="K9">
        <f>AVERAGE(K4:K7)</f>
        <v>9.9975000000000005</v>
      </c>
      <c r="L9">
        <f>K9-J9</f>
        <v>-2.4999999999995026E-3</v>
      </c>
    </row>
    <row r="12" spans="2:12" x14ac:dyDescent="0.25">
      <c r="B12" t="s">
        <v>4</v>
      </c>
      <c r="C12">
        <f>'Base Settings'!C5</f>
        <v>80.599999999999994</v>
      </c>
      <c r="F12" t="s">
        <v>4</v>
      </c>
      <c r="G12">
        <f>'Base Settings'!D5</f>
        <v>81.180000000000007</v>
      </c>
      <c r="J12" t="s">
        <v>4</v>
      </c>
      <c r="K12">
        <f>'Base Settings'!E5</f>
        <v>402</v>
      </c>
    </row>
    <row r="13" spans="2:12" x14ac:dyDescent="0.25">
      <c r="B13">
        <v>10.039999999999999</v>
      </c>
      <c r="C13">
        <f>C12/C9*B13</f>
        <v>80.962881440720338</v>
      </c>
      <c r="F13">
        <v>10.039999999999999</v>
      </c>
      <c r="G13">
        <f>G12/G9*F13</f>
        <v>82.141315192743747</v>
      </c>
      <c r="J13">
        <v>10</v>
      </c>
      <c r="K13">
        <f>K12/K9*J13</f>
        <v>402.10052513128284</v>
      </c>
    </row>
  </sheetData>
  <mergeCells count="3">
    <mergeCell ref="B2:D2"/>
    <mergeCell ref="F2:H2"/>
    <mergeCell ref="J2:L2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90E8A-92F0-4EF2-A204-23AF1E7D48DE}">
  <dimension ref="B2:M42"/>
  <sheetViews>
    <sheetView zoomScale="85" zoomScaleNormal="85" workbookViewId="0">
      <selection activeCell="A3" sqref="A3:XFD27"/>
    </sheetView>
  </sheetViews>
  <sheetFormatPr baseColWidth="10" defaultRowHeight="15" x14ac:dyDescent="0.25"/>
  <cols>
    <col min="4" max="5" width="12.5703125" customWidth="1"/>
  </cols>
  <sheetData>
    <row r="2" spans="2:13" x14ac:dyDescent="0.25">
      <c r="B2" s="8" t="s">
        <v>2</v>
      </c>
      <c r="C2" s="8"/>
      <c r="D2" s="8"/>
      <c r="E2" s="1">
        <f>'Base Settings'!C5</f>
        <v>80.599999999999994</v>
      </c>
      <c r="G2" s="8" t="s">
        <v>5</v>
      </c>
      <c r="H2" s="8"/>
      <c r="I2" s="8"/>
      <c r="J2" s="1">
        <f>'Base Settings'!D5</f>
        <v>81.180000000000007</v>
      </c>
      <c r="K2" s="8" t="s">
        <v>6</v>
      </c>
      <c r="L2" s="8"/>
      <c r="M2" s="8"/>
    </row>
    <row r="3" spans="2:13" x14ac:dyDescent="0.25">
      <c r="B3" t="s">
        <v>0</v>
      </c>
      <c r="C3" t="s">
        <v>1</v>
      </c>
      <c r="D3" t="s">
        <v>3</v>
      </c>
      <c r="E3" t="s">
        <v>7</v>
      </c>
      <c r="G3" t="s">
        <v>0</v>
      </c>
      <c r="H3" t="s">
        <v>1</v>
      </c>
      <c r="I3" t="s">
        <v>3</v>
      </c>
      <c r="J3" t="s">
        <v>7</v>
      </c>
      <c r="K3" t="s">
        <v>0</v>
      </c>
      <c r="L3" t="s">
        <v>1</v>
      </c>
      <c r="M3" t="s">
        <v>3</v>
      </c>
    </row>
    <row r="4" spans="2:13" x14ac:dyDescent="0.25">
      <c r="B4">
        <v>10.039999999999999</v>
      </c>
      <c r="C4">
        <v>10.039999999999999</v>
      </c>
      <c r="D4">
        <f>C4-B4</f>
        <v>0</v>
      </c>
      <c r="E4">
        <f>$E$2/C4*B4</f>
        <v>80.600000000000009</v>
      </c>
      <c r="G4">
        <v>10.039999999999999</v>
      </c>
      <c r="H4">
        <v>10.039999999999999</v>
      </c>
      <c r="I4">
        <f>H4-G4</f>
        <v>0</v>
      </c>
      <c r="J4">
        <f>$J$2/H4*G4</f>
        <v>81.180000000000021</v>
      </c>
      <c r="K4">
        <v>10</v>
      </c>
      <c r="L4">
        <v>9.99</v>
      </c>
      <c r="M4">
        <f>L4-K4</f>
        <v>-9.9999999999997868E-3</v>
      </c>
    </row>
    <row r="5" spans="2:13" x14ac:dyDescent="0.25">
      <c r="B5">
        <v>10.039999999999999</v>
      </c>
      <c r="C5">
        <v>10</v>
      </c>
      <c r="D5">
        <f t="shared" ref="D5:D25" si="0">C5-B5</f>
        <v>-3.9999999999999147E-2</v>
      </c>
      <c r="E5">
        <f t="shared" ref="E5:E25" si="1">$E$2/C5*B5</f>
        <v>80.922399999999982</v>
      </c>
      <c r="G5">
        <v>10.039999999999999</v>
      </c>
      <c r="H5">
        <v>10.039999999999999</v>
      </c>
      <c r="I5">
        <f t="shared" ref="I5:I25" si="2">H5-G5</f>
        <v>0</v>
      </c>
      <c r="J5">
        <f t="shared" ref="J5:J25" si="3">$J$2/H5*G5</f>
        <v>81.180000000000021</v>
      </c>
      <c r="K5">
        <v>10</v>
      </c>
      <c r="L5">
        <v>9.93</v>
      </c>
      <c r="M5">
        <f t="shared" ref="M5:M7" si="4">L5-K5</f>
        <v>-7.0000000000000284E-2</v>
      </c>
    </row>
    <row r="6" spans="2:13" x14ac:dyDescent="0.25">
      <c r="B6">
        <v>10.039999999999999</v>
      </c>
      <c r="C6">
        <v>10</v>
      </c>
      <c r="D6">
        <f t="shared" si="0"/>
        <v>-3.9999999999999147E-2</v>
      </c>
      <c r="E6">
        <f t="shared" si="1"/>
        <v>80.922399999999982</v>
      </c>
      <c r="G6">
        <v>10.039999999999999</v>
      </c>
      <c r="H6">
        <v>10.039999999999999</v>
      </c>
      <c r="I6">
        <f t="shared" si="2"/>
        <v>0</v>
      </c>
      <c r="J6">
        <f t="shared" si="3"/>
        <v>81.180000000000021</v>
      </c>
      <c r="K6">
        <v>10</v>
      </c>
      <c r="L6">
        <v>10.06</v>
      </c>
      <c r="M6">
        <f t="shared" si="4"/>
        <v>6.0000000000000497E-2</v>
      </c>
    </row>
    <row r="7" spans="2:13" x14ac:dyDescent="0.25">
      <c r="B7">
        <v>10.039999999999999</v>
      </c>
      <c r="C7">
        <v>10.01</v>
      </c>
      <c r="D7">
        <f t="shared" si="0"/>
        <v>-2.9999999999999361E-2</v>
      </c>
      <c r="E7">
        <f t="shared" si="1"/>
        <v>80.841558441558433</v>
      </c>
      <c r="G7">
        <v>10.039999999999999</v>
      </c>
      <c r="H7">
        <v>10</v>
      </c>
      <c r="I7">
        <f t="shared" si="2"/>
        <v>-3.9999999999999147E-2</v>
      </c>
      <c r="J7">
        <f t="shared" si="3"/>
        <v>81.504719999999992</v>
      </c>
      <c r="K7">
        <v>10</v>
      </c>
      <c r="L7">
        <v>10.01</v>
      </c>
      <c r="M7">
        <f t="shared" si="4"/>
        <v>9.9999999999997868E-3</v>
      </c>
    </row>
    <row r="8" spans="2:13" x14ac:dyDescent="0.25">
      <c r="B8">
        <v>10.039999999999999</v>
      </c>
      <c r="C8">
        <v>9.9600000000000009</v>
      </c>
      <c r="D8">
        <f t="shared" si="0"/>
        <v>-7.9999999999998295E-2</v>
      </c>
      <c r="E8">
        <f t="shared" si="1"/>
        <v>81.247389558232925</v>
      </c>
      <c r="G8">
        <v>10.039999999999999</v>
      </c>
      <c r="H8">
        <v>10</v>
      </c>
      <c r="I8">
        <f t="shared" si="2"/>
        <v>-3.9999999999999147E-2</v>
      </c>
      <c r="J8">
        <f t="shared" si="3"/>
        <v>81.504719999999992</v>
      </c>
    </row>
    <row r="9" spans="2:13" x14ac:dyDescent="0.25">
      <c r="B9">
        <v>10.039999999999999</v>
      </c>
      <c r="C9">
        <v>9.99</v>
      </c>
      <c r="D9">
        <f t="shared" si="0"/>
        <v>-4.9999999999998934E-2</v>
      </c>
      <c r="E9">
        <f t="shared" si="1"/>
        <v>81.003403403403382</v>
      </c>
      <c r="H9">
        <f>AVERAGE(H4:H8)</f>
        <v>10.023999999999999</v>
      </c>
    </row>
    <row r="10" spans="2:13" x14ac:dyDescent="0.25">
      <c r="C10">
        <f>AVERAGE(C4:C9)</f>
        <v>10</v>
      </c>
    </row>
    <row r="12" spans="2:13" x14ac:dyDescent="0.25">
      <c r="B12">
        <v>20.04</v>
      </c>
      <c r="C12">
        <v>20</v>
      </c>
      <c r="D12">
        <f t="shared" si="0"/>
        <v>-3.9999999999999147E-2</v>
      </c>
      <c r="E12">
        <f t="shared" si="1"/>
        <v>80.761199999999988</v>
      </c>
      <c r="G12">
        <v>20.04</v>
      </c>
      <c r="H12">
        <v>20.14</v>
      </c>
      <c r="I12">
        <f t="shared" si="2"/>
        <v>0.10000000000000142</v>
      </c>
      <c r="J12">
        <f t="shared" si="3"/>
        <v>80.776921549155915</v>
      </c>
    </row>
    <row r="15" spans="2:13" x14ac:dyDescent="0.25">
      <c r="B15">
        <v>30.04</v>
      </c>
      <c r="C15">
        <v>30.04</v>
      </c>
      <c r="D15">
        <f t="shared" si="0"/>
        <v>0</v>
      </c>
      <c r="E15">
        <f t="shared" si="1"/>
        <v>80.599999999999994</v>
      </c>
      <c r="G15">
        <v>30.04</v>
      </c>
      <c r="H15">
        <v>30.29</v>
      </c>
      <c r="I15">
        <f t="shared" si="2"/>
        <v>0.25</v>
      </c>
      <c r="J15">
        <f t="shared" si="3"/>
        <v>80.509976890062731</v>
      </c>
    </row>
    <row r="16" spans="2:13" x14ac:dyDescent="0.25">
      <c r="B16">
        <v>30.04</v>
      </c>
      <c r="C16">
        <v>30.09</v>
      </c>
      <c r="D16">
        <f t="shared" si="0"/>
        <v>5.0000000000000711E-2</v>
      </c>
      <c r="E16">
        <f t="shared" si="1"/>
        <v>80.466068461282802</v>
      </c>
      <c r="G16">
        <v>30.04</v>
      </c>
      <c r="H16">
        <v>30.25</v>
      </c>
      <c r="I16">
        <f t="shared" si="2"/>
        <v>0.21000000000000085</v>
      </c>
      <c r="J16">
        <f t="shared" si="3"/>
        <v>80.616436363636367</v>
      </c>
    </row>
    <row r="17" spans="2:10" x14ac:dyDescent="0.25">
      <c r="B17">
        <v>30.04</v>
      </c>
      <c r="C17">
        <v>30.08</v>
      </c>
      <c r="D17">
        <f t="shared" si="0"/>
        <v>3.9999999999999147E-2</v>
      </c>
      <c r="E17">
        <f t="shared" si="1"/>
        <v>80.492819148936178</v>
      </c>
      <c r="G17">
        <v>30.04</v>
      </c>
      <c r="H17">
        <v>30.24</v>
      </c>
      <c r="I17">
        <f t="shared" si="2"/>
        <v>0.19999999999999929</v>
      </c>
      <c r="J17">
        <f t="shared" si="3"/>
        <v>80.643095238095242</v>
      </c>
    </row>
    <row r="18" spans="2:10" x14ac:dyDescent="0.25">
      <c r="B18">
        <v>30.04</v>
      </c>
      <c r="C18">
        <v>30.05</v>
      </c>
      <c r="D18">
        <f t="shared" si="0"/>
        <v>1.0000000000001563E-2</v>
      </c>
      <c r="E18">
        <f t="shared" si="1"/>
        <v>80.573178036605654</v>
      </c>
      <c r="G18">
        <v>30.04</v>
      </c>
      <c r="H18">
        <v>30.12</v>
      </c>
      <c r="I18">
        <f t="shared" si="2"/>
        <v>8.0000000000001847E-2</v>
      </c>
      <c r="J18">
        <f t="shared" si="3"/>
        <v>80.964382470119531</v>
      </c>
    </row>
    <row r="19" spans="2:10" x14ac:dyDescent="0.25">
      <c r="B19">
        <v>30.04</v>
      </c>
      <c r="C19">
        <v>30.1</v>
      </c>
      <c r="D19">
        <f t="shared" si="0"/>
        <v>6.0000000000002274E-2</v>
      </c>
      <c r="E19">
        <f t="shared" si="1"/>
        <v>80.439335548172735</v>
      </c>
      <c r="G19">
        <v>30.04</v>
      </c>
      <c r="H19">
        <v>30.17</v>
      </c>
      <c r="I19">
        <f t="shared" si="2"/>
        <v>0.13000000000000256</v>
      </c>
      <c r="J19">
        <f t="shared" si="3"/>
        <v>80.830202187603589</v>
      </c>
    </row>
    <row r="20" spans="2:10" x14ac:dyDescent="0.25">
      <c r="C20">
        <f>AVERAGE(C15:C19)</f>
        <v>30.071999999999996</v>
      </c>
      <c r="H20">
        <f>AVERAGE(H15:H19)</f>
        <v>30.213999999999999</v>
      </c>
    </row>
    <row r="22" spans="2:10" x14ac:dyDescent="0.25">
      <c r="B22">
        <v>40.04</v>
      </c>
      <c r="C22">
        <v>40.14</v>
      </c>
      <c r="D22">
        <f t="shared" si="0"/>
        <v>0.10000000000000142</v>
      </c>
      <c r="E22">
        <f t="shared" si="1"/>
        <v>80.399202790234185</v>
      </c>
      <c r="G22">
        <v>40.04</v>
      </c>
      <c r="H22">
        <v>40.270000000000003</v>
      </c>
      <c r="I22">
        <f t="shared" si="2"/>
        <v>0.23000000000000398</v>
      </c>
      <c r="J22">
        <f t="shared" si="3"/>
        <v>80.716344673454174</v>
      </c>
    </row>
    <row r="23" spans="2:10" x14ac:dyDescent="0.25">
      <c r="B23">
        <v>60.04</v>
      </c>
      <c r="C23">
        <v>60.2</v>
      </c>
      <c r="D23">
        <f t="shared" si="0"/>
        <v>0.16000000000000369</v>
      </c>
      <c r="E23">
        <f t="shared" si="1"/>
        <v>80.385780730896997</v>
      </c>
      <c r="G23">
        <v>60.04</v>
      </c>
      <c r="H23">
        <v>60.43</v>
      </c>
      <c r="I23">
        <f t="shared" si="2"/>
        <v>0.39000000000000057</v>
      </c>
      <c r="J23">
        <f t="shared" si="3"/>
        <v>80.656084726129407</v>
      </c>
    </row>
    <row r="24" spans="2:10" x14ac:dyDescent="0.25">
      <c r="B24">
        <v>80.040000000000006</v>
      </c>
      <c r="C24">
        <v>80.239999999999995</v>
      </c>
      <c r="D24">
        <f t="shared" si="0"/>
        <v>0.19999999999998863</v>
      </c>
      <c r="E24">
        <f t="shared" si="1"/>
        <v>80.399102691924242</v>
      </c>
      <c r="G24">
        <v>80.040000000000006</v>
      </c>
      <c r="H24">
        <v>80.680000000000007</v>
      </c>
      <c r="I24">
        <f t="shared" si="2"/>
        <v>0.64000000000000057</v>
      </c>
      <c r="J24">
        <f t="shared" si="3"/>
        <v>80.536033713435813</v>
      </c>
    </row>
    <row r="25" spans="2:10" x14ac:dyDescent="0.25">
      <c r="B25">
        <v>100.04</v>
      </c>
      <c r="C25">
        <v>100.39</v>
      </c>
      <c r="D25">
        <f t="shared" si="0"/>
        <v>0.34999999999999432</v>
      </c>
      <c r="E25">
        <f t="shared" si="1"/>
        <v>80.318995915927871</v>
      </c>
      <c r="G25">
        <v>100.04</v>
      </c>
      <c r="H25">
        <v>101</v>
      </c>
      <c r="I25">
        <f t="shared" si="2"/>
        <v>0.95999999999999375</v>
      </c>
      <c r="J25">
        <f t="shared" si="3"/>
        <v>80.408388118811885</v>
      </c>
    </row>
    <row r="27" spans="2:10" x14ac:dyDescent="0.25">
      <c r="E27">
        <f>AVERAGE(E4:E25)</f>
        <v>80.648302170448474</v>
      </c>
      <c r="J27">
        <f>AVERAGE(J4:J25)</f>
        <v>80.880487062033666</v>
      </c>
    </row>
    <row r="31" spans="2:10" x14ac:dyDescent="0.25">
      <c r="D31" t="s">
        <v>21</v>
      </c>
      <c r="E31">
        <f>E2/1.0042</f>
        <v>80.262895837482574</v>
      </c>
      <c r="J31">
        <f>J2/1.0103</f>
        <v>80.352370582995164</v>
      </c>
    </row>
    <row r="35" spans="4:11" x14ac:dyDescent="0.25">
      <c r="D35" t="s">
        <v>0</v>
      </c>
    </row>
    <row r="36" spans="4:11" x14ac:dyDescent="0.25">
      <c r="D36">
        <v>10.039999999999999</v>
      </c>
      <c r="E36">
        <f>C10</f>
        <v>10</v>
      </c>
      <c r="F36">
        <f>E36-$D36</f>
        <v>-3.9999999999999147E-2</v>
      </c>
      <c r="G36" s="2">
        <f>F36/D36</f>
        <v>-3.9840637450198361E-3</v>
      </c>
      <c r="I36">
        <f>H9</f>
        <v>10.023999999999999</v>
      </c>
      <c r="J36">
        <f>I36-$D36</f>
        <v>-1.6000000000000014E-2</v>
      </c>
      <c r="K36" s="2">
        <f>J36/$D36</f>
        <v>-1.5936254980079697E-3</v>
      </c>
    </row>
    <row r="37" spans="4:11" x14ac:dyDescent="0.25">
      <c r="D37">
        <v>20.04</v>
      </c>
      <c r="E37">
        <f>C12</f>
        <v>20</v>
      </c>
      <c r="F37">
        <f t="shared" ref="F37:F42" si="5">E37-$D37</f>
        <v>-3.9999999999999147E-2</v>
      </c>
      <c r="G37" s="2">
        <f t="shared" ref="G37:G42" si="6">F37/D37</f>
        <v>-1.9960079840318935E-3</v>
      </c>
      <c r="I37">
        <f>H12</f>
        <v>20.14</v>
      </c>
      <c r="J37">
        <f t="shared" ref="J37:J42" si="7">I37-$D37</f>
        <v>0.10000000000000142</v>
      </c>
      <c r="K37" s="2">
        <f t="shared" ref="K37:K42" si="8">J37/$D37</f>
        <v>4.9900199600799115E-3</v>
      </c>
    </row>
    <row r="38" spans="4:11" x14ac:dyDescent="0.25">
      <c r="D38">
        <v>30.04</v>
      </c>
      <c r="E38">
        <f>C20</f>
        <v>30.071999999999996</v>
      </c>
      <c r="F38">
        <f t="shared" si="5"/>
        <v>3.1999999999996476E-2</v>
      </c>
      <c r="G38" s="2">
        <f t="shared" si="6"/>
        <v>1.065246338215595E-3</v>
      </c>
      <c r="I38">
        <f>H20</f>
        <v>30.213999999999999</v>
      </c>
      <c r="J38">
        <f t="shared" si="7"/>
        <v>0.17399999999999949</v>
      </c>
      <c r="K38" s="2">
        <f t="shared" si="8"/>
        <v>5.7922769640479195E-3</v>
      </c>
    </row>
    <row r="39" spans="4:11" x14ac:dyDescent="0.25">
      <c r="D39">
        <v>40.04</v>
      </c>
      <c r="E39">
        <f>C22</f>
        <v>40.14</v>
      </c>
      <c r="F39">
        <f t="shared" si="5"/>
        <v>0.10000000000000142</v>
      </c>
      <c r="G39" s="2">
        <f t="shared" si="6"/>
        <v>2.4975024975025331E-3</v>
      </c>
      <c r="I39">
        <f>H22</f>
        <v>40.270000000000003</v>
      </c>
      <c r="J39">
        <f t="shared" si="7"/>
        <v>0.23000000000000398</v>
      </c>
      <c r="K39" s="2">
        <f t="shared" si="8"/>
        <v>5.7442557442558438E-3</v>
      </c>
    </row>
    <row r="40" spans="4:11" x14ac:dyDescent="0.25">
      <c r="D40">
        <v>60.04</v>
      </c>
      <c r="E40">
        <f>C23</f>
        <v>60.2</v>
      </c>
      <c r="F40">
        <f t="shared" si="5"/>
        <v>0.16000000000000369</v>
      </c>
      <c r="G40" s="2">
        <f t="shared" si="6"/>
        <v>2.6648900732845386E-3</v>
      </c>
      <c r="I40">
        <f>H23</f>
        <v>60.43</v>
      </c>
      <c r="J40">
        <f t="shared" si="7"/>
        <v>0.39000000000000057</v>
      </c>
      <c r="K40" s="2">
        <f t="shared" si="8"/>
        <v>6.4956695536309223E-3</v>
      </c>
    </row>
    <row r="41" spans="4:11" x14ac:dyDescent="0.25">
      <c r="D41">
        <v>80.040000000000006</v>
      </c>
      <c r="E41">
        <f>C24</f>
        <v>80.239999999999995</v>
      </c>
      <c r="F41">
        <f t="shared" si="5"/>
        <v>0.19999999999998863</v>
      </c>
      <c r="G41" s="2">
        <f t="shared" si="6"/>
        <v>2.4987506246875141E-3</v>
      </c>
      <c r="I41">
        <f>H24</f>
        <v>80.680000000000007</v>
      </c>
      <c r="J41">
        <f t="shared" si="7"/>
        <v>0.64000000000000057</v>
      </c>
      <c r="K41" s="2">
        <f t="shared" si="8"/>
        <v>7.9960019990005064E-3</v>
      </c>
    </row>
    <row r="42" spans="4:11" x14ac:dyDescent="0.25">
      <c r="D42">
        <v>100.04</v>
      </c>
      <c r="E42">
        <f>C25</f>
        <v>100.39</v>
      </c>
      <c r="F42">
        <f t="shared" si="5"/>
        <v>0.34999999999999432</v>
      </c>
      <c r="G42" s="2">
        <f t="shared" si="6"/>
        <v>3.4986005597760325E-3</v>
      </c>
      <c r="I42">
        <f>H25</f>
        <v>101</v>
      </c>
      <c r="J42">
        <f t="shared" si="7"/>
        <v>0.95999999999999375</v>
      </c>
      <c r="K42" s="2">
        <f t="shared" si="8"/>
        <v>9.5961615353857832E-3</v>
      </c>
    </row>
  </sheetData>
  <mergeCells count="3">
    <mergeCell ref="B2:D2"/>
    <mergeCell ref="G2:I2"/>
    <mergeCell ref="K2:M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5C706-55F3-4210-8B4E-E3A1460C0F96}">
  <dimension ref="B2:M19"/>
  <sheetViews>
    <sheetView topLeftCell="B7" zoomScaleNormal="100" workbookViewId="0">
      <selection activeCell="K13" sqref="K13"/>
    </sheetView>
  </sheetViews>
  <sheetFormatPr baseColWidth="10" defaultRowHeight="15" x14ac:dyDescent="0.25"/>
  <cols>
    <col min="4" max="5" width="12.5703125" customWidth="1"/>
  </cols>
  <sheetData>
    <row r="2" spans="2:13" x14ac:dyDescent="0.25">
      <c r="B2" s="8"/>
      <c r="C2" s="8"/>
      <c r="D2" s="8"/>
      <c r="E2" s="4"/>
      <c r="F2" s="8"/>
      <c r="G2" s="8"/>
      <c r="H2" s="8"/>
      <c r="I2" s="4"/>
      <c r="J2" s="4"/>
      <c r="K2" s="8"/>
      <c r="L2" s="8"/>
      <c r="M2" s="8"/>
    </row>
    <row r="5" spans="2:13" x14ac:dyDescent="0.25">
      <c r="B5" t="s">
        <v>0</v>
      </c>
      <c r="C5" t="s">
        <v>2</v>
      </c>
      <c r="F5" t="s">
        <v>5</v>
      </c>
      <c r="I5" t="s">
        <v>6</v>
      </c>
    </row>
    <row r="6" spans="2:13" x14ac:dyDescent="0.25">
      <c r="B6">
        <v>5.04</v>
      </c>
      <c r="C6">
        <v>4.9000000000000004</v>
      </c>
      <c r="D6">
        <f t="shared" ref="D6:D11" si="0">C6-$B6</f>
        <v>-0.13999999999999968</v>
      </c>
      <c r="E6" s="2">
        <f>D6/B6</f>
        <v>-2.7777777777777714E-2</v>
      </c>
      <c r="F6">
        <v>4.84</v>
      </c>
      <c r="G6">
        <f t="shared" ref="G6:G11" si="1">F6-$B6</f>
        <v>-0.20000000000000018</v>
      </c>
      <c r="H6" s="2">
        <f t="shared" ref="H6:H11" si="2">G6/$B6</f>
        <v>-3.9682539682539715E-2</v>
      </c>
      <c r="I6" s="5">
        <v>5</v>
      </c>
      <c r="J6">
        <v>4.93</v>
      </c>
      <c r="K6" s="6">
        <f>J6-$I6</f>
        <v>-7.0000000000000284E-2</v>
      </c>
    </row>
    <row r="7" spans="2:13" x14ac:dyDescent="0.25">
      <c r="B7">
        <v>10.039999999999999</v>
      </c>
      <c r="C7">
        <v>9.93</v>
      </c>
      <c r="D7">
        <f t="shared" si="0"/>
        <v>-0.10999999999999943</v>
      </c>
      <c r="E7" s="2">
        <f t="shared" ref="E7:E11" si="3">D7/B7</f>
        <v>-1.0956175298804726E-2</v>
      </c>
      <c r="F7">
        <v>9.92</v>
      </c>
      <c r="G7">
        <f t="shared" si="1"/>
        <v>-0.11999999999999922</v>
      </c>
      <c r="H7" s="2">
        <f t="shared" si="2"/>
        <v>-1.1952191235059684E-2</v>
      </c>
      <c r="I7" s="5">
        <v>10</v>
      </c>
      <c r="J7" s="5">
        <v>9.8699999999999992</v>
      </c>
      <c r="K7" s="6">
        <f t="shared" ref="K7:K11" si="4">J7-$I7</f>
        <v>-0.13000000000000078</v>
      </c>
    </row>
    <row r="8" spans="2:13" x14ac:dyDescent="0.25">
      <c r="B8">
        <v>15.04</v>
      </c>
      <c r="C8">
        <v>14.9</v>
      </c>
      <c r="D8">
        <f t="shared" si="0"/>
        <v>-0.13999999999999879</v>
      </c>
      <c r="E8" s="2">
        <f t="shared" si="3"/>
        <v>-9.3085106382977921E-3</v>
      </c>
      <c r="F8">
        <v>14.91</v>
      </c>
      <c r="G8">
        <f t="shared" si="1"/>
        <v>-0.12999999999999901</v>
      </c>
      <c r="H8" s="2">
        <f t="shared" si="2"/>
        <v>-8.6436170212765302E-3</v>
      </c>
      <c r="I8" s="5">
        <v>15</v>
      </c>
      <c r="J8">
        <v>14.87</v>
      </c>
      <c r="K8" s="6">
        <f t="shared" si="4"/>
        <v>-0.13000000000000078</v>
      </c>
    </row>
    <row r="9" spans="2:13" x14ac:dyDescent="0.25">
      <c r="B9">
        <v>20.04</v>
      </c>
      <c r="C9">
        <v>19.91</v>
      </c>
      <c r="D9">
        <f t="shared" si="0"/>
        <v>-0.12999999999999901</v>
      </c>
      <c r="E9" s="2">
        <f t="shared" si="3"/>
        <v>-6.4870259481037426E-3</v>
      </c>
      <c r="F9">
        <v>19.920000000000002</v>
      </c>
      <c r="G9">
        <f t="shared" si="1"/>
        <v>-0.11999999999999744</v>
      </c>
      <c r="H9" s="2">
        <f t="shared" si="2"/>
        <v>-5.9880239520956812E-3</v>
      </c>
      <c r="I9" s="5">
        <v>20</v>
      </c>
      <c r="J9">
        <v>19.87</v>
      </c>
      <c r="K9" s="6">
        <f t="shared" si="4"/>
        <v>-0.12999999999999901</v>
      </c>
    </row>
    <row r="10" spans="2:13" x14ac:dyDescent="0.25">
      <c r="B10">
        <v>25.04</v>
      </c>
      <c r="C10">
        <v>24.9</v>
      </c>
      <c r="D10">
        <f t="shared" si="0"/>
        <v>-0.14000000000000057</v>
      </c>
      <c r="E10" s="2">
        <f t="shared" si="3"/>
        <v>-5.5910543130990647E-3</v>
      </c>
      <c r="F10">
        <v>24.91</v>
      </c>
      <c r="G10">
        <f t="shared" si="1"/>
        <v>-0.12999999999999901</v>
      </c>
      <c r="H10" s="2">
        <f t="shared" si="2"/>
        <v>-5.191693290734785E-3</v>
      </c>
      <c r="I10" s="5">
        <v>25</v>
      </c>
      <c r="J10">
        <v>24.89</v>
      </c>
      <c r="K10" s="6">
        <f t="shared" si="4"/>
        <v>-0.10999999999999943</v>
      </c>
    </row>
    <row r="11" spans="2:13" x14ac:dyDescent="0.25">
      <c r="B11">
        <v>30.04</v>
      </c>
      <c r="C11">
        <v>29.95</v>
      </c>
      <c r="D11">
        <f t="shared" si="0"/>
        <v>-8.9999999999999858E-2</v>
      </c>
      <c r="E11" s="2">
        <f t="shared" si="3"/>
        <v>-2.9960053262316866E-3</v>
      </c>
      <c r="F11">
        <v>29.94</v>
      </c>
      <c r="G11">
        <f t="shared" si="1"/>
        <v>-9.9999999999997868E-2</v>
      </c>
      <c r="H11" s="2">
        <f t="shared" si="2"/>
        <v>-3.3288948069240304E-3</v>
      </c>
      <c r="I11" s="5">
        <v>30</v>
      </c>
      <c r="J11">
        <v>29.91</v>
      </c>
      <c r="K11" s="6">
        <f t="shared" si="4"/>
        <v>-8.9999999999999858E-2</v>
      </c>
    </row>
    <row r="12" spans="2:13" x14ac:dyDescent="0.25">
      <c r="D12">
        <f>AVERAGE(D6:D11)</f>
        <v>-0.12499999999999956</v>
      </c>
      <c r="E12" s="2"/>
      <c r="G12">
        <f>AVERAGE(G6:G11)</f>
        <v>-0.13333333333333211</v>
      </c>
      <c r="H12" s="2"/>
      <c r="I12" s="2"/>
      <c r="K12" s="6">
        <f>AVERAGE(K6:K11)</f>
        <v>-0.11000000000000003</v>
      </c>
    </row>
    <row r="14" spans="2:13" x14ac:dyDescent="0.25">
      <c r="D14" t="s">
        <v>29</v>
      </c>
    </row>
    <row r="15" spans="2:13" x14ac:dyDescent="0.25">
      <c r="C15" t="s">
        <v>28</v>
      </c>
      <c r="D15">
        <v>80</v>
      </c>
      <c r="E15">
        <v>80</v>
      </c>
      <c r="F15">
        <v>400</v>
      </c>
    </row>
    <row r="16" spans="2:13" x14ac:dyDescent="0.25">
      <c r="D16" s="7" t="s">
        <v>25</v>
      </c>
    </row>
    <row r="17" spans="3:6" x14ac:dyDescent="0.25">
      <c r="C17" t="s">
        <v>24</v>
      </c>
      <c r="D17">
        <v>80.260000000000005</v>
      </c>
      <c r="E17">
        <v>80.349999999999994</v>
      </c>
      <c r="F17">
        <v>401.97</v>
      </c>
    </row>
    <row r="18" spans="3:6" x14ac:dyDescent="0.25">
      <c r="C18" t="s">
        <v>26</v>
      </c>
      <c r="D18">
        <v>0.99809999999999999</v>
      </c>
      <c r="E18">
        <v>0.99970000000000003</v>
      </c>
      <c r="F18">
        <v>1.0047999999999999</v>
      </c>
    </row>
    <row r="19" spans="3:6" x14ac:dyDescent="0.25">
      <c r="C19" t="s">
        <v>27</v>
      </c>
      <c r="D19">
        <f>D17/D18</f>
        <v>80.412784290151293</v>
      </c>
      <c r="E19">
        <f t="shared" ref="E19:F19" si="5">E17/E18</f>
        <v>80.37411223367009</v>
      </c>
      <c r="F19">
        <f t="shared" si="5"/>
        <v>400.04976114649685</v>
      </c>
    </row>
  </sheetData>
  <mergeCells count="3">
    <mergeCell ref="B2:D2"/>
    <mergeCell ref="F2:H2"/>
    <mergeCell ref="K2:M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Base Settings</vt:lpstr>
      <vt:lpstr>Tabelle1</vt:lpstr>
      <vt:lpstr>Tabelle5</vt:lpstr>
      <vt:lpstr>Cube 20mm</vt:lpstr>
      <vt:lpstr>Cube 10mm</vt:lpstr>
      <vt:lpstr>XV 150mm </vt:lpstr>
      <vt:lpstr>Dimension</vt:lpstr>
    </vt:vector>
  </TitlesOfParts>
  <Company>ESCAD Automation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Heubuch Martin</dc:creator>
  <cp:lastModifiedBy>Heubuch Martin</cp:lastModifiedBy>
  <dcterms:created xsi:type="dcterms:W3CDTF">2022-01-15T10:17:31Z</dcterms:created>
  <dcterms:modified xsi:type="dcterms:W3CDTF">2022-05-09T16:08:54Z</dcterms:modified>
</cp:coreProperties>
</file>