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SEM 4\Prak SCPK D\RESPONSI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28" i="1"/>
  <c r="R8" i="1"/>
  <c r="D42" i="1"/>
  <c r="E19" i="1"/>
  <c r="E39" i="1" s="1"/>
  <c r="E20" i="1"/>
  <c r="F40" i="1" s="1"/>
  <c r="E21" i="1"/>
  <c r="E22" i="1"/>
  <c r="H42" i="1" s="1"/>
  <c r="E23" i="1"/>
  <c r="I39" i="1" s="1"/>
  <c r="D31" i="1"/>
  <c r="D32" i="1"/>
  <c r="C34" i="1"/>
  <c r="D29" i="1" s="1"/>
  <c r="D39" i="1"/>
  <c r="G39" i="1"/>
  <c r="H39" i="1"/>
  <c r="D40" i="1"/>
  <c r="E40" i="1"/>
  <c r="G40" i="1"/>
  <c r="H40" i="1"/>
  <c r="I40" i="1"/>
  <c r="D41" i="1"/>
  <c r="E41" i="1"/>
  <c r="F41" i="1"/>
  <c r="G41" i="1"/>
  <c r="H41" i="1"/>
  <c r="I41" i="1"/>
  <c r="F42" i="1"/>
  <c r="G42" i="1"/>
  <c r="D43" i="1"/>
  <c r="G43" i="1"/>
  <c r="H43" i="1"/>
  <c r="J41" i="1" l="1"/>
  <c r="J40" i="1"/>
  <c r="F43" i="1"/>
  <c r="I42" i="1"/>
  <c r="E42" i="1"/>
  <c r="J42" i="1" s="1"/>
  <c r="F39" i="1"/>
  <c r="J39" i="1" s="1"/>
  <c r="D30" i="1"/>
  <c r="R9" i="1" s="1"/>
  <c r="I43" i="1"/>
  <c r="E43" i="1"/>
  <c r="R12" i="1" s="1"/>
  <c r="D33" i="1"/>
  <c r="R10" i="1" l="1"/>
  <c r="R11" i="1"/>
  <c r="J43" i="1"/>
  <c r="D34" i="1"/>
</calcChain>
</file>

<file path=xl/sharedStrings.xml><?xml version="1.0" encoding="utf-8"?>
<sst xmlns="http://schemas.openxmlformats.org/spreadsheetml/2006/main" count="78" uniqueCount="38">
  <si>
    <t>Raden Rara Lydia Devina</t>
  </si>
  <si>
    <t>IF-D</t>
  </si>
  <si>
    <t>Perhitungan Manual SCPK SAW</t>
  </si>
  <si>
    <t>Rumah tebet timur raya, depan taman tebet</t>
  </si>
  <si>
    <t>Rumah Lama Di Prime Area Tebet, Komersial</t>
  </si>
  <si>
    <t>Rumah di Tebet Jakarta Selatan</t>
  </si>
  <si>
    <t>Rumah mewah bebas banjir murah di tebet, Tebet, Jakarta Selatan</t>
  </si>
  <si>
    <t>Rumah tebet dalam, jalan 3 mobil, lingkungan tenang, nego</t>
  </si>
  <si>
    <t>PREFERENSI</t>
  </si>
  <si>
    <t>NAMA RUMAH</t>
  </si>
  <si>
    <t>NO RUMAH</t>
  </si>
  <si>
    <t>Garasi</t>
  </si>
  <si>
    <t>Kamar Mandi</t>
  </si>
  <si>
    <t>Kamar Tidur</t>
  </si>
  <si>
    <t>Luas Tanah</t>
  </si>
  <si>
    <t>Luas Bangunan</t>
  </si>
  <si>
    <t>HARGA</t>
  </si>
  <si>
    <t>Jumlah</t>
  </si>
  <si>
    <t>Harga</t>
  </si>
  <si>
    <t>Normalisasi</t>
  </si>
  <si>
    <t>Nilai</t>
  </si>
  <si>
    <t>Bobot</t>
  </si>
  <si>
    <t>Keterangan</t>
  </si>
  <si>
    <t>Sifat</t>
  </si>
  <si>
    <t>Kriteria</t>
  </si>
  <si>
    <t>Cost</t>
  </si>
  <si>
    <t>Benefit</t>
  </si>
  <si>
    <t>Minimum(0)</t>
  </si>
  <si>
    <t>Maksimum(1)</t>
  </si>
  <si>
    <t>Hasil</t>
  </si>
  <si>
    <t xml:space="preserve">A. HASIL RANKING 5 TERATAS </t>
  </si>
  <si>
    <t>B. Menentukan Kriteria dan Sifat</t>
  </si>
  <si>
    <t>C. Menentukan Nilai Bobot</t>
  </si>
  <si>
    <t>D. Hasil Normalisasi dan Hasil Preferensi</t>
  </si>
  <si>
    <t>E. Urutan Berdasarkan Preferensi</t>
  </si>
  <si>
    <t xml:space="preserve">Jadi, dari hasil perhitungan manual SAW </t>
  </si>
  <si>
    <t xml:space="preserve">dapat disimpulkan bahwa hasil urutan rekomendasi </t>
  </si>
  <si>
    <t>rumah idaman sesuai dengan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</si>
</sst>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3" fillId="0" borderId="1" xfId="1" applyBorder="1" applyAlignment="1">
      <alignment horizontal="center" vertical="center"/>
    </xf>
    <xf numFmtId="0" fontId="1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2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" fillId="0" borderId="0" xfId="2" applyBorder="1">
      <alignment vertical="center"/>
    </xf>
    <xf numFmtId="0" fontId="1" fillId="0" borderId="2" xfId="2" applyBorder="1">
      <alignment vertical="center"/>
    </xf>
    <xf numFmtId="164" fontId="1" fillId="0" borderId="3" xfId="2" applyNumberFormat="1" applyBorder="1" applyAlignment="1">
      <alignment horizontal="center" vertical="center"/>
    </xf>
    <xf numFmtId="0" fontId="1" fillId="0" borderId="1" xfId="3" applyBorder="1">
      <alignment vertical="center"/>
    </xf>
    <xf numFmtId="164" fontId="1" fillId="0" borderId="0" xfId="2" applyNumberFormat="1" applyBorder="1" applyAlignment="1">
      <alignment vertical="center"/>
    </xf>
    <xf numFmtId="164" fontId="1" fillId="0" borderId="2" xfId="2" applyNumberForma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2" xfId="2" applyFont="1" applyBorder="1" applyAlignment="1">
      <alignment vertical="center"/>
    </xf>
    <xf numFmtId="0" fontId="1" fillId="0" borderId="0" xfId="2">
      <alignment vertical="center"/>
    </xf>
    <xf numFmtId="0" fontId="2" fillId="0" borderId="0" xfId="2" applyFont="1">
      <alignment vertical="center"/>
    </xf>
    <xf numFmtId="0" fontId="0" fillId="0" borderId="1" xfId="0" applyBorder="1"/>
    <xf numFmtId="0" fontId="2" fillId="0" borderId="1" xfId="3" applyFont="1" applyBorder="1" applyAlignment="1">
      <alignment horizontal="center" vertical="center"/>
    </xf>
    <xf numFmtId="0" fontId="2" fillId="0" borderId="3" xfId="3" applyFont="1" applyBorder="1" applyAlignment="1">
      <alignment horizontal="center" vertical="center"/>
    </xf>
    <xf numFmtId="1" fontId="1" fillId="0" borderId="1" xfId="3" applyNumberFormat="1" applyBorder="1">
      <alignment vertical="center"/>
    </xf>
    <xf numFmtId="0" fontId="1" fillId="0" borderId="0" xfId="3">
      <alignment vertical="center"/>
    </xf>
    <xf numFmtId="0" fontId="2" fillId="0" borderId="0" xfId="3" applyFont="1">
      <alignment vertical="center"/>
    </xf>
    <xf numFmtId="1" fontId="1" fillId="0" borderId="1" xfId="1" applyNumberFormat="1" applyFont="1" applyBorder="1" applyAlignment="1">
      <alignment horizontal="center" vertical="center"/>
    </xf>
    <xf numFmtId="0" fontId="0" fillId="0" borderId="1" xfId="3" applyFont="1" applyBorder="1">
      <alignment vertical="center"/>
    </xf>
    <xf numFmtId="0" fontId="3" fillId="2" borderId="1" xfId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1" fontId="1" fillId="2" borderId="1" xfId="1" applyNumberFormat="1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/>
    </xf>
    <xf numFmtId="0" fontId="2" fillId="2" borderId="3" xfId="3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">
    <cellStyle name="Normal" xfId="0" builtinId="0"/>
    <cellStyle name="Normal 2" xfId="1"/>
    <cellStyle name="Normal 3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topLeftCell="A4" zoomScale="25" zoomScaleNormal="25" workbookViewId="0">
      <selection activeCell="AE20" sqref="AE20"/>
    </sheetView>
  </sheetViews>
  <sheetFormatPr defaultRowHeight="15" x14ac:dyDescent="0.25"/>
  <cols>
    <col min="1" max="1" width="10" bestFit="1" customWidth="1"/>
    <col min="3" max="3" width="22" customWidth="1"/>
    <col min="4" max="4" width="25.140625" customWidth="1"/>
    <col min="5" max="5" width="16.42578125" customWidth="1"/>
    <col min="6" max="6" width="16.7109375" customWidth="1"/>
    <col min="7" max="7" width="13.5703125" customWidth="1"/>
    <col min="8" max="8" width="15.42578125" customWidth="1"/>
    <col min="9" max="9" width="14.5703125" customWidth="1"/>
    <col min="10" max="10" width="14.28515625" customWidth="1"/>
    <col min="16" max="16" width="13.85546875" customWidth="1"/>
    <col min="17" max="17" width="20.7109375" customWidth="1"/>
    <col min="18" max="18" width="20" customWidth="1"/>
  </cols>
  <sheetData>
    <row r="1" spans="1:18" x14ac:dyDescent="0.25">
      <c r="A1" s="1" t="s">
        <v>0</v>
      </c>
    </row>
    <row r="2" spans="1:18" x14ac:dyDescent="0.25">
      <c r="A2">
        <v>123190086</v>
      </c>
    </row>
    <row r="3" spans="1:18" x14ac:dyDescent="0.25">
      <c r="A3" t="s">
        <v>1</v>
      </c>
      <c r="E3" s="1" t="s">
        <v>2</v>
      </c>
    </row>
    <row r="5" spans="1:18" x14ac:dyDescent="0.25">
      <c r="B5" s="36" t="s">
        <v>30</v>
      </c>
      <c r="C5" s="36"/>
      <c r="D5" s="36"/>
      <c r="E5" s="36"/>
      <c r="F5" s="37"/>
    </row>
    <row r="6" spans="1:18" x14ac:dyDescent="0.25">
      <c r="P6" s="1" t="s">
        <v>34</v>
      </c>
    </row>
    <row r="7" spans="1:18" ht="30" x14ac:dyDescent="0.25">
      <c r="B7" s="27" t="s">
        <v>10</v>
      </c>
      <c r="C7" s="28" t="s">
        <v>9</v>
      </c>
      <c r="D7" s="29" t="s">
        <v>16</v>
      </c>
      <c r="E7" s="27" t="s">
        <v>15</v>
      </c>
      <c r="F7" s="27" t="s">
        <v>14</v>
      </c>
      <c r="G7" s="27" t="s">
        <v>13</v>
      </c>
      <c r="H7" s="27" t="s">
        <v>12</v>
      </c>
      <c r="I7" s="27" t="s">
        <v>11</v>
      </c>
      <c r="P7" s="27" t="s">
        <v>10</v>
      </c>
      <c r="Q7" s="28" t="s">
        <v>9</v>
      </c>
      <c r="R7" s="34" t="s">
        <v>8</v>
      </c>
    </row>
    <row r="8" spans="1:18" ht="68.25" customHeight="1" x14ac:dyDescent="0.25">
      <c r="B8" s="4">
        <v>568</v>
      </c>
      <c r="C8" s="3" t="s">
        <v>7</v>
      </c>
      <c r="D8" s="25">
        <v>35000000000</v>
      </c>
      <c r="E8" s="4">
        <v>1000</v>
      </c>
      <c r="F8" s="4">
        <v>1400</v>
      </c>
      <c r="G8" s="4">
        <v>10</v>
      </c>
      <c r="H8" s="4">
        <v>7</v>
      </c>
      <c r="I8" s="4">
        <v>7</v>
      </c>
      <c r="P8" s="4">
        <v>568</v>
      </c>
      <c r="Q8" s="3" t="s">
        <v>7</v>
      </c>
      <c r="R8" s="2">
        <f>($D$28*D39)+($D$29*E39)+($D$30+F39)+($D$31*G39)+($D$32*H39)+($D$33*I39)</f>
        <v>1.7551913219994926</v>
      </c>
    </row>
    <row r="9" spans="1:18" ht="57" customHeight="1" x14ac:dyDescent="0.25">
      <c r="B9" s="4">
        <v>862</v>
      </c>
      <c r="C9" s="3" t="s">
        <v>5</v>
      </c>
      <c r="D9" s="25">
        <v>25000000000</v>
      </c>
      <c r="E9" s="4">
        <v>600</v>
      </c>
      <c r="F9" s="4">
        <v>1000</v>
      </c>
      <c r="G9" s="4">
        <v>10</v>
      </c>
      <c r="H9" s="4">
        <v>10</v>
      </c>
      <c r="I9" s="4">
        <v>10</v>
      </c>
      <c r="P9" s="4">
        <v>103</v>
      </c>
      <c r="Q9" s="3" t="s">
        <v>6</v>
      </c>
      <c r="R9" s="2">
        <f>($D$28*D41)+($D$29*E41)+($D$30+F41)+($D$31*G41)+($D$32*H41)+($D$33*I41)</f>
        <v>1.6900959147424512</v>
      </c>
    </row>
    <row r="10" spans="1:18" ht="71.25" customHeight="1" x14ac:dyDescent="0.25">
      <c r="B10" s="4">
        <v>103</v>
      </c>
      <c r="C10" s="3" t="s">
        <v>6</v>
      </c>
      <c r="D10" s="25">
        <v>15000000000</v>
      </c>
      <c r="E10" s="4">
        <v>800</v>
      </c>
      <c r="F10" s="4">
        <v>1225</v>
      </c>
      <c r="G10" s="4">
        <v>6</v>
      </c>
      <c r="H10" s="4">
        <v>9</v>
      </c>
      <c r="I10" s="4">
        <v>2</v>
      </c>
      <c r="P10" s="4">
        <v>862</v>
      </c>
      <c r="Q10" s="3" t="s">
        <v>5</v>
      </c>
      <c r="R10" s="2">
        <f>($D$28*D40)+($D$29*E40)+($D$30+F40)+($D$31*G40)+($D$32*H40)+($D$33*I40)</f>
        <v>1.5008576503425528</v>
      </c>
    </row>
    <row r="11" spans="1:18" ht="63" customHeight="1" x14ac:dyDescent="0.25">
      <c r="B11" s="4">
        <v>475</v>
      </c>
      <c r="C11" s="3" t="s">
        <v>4</v>
      </c>
      <c r="D11" s="25">
        <v>55000000000</v>
      </c>
      <c r="E11" s="4">
        <v>1126</v>
      </c>
      <c r="F11" s="4">
        <v>1224</v>
      </c>
      <c r="G11" s="4">
        <v>4</v>
      </c>
      <c r="H11" s="4">
        <v>4</v>
      </c>
      <c r="I11" s="4">
        <v>2</v>
      </c>
      <c r="P11" s="4">
        <v>475</v>
      </c>
      <c r="Q11" s="3" t="s">
        <v>4</v>
      </c>
      <c r="R11" s="2">
        <f>($D$28*D42)+($D$29*E42)+($D$30+F42)+($D$31*G42)+($D$32*H42)+($D$33*I42)</f>
        <v>1.4741038961038961</v>
      </c>
    </row>
    <row r="12" spans="1:18" ht="47.25" customHeight="1" x14ac:dyDescent="0.25">
      <c r="B12" s="4">
        <v>293</v>
      </c>
      <c r="C12" s="3" t="s">
        <v>3</v>
      </c>
      <c r="D12" s="25">
        <v>25900000000</v>
      </c>
      <c r="E12" s="4">
        <v>600</v>
      </c>
      <c r="F12" s="4">
        <v>1039</v>
      </c>
      <c r="G12" s="4">
        <v>7</v>
      </c>
      <c r="H12" s="4">
        <v>5</v>
      </c>
      <c r="I12" s="4">
        <v>10</v>
      </c>
      <c r="P12" s="4">
        <v>293</v>
      </c>
      <c r="Q12" s="3" t="s">
        <v>3</v>
      </c>
      <c r="R12" s="2">
        <f>($D$28*D43)+($D$29*E43)+($D$30+F43)+($D$31*G43)+($D$32*H43)+($D$33*I43)</f>
        <v>1.4574599669448691</v>
      </c>
    </row>
    <row r="16" spans="1:18" x14ac:dyDescent="0.25">
      <c r="B16" s="24" t="s">
        <v>31</v>
      </c>
      <c r="C16" s="23"/>
      <c r="D16" s="23"/>
      <c r="E16" s="23"/>
      <c r="F16" s="23"/>
      <c r="N16" t="s">
        <v>35</v>
      </c>
    </row>
    <row r="17" spans="2:14" x14ac:dyDescent="0.25">
      <c r="B17" s="30" t="s">
        <v>24</v>
      </c>
      <c r="C17" s="30" t="s">
        <v>23</v>
      </c>
      <c r="D17" s="31" t="s">
        <v>22</v>
      </c>
      <c r="E17" s="30" t="s">
        <v>20</v>
      </c>
      <c r="N17" t="s">
        <v>36</v>
      </c>
    </row>
    <row r="18" spans="2:14" x14ac:dyDescent="0.25">
      <c r="B18" s="12" t="s">
        <v>18</v>
      </c>
      <c r="C18" s="26" t="s">
        <v>25</v>
      </c>
      <c r="D18" s="21" t="s">
        <v>27</v>
      </c>
      <c r="E18" s="22">
        <f>MIN(D8:D12)</f>
        <v>15000000000</v>
      </c>
      <c r="N18" t="s">
        <v>37</v>
      </c>
    </row>
    <row r="19" spans="2:14" x14ac:dyDescent="0.25">
      <c r="B19" s="12" t="s">
        <v>15</v>
      </c>
      <c r="C19" s="26" t="s">
        <v>26</v>
      </c>
      <c r="D19" s="21" t="s">
        <v>28</v>
      </c>
      <c r="E19" s="12">
        <f>MAX(E8:E12)</f>
        <v>1126</v>
      </c>
    </row>
    <row r="20" spans="2:14" x14ac:dyDescent="0.25">
      <c r="B20" s="12" t="s">
        <v>14</v>
      </c>
      <c r="C20" s="26" t="s">
        <v>26</v>
      </c>
      <c r="D20" s="21" t="s">
        <v>28</v>
      </c>
      <c r="E20" s="12">
        <f>MAX(F8:F12)</f>
        <v>1400</v>
      </c>
    </row>
    <row r="21" spans="2:14" x14ac:dyDescent="0.25">
      <c r="B21" s="12" t="s">
        <v>13</v>
      </c>
      <c r="C21" s="26" t="s">
        <v>26</v>
      </c>
      <c r="D21" s="21" t="s">
        <v>28</v>
      </c>
      <c r="E21" s="12">
        <f>MAX(G8:G12)</f>
        <v>10</v>
      </c>
    </row>
    <row r="22" spans="2:14" x14ac:dyDescent="0.25">
      <c r="B22" s="12" t="s">
        <v>12</v>
      </c>
      <c r="C22" s="26" t="s">
        <v>26</v>
      </c>
      <c r="D22" s="21" t="s">
        <v>28</v>
      </c>
      <c r="E22" s="12">
        <f>MAX(H8:H12)</f>
        <v>10</v>
      </c>
    </row>
    <row r="23" spans="2:14" x14ac:dyDescent="0.25">
      <c r="B23" s="12" t="s">
        <v>11</v>
      </c>
      <c r="C23" s="26" t="s">
        <v>26</v>
      </c>
      <c r="D23" s="20" t="s">
        <v>28</v>
      </c>
      <c r="E23" s="19">
        <f>MAX(I8:I12)</f>
        <v>10</v>
      </c>
    </row>
    <row r="26" spans="2:14" x14ac:dyDescent="0.25">
      <c r="B26" s="18" t="s">
        <v>32</v>
      </c>
      <c r="C26" s="18"/>
      <c r="D26" s="17"/>
      <c r="E26" s="17"/>
      <c r="F26" s="17"/>
    </row>
    <row r="27" spans="2:14" x14ac:dyDescent="0.25">
      <c r="B27" s="32" t="s">
        <v>21</v>
      </c>
      <c r="C27" s="32" t="s">
        <v>20</v>
      </c>
      <c r="D27" s="33" t="s">
        <v>19</v>
      </c>
      <c r="E27" s="16"/>
      <c r="F27" s="15"/>
    </row>
    <row r="28" spans="2:14" x14ac:dyDescent="0.25">
      <c r="B28" s="12" t="s">
        <v>18</v>
      </c>
      <c r="C28" s="7">
        <v>30</v>
      </c>
      <c r="D28" s="11">
        <f>C28/$C$34</f>
        <v>0.3</v>
      </c>
      <c r="E28" s="14"/>
      <c r="F28" s="13"/>
    </row>
    <row r="29" spans="2:14" x14ac:dyDescent="0.25">
      <c r="B29" s="12" t="s">
        <v>15</v>
      </c>
      <c r="C29" s="7">
        <v>20</v>
      </c>
      <c r="D29" s="11">
        <f>C29/$C$34</f>
        <v>0.2</v>
      </c>
      <c r="E29" s="14"/>
      <c r="F29" s="13"/>
    </row>
    <row r="30" spans="2:14" x14ac:dyDescent="0.25">
      <c r="B30" s="12" t="s">
        <v>14</v>
      </c>
      <c r="C30" s="7">
        <v>23</v>
      </c>
      <c r="D30" s="11">
        <f>C30/$C$34</f>
        <v>0.23</v>
      </c>
      <c r="E30" s="14"/>
      <c r="F30" s="13"/>
    </row>
    <row r="31" spans="2:14" x14ac:dyDescent="0.25">
      <c r="B31" s="12" t="s">
        <v>13</v>
      </c>
      <c r="C31" s="7">
        <v>10</v>
      </c>
      <c r="D31" s="11">
        <f>C31/$C$34</f>
        <v>0.1</v>
      </c>
      <c r="E31" s="14"/>
      <c r="F31" s="13"/>
    </row>
    <row r="32" spans="2:14" x14ac:dyDescent="0.25">
      <c r="B32" s="12" t="s">
        <v>12</v>
      </c>
      <c r="C32" s="7">
        <v>7</v>
      </c>
      <c r="D32" s="11">
        <f>C32/$C$34</f>
        <v>7.0000000000000007E-2</v>
      </c>
      <c r="E32" s="14"/>
      <c r="F32" s="13"/>
    </row>
    <row r="33" spans="2:10" x14ac:dyDescent="0.25">
      <c r="B33" s="12" t="s">
        <v>11</v>
      </c>
      <c r="C33" s="7">
        <v>10</v>
      </c>
      <c r="D33" s="11">
        <f>C33/$C$34</f>
        <v>0.1</v>
      </c>
      <c r="E33" s="10"/>
      <c r="F33" s="9"/>
    </row>
    <row r="34" spans="2:10" x14ac:dyDescent="0.25">
      <c r="B34" s="8" t="s">
        <v>17</v>
      </c>
      <c r="C34" s="7">
        <f>SUM(C28:C33)</f>
        <v>100</v>
      </c>
      <c r="D34" s="7">
        <f>SUM(D28:D33)</f>
        <v>0.99999999999999989</v>
      </c>
    </row>
    <row r="37" spans="2:10" x14ac:dyDescent="0.25">
      <c r="B37" s="6" t="s">
        <v>33</v>
      </c>
    </row>
    <row r="38" spans="2:10" ht="30" x14ac:dyDescent="0.25">
      <c r="B38" s="27" t="s">
        <v>10</v>
      </c>
      <c r="C38" s="28" t="s">
        <v>9</v>
      </c>
      <c r="D38" s="29" t="s">
        <v>16</v>
      </c>
      <c r="E38" s="27" t="s">
        <v>15</v>
      </c>
      <c r="F38" s="27" t="s">
        <v>14</v>
      </c>
      <c r="G38" s="27" t="s">
        <v>13</v>
      </c>
      <c r="H38" s="27" t="s">
        <v>12</v>
      </c>
      <c r="I38" s="27" t="s">
        <v>11</v>
      </c>
      <c r="J38" s="35" t="s">
        <v>29</v>
      </c>
    </row>
    <row r="39" spans="2:10" ht="60" customHeight="1" x14ac:dyDescent="0.25">
      <c r="B39" s="4">
        <v>568</v>
      </c>
      <c r="C39" s="3" t="s">
        <v>7</v>
      </c>
      <c r="D39" s="5">
        <f>$E$18/D8</f>
        <v>0.42857142857142855</v>
      </c>
      <c r="E39" s="4">
        <f>E8/$E$19</f>
        <v>0.88809946714031973</v>
      </c>
      <c r="F39" s="4">
        <f>F8/$E$20</f>
        <v>1</v>
      </c>
      <c r="G39" s="4">
        <f>G8/$E$21</f>
        <v>1</v>
      </c>
      <c r="H39" s="4">
        <f>H8/$E$22</f>
        <v>0.7</v>
      </c>
      <c r="I39" s="4">
        <f>I8/$E$23</f>
        <v>0.7</v>
      </c>
      <c r="J39" s="2">
        <f>($D$28*D39)+($D$29*E39)+($D$30+F39)+($D$31*G39)+($D$32*H39)+($D$33*I39)</f>
        <v>1.7551913219994926</v>
      </c>
    </row>
    <row r="40" spans="2:10" ht="60" customHeight="1" x14ac:dyDescent="0.25">
      <c r="B40" s="4">
        <v>862</v>
      </c>
      <c r="C40" s="3" t="s">
        <v>5</v>
      </c>
      <c r="D40" s="5">
        <f>$E$18/D9</f>
        <v>0.6</v>
      </c>
      <c r="E40" s="4">
        <f>E9/$E$19</f>
        <v>0.53285968028419184</v>
      </c>
      <c r="F40" s="4">
        <f>F9/$E$20</f>
        <v>0.7142857142857143</v>
      </c>
      <c r="G40" s="4">
        <f>G9/$E$21</f>
        <v>1</v>
      </c>
      <c r="H40" s="4">
        <f>H9/$E$22</f>
        <v>1</v>
      </c>
      <c r="I40" s="4">
        <f>I9/$E$23</f>
        <v>1</v>
      </c>
      <c r="J40" s="2">
        <f>($D$28*D40)+($D$29*E40)+($D$30+F40)+($D$31*G40)+($D$32*H40)+($D$33*I40)</f>
        <v>1.5008576503425528</v>
      </c>
    </row>
    <row r="41" spans="2:10" ht="60" customHeight="1" x14ac:dyDescent="0.25">
      <c r="B41" s="4">
        <v>103</v>
      </c>
      <c r="C41" s="3" t="s">
        <v>6</v>
      </c>
      <c r="D41" s="5">
        <f>$E$18/D10</f>
        <v>1</v>
      </c>
      <c r="E41" s="4">
        <f>E10/$E$19</f>
        <v>0.71047957371225579</v>
      </c>
      <c r="F41" s="4">
        <f>F10/$E$20</f>
        <v>0.875</v>
      </c>
      <c r="G41" s="4">
        <f>G10/$E$21</f>
        <v>0.6</v>
      </c>
      <c r="H41" s="4">
        <f>H10/$E$22</f>
        <v>0.9</v>
      </c>
      <c r="I41" s="4">
        <f>I10/$E$23</f>
        <v>0.2</v>
      </c>
      <c r="J41" s="2">
        <f>($D$28*D41)+($D$29*E41)+($D$30+F41)+($D$31*G41)+($D$32*H41)+($D$33*I41)</f>
        <v>1.6900959147424512</v>
      </c>
    </row>
    <row r="42" spans="2:10" ht="60" customHeight="1" x14ac:dyDescent="0.25">
      <c r="B42" s="4">
        <v>475</v>
      </c>
      <c r="C42" s="3" t="s">
        <v>4</v>
      </c>
      <c r="D42" s="5">
        <f>$E$18/D11</f>
        <v>0.27272727272727271</v>
      </c>
      <c r="E42" s="4">
        <f>E11/$E$19</f>
        <v>1</v>
      </c>
      <c r="F42" s="4">
        <f>F11/$E$20</f>
        <v>0.87428571428571433</v>
      </c>
      <c r="G42" s="4">
        <f>G11/$E$21</f>
        <v>0.4</v>
      </c>
      <c r="H42" s="4">
        <f>H11/$E$22</f>
        <v>0.4</v>
      </c>
      <c r="I42" s="4">
        <f>I11/$E$23</f>
        <v>0.2</v>
      </c>
      <c r="J42" s="2">
        <f>($D$28*D42)+($D$29*E42)+($D$30+F42)+($D$31*G42)+($D$32*H42)+($D$33*I42)</f>
        <v>1.4741038961038961</v>
      </c>
    </row>
    <row r="43" spans="2:10" ht="60" customHeight="1" x14ac:dyDescent="0.25">
      <c r="B43" s="4">
        <v>293</v>
      </c>
      <c r="C43" s="3" t="s">
        <v>3</v>
      </c>
      <c r="D43" s="5">
        <f>$E$18/D12</f>
        <v>0.5791505791505791</v>
      </c>
      <c r="E43" s="4">
        <f>E12/$E$19</f>
        <v>0.53285968028419184</v>
      </c>
      <c r="F43" s="4">
        <f>F12/$E$20</f>
        <v>0.7421428571428571</v>
      </c>
      <c r="G43" s="4">
        <f>G12/$E$21</f>
        <v>0.7</v>
      </c>
      <c r="H43" s="4">
        <f>H12/$E$22</f>
        <v>0.5</v>
      </c>
      <c r="I43" s="4">
        <f>I12/$E$23</f>
        <v>1</v>
      </c>
      <c r="J43" s="2">
        <f>($D$28*D43)+($D$29*E43)+($D$30+F43)+($D$31*G43)+($D$32*H43)+($D$33*I43)</f>
        <v>1.4574599669448691</v>
      </c>
    </row>
    <row r="47" spans="2:10" ht="39.950000000000003" customHeight="1" x14ac:dyDescent="0.25"/>
    <row r="48" spans="2:10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</sheetData>
  <mergeCells count="1"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2021-06-25T21:59:21Z</dcterms:created>
  <dcterms:modified xsi:type="dcterms:W3CDTF">2021-06-25T22:15:02Z</dcterms:modified>
</cp:coreProperties>
</file>