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1 (2)" sheetId="2" r:id="rId2"/>
  </sheets>
  <calcPr calcId="152511"/>
</workbook>
</file>

<file path=xl/calcChain.xml><?xml version="1.0" encoding="utf-8"?>
<calcChain xmlns="http://schemas.openxmlformats.org/spreadsheetml/2006/main">
  <c r="I3" i="2" l="1"/>
  <c r="J3" i="2"/>
  <c r="O3" i="2" s="1"/>
  <c r="K3" i="2"/>
  <c r="I4" i="2"/>
  <c r="P2" i="2" s="1"/>
  <c r="J4" i="2"/>
  <c r="K4" i="2"/>
  <c r="I5" i="2"/>
  <c r="Q2" i="2" s="1"/>
  <c r="J5" i="2"/>
  <c r="Q3" i="2" s="1"/>
  <c r="K5" i="2"/>
  <c r="K2" i="2"/>
  <c r="N4" i="2" s="1"/>
  <c r="J2" i="2"/>
  <c r="N3" i="2" s="1"/>
  <c r="I2" i="2"/>
  <c r="N2" i="2" s="1"/>
  <c r="Q5" i="2"/>
  <c r="P5" i="2"/>
  <c r="O5" i="2"/>
  <c r="N5" i="2"/>
  <c r="Q4" i="2"/>
  <c r="G5" i="2"/>
  <c r="F5" i="2"/>
  <c r="E5" i="2"/>
  <c r="P4" i="2"/>
  <c r="P3" i="2"/>
  <c r="G4" i="2"/>
  <c r="F4" i="2"/>
  <c r="E4" i="2"/>
  <c r="O4" i="2"/>
  <c r="O2" i="2"/>
  <c r="G3" i="2"/>
  <c r="F3" i="2"/>
  <c r="E3" i="2"/>
  <c r="G2" i="2"/>
  <c r="F2" i="2"/>
  <c r="E2" i="2"/>
  <c r="T2" i="2" l="1"/>
  <c r="T5" i="2"/>
  <c r="V4" i="2"/>
  <c r="T4" i="2"/>
  <c r="S4" i="2"/>
  <c r="U4" i="2"/>
  <c r="V3" i="2"/>
  <c r="U3" i="2"/>
  <c r="T3" i="2"/>
  <c r="S3" i="2"/>
  <c r="V2" i="2"/>
  <c r="U2" i="2"/>
  <c r="S5" i="2"/>
  <c r="S2" i="2"/>
  <c r="U5" i="2"/>
  <c r="V5" i="2"/>
  <c r="V4" i="1"/>
  <c r="I3" i="1"/>
  <c r="I4" i="1"/>
  <c r="I5" i="1"/>
  <c r="I2" i="1"/>
  <c r="S8" i="2" l="1" a="1"/>
  <c r="J3" i="1"/>
  <c r="J4" i="1"/>
  <c r="P3" i="1" s="1"/>
  <c r="J5" i="1"/>
  <c r="J2" i="1"/>
  <c r="N3" i="1" s="1"/>
  <c r="K3" i="1"/>
  <c r="P2" i="1"/>
  <c r="K4" i="1"/>
  <c r="Q2" i="1"/>
  <c r="K5" i="1"/>
  <c r="K2" i="1"/>
  <c r="S5" i="1"/>
  <c r="V5" i="1"/>
  <c r="Q5" i="1"/>
  <c r="Q4" i="1"/>
  <c r="Q3" i="1"/>
  <c r="P5" i="1"/>
  <c r="P4" i="1"/>
  <c r="O5" i="1"/>
  <c r="O4" i="1"/>
  <c r="O3" i="1"/>
  <c r="O2" i="1"/>
  <c r="N5" i="1"/>
  <c r="F3" i="1"/>
  <c r="F4" i="1"/>
  <c r="F5" i="1"/>
  <c r="F2" i="1"/>
  <c r="G3" i="1"/>
  <c r="G4" i="1"/>
  <c r="G5" i="1"/>
  <c r="G2" i="1"/>
  <c r="E2" i="1"/>
  <c r="E4" i="1"/>
  <c r="E5" i="1"/>
  <c r="E3" i="1"/>
  <c r="S11" i="2" l="1"/>
  <c r="S10" i="2"/>
  <c r="S9" i="2"/>
  <c r="S8" i="2"/>
  <c r="V11" i="2"/>
  <c r="V10" i="2"/>
  <c r="V9" i="2"/>
  <c r="V8" i="2"/>
  <c r="U11" i="2"/>
  <c r="U10" i="2"/>
  <c r="U9" i="2"/>
  <c r="U8" i="2"/>
  <c r="T11" i="2"/>
  <c r="T10" i="2"/>
  <c r="T9" i="2"/>
  <c r="T8" i="2"/>
  <c r="U5" i="1"/>
  <c r="N4" i="1"/>
  <c r="U3" i="1"/>
  <c r="T3" i="1"/>
  <c r="V3" i="1"/>
  <c r="T4" i="1"/>
  <c r="T5" i="1"/>
  <c r="N2" i="1"/>
  <c r="S3" i="1"/>
  <c r="S4" i="1"/>
  <c r="O9" i="2" l="1"/>
  <c r="S14" i="2" a="1"/>
  <c r="U4" i="1"/>
  <c r="U2" i="1"/>
  <c r="T2" i="1"/>
  <c r="V2" i="1"/>
  <c r="S2" i="1"/>
  <c r="V17" i="2" l="1"/>
  <c r="V16" i="2"/>
  <c r="V15" i="2"/>
  <c r="V14" i="2"/>
  <c r="U17" i="2"/>
  <c r="U16" i="2"/>
  <c r="U15" i="2"/>
  <c r="U14" i="2"/>
  <c r="T17" i="2"/>
  <c r="T16" i="2"/>
  <c r="T15" i="2"/>
  <c r="T14" i="2"/>
  <c r="S17" i="2"/>
  <c r="S16" i="2"/>
  <c r="S15" i="2"/>
  <c r="S14" i="2"/>
  <c r="S8" i="1" a="1"/>
  <c r="S8" i="1" s="1"/>
  <c r="V9" i="1" l="1"/>
  <c r="T9" i="1"/>
  <c r="O9" i="1" s="1"/>
  <c r="T11" i="1"/>
  <c r="U8" i="1"/>
  <c r="S11" i="1"/>
  <c r="S10" i="1"/>
  <c r="U11" i="1"/>
  <c r="V8" i="1"/>
  <c r="U9" i="1"/>
  <c r="T10" i="1"/>
  <c r="V11" i="1"/>
  <c r="S9" i="1"/>
  <c r="U10" i="1"/>
  <c r="V10" i="1"/>
  <c r="T8" i="1"/>
  <c r="S14" i="1" a="1"/>
  <c r="S14" i="1" l="1"/>
  <c r="V16" i="1"/>
  <c r="U16" i="1"/>
  <c r="T16" i="1"/>
  <c r="S16" i="1"/>
  <c r="U15" i="1"/>
  <c r="T15" i="1"/>
  <c r="S15" i="1"/>
  <c r="T14" i="1"/>
  <c r="T17" i="1"/>
  <c r="V15" i="1"/>
  <c r="U17" i="1"/>
  <c r="V14" i="1"/>
  <c r="U14" i="1"/>
  <c r="V17" i="1"/>
  <c r="S17" i="1"/>
</calcChain>
</file>

<file path=xl/sharedStrings.xml><?xml version="1.0" encoding="utf-8"?>
<sst xmlns="http://schemas.openxmlformats.org/spreadsheetml/2006/main" count="28" uniqueCount="14">
  <si>
    <t>zenith</t>
    <phoneticPr fontId="1"/>
  </si>
  <si>
    <t>east</t>
    <phoneticPr fontId="1"/>
  </si>
  <si>
    <t>west</t>
    <phoneticPr fontId="1"/>
  </si>
  <si>
    <t>north</t>
    <phoneticPr fontId="1"/>
  </si>
  <si>
    <t>az[deg]</t>
    <phoneticPr fontId="1"/>
  </si>
  <si>
    <t>ele[deg]</t>
    <phoneticPr fontId="1"/>
  </si>
  <si>
    <t>[m]</t>
    <phoneticPr fontId="1"/>
  </si>
  <si>
    <t>up</t>
    <phoneticPr fontId="1"/>
  </si>
  <si>
    <t>G</t>
    <phoneticPr fontId="1"/>
  </si>
  <si>
    <t>GT</t>
    <phoneticPr fontId="1"/>
  </si>
  <si>
    <t>GTG</t>
    <phoneticPr fontId="1"/>
  </si>
  <si>
    <t>GTG-1</t>
    <phoneticPr fontId="1"/>
  </si>
  <si>
    <t>inspection</t>
    <phoneticPr fontId="1"/>
  </si>
  <si>
    <t>HDOP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</si>
</sst>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A5" sqref="A5"/>
    </sheetView>
  </sheetViews>
  <sheetFormatPr defaultRowHeight="13.5" x14ac:dyDescent="0.15"/>
  <cols>
    <col min="2" max="2" width="9.5" bestFit="1" customWidth="1"/>
    <col min="5" max="6" width="12.75" bestFit="1" customWidth="1"/>
    <col min="7" max="7" width="13.375" customWidth="1"/>
    <col min="8" max="8" width="2.75" bestFit="1" customWidth="1"/>
    <col min="10" max="10" width="13.875" bestFit="1" customWidth="1"/>
    <col min="13" max="13" width="3.875" bestFit="1" customWidth="1"/>
    <col min="15" max="15" width="13.875" bestFit="1" customWidth="1"/>
    <col min="17" max="17" width="13.875" bestFit="1" customWidth="1"/>
    <col min="18" max="18" width="5.125" bestFit="1" customWidth="1"/>
    <col min="19" max="19" width="14" bestFit="1" customWidth="1"/>
    <col min="20" max="22" width="13.875" bestFit="1" customWidth="1"/>
  </cols>
  <sheetData>
    <row r="1" spans="1:22" x14ac:dyDescent="0.15">
      <c r="B1" t="s">
        <v>6</v>
      </c>
      <c r="C1" t="s">
        <v>4</v>
      </c>
      <c r="D1" t="s">
        <v>5</v>
      </c>
      <c r="E1" t="s">
        <v>1</v>
      </c>
      <c r="F1" t="s">
        <v>3</v>
      </c>
      <c r="G1" t="s">
        <v>7</v>
      </c>
      <c r="H1" s="1" t="s">
        <v>8</v>
      </c>
      <c r="I1" s="2"/>
      <c r="J1" s="2"/>
      <c r="K1" s="2"/>
      <c r="L1" s="3"/>
      <c r="M1" s="1" t="s">
        <v>9</v>
      </c>
      <c r="N1" s="2"/>
      <c r="O1" s="2"/>
      <c r="P1" s="2"/>
      <c r="Q1" s="3"/>
      <c r="R1" s="1" t="s">
        <v>10</v>
      </c>
      <c r="S1" s="2"/>
      <c r="T1" s="2"/>
      <c r="U1" s="2"/>
      <c r="V1" s="3"/>
    </row>
    <row r="2" spans="1:22" x14ac:dyDescent="0.15">
      <c r="A2" t="s">
        <v>0</v>
      </c>
      <c r="B2">
        <v>35000000</v>
      </c>
      <c r="C2">
        <v>0</v>
      </c>
      <c r="D2">
        <v>90</v>
      </c>
      <c r="E2">
        <f>B2*COS(C2/180*PI())*COS(D2/180*PI())</f>
        <v>2.144009796090085E-9</v>
      </c>
      <c r="F2">
        <f>B2*COS(D2/180*PI())*SIN(C2/180*PI())</f>
        <v>0</v>
      </c>
      <c r="G2">
        <f>B2*SIN(D2/180*PI())</f>
        <v>35000000</v>
      </c>
      <c r="H2" s="4"/>
      <c r="I2" s="5">
        <f>-SIN(C2/180*PI())*COS(D2/180*PI())</f>
        <v>0</v>
      </c>
      <c r="J2" s="5">
        <f>-COS(C2/180*PI())*COS(D2/180*PI())</f>
        <v>-6.1257422745431001E-17</v>
      </c>
      <c r="K2" s="5">
        <f>-SIN(D2/180*PI())</f>
        <v>-1</v>
      </c>
      <c r="L2" s="6">
        <v>1</v>
      </c>
      <c r="M2" s="4"/>
      <c r="N2" s="5">
        <f>I2</f>
        <v>0</v>
      </c>
      <c r="O2" s="5">
        <f>I3</f>
        <v>-0.86602540378443871</v>
      </c>
      <c r="P2" s="5">
        <f>I4</f>
        <v>0</v>
      </c>
      <c r="Q2" s="6">
        <f>I5</f>
        <v>-1.0610096853581189E-16</v>
      </c>
      <c r="R2" s="4"/>
      <c r="S2" s="5">
        <f>N2*I2+O2*I3+P2*I4+Q2*I5</f>
        <v>0.75000000000000011</v>
      </c>
      <c r="T2" s="5">
        <f>N2*J2+O2*J3+P2*J4*Q2*J5</f>
        <v>4.5943067059073257E-17</v>
      </c>
      <c r="U2" s="5">
        <f>N2*K2+O2*K3+P2*K4+Q2*K5</f>
        <v>0.43301270189221935</v>
      </c>
      <c r="V2" s="6">
        <f>N2*L2+O2*L3+P2*L4+Q2*L5</f>
        <v>-0.86602540378443882</v>
      </c>
    </row>
    <row r="3" spans="1:22" x14ac:dyDescent="0.15">
      <c r="A3" t="s">
        <v>3</v>
      </c>
      <c r="B3">
        <v>35000000</v>
      </c>
      <c r="C3">
        <v>90</v>
      </c>
      <c r="D3">
        <v>30</v>
      </c>
      <c r="E3">
        <f>B3*COS(C3/180*PI())*COS(D3/180*PI())</f>
        <v>1.8567669493767079E-9</v>
      </c>
      <c r="F3">
        <f t="shared" ref="F3:F5" si="0">B3*COS(D3/180*PI())*SIN(C3/180*PI())</f>
        <v>30310889.132455356</v>
      </c>
      <c r="G3">
        <f t="shared" ref="G3:G5" si="1">B3*SIN(D3/180*PI())</f>
        <v>17499999.999999996</v>
      </c>
      <c r="H3" s="4"/>
      <c r="I3" s="5">
        <f t="shared" ref="I3:I5" si="2">-SIN(C3/180*PI())*COS(D3/180*PI())</f>
        <v>-0.86602540378443871</v>
      </c>
      <c r="J3" s="5">
        <f t="shared" ref="J3:J5" si="3">-COS(C3/180*PI())*COS(D3/180*PI())</f>
        <v>-5.3050484267905944E-17</v>
      </c>
      <c r="K3" s="5">
        <f t="shared" ref="K3:K5" si="4">-SIN(D3/180*PI())</f>
        <v>-0.49999999999999994</v>
      </c>
      <c r="L3" s="6">
        <v>1</v>
      </c>
      <c r="M3" s="4"/>
      <c r="N3" s="5">
        <f>J2</f>
        <v>-6.1257422745431001E-17</v>
      </c>
      <c r="O3" s="5">
        <f>J3</f>
        <v>-5.3050484267905944E-17</v>
      </c>
      <c r="P3" s="5">
        <f>J4</f>
        <v>-0.86602540378443871</v>
      </c>
      <c r="Q3" s="6">
        <f>J5</f>
        <v>0.86602540378443871</v>
      </c>
      <c r="R3" s="4"/>
      <c r="S3" s="5">
        <f>N3*I2+O3*I3+P3*I4+Q3*I5</f>
        <v>-4.5943067059073257E-17</v>
      </c>
      <c r="T3" s="5">
        <f>N3*J2+O3*J3+P3*J4+Q3*J5</f>
        <v>1.5000000000000002</v>
      </c>
      <c r="U3" s="5">
        <f>N3*K2+O3*K3+P3*K4+Q3*K5</f>
        <v>0</v>
      </c>
      <c r="V3" s="6">
        <f>N3*L2+O3*L3+P3*L4+Q3*L5</f>
        <v>0</v>
      </c>
    </row>
    <row r="4" spans="1:22" x14ac:dyDescent="0.15">
      <c r="A4" t="s">
        <v>1</v>
      </c>
      <c r="B4">
        <v>35000000</v>
      </c>
      <c r="C4">
        <v>0</v>
      </c>
      <c r="D4">
        <v>30</v>
      </c>
      <c r="E4">
        <f t="shared" ref="E4:E5" si="5">B4*COS(C4/180*PI())*COS(D4/180*PI())</f>
        <v>30310889.132455356</v>
      </c>
      <c r="F4">
        <f t="shared" si="0"/>
        <v>0</v>
      </c>
      <c r="G4">
        <f t="shared" si="1"/>
        <v>17499999.999999996</v>
      </c>
      <c r="H4" s="4"/>
      <c r="I4" s="5">
        <f t="shared" si="2"/>
        <v>0</v>
      </c>
      <c r="J4" s="5">
        <f t="shared" si="3"/>
        <v>-0.86602540378443871</v>
      </c>
      <c r="K4" s="5">
        <f t="shared" si="4"/>
        <v>-0.49999999999999994</v>
      </c>
      <c r="L4" s="6">
        <v>1</v>
      </c>
      <c r="M4" s="4"/>
      <c r="N4" s="5">
        <f>K2</f>
        <v>-1</v>
      </c>
      <c r="O4" s="5">
        <f>K3</f>
        <v>-0.49999999999999994</v>
      </c>
      <c r="P4" s="5">
        <f>K4</f>
        <v>-0.49999999999999994</v>
      </c>
      <c r="Q4" s="6">
        <f>K5</f>
        <v>-0.49999999999999994</v>
      </c>
      <c r="R4" s="4"/>
      <c r="S4" s="5">
        <f>N4*I2+O4*I3+P4*I4+Q4*I5</f>
        <v>0.43301270189221935</v>
      </c>
      <c r="T4" s="5">
        <f>N4*J2+O4*J3+P4*J4+Q4*J5</f>
        <v>0</v>
      </c>
      <c r="U4" s="5">
        <f>N4*K2+O4*K3+P4*K4+Q4*K5</f>
        <v>1.75</v>
      </c>
      <c r="V4" s="6">
        <f>N4*L2+O4*L3+P4*L4+Q4*L5</f>
        <v>-2.5</v>
      </c>
    </row>
    <row r="5" spans="1:22" ht="14.25" thickBot="1" x14ac:dyDescent="0.2">
      <c r="A5" t="s">
        <v>2</v>
      </c>
      <c r="B5">
        <v>35000000</v>
      </c>
      <c r="C5">
        <v>180</v>
      </c>
      <c r="D5">
        <v>30</v>
      </c>
      <c r="E5">
        <f t="shared" si="5"/>
        <v>-30310889.132455356</v>
      </c>
      <c r="F5">
        <f t="shared" si="0"/>
        <v>3.7135338987534162E-9</v>
      </c>
      <c r="G5">
        <f t="shared" si="1"/>
        <v>17499999.999999996</v>
      </c>
      <c r="H5" s="7"/>
      <c r="I5" s="8">
        <f t="shared" si="2"/>
        <v>-1.0610096853581189E-16</v>
      </c>
      <c r="J5" s="8">
        <f t="shared" si="3"/>
        <v>0.86602540378443871</v>
      </c>
      <c r="K5" s="8">
        <f t="shared" si="4"/>
        <v>-0.49999999999999994</v>
      </c>
      <c r="L5" s="9">
        <v>1</v>
      </c>
      <c r="M5" s="7"/>
      <c r="N5" s="8">
        <f>L2</f>
        <v>1</v>
      </c>
      <c r="O5" s="8">
        <f>L3</f>
        <v>1</v>
      </c>
      <c r="P5" s="8">
        <f>L4</f>
        <v>1</v>
      </c>
      <c r="Q5" s="9">
        <f>L5</f>
        <v>1</v>
      </c>
      <c r="R5" s="7"/>
      <c r="S5" s="8">
        <f>N5*I2+O5*I3+P5*I4+Q5*I5</f>
        <v>-0.86602540378443882</v>
      </c>
      <c r="T5" s="8">
        <f>N5*J2+O5*J3+P5*J4+Q5*J5</f>
        <v>0</v>
      </c>
      <c r="U5" s="8">
        <f>N5*K2+O5*K3+P5*K4+Q5*K5</f>
        <v>-2.5</v>
      </c>
      <c r="V5" s="9">
        <f>N5*L2+O5*L3+P5*L4+Q5*L5</f>
        <v>4</v>
      </c>
    </row>
    <row r="6" spans="1:22" ht="14.25" thickBot="1" x14ac:dyDescent="0.2"/>
    <row r="7" spans="1:22" x14ac:dyDescent="0.15">
      <c r="R7" s="1" t="s">
        <v>11</v>
      </c>
      <c r="S7" s="2"/>
      <c r="T7" s="2"/>
      <c r="U7" s="2"/>
      <c r="V7" s="3"/>
    </row>
    <row r="8" spans="1:22" x14ac:dyDescent="0.15">
      <c r="R8" s="4"/>
      <c r="S8" s="5">
        <f t="array" ref="S8:V11">MINVERSE(S2:V5)</f>
        <v>2</v>
      </c>
      <c r="T8" s="5">
        <v>-6.1257422745431001E-17</v>
      </c>
      <c r="U8" s="5">
        <v>1.1547005383792472</v>
      </c>
      <c r="V8" s="6">
        <v>1.1547005383792492</v>
      </c>
    </row>
    <row r="9" spans="1:22" x14ac:dyDescent="0.15">
      <c r="N9" t="s">
        <v>13</v>
      </c>
      <c r="O9">
        <f>SQRT(S8+T9)</f>
        <v>1.6329931618554521</v>
      </c>
      <c r="R9" s="4"/>
      <c r="S9" s="5">
        <v>6.1257422745431013E-17</v>
      </c>
      <c r="T9" s="5">
        <v>0.66666666666666652</v>
      </c>
      <c r="U9" s="5">
        <v>3.5366989511937177E-17</v>
      </c>
      <c r="V9" s="6">
        <v>3.5366989511937245E-17</v>
      </c>
    </row>
    <row r="10" spans="1:22" x14ac:dyDescent="0.15">
      <c r="R10" s="4"/>
      <c r="S10" s="5">
        <v>1.154700538379251</v>
      </c>
      <c r="T10" s="5">
        <v>-3.5366989511937282E-17</v>
      </c>
      <c r="U10" s="5">
        <v>5.9999999999999956</v>
      </c>
      <c r="V10" s="6">
        <v>3.9999999999999969</v>
      </c>
    </row>
    <row r="11" spans="1:22" ht="14.25" thickBot="1" x14ac:dyDescent="0.2">
      <c r="R11" s="7"/>
      <c r="S11" s="8">
        <v>1.1547005383792512</v>
      </c>
      <c r="T11" s="8">
        <v>-3.5366989511937288E-17</v>
      </c>
      <c r="U11" s="8">
        <v>3.9999999999999964</v>
      </c>
      <c r="V11" s="9">
        <v>2.9999999999999978</v>
      </c>
    </row>
    <row r="12" spans="1:22" ht="14.25" thickBot="1" x14ac:dyDescent="0.2"/>
    <row r="13" spans="1:22" x14ac:dyDescent="0.15">
      <c r="R13" s="1" t="s">
        <v>12</v>
      </c>
      <c r="S13" s="2"/>
      <c r="T13" s="2"/>
      <c r="U13" s="2"/>
      <c r="V13" s="3"/>
    </row>
    <row r="14" spans="1:22" x14ac:dyDescent="0.15">
      <c r="R14" s="4"/>
      <c r="S14" s="5">
        <f t="array" ref="S14:V17">MMULT(S2:V5,S8:V11)</f>
        <v>1</v>
      </c>
      <c r="T14" s="5">
        <v>0</v>
      </c>
      <c r="U14" s="5">
        <v>-2.2204460492503131E-15</v>
      </c>
      <c r="V14" s="6">
        <v>-1.3322676295501878E-15</v>
      </c>
    </row>
    <row r="15" spans="1:22" x14ac:dyDescent="0.15">
      <c r="R15" s="4"/>
      <c r="S15" s="5">
        <v>2.4651903288156619E-32</v>
      </c>
      <c r="T15" s="5">
        <v>0.99999999999999989</v>
      </c>
      <c r="U15" s="5">
        <v>2.4651903288156619E-32</v>
      </c>
      <c r="V15" s="6">
        <v>3.6977854932234928E-32</v>
      </c>
    </row>
    <row r="16" spans="1:22" x14ac:dyDescent="0.15">
      <c r="R16" s="4"/>
      <c r="S16" s="5">
        <v>0</v>
      </c>
      <c r="T16" s="5">
        <v>1.2325951644078309E-32</v>
      </c>
      <c r="U16" s="5">
        <v>1</v>
      </c>
      <c r="V16" s="6">
        <v>-8.8817841970012523E-16</v>
      </c>
    </row>
    <row r="17" spans="18:22" ht="14.25" thickBot="1" x14ac:dyDescent="0.2">
      <c r="R17" s="7"/>
      <c r="S17" s="8">
        <v>0</v>
      </c>
      <c r="T17" s="8">
        <v>0</v>
      </c>
      <c r="U17" s="8">
        <v>0</v>
      </c>
      <c r="V17" s="9">
        <v>1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topLeftCell="C1" workbookViewId="0">
      <selection activeCell="N6" sqref="N6"/>
    </sheetView>
  </sheetViews>
  <sheetFormatPr defaultRowHeight="13.5" x14ac:dyDescent="0.15"/>
  <cols>
    <col min="2" max="2" width="9.5" bestFit="1" customWidth="1"/>
    <col min="5" max="6" width="12.75" bestFit="1" customWidth="1"/>
    <col min="7" max="7" width="13.375" customWidth="1"/>
    <col min="8" max="8" width="2.75" bestFit="1" customWidth="1"/>
    <col min="10" max="10" width="13.875" bestFit="1" customWidth="1"/>
    <col min="13" max="13" width="3.875" bestFit="1" customWidth="1"/>
    <col min="15" max="15" width="13.875" bestFit="1" customWidth="1"/>
    <col min="17" max="17" width="13.875" bestFit="1" customWidth="1"/>
    <col min="18" max="18" width="5.125" bestFit="1" customWidth="1"/>
    <col min="19" max="19" width="14" bestFit="1" customWidth="1"/>
    <col min="20" max="22" width="13.875" bestFit="1" customWidth="1"/>
  </cols>
  <sheetData>
    <row r="1" spans="1:22" x14ac:dyDescent="0.15">
      <c r="B1" t="s">
        <v>6</v>
      </c>
      <c r="C1" t="s">
        <v>4</v>
      </c>
      <c r="D1" t="s">
        <v>5</v>
      </c>
      <c r="E1" t="s">
        <v>1</v>
      </c>
      <c r="F1" t="s">
        <v>3</v>
      </c>
      <c r="G1" t="s">
        <v>7</v>
      </c>
      <c r="H1" s="1" t="s">
        <v>8</v>
      </c>
      <c r="I1" s="2"/>
      <c r="J1" s="2"/>
      <c r="K1" s="2"/>
      <c r="L1" s="3"/>
      <c r="M1" s="1" t="s">
        <v>9</v>
      </c>
      <c r="N1" s="2"/>
      <c r="O1" s="2"/>
      <c r="P1" s="2"/>
      <c r="Q1" s="3"/>
      <c r="R1" s="1" t="s">
        <v>10</v>
      </c>
      <c r="S1" s="2"/>
      <c r="T1" s="2"/>
      <c r="U1" s="2"/>
      <c r="V1" s="3"/>
    </row>
    <row r="2" spans="1:22" x14ac:dyDescent="0.15">
      <c r="A2">
        <v>194</v>
      </c>
      <c r="B2">
        <v>35000000</v>
      </c>
      <c r="C2">
        <v>110</v>
      </c>
      <c r="D2">
        <v>85</v>
      </c>
      <c r="E2">
        <f>B2*COS(C2/180*PI())*COS(D2/180*PI())</f>
        <v>-1043315.6869173229</v>
      </c>
      <c r="F2">
        <f>B2*COS(D2/180*PI())*SIN(C2/180*PI())</f>
        <v>2866486.2911681328</v>
      </c>
      <c r="G2">
        <f>B2*SIN(D2/180*PI())</f>
        <v>34866814.433211096</v>
      </c>
      <c r="H2" s="4"/>
      <c r="I2" s="5">
        <f>SIN(C2/180*PI())*COS(D2/180*PI())</f>
        <v>8.1899608319089517E-2</v>
      </c>
      <c r="J2" s="5">
        <f>COS(C2/180*PI())*COS(D2/180*PI())</f>
        <v>-2.9809019626209222E-2</v>
      </c>
      <c r="K2" s="5">
        <f>SIN(D2/180*PI())</f>
        <v>0.99619469809174555</v>
      </c>
      <c r="L2" s="6">
        <v>1</v>
      </c>
      <c r="M2" s="4"/>
      <c r="N2" s="5">
        <f>I2</f>
        <v>8.1899608319089517E-2</v>
      </c>
      <c r="O2" s="5">
        <f>I3</f>
        <v>-0.87542609806559302</v>
      </c>
      <c r="P2" s="5">
        <f>I4</f>
        <v>-0.73994211169384816</v>
      </c>
      <c r="Q2" s="6">
        <f>I5</f>
        <v>-0.66446302438867466</v>
      </c>
      <c r="R2" s="4"/>
      <c r="S2" s="5">
        <f>N2*I2+O2*I3+P2*I4+Q2*I5</f>
        <v>1.7621038384548653</v>
      </c>
      <c r="T2" s="5">
        <f>N2*J2+O2*J3+P2*J4*Q2*J5</f>
        <v>0.17933190084357067</v>
      </c>
      <c r="U2" s="5">
        <f>N2*K2+O2*K3+P2*K4+Q2*K5</f>
        <v>-1.2338550319387096</v>
      </c>
      <c r="V2" s="6">
        <f>N2*L2+O2*L3+P2*L4+Q2*L5</f>
        <v>-2.1979316258290265</v>
      </c>
    </row>
    <row r="3" spans="1:22" x14ac:dyDescent="0.15">
      <c r="A3">
        <v>193</v>
      </c>
      <c r="B3">
        <v>35000000</v>
      </c>
      <c r="C3">
        <v>255</v>
      </c>
      <c r="D3">
        <v>25</v>
      </c>
      <c r="E3">
        <f>B3*COS(C3/180*PI())*COS(D3/180*PI())</f>
        <v>-8209940.0603431519</v>
      </c>
      <c r="F3">
        <f t="shared" ref="F3:F5" si="0">B3*COS(D3/180*PI())*SIN(C3/180*PI())</f>
        <v>-30639913.432295758</v>
      </c>
      <c r="G3">
        <f t="shared" ref="G3:G5" si="1">B3*SIN(D3/180*PI())</f>
        <v>14791639.160924481</v>
      </c>
      <c r="H3" s="4"/>
      <c r="I3" s="5">
        <f t="shared" ref="I3:I5" si="2">SIN(C3/180*PI())*COS(D3/180*PI())</f>
        <v>-0.87542609806559302</v>
      </c>
      <c r="J3" s="5">
        <f t="shared" ref="J3:J5" si="3">COS(C3/180*PI())*COS(D3/180*PI())</f>
        <v>-0.23456971600980436</v>
      </c>
      <c r="K3" s="5">
        <f t="shared" ref="K3:K5" si="4">SIN(D3/180*PI())</f>
        <v>0.42261826174069944</v>
      </c>
      <c r="L3" s="6">
        <v>1</v>
      </c>
      <c r="M3" s="4"/>
      <c r="N3" s="5">
        <f>J2</f>
        <v>-2.9809019626209222E-2</v>
      </c>
      <c r="O3" s="5">
        <f>J3</f>
        <v>-0.23456971600980436</v>
      </c>
      <c r="P3" s="5">
        <f>J4</f>
        <v>0.19826689127414582</v>
      </c>
      <c r="Q3" s="6">
        <f>J5</f>
        <v>-0.24184476264797575</v>
      </c>
      <c r="R3" s="4"/>
      <c r="S3" s="5">
        <f>N3*I2+O3*I3+P3*I4+Q3*I5</f>
        <v>0.2168979843923238</v>
      </c>
      <c r="T3" s="5">
        <f>N3*J2+O3*J3+P3*J4+Q3*J5</f>
        <v>0.15371017871576567</v>
      </c>
      <c r="U3" s="5">
        <f>N3*K2+O3*K3+P3*K4+Q3*K5</f>
        <v>-0.17239560348476099</v>
      </c>
      <c r="V3" s="6">
        <f>N3*L2+O3*L3+P3*L4+Q3*L5</f>
        <v>-0.30795660700984351</v>
      </c>
    </row>
    <row r="4" spans="1:22" x14ac:dyDescent="0.15">
      <c r="A4">
        <v>195</v>
      </c>
      <c r="B4">
        <v>35000000</v>
      </c>
      <c r="C4">
        <v>285</v>
      </c>
      <c r="D4">
        <v>40</v>
      </c>
      <c r="E4">
        <f t="shared" ref="E4:E5" si="5">B4*COS(C4/180*PI())*COS(D4/180*PI())</f>
        <v>6939341.1945951032</v>
      </c>
      <c r="F4">
        <f t="shared" si="0"/>
        <v>-25897973.909284681</v>
      </c>
      <c r="G4">
        <f t="shared" si="1"/>
        <v>22497566.339028873</v>
      </c>
      <c r="H4" s="4"/>
      <c r="I4" s="5">
        <f t="shared" si="2"/>
        <v>-0.73994211169384816</v>
      </c>
      <c r="J4" s="5">
        <f t="shared" si="3"/>
        <v>0.19826689127414582</v>
      </c>
      <c r="K4" s="5">
        <f t="shared" si="4"/>
        <v>0.64278760968653925</v>
      </c>
      <c r="L4" s="6">
        <v>1</v>
      </c>
      <c r="M4" s="4"/>
      <c r="N4" s="5">
        <f>K2</f>
        <v>0.99619469809174555</v>
      </c>
      <c r="O4" s="5">
        <f>K3</f>
        <v>0.42261826174069944</v>
      </c>
      <c r="P4" s="5">
        <f>K4</f>
        <v>0.64278760968653925</v>
      </c>
      <c r="Q4" s="6">
        <f>K5</f>
        <v>0.70710678118654746</v>
      </c>
      <c r="R4" s="4"/>
      <c r="S4" s="5">
        <f>N4*I2+O4*I3+P4*I4+Q4*I5</f>
        <v>-1.2338550319387096</v>
      </c>
      <c r="T4" s="5">
        <f>N4*J2+O4*J3+P4*J4+Q4*J5</f>
        <v>-0.17239560348476099</v>
      </c>
      <c r="U4" s="5">
        <f>N4*K2+O4*K3+P4*K4+Q4*K5</f>
        <v>2.0841859828293692</v>
      </c>
      <c r="V4" s="6">
        <f>N4*L2+O4*L3+P4*L4+Q4*L5</f>
        <v>2.7687073507055318</v>
      </c>
    </row>
    <row r="5" spans="1:22" ht="14.25" thickBot="1" x14ac:dyDescent="0.2">
      <c r="A5">
        <v>199</v>
      </c>
      <c r="B5">
        <v>35000000</v>
      </c>
      <c r="C5">
        <v>250</v>
      </c>
      <c r="D5">
        <v>45</v>
      </c>
      <c r="E5">
        <f t="shared" si="5"/>
        <v>-8464566.69267915</v>
      </c>
      <c r="F5">
        <f t="shared" si="0"/>
        <v>-23256205.853603613</v>
      </c>
      <c r="G5">
        <f t="shared" si="1"/>
        <v>24748737.341529161</v>
      </c>
      <c r="H5" s="7"/>
      <c r="I5" s="8">
        <f t="shared" si="2"/>
        <v>-0.66446302438867466</v>
      </c>
      <c r="J5" s="8">
        <f t="shared" si="3"/>
        <v>-0.24184476264797575</v>
      </c>
      <c r="K5" s="8">
        <f t="shared" si="4"/>
        <v>0.70710678118654746</v>
      </c>
      <c r="L5" s="9">
        <v>1</v>
      </c>
      <c r="M5" s="7"/>
      <c r="N5" s="8">
        <f>L2</f>
        <v>1</v>
      </c>
      <c r="O5" s="8">
        <f>L3</f>
        <v>1</v>
      </c>
      <c r="P5" s="8">
        <f>L4</f>
        <v>1</v>
      </c>
      <c r="Q5" s="9">
        <f>L5</f>
        <v>1</v>
      </c>
      <c r="R5" s="7"/>
      <c r="S5" s="8">
        <f>N5*I2+O5*I3+P5*I4+Q5*I5</f>
        <v>-2.1979316258290265</v>
      </c>
      <c r="T5" s="8">
        <f>N5*J2+O5*J3+P5*J4+Q5*J5</f>
        <v>-0.30795660700984351</v>
      </c>
      <c r="U5" s="8">
        <f>N5*K2+O5*K3+P5*K4+Q5*K5</f>
        <v>2.7687073507055318</v>
      </c>
      <c r="V5" s="9">
        <f>N5*L2+O5*L3+P5*L4+Q5*L5</f>
        <v>4</v>
      </c>
    </row>
    <row r="6" spans="1:22" ht="14.25" thickBot="1" x14ac:dyDescent="0.2"/>
    <row r="7" spans="1:22" x14ac:dyDescent="0.15">
      <c r="R7" s="1" t="s">
        <v>11</v>
      </c>
      <c r="S7" s="2"/>
      <c r="T7" s="2"/>
      <c r="U7" s="2"/>
      <c r="V7" s="3"/>
    </row>
    <row r="8" spans="1:22" x14ac:dyDescent="0.15">
      <c r="R8" s="4"/>
      <c r="S8" s="5">
        <f t="array" ref="S8:V11">MINVERSE(S2:V5)</f>
        <v>19.762624896806155</v>
      </c>
      <c r="T8" s="5">
        <v>9.8324471910334559</v>
      </c>
      <c r="U8" s="5">
        <v>-36.259831001770884</v>
      </c>
      <c r="V8" s="6">
        <v>36.714431493895951</v>
      </c>
    </row>
    <row r="9" spans="1:22" x14ac:dyDescent="0.15">
      <c r="N9" t="s">
        <v>13</v>
      </c>
      <c r="O9">
        <f>SQRT(S8+T9)</f>
        <v>5.4686079192295471</v>
      </c>
      <c r="R9" s="4"/>
      <c r="S9" s="5">
        <v>3.6506210063355091</v>
      </c>
      <c r="T9" s="5">
        <v>10.143047677453961</v>
      </c>
      <c r="U9" s="5">
        <v>-8.7215136570316272</v>
      </c>
      <c r="V9" s="6">
        <v>8.8236882206826461</v>
      </c>
    </row>
    <row r="10" spans="1:22" x14ac:dyDescent="0.15">
      <c r="R10" s="4"/>
      <c r="S10" s="5">
        <v>-34.757597047672071</v>
      </c>
      <c r="T10" s="5">
        <v>-19.316327747292171</v>
      </c>
      <c r="U10" s="5">
        <v>70.225065857037521</v>
      </c>
      <c r="V10" s="6">
        <v>-69.194017146001514</v>
      </c>
    </row>
    <row r="11" spans="1:22" ht="14.25" thickBot="1" x14ac:dyDescent="0.2">
      <c r="R11" s="7"/>
      <c r="S11" s="8">
        <v>35.198686391856711</v>
      </c>
      <c r="T11" s="8">
        <v>19.553980952629765</v>
      </c>
      <c r="U11" s="8">
        <v>-69.203783275494331</v>
      </c>
      <c r="V11" s="9">
        <v>68.997776771875067</v>
      </c>
    </row>
    <row r="12" spans="1:22" ht="14.25" thickBot="1" x14ac:dyDescent="0.2"/>
    <row r="13" spans="1:22" x14ac:dyDescent="0.15">
      <c r="R13" s="1" t="s">
        <v>12</v>
      </c>
      <c r="S13" s="2"/>
      <c r="T13" s="2"/>
      <c r="U13" s="2"/>
      <c r="V13" s="3"/>
    </row>
    <row r="14" spans="1:22" x14ac:dyDescent="0.15">
      <c r="R14" s="4"/>
      <c r="S14" s="5">
        <f t="array" ref="S14:V17">MMULT(S2:V5,S8:V11)</f>
        <v>1</v>
      </c>
      <c r="T14" s="5">
        <v>7.1054273576010019E-15</v>
      </c>
      <c r="U14" s="5">
        <v>-2.8421709430404007E-14</v>
      </c>
      <c r="V14" s="6">
        <v>-2.8421709430404007E-14</v>
      </c>
    </row>
    <row r="15" spans="1:22" x14ac:dyDescent="0.15">
      <c r="R15" s="4"/>
      <c r="S15" s="5">
        <v>0</v>
      </c>
      <c r="T15" s="5">
        <v>1</v>
      </c>
      <c r="U15" s="5">
        <v>0</v>
      </c>
      <c r="V15" s="6">
        <v>3.5527136788005009E-15</v>
      </c>
    </row>
    <row r="16" spans="1:22" x14ac:dyDescent="0.15">
      <c r="R16" s="4"/>
      <c r="S16" s="5">
        <v>0</v>
      </c>
      <c r="T16" s="5">
        <v>0</v>
      </c>
      <c r="U16" s="5">
        <v>1</v>
      </c>
      <c r="V16" s="6">
        <v>0</v>
      </c>
    </row>
    <row r="17" spans="18:22" ht="14.25" thickBot="1" x14ac:dyDescent="0.2">
      <c r="R17" s="7"/>
      <c r="S17" s="8">
        <v>0</v>
      </c>
      <c r="T17" s="8">
        <v>0</v>
      </c>
      <c r="U17" s="8">
        <v>0</v>
      </c>
      <c r="V17" s="9">
        <v>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2017-07-06T14:57:34Z</dcterms:modified>
</cp:coreProperties>
</file>